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https://d.docs.live.net/e8e09841e3023327/IDIPYBA/2023/POA/POA 2023/Publicacion/"/>
    </mc:Choice>
  </mc:AlternateContent>
  <xr:revisionPtr revIDLastSave="65" documentId="8_{F54B5861-EF2F-4088-9191-9CD21414E0D3}" xr6:coauthVersionLast="47" xr6:coauthVersionMax="47" xr10:uidLastSave="{E82D45FC-036C-4CB6-918C-ED594BBCE665}"/>
  <bookViews>
    <workbookView xWindow="-110" yWindow="-110" windowWidth="19420" windowHeight="1030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OPERATIVO'!$A$6:$CV$92</definedName>
    <definedName name="_xlnm.Print_Area" localSheetId="0">'METAS PDD 2011'!$A$1:$Q$21</definedName>
    <definedName name="_xlnm.Print_Area" localSheetId="1">'METAS PROYECTO'!$A$1:$J$18</definedName>
    <definedName name="_xlnm.Print_Area" localSheetId="2">'PLAN OPERATIVO'!$A$1:$BQ$92</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S82" i="8" l="1"/>
  <c r="CS72" i="8"/>
  <c r="CT55" i="8"/>
  <c r="CS55" i="8"/>
  <c r="CT53" i="8"/>
  <c r="CU53" i="8" s="1"/>
  <c r="CT52" i="8"/>
  <c r="CT51" i="8"/>
  <c r="CT50" i="8"/>
  <c r="CU50" i="8" s="1"/>
  <c r="CT49" i="8"/>
  <c r="CT48" i="8"/>
  <c r="CU48" i="8" s="1"/>
  <c r="CT47" i="8"/>
  <c r="CU47" i="8" s="1"/>
  <c r="CS45" i="8"/>
  <c r="AF53" i="8"/>
  <c r="AL53" i="8" s="1"/>
  <c r="AR53" i="8" s="1"/>
  <c r="AX53" i="8" s="1"/>
  <c r="BD53" i="8" s="1"/>
  <c r="BJ53" i="8" s="1"/>
  <c r="AF52" i="8"/>
  <c r="AL52" i="8" s="1"/>
  <c r="AR52" i="8" s="1"/>
  <c r="AX52" i="8" s="1"/>
  <c r="BD52" i="8" s="1"/>
  <c r="BJ52" i="8" s="1"/>
  <c r="BP52" i="8" s="1"/>
  <c r="BV52" i="8" s="1"/>
  <c r="CB52" i="8" s="1"/>
  <c r="CH52" i="8" s="1"/>
  <c r="CN52" i="8" s="1"/>
  <c r="CS52" i="8" s="1"/>
  <c r="AF51" i="8"/>
  <c r="AL51" i="8" s="1"/>
  <c r="AR51" i="8" s="1"/>
  <c r="AX51" i="8" s="1"/>
  <c r="BD51" i="8" s="1"/>
  <c r="BJ51" i="8" s="1"/>
  <c r="BP51" i="8" s="1"/>
  <c r="BV51" i="8" s="1"/>
  <c r="CB51" i="8" s="1"/>
  <c r="CH51" i="8" s="1"/>
  <c r="CN51" i="8" s="1"/>
  <c r="AF49" i="8"/>
  <c r="AL49" i="8" s="1"/>
  <c r="AR49" i="8" s="1"/>
  <c r="AX49" i="8" s="1"/>
  <c r="BD49" i="8" s="1"/>
  <c r="BJ49" i="8" s="1"/>
  <c r="BP49" i="8" s="1"/>
  <c r="BV49" i="8" s="1"/>
  <c r="CB49" i="8" s="1"/>
  <c r="CH49" i="8" s="1"/>
  <c r="CN49" i="8" s="1"/>
  <c r="CS49" i="8" s="1"/>
  <c r="AF47" i="8"/>
  <c r="AL47" i="8" s="1"/>
  <c r="AR47" i="8" s="1"/>
  <c r="AX47" i="8" s="1"/>
  <c r="BD47" i="8" s="1"/>
  <c r="BJ47" i="8" s="1"/>
  <c r="BP47" i="8" s="1"/>
  <c r="BV47" i="8" s="1"/>
  <c r="CB47" i="8" s="1"/>
  <c r="CH47" i="8" s="1"/>
  <c r="CN47" i="8" s="1"/>
  <c r="CT56" i="8"/>
  <c r="CS56" i="8"/>
  <c r="CT19" i="8"/>
  <c r="CS19" i="8"/>
  <c r="CP92" i="8"/>
  <c r="CJ92" i="8"/>
  <c r="CD92" i="8"/>
  <c r="BX92" i="8"/>
  <c r="BR92" i="8"/>
  <c r="BL92" i="8"/>
  <c r="BF92" i="8"/>
  <c r="AZ92" i="8"/>
  <c r="AT92" i="8"/>
  <c r="AN92" i="8"/>
  <c r="AH92" i="8"/>
  <c r="AB92" i="8"/>
  <c r="CP91" i="8"/>
  <c r="CJ91" i="8"/>
  <c r="CD91" i="8"/>
  <c r="BX91" i="8"/>
  <c r="BR91" i="8"/>
  <c r="BL91" i="8"/>
  <c r="BF91" i="8"/>
  <c r="AZ91" i="8"/>
  <c r="AT91" i="8"/>
  <c r="AN91" i="8"/>
  <c r="AH91" i="8"/>
  <c r="AB91" i="8"/>
  <c r="CP90" i="8"/>
  <c r="CJ90" i="8"/>
  <c r="CD90" i="8"/>
  <c r="BX90" i="8"/>
  <c r="BR90" i="8"/>
  <c r="BL90" i="8"/>
  <c r="BF90" i="8"/>
  <c r="AZ90" i="8"/>
  <c r="AT90" i="8"/>
  <c r="AN90" i="8"/>
  <c r="AH90" i="8"/>
  <c r="AB90" i="8"/>
  <c r="CP89" i="8"/>
  <c r="CJ89" i="8"/>
  <c r="CD89" i="8"/>
  <c r="BX89" i="8"/>
  <c r="BR89" i="8"/>
  <c r="BL89" i="8"/>
  <c r="BF89" i="8"/>
  <c r="AZ89" i="8"/>
  <c r="AT89" i="8"/>
  <c r="AN89" i="8"/>
  <c r="AH89" i="8"/>
  <c r="AB89" i="8"/>
  <c r="CP88" i="8"/>
  <c r="CJ88" i="8"/>
  <c r="CD88" i="8"/>
  <c r="BX88" i="8"/>
  <c r="BR88" i="8"/>
  <c r="BL88" i="8"/>
  <c r="BF88" i="8"/>
  <c r="AZ88" i="8"/>
  <c r="AT88" i="8"/>
  <c r="AN88" i="8"/>
  <c r="AH88" i="8"/>
  <c r="AB88" i="8"/>
  <c r="CP87" i="8"/>
  <c r="CJ87" i="8"/>
  <c r="CD87" i="8"/>
  <c r="BX87" i="8"/>
  <c r="BR87" i="8"/>
  <c r="BL87" i="8"/>
  <c r="BF87" i="8"/>
  <c r="AZ87" i="8"/>
  <c r="AT87" i="8"/>
  <c r="AN87" i="8"/>
  <c r="AH87" i="8"/>
  <c r="AB87" i="8"/>
  <c r="CP86" i="8"/>
  <c r="CJ86" i="8"/>
  <c r="CD86" i="8"/>
  <c r="BX86" i="8"/>
  <c r="BR86" i="8"/>
  <c r="BL86" i="8"/>
  <c r="BF86" i="8"/>
  <c r="AZ86" i="8"/>
  <c r="AT86" i="8"/>
  <c r="AN86" i="8"/>
  <c r="AH86" i="8"/>
  <c r="AB86" i="8"/>
  <c r="CP85" i="8"/>
  <c r="CJ85" i="8"/>
  <c r="CD85" i="8"/>
  <c r="BX85" i="8"/>
  <c r="BR85" i="8"/>
  <c r="BL85" i="8"/>
  <c r="BF85" i="8"/>
  <c r="AZ85" i="8"/>
  <c r="AT85" i="8"/>
  <c r="AN85" i="8"/>
  <c r="AH85" i="8"/>
  <c r="AB85" i="8"/>
  <c r="CP84" i="8"/>
  <c r="CJ84" i="8"/>
  <c r="CD84" i="8"/>
  <c r="BX84" i="8"/>
  <c r="BR84" i="8"/>
  <c r="BL84" i="8"/>
  <c r="BF84" i="8"/>
  <c r="AZ84" i="8"/>
  <c r="AT84" i="8"/>
  <c r="AN84" i="8"/>
  <c r="AH84" i="8"/>
  <c r="AB84" i="8"/>
  <c r="CP82" i="8"/>
  <c r="CJ82" i="8"/>
  <c r="CD82" i="8"/>
  <c r="BX82" i="8"/>
  <c r="BR82" i="8"/>
  <c r="BL82" i="8"/>
  <c r="BF82" i="8"/>
  <c r="CP81" i="8"/>
  <c r="CJ81" i="8"/>
  <c r="CD81" i="8"/>
  <c r="BX81" i="8"/>
  <c r="BR81" i="8"/>
  <c r="BL81" i="8"/>
  <c r="CJ80" i="8"/>
  <c r="CD80" i="8"/>
  <c r="BX80" i="8"/>
  <c r="BR80" i="8"/>
  <c r="BL80" i="8"/>
  <c r="BF80" i="8"/>
  <c r="CP79" i="8"/>
  <c r="CJ79" i="8"/>
  <c r="CD79" i="8"/>
  <c r="BX79" i="8"/>
  <c r="BR79" i="8"/>
  <c r="BL79" i="8"/>
  <c r="BF79" i="8"/>
  <c r="CP78" i="8"/>
  <c r="CJ78" i="8"/>
  <c r="CD78" i="8"/>
  <c r="BX78" i="8"/>
  <c r="BR78" i="8"/>
  <c r="BL78" i="8"/>
  <c r="BF78" i="8"/>
  <c r="AZ82" i="8"/>
  <c r="AZ81" i="8"/>
  <c r="AZ80" i="8"/>
  <c r="AZ79" i="8"/>
  <c r="AZ78" i="8"/>
  <c r="AT82" i="8"/>
  <c r="AT81" i="8"/>
  <c r="AT80" i="8"/>
  <c r="AT79" i="8"/>
  <c r="AT78" i="8"/>
  <c r="AN82" i="8"/>
  <c r="AN81" i="8"/>
  <c r="AN80" i="8"/>
  <c r="AN79" i="8"/>
  <c r="AN78" i="8"/>
  <c r="AH82" i="8"/>
  <c r="AH81" i="8"/>
  <c r="AH80" i="8"/>
  <c r="AH79" i="8"/>
  <c r="AH78" i="8"/>
  <c r="AB82" i="8"/>
  <c r="AB81" i="8"/>
  <c r="AB80" i="8"/>
  <c r="AB79" i="8"/>
  <c r="AB78" i="8"/>
  <c r="CP77" i="8"/>
  <c r="CJ77" i="8"/>
  <c r="CD77" i="8"/>
  <c r="BX77" i="8"/>
  <c r="BR77" i="8"/>
  <c r="BL77" i="8"/>
  <c r="BF77" i="8"/>
  <c r="AZ77" i="8"/>
  <c r="AT77" i="8"/>
  <c r="AN77" i="8"/>
  <c r="AH77" i="8"/>
  <c r="AB77" i="8"/>
  <c r="CP76" i="8"/>
  <c r="CJ76" i="8"/>
  <c r="CD76" i="8"/>
  <c r="BX76" i="8"/>
  <c r="BR76" i="8"/>
  <c r="BL76" i="8"/>
  <c r="BF76" i="8"/>
  <c r="AZ76" i="8"/>
  <c r="AT76" i="8"/>
  <c r="AN76" i="8"/>
  <c r="AH76" i="8"/>
  <c r="AB76" i="8"/>
  <c r="CP75" i="8"/>
  <c r="CJ75" i="8"/>
  <c r="CD75" i="8"/>
  <c r="BX75" i="8"/>
  <c r="BR75" i="8"/>
  <c r="BL75" i="8"/>
  <c r="BF75" i="8"/>
  <c r="AZ75" i="8"/>
  <c r="AT75" i="8"/>
  <c r="AN75" i="8"/>
  <c r="AH75" i="8"/>
  <c r="AB75" i="8"/>
  <c r="CP74" i="8"/>
  <c r="CJ74" i="8"/>
  <c r="CD74" i="8"/>
  <c r="BX74" i="8"/>
  <c r="BR74" i="8"/>
  <c r="BL74" i="8"/>
  <c r="BF74" i="8"/>
  <c r="AZ74" i="8"/>
  <c r="AT74" i="8"/>
  <c r="AN74" i="8"/>
  <c r="AH74" i="8"/>
  <c r="AB74" i="8"/>
  <c r="BF73" i="8"/>
  <c r="AZ73" i="8"/>
  <c r="AT73" i="8"/>
  <c r="AN73" i="8"/>
  <c r="AH73" i="8"/>
  <c r="AB73" i="8"/>
  <c r="CD72" i="8"/>
  <c r="BX72" i="8"/>
  <c r="BR72" i="8"/>
  <c r="BL72" i="8"/>
  <c r="BF72" i="8"/>
  <c r="AZ72" i="8"/>
  <c r="AT72" i="8"/>
  <c r="AN72" i="8"/>
  <c r="AH72" i="8"/>
  <c r="AB72" i="8"/>
  <c r="CP71" i="8"/>
  <c r="CJ71" i="8"/>
  <c r="CD71" i="8"/>
  <c r="BX71" i="8"/>
  <c r="BR71" i="8"/>
  <c r="BL71" i="8"/>
  <c r="BF71" i="8"/>
  <c r="AZ71" i="8"/>
  <c r="AT71" i="8"/>
  <c r="AN71" i="8"/>
  <c r="AH71" i="8"/>
  <c r="AB71" i="8"/>
  <c r="CP70" i="8"/>
  <c r="CJ70" i="8"/>
  <c r="CD70" i="8"/>
  <c r="BX70" i="8"/>
  <c r="BR70" i="8"/>
  <c r="BL70" i="8"/>
  <c r="BF70" i="8"/>
  <c r="AZ70" i="8"/>
  <c r="AT70" i="8"/>
  <c r="AN70" i="8"/>
  <c r="AH70" i="8"/>
  <c r="AB70" i="8"/>
  <c r="CP69" i="8"/>
  <c r="CJ69" i="8"/>
  <c r="CD69" i="8"/>
  <c r="BX69" i="8"/>
  <c r="BR69" i="8"/>
  <c r="BL69" i="8"/>
  <c r="BF69" i="8"/>
  <c r="AZ69" i="8"/>
  <c r="AT69" i="8"/>
  <c r="AN69" i="8"/>
  <c r="AH69" i="8"/>
  <c r="AB69" i="8"/>
  <c r="CP68" i="8"/>
  <c r="CJ68" i="8"/>
  <c r="CD68" i="8"/>
  <c r="BX68" i="8"/>
  <c r="BR68" i="8"/>
  <c r="BL68" i="8"/>
  <c r="BF68" i="8"/>
  <c r="AZ68" i="8"/>
  <c r="AT68" i="8"/>
  <c r="AN68" i="8"/>
  <c r="AH68" i="8"/>
  <c r="AB68" i="8"/>
  <c r="CP67" i="8"/>
  <c r="CJ67" i="8"/>
  <c r="CD67" i="8"/>
  <c r="BX67" i="8"/>
  <c r="BR67" i="8"/>
  <c r="BL67" i="8"/>
  <c r="BF67" i="8"/>
  <c r="AZ67" i="8"/>
  <c r="AT67" i="8"/>
  <c r="AN67" i="8"/>
  <c r="AH67" i="8"/>
  <c r="CP66" i="8"/>
  <c r="CJ66" i="8"/>
  <c r="CD66" i="8"/>
  <c r="BX66" i="8"/>
  <c r="BR66" i="8"/>
  <c r="BL66" i="8"/>
  <c r="BF66" i="8"/>
  <c r="AZ66" i="8"/>
  <c r="AT66" i="8"/>
  <c r="AN66" i="8"/>
  <c r="AH66" i="8"/>
  <c r="AB66" i="8"/>
  <c r="CP65" i="8"/>
  <c r="CJ65" i="8"/>
  <c r="CD65" i="8"/>
  <c r="BX65" i="8"/>
  <c r="BR65" i="8"/>
  <c r="BL65" i="8"/>
  <c r="BF65" i="8"/>
  <c r="AZ65" i="8"/>
  <c r="AT65" i="8"/>
  <c r="AN65" i="8"/>
  <c r="AH65" i="8"/>
  <c r="AB65" i="8"/>
  <c r="CP64" i="8"/>
  <c r="CJ64" i="8"/>
  <c r="CD64" i="8"/>
  <c r="BX64" i="8"/>
  <c r="BR64" i="8"/>
  <c r="BL64" i="8"/>
  <c r="BF64" i="8"/>
  <c r="AZ64" i="8"/>
  <c r="AT64" i="8"/>
  <c r="AN64" i="8"/>
  <c r="AH64" i="8"/>
  <c r="CP63" i="8"/>
  <c r="CJ63" i="8"/>
  <c r="CD63" i="8"/>
  <c r="BX63" i="8"/>
  <c r="BR63" i="8"/>
  <c r="BL63" i="8"/>
  <c r="BF63" i="8"/>
  <c r="AZ63" i="8"/>
  <c r="AT63" i="8"/>
  <c r="AN63" i="8"/>
  <c r="AH63" i="8"/>
  <c r="AB67" i="8"/>
  <c r="AB64" i="8"/>
  <c r="AB63" i="8"/>
  <c r="CP62" i="8"/>
  <c r="CJ62" i="8"/>
  <c r="BR62" i="8"/>
  <c r="BL62" i="8"/>
  <c r="BF62" i="8"/>
  <c r="AZ62" i="8"/>
  <c r="AT62" i="8"/>
  <c r="AN62" i="8"/>
  <c r="AH62" i="8"/>
  <c r="AB62" i="8"/>
  <c r="CP61" i="8"/>
  <c r="CJ61" i="8"/>
  <c r="CD61" i="8"/>
  <c r="BX61" i="8"/>
  <c r="BR61" i="8"/>
  <c r="BL61" i="8"/>
  <c r="BF61" i="8"/>
  <c r="AZ61" i="8"/>
  <c r="AT61" i="8"/>
  <c r="AN61" i="8"/>
  <c r="AH61" i="8"/>
  <c r="CP60" i="8"/>
  <c r="CJ60" i="8"/>
  <c r="CD60" i="8"/>
  <c r="BX60" i="8"/>
  <c r="BR60" i="8"/>
  <c r="BL60" i="8"/>
  <c r="BF60" i="8"/>
  <c r="AZ60" i="8"/>
  <c r="AT60" i="8"/>
  <c r="AN60" i="8"/>
  <c r="AH60" i="8"/>
  <c r="AB61" i="8"/>
  <c r="AB60" i="8"/>
  <c r="CP59" i="8"/>
  <c r="CJ59" i="8"/>
  <c r="CD59" i="8"/>
  <c r="BX59" i="8"/>
  <c r="BR59" i="8"/>
  <c r="BL59" i="8"/>
  <c r="BF59" i="8"/>
  <c r="AZ59" i="8"/>
  <c r="AT59" i="8"/>
  <c r="AN59" i="8"/>
  <c r="AH59" i="8"/>
  <c r="AB59" i="8"/>
  <c r="CP58" i="8"/>
  <c r="CJ58" i="8"/>
  <c r="CD58" i="8"/>
  <c r="BX58" i="8"/>
  <c r="BR58" i="8"/>
  <c r="BL58" i="8"/>
  <c r="BF58" i="8"/>
  <c r="AZ58" i="8"/>
  <c r="AT58" i="8"/>
  <c r="AN58" i="8"/>
  <c r="AH58" i="8"/>
  <c r="AB58" i="8"/>
  <c r="CP57" i="8"/>
  <c r="CJ57" i="8"/>
  <c r="CD57" i="8"/>
  <c r="BX57" i="8"/>
  <c r="BR57" i="8"/>
  <c r="BL57" i="8"/>
  <c r="BF57" i="8"/>
  <c r="AZ57" i="8"/>
  <c r="AT57" i="8"/>
  <c r="AN57" i="8"/>
  <c r="AH57" i="8"/>
  <c r="AB57" i="8"/>
  <c r="CO43" i="8"/>
  <c r="CP43" i="8" s="1"/>
  <c r="CO42" i="8"/>
  <c r="CP42" i="8" s="1"/>
  <c r="CI42" i="8"/>
  <c r="CJ42" i="8" s="1"/>
  <c r="CC42" i="8"/>
  <c r="CD42" i="8" s="1"/>
  <c r="CC43" i="8"/>
  <c r="CD43" i="8" s="1"/>
  <c r="AB56" i="8"/>
  <c r="CP54" i="8"/>
  <c r="CJ54" i="8"/>
  <c r="CD54" i="8"/>
  <c r="BX54" i="8"/>
  <c r="BR54" i="8"/>
  <c r="BL54" i="8"/>
  <c r="BF54" i="8"/>
  <c r="AZ54" i="8"/>
  <c r="AT54" i="8"/>
  <c r="AN54" i="8"/>
  <c r="AH54" i="8"/>
  <c r="AB54" i="8"/>
  <c r="CP46" i="8"/>
  <c r="CJ46" i="8"/>
  <c r="CD46" i="8"/>
  <c r="BX46" i="8"/>
  <c r="BR46" i="8"/>
  <c r="BL46" i="8"/>
  <c r="BF46" i="8"/>
  <c r="AZ46" i="8"/>
  <c r="AT46" i="8"/>
  <c r="AN46" i="8"/>
  <c r="AH46" i="8"/>
  <c r="AB46" i="8"/>
  <c r="CP45" i="8"/>
  <c r="CJ45" i="8"/>
  <c r="CD45" i="8"/>
  <c r="BX45" i="8"/>
  <c r="BR45" i="8"/>
  <c r="BL45" i="8"/>
  <c r="BF45" i="8"/>
  <c r="AZ45" i="8"/>
  <c r="AT45" i="8"/>
  <c r="AN45" i="8"/>
  <c r="AH45" i="8"/>
  <c r="AB45" i="8"/>
  <c r="CP44" i="8"/>
  <c r="CJ44" i="8"/>
  <c r="CJ43" i="8"/>
  <c r="CD44" i="8"/>
  <c r="BX44" i="8"/>
  <c r="BX43" i="8"/>
  <c r="BX42" i="8"/>
  <c r="BR42" i="8"/>
  <c r="BR43" i="8"/>
  <c r="BR44" i="8"/>
  <c r="BL44" i="8"/>
  <c r="BL43" i="8"/>
  <c r="BL42" i="8"/>
  <c r="BF42" i="8"/>
  <c r="BF43" i="8"/>
  <c r="BF44" i="8"/>
  <c r="AZ44" i="8"/>
  <c r="AZ43" i="8"/>
  <c r="AZ42" i="8"/>
  <c r="AT42" i="8"/>
  <c r="AT43" i="8"/>
  <c r="AT44" i="8"/>
  <c r="AN44" i="8"/>
  <c r="AN43" i="8"/>
  <c r="AN42" i="8"/>
  <c r="AH44" i="8"/>
  <c r="AH43" i="8"/>
  <c r="AH42" i="8"/>
  <c r="AB44" i="8"/>
  <c r="AB43" i="8"/>
  <c r="AB42" i="8"/>
  <c r="CP41" i="8"/>
  <c r="CJ41" i="8"/>
  <c r="CP40" i="8"/>
  <c r="CJ40" i="8"/>
  <c r="CD41" i="8"/>
  <c r="CD40" i="8"/>
  <c r="BX41" i="8"/>
  <c r="BX40" i="8"/>
  <c r="BR41" i="8"/>
  <c r="BR40" i="8"/>
  <c r="BL41" i="8"/>
  <c r="BL40" i="8"/>
  <c r="BF41" i="8"/>
  <c r="BF40" i="8"/>
  <c r="AZ41" i="8"/>
  <c r="AZ40" i="8"/>
  <c r="AT41" i="8"/>
  <c r="AT40" i="8"/>
  <c r="AN41" i="8"/>
  <c r="AN40" i="8"/>
  <c r="AH41" i="8"/>
  <c r="AH40" i="8"/>
  <c r="CP39" i="8"/>
  <c r="CJ39" i="8"/>
  <c r="CD39" i="8"/>
  <c r="BX39" i="8"/>
  <c r="BR39" i="8"/>
  <c r="BL39" i="8"/>
  <c r="BF39" i="8"/>
  <c r="AZ39" i="8"/>
  <c r="AT39" i="8"/>
  <c r="AN39" i="8"/>
  <c r="AH39" i="8"/>
  <c r="CP38" i="8"/>
  <c r="CJ38" i="8"/>
  <c r="CD38" i="8"/>
  <c r="BX38" i="8"/>
  <c r="BR38" i="8"/>
  <c r="BL38" i="8"/>
  <c r="BF38" i="8"/>
  <c r="AZ38" i="8"/>
  <c r="AT38" i="8"/>
  <c r="AN38" i="8"/>
  <c r="AH38" i="8"/>
  <c r="AB41" i="8"/>
  <c r="AB40" i="8"/>
  <c r="AB39" i="8"/>
  <c r="AB38" i="8"/>
  <c r="CP37" i="8"/>
  <c r="CJ37" i="8"/>
  <c r="CD37" i="8"/>
  <c r="BX37" i="8"/>
  <c r="CP36" i="8"/>
  <c r="CJ36" i="8"/>
  <c r="CD36" i="8"/>
  <c r="BX36" i="8"/>
  <c r="CP35" i="8"/>
  <c r="CJ35" i="8"/>
  <c r="CD35" i="8"/>
  <c r="BX35" i="8"/>
  <c r="CP34" i="8"/>
  <c r="CJ34" i="8"/>
  <c r="CD34" i="8"/>
  <c r="BX34" i="8"/>
  <c r="CP33" i="8"/>
  <c r="CJ33" i="8"/>
  <c r="CD33" i="8"/>
  <c r="BX33" i="8"/>
  <c r="CP32" i="8"/>
  <c r="CJ32" i="8"/>
  <c r="CD32" i="8"/>
  <c r="BX32" i="8"/>
  <c r="CP31" i="8"/>
  <c r="CJ31" i="8"/>
  <c r="CD31" i="8"/>
  <c r="BX31" i="8"/>
  <c r="CP30" i="8"/>
  <c r="CJ30" i="8"/>
  <c r="CD30" i="8"/>
  <c r="BX30" i="8"/>
  <c r="CP29" i="8"/>
  <c r="CJ29" i="8"/>
  <c r="CD29" i="8"/>
  <c r="BX29" i="8"/>
  <c r="CP28" i="8"/>
  <c r="CJ28" i="8"/>
  <c r="CD28" i="8"/>
  <c r="BX28" i="8"/>
  <c r="CP27" i="8"/>
  <c r="CJ27" i="8"/>
  <c r="CD27" i="8"/>
  <c r="BX27" i="8"/>
  <c r="CP26" i="8"/>
  <c r="CJ26" i="8"/>
  <c r="CD26" i="8"/>
  <c r="BX26" i="8"/>
  <c r="CP25" i="8"/>
  <c r="CJ25" i="8"/>
  <c r="CD25" i="8"/>
  <c r="BX25" i="8"/>
  <c r="CP24" i="8"/>
  <c r="CJ24" i="8"/>
  <c r="CD24" i="8"/>
  <c r="BX24" i="8"/>
  <c r="CP23" i="8"/>
  <c r="CJ23" i="8"/>
  <c r="CD23" i="8"/>
  <c r="BX23" i="8"/>
  <c r="CP22" i="8"/>
  <c r="CJ22" i="8"/>
  <c r="CD22" i="8"/>
  <c r="BX22" i="8"/>
  <c r="CP21" i="8"/>
  <c r="CJ21" i="8"/>
  <c r="CD21" i="8"/>
  <c r="BX21" i="8"/>
  <c r="BR21" i="8"/>
  <c r="BR22" i="8"/>
  <c r="BR23" i="8"/>
  <c r="BR24" i="8"/>
  <c r="BR25" i="8"/>
  <c r="BR26" i="8"/>
  <c r="BR27" i="8"/>
  <c r="BR28" i="8"/>
  <c r="BR29" i="8"/>
  <c r="BR30" i="8"/>
  <c r="BR31" i="8"/>
  <c r="BR32" i="8"/>
  <c r="BR33" i="8"/>
  <c r="BR34" i="8"/>
  <c r="BR35" i="8"/>
  <c r="BR36" i="8"/>
  <c r="BR37" i="8"/>
  <c r="BL37" i="8"/>
  <c r="BL36" i="8"/>
  <c r="BL35" i="8"/>
  <c r="BL34" i="8"/>
  <c r="BL33" i="8"/>
  <c r="BL32" i="8"/>
  <c r="BL31" i="8"/>
  <c r="BL30" i="8"/>
  <c r="BL29" i="8"/>
  <c r="BL28" i="8"/>
  <c r="BL27" i="8"/>
  <c r="BL26" i="8"/>
  <c r="BL25" i="8"/>
  <c r="BL24" i="8"/>
  <c r="BL23" i="8"/>
  <c r="BL22" i="8"/>
  <c r="BL21" i="8"/>
  <c r="AZ21" i="8"/>
  <c r="BF21" i="8"/>
  <c r="BF22" i="8"/>
  <c r="BF23" i="8"/>
  <c r="BF24" i="8"/>
  <c r="BF25" i="8"/>
  <c r="BF26" i="8"/>
  <c r="BF27" i="8"/>
  <c r="BF28" i="8"/>
  <c r="BF29" i="8"/>
  <c r="BF30" i="8"/>
  <c r="BF31" i="8"/>
  <c r="BF32" i="8"/>
  <c r="BF33" i="8"/>
  <c r="BF34" i="8"/>
  <c r="BF35" i="8"/>
  <c r="BF36" i="8"/>
  <c r="BF37" i="8"/>
  <c r="AZ37" i="8"/>
  <c r="AZ36" i="8"/>
  <c r="AZ35" i="8"/>
  <c r="AZ34" i="8"/>
  <c r="AZ33" i="8"/>
  <c r="AZ32" i="8"/>
  <c r="AZ31" i="8"/>
  <c r="AZ30" i="8"/>
  <c r="AZ29" i="8"/>
  <c r="AZ28" i="8"/>
  <c r="AZ27" i="8"/>
  <c r="AZ26" i="8"/>
  <c r="AZ25" i="8"/>
  <c r="AZ24" i="8"/>
  <c r="AZ23" i="8"/>
  <c r="AZ22" i="8"/>
  <c r="AT22" i="8"/>
  <c r="AT23" i="8"/>
  <c r="AT24" i="8"/>
  <c r="AT25" i="8"/>
  <c r="AT26" i="8"/>
  <c r="AT27" i="8"/>
  <c r="AT28" i="8"/>
  <c r="AT29" i="8"/>
  <c r="AT30" i="8"/>
  <c r="AT31" i="8"/>
  <c r="AT32" i="8"/>
  <c r="AT33" i="8"/>
  <c r="AT34" i="8"/>
  <c r="AT35" i="8"/>
  <c r="AT36" i="8"/>
  <c r="AT37" i="8"/>
  <c r="AN37" i="8"/>
  <c r="AN36" i="8"/>
  <c r="AN35" i="8"/>
  <c r="AN34" i="8"/>
  <c r="AN33" i="8"/>
  <c r="AN32" i="8"/>
  <c r="AN31" i="8"/>
  <c r="AN30" i="8"/>
  <c r="AN29" i="8"/>
  <c r="AN28" i="8"/>
  <c r="AN27" i="8"/>
  <c r="AN26" i="8"/>
  <c r="AN25" i="8"/>
  <c r="AN24" i="8"/>
  <c r="AN23" i="8"/>
  <c r="AH37" i="8"/>
  <c r="AH36" i="8"/>
  <c r="AH35" i="8"/>
  <c r="AH34" i="8"/>
  <c r="AH33" i="8"/>
  <c r="AH32" i="8"/>
  <c r="AH31" i="8"/>
  <c r="AH30" i="8"/>
  <c r="AH29" i="8"/>
  <c r="AH28" i="8"/>
  <c r="AH27" i="8"/>
  <c r="AH26" i="8"/>
  <c r="AH25" i="8"/>
  <c r="AH24" i="8"/>
  <c r="AH23" i="8"/>
  <c r="AB37" i="8"/>
  <c r="AB36" i="8"/>
  <c r="AB35" i="8"/>
  <c r="AB34" i="8"/>
  <c r="AB33" i="8"/>
  <c r="AB32" i="8"/>
  <c r="AB31" i="8"/>
  <c r="AB30" i="8"/>
  <c r="AB29" i="8"/>
  <c r="AB28" i="8"/>
  <c r="AB27" i="8"/>
  <c r="AB26" i="8"/>
  <c r="AT21" i="8"/>
  <c r="AN22" i="8"/>
  <c r="AN21" i="8"/>
  <c r="AH22" i="8"/>
  <c r="AH21" i="8"/>
  <c r="AB25" i="8"/>
  <c r="AB24" i="8"/>
  <c r="AB23" i="8"/>
  <c r="AB22" i="8"/>
  <c r="AB21" i="8"/>
  <c r="CP20" i="8"/>
  <c r="CJ20" i="8"/>
  <c r="CD20" i="8"/>
  <c r="BX20" i="8"/>
  <c r="BR20" i="8"/>
  <c r="BL20" i="8"/>
  <c r="BF20" i="8"/>
  <c r="AZ20" i="8"/>
  <c r="AT20" i="8"/>
  <c r="AN20" i="8"/>
  <c r="AH20" i="8"/>
  <c r="AB20" i="8"/>
  <c r="CP19" i="8"/>
  <c r="CJ19" i="8"/>
  <c r="CD19" i="8"/>
  <c r="BX19" i="8"/>
  <c r="BR19" i="8"/>
  <c r="BL19" i="8"/>
  <c r="BF19" i="8"/>
  <c r="AZ19" i="8"/>
  <c r="AT19" i="8"/>
  <c r="AN19" i="8"/>
  <c r="AH19" i="8"/>
  <c r="AB19" i="8"/>
  <c r="CP18" i="8"/>
  <c r="CP17" i="8"/>
  <c r="CJ18" i="8"/>
  <c r="CJ17" i="8"/>
  <c r="CD18" i="8"/>
  <c r="CD17" i="8"/>
  <c r="BX18" i="8"/>
  <c r="BX17" i="8"/>
  <c r="BR18" i="8"/>
  <c r="BR17" i="8"/>
  <c r="BL18" i="8"/>
  <c r="BL17" i="8"/>
  <c r="BF18" i="8"/>
  <c r="BF17" i="8"/>
  <c r="AZ18" i="8"/>
  <c r="AZ17" i="8"/>
  <c r="AT18" i="8"/>
  <c r="AT17" i="8"/>
  <c r="AN18" i="8"/>
  <c r="AN17" i="8"/>
  <c r="AH18" i="8"/>
  <c r="AH17" i="8"/>
  <c r="AB18" i="8"/>
  <c r="AB17" i="8"/>
  <c r="CP16" i="8"/>
  <c r="CJ16" i="8"/>
  <c r="CD16" i="8"/>
  <c r="BX16" i="8"/>
  <c r="BR16" i="8"/>
  <c r="BL16" i="8"/>
  <c r="BF16" i="8"/>
  <c r="AZ16" i="8"/>
  <c r="AT16" i="8"/>
  <c r="AN16" i="8"/>
  <c r="AH16" i="8"/>
  <c r="AB16" i="8"/>
  <c r="CP15" i="8"/>
  <c r="CJ15" i="8"/>
  <c r="CD15" i="8"/>
  <c r="BX15" i="8"/>
  <c r="BR15" i="8"/>
  <c r="BL15" i="8"/>
  <c r="BF15" i="8"/>
  <c r="AZ15" i="8"/>
  <c r="AT15" i="8"/>
  <c r="AN15" i="8"/>
  <c r="AH15" i="8"/>
  <c r="AB15" i="8"/>
  <c r="CP14" i="8"/>
  <c r="CJ14" i="8"/>
  <c r="CD14" i="8"/>
  <c r="BX14" i="8"/>
  <c r="BR14" i="8"/>
  <c r="BL14" i="8"/>
  <c r="BF14" i="8"/>
  <c r="AZ14" i="8"/>
  <c r="AT14" i="8"/>
  <c r="AN14" i="8"/>
  <c r="AH14" i="8"/>
  <c r="AB14" i="8"/>
  <c r="CP13" i="8"/>
  <c r="CJ13" i="8"/>
  <c r="CD13" i="8"/>
  <c r="BX13" i="8"/>
  <c r="BR13" i="8"/>
  <c r="BL13" i="8"/>
  <c r="BF13" i="8"/>
  <c r="AZ13" i="8"/>
  <c r="AT13" i="8"/>
  <c r="AN13" i="8"/>
  <c r="AH13" i="8"/>
  <c r="AB13" i="8"/>
  <c r="CP12" i="8"/>
  <c r="CJ12" i="8"/>
  <c r="CD12" i="8"/>
  <c r="BX12" i="8"/>
  <c r="BR12" i="8"/>
  <c r="BL12" i="8"/>
  <c r="BF12" i="8"/>
  <c r="AZ12" i="8"/>
  <c r="AT12" i="8"/>
  <c r="AN12" i="8"/>
  <c r="AH12" i="8"/>
  <c r="AB12" i="8"/>
  <c r="CP11" i="8"/>
  <c r="CJ11" i="8"/>
  <c r="CD11" i="8"/>
  <c r="BX11" i="8"/>
  <c r="BR11" i="8"/>
  <c r="BL11" i="8"/>
  <c r="BF11" i="8"/>
  <c r="AZ11" i="8"/>
  <c r="AT11" i="8"/>
  <c r="AN11" i="8"/>
  <c r="AH11" i="8"/>
  <c r="AB11" i="8"/>
  <c r="CP10" i="8"/>
  <c r="CJ10" i="8"/>
  <c r="CD10" i="8"/>
  <c r="BX10" i="8"/>
  <c r="BR10" i="8"/>
  <c r="BL10" i="8"/>
  <c r="BF10" i="8"/>
  <c r="AZ10" i="8"/>
  <c r="AT10" i="8"/>
  <c r="AN10" i="8"/>
  <c r="AH10" i="8"/>
  <c r="AB10" i="8"/>
  <c r="CP9" i="8"/>
  <c r="CJ9" i="8"/>
  <c r="CD9" i="8"/>
  <c r="BX9" i="8"/>
  <c r="BR9" i="8"/>
  <c r="BL9" i="8"/>
  <c r="BF9" i="8"/>
  <c r="AZ9" i="8"/>
  <c r="AT9" i="8"/>
  <c r="AN9" i="8"/>
  <c r="AH9" i="8"/>
  <c r="AB9" i="8"/>
  <c r="CU33" i="8"/>
  <c r="CU32" i="8"/>
  <c r="CU31" i="8"/>
  <c r="CU30" i="8"/>
  <c r="CT29" i="8"/>
  <c r="CU29" i="8" s="1"/>
  <c r="CT28" i="8"/>
  <c r="CU28" i="8" s="1"/>
  <c r="CU49" i="8" l="1"/>
  <c r="CU52" i="8"/>
  <c r="CU55" i="8"/>
  <c r="CU56" i="8"/>
  <c r="CU19" i="8"/>
  <c r="CU27" i="8"/>
  <c r="CU26" i="8"/>
  <c r="CT59" i="8" l="1"/>
  <c r="CU59" i="8" s="1"/>
  <c r="CT58" i="8"/>
  <c r="CS58" i="8"/>
  <c r="CT57" i="8"/>
  <c r="CS57" i="8"/>
  <c r="CT54" i="8"/>
  <c r="CS54" i="8"/>
  <c r="CT46" i="8"/>
  <c r="CU46" i="8" s="1"/>
  <c r="CT45" i="8"/>
  <c r="CT44" i="8"/>
  <c r="CU44" i="8" s="1"/>
  <c r="CT43" i="8"/>
  <c r="CU43" i="8" s="1"/>
  <c r="CT42" i="8"/>
  <c r="CU42" i="8" s="1"/>
  <c r="CT41" i="8"/>
  <c r="CS41" i="8"/>
  <c r="CT40" i="8"/>
  <c r="CS40" i="8"/>
  <c r="CT39" i="8"/>
  <c r="CS39" i="8"/>
  <c r="CT38" i="8"/>
  <c r="CS38" i="8"/>
  <c r="CU40" i="8" l="1"/>
  <c r="CU41" i="8"/>
  <c r="CU54" i="8"/>
  <c r="CU39" i="8"/>
  <c r="CU58" i="8"/>
  <c r="CU45" i="8"/>
  <c r="CU57" i="8"/>
  <c r="CU38" i="8"/>
  <c r="AH56" i="8" l="1"/>
  <c r="CU37" i="8" l="1"/>
  <c r="CU36" i="8"/>
  <c r="CU35" i="8"/>
  <c r="CU34" i="8"/>
  <c r="CT18" i="8"/>
  <c r="CU18" i="8" s="1"/>
  <c r="CT17" i="8"/>
  <c r="CU17" i="8" s="1"/>
  <c r="CT16" i="8"/>
  <c r="CU16" i="8" s="1"/>
  <c r="CT15" i="8"/>
  <c r="CU15" i="8" s="1"/>
  <c r="CT14" i="8"/>
  <c r="CU14" i="8" s="1"/>
  <c r="CT13" i="8"/>
  <c r="CU13" i="8" s="1"/>
  <c r="CT11" i="8"/>
  <c r="CU11" i="8" s="1"/>
  <c r="CU10" i="8"/>
  <c r="CS25" i="8" l="1"/>
  <c r="CS24" i="8"/>
  <c r="CS23" i="8"/>
  <c r="CS22" i="8"/>
  <c r="CT21" i="8"/>
  <c r="CS21" i="8"/>
  <c r="CT20" i="8"/>
  <c r="CS20" i="8"/>
  <c r="CU22" i="8" l="1"/>
  <c r="CU24" i="8"/>
  <c r="CU25" i="8"/>
  <c r="CU23" i="8"/>
  <c r="CU20" i="8"/>
  <c r="CU21" i="8"/>
  <c r="CT12" i="8" l="1"/>
  <c r="CS12" i="8"/>
  <c r="S12" i="8"/>
  <c r="CU12" i="8" l="1"/>
  <c r="CS9" i="8"/>
  <c r="CU9" i="8" l="1"/>
  <c r="BF81" i="8"/>
  <c r="CP80" i="8"/>
  <c r="CT85" i="8"/>
  <c r="CT83" i="8"/>
  <c r="CS83" i="8"/>
  <c r="CS73" i="8"/>
  <c r="CS71" i="8"/>
  <c r="CT60" i="8"/>
  <c r="CS60" i="8"/>
  <c r="CT73" i="8"/>
  <c r="CT72" i="8"/>
  <c r="CT71" i="8"/>
  <c r="CT70" i="8"/>
  <c r="CU70" i="8" s="1"/>
  <c r="CT69" i="8"/>
  <c r="CS69" i="8"/>
  <c r="CT68" i="8"/>
  <c r="CS68" i="8"/>
  <c r="CT67" i="8"/>
  <c r="CS67" i="8"/>
  <c r="CT66" i="8"/>
  <c r="CS66" i="8"/>
  <c r="CT65" i="8"/>
  <c r="CS65" i="8"/>
  <c r="CT64" i="8"/>
  <c r="CS64" i="8"/>
  <c r="CT63" i="8"/>
  <c r="CS63" i="8"/>
  <c r="CT62" i="8"/>
  <c r="CT61" i="8"/>
  <c r="CS61" i="8"/>
  <c r="CT89" i="8"/>
  <c r="CT92" i="8"/>
  <c r="CT91" i="8"/>
  <c r="CT90" i="8"/>
  <c r="CT88" i="8"/>
  <c r="CT87" i="8"/>
  <c r="CT86" i="8"/>
  <c r="CT84" i="8"/>
  <c r="CS81" i="8"/>
  <c r="CS80" i="8"/>
  <c r="CS74" i="8"/>
  <c r="CU66" i="8" l="1"/>
  <c r="CU73" i="8"/>
  <c r="CU63" i="8"/>
  <c r="CU64" i="8"/>
  <c r="CU68" i="8"/>
  <c r="CU67" i="8"/>
  <c r="CU69" i="8"/>
  <c r="CU61" i="8"/>
  <c r="CU71" i="8"/>
  <c r="CU65" i="8"/>
  <c r="CU72" i="8"/>
  <c r="CU60" i="8"/>
  <c r="CU80" i="8"/>
  <c r="CS76" i="8" l="1"/>
  <c r="CU82" i="8"/>
  <c r="CT79" i="8"/>
  <c r="CS79" i="8"/>
  <c r="CT78" i="8"/>
  <c r="CS78" i="8"/>
  <c r="CT77" i="8"/>
  <c r="CS77" i="8"/>
  <c r="CT76" i="8"/>
  <c r="CT75" i="8"/>
  <c r="CS75" i="8"/>
  <c r="CT74" i="8"/>
  <c r="CS84" i="8"/>
  <c r="CU84" i="8" s="1"/>
  <c r="CU75" i="8" l="1"/>
  <c r="CU81" i="8"/>
  <c r="CU79" i="8"/>
  <c r="CU78" i="8"/>
  <c r="CU77" i="8"/>
  <c r="CU74" i="8"/>
  <c r="CU76" i="8"/>
  <c r="CU91" i="8" l="1"/>
  <c r="CU90" i="8"/>
  <c r="CU89" i="8"/>
  <c r="CU83" i="8"/>
  <c r="CP72" i="8" l="1"/>
  <c r="CP73" i="8"/>
  <c r="CJ73" i="8"/>
  <c r="CJ72" i="8"/>
  <c r="CD73" i="8"/>
  <c r="BX73" i="8"/>
  <c r="BR73" i="8"/>
  <c r="BL73" i="8"/>
  <c r="CB62" i="8"/>
  <c r="CD62" i="8" s="1"/>
  <c r="BV62" i="8"/>
  <c r="CS62" i="8" l="1"/>
  <c r="CU62" i="8" s="1"/>
  <c r="BX62" i="8"/>
  <c r="CS88" i="8"/>
  <c r="CU88" i="8" s="1"/>
  <c r="CS87" i="8"/>
  <c r="CU87" i="8" s="1"/>
  <c r="CS86" i="8"/>
  <c r="CU86" i="8" s="1"/>
  <c r="CS85" i="8"/>
  <c r="CU85" i="8" s="1"/>
  <c r="CP83" i="8"/>
  <c r="CJ83" i="8"/>
  <c r="CD83" i="8"/>
  <c r="BX83" i="8"/>
  <c r="BR83" i="8"/>
  <c r="BL83" i="8"/>
  <c r="BF83" i="8"/>
  <c r="AZ83" i="8"/>
  <c r="AT83" i="8"/>
  <c r="AN83" i="8"/>
  <c r="AH83" i="8"/>
  <c r="CS92" i="8" l="1"/>
  <c r="CU92" i="8" s="1"/>
  <c r="AB83" i="8" l="1"/>
  <c r="D83" i="8" l="1"/>
  <c r="D15" i="8" l="1"/>
  <c r="D14" i="8"/>
  <c r="D12" i="8"/>
  <c r="D11" i="8"/>
  <c r="D13" i="8"/>
  <c r="D10" i="8"/>
  <c r="D88" i="8"/>
  <c r="D87" i="8"/>
  <c r="D86" i="8"/>
  <c r="D85" i="8"/>
  <c r="D84" i="8"/>
  <c r="J14" i="5"/>
  <c r="F14" i="5" s="1"/>
  <c r="E20" i="5"/>
  <c r="D20" i="5"/>
  <c r="I14" i="5"/>
  <c r="H14" i="5"/>
  <c r="E14" i="5"/>
  <c r="G8" i="5"/>
  <c r="C8" i="5" s="1"/>
  <c r="E8" i="5"/>
  <c r="D8" i="5"/>
  <c r="AF6" i="5"/>
  <c r="AE4" i="5"/>
  <c r="AG4" i="5" s="1"/>
  <c r="AE5" i="5"/>
  <c r="AF5" i="5"/>
  <c r="X5" i="5"/>
  <c r="V5" i="5"/>
  <c r="BH4" i="5"/>
  <c r="BG4" i="5"/>
  <c r="BF4" i="5"/>
  <c r="AS4" i="5"/>
  <c r="AR4" i="5"/>
  <c r="AQ4" i="5"/>
  <c r="AO4" i="5"/>
  <c r="AP4" i="5" s="1"/>
  <c r="X4" i="5"/>
  <c r="V4" i="5"/>
  <c r="I4" i="5"/>
  <c r="H4" i="5"/>
  <c r="G4" i="5"/>
  <c r="E4" i="5"/>
  <c r="F4" i="5" s="1"/>
  <c r="G15" i="4"/>
  <c r="G16" i="4"/>
  <c r="F17" i="4"/>
  <c r="F15" i="4"/>
  <c r="F16" i="4"/>
  <c r="B17" i="4"/>
  <c r="B16" i="4"/>
  <c r="B15" i="4"/>
  <c r="W4" i="5" l="1"/>
  <c r="F8" i="5"/>
  <c r="G20" i="5"/>
  <c r="F18" i="4"/>
  <c r="G14" i="5"/>
  <c r="W5" i="5"/>
  <c r="G18" i="4"/>
  <c r="E17" i="4" s="1"/>
  <c r="H16" i="4"/>
  <c r="AE6" i="5"/>
  <c r="AG6" i="5" s="1"/>
  <c r="H15" i="4"/>
  <c r="E16" i="4" l="1"/>
  <c r="H18" i="4"/>
  <c r="E15" i="4"/>
  <c r="C20" i="5"/>
  <c r="F20" i="5"/>
  <c r="E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tc={3FDE7D45-D71C-44E4-9199-937E6C853E62}</author>
    <author>tc={3FA0C2B7-04DC-48B5-8F54-D4BB118784C9}</author>
  </authors>
  <commentList>
    <comment ref="Y24" authorId="0" shapeId="0" xr:uid="{3FDE7D45-D71C-44E4-9199-937E6C853E62}">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4 tiene 2 actividades cin ponderado meta 34 y 33% no suman el 100%</t>
      </text>
    </comment>
    <comment ref="Y53" authorId="1" shapeId="0" xr:uid="{3FA0C2B7-04DC-48B5-8F54-D4BB118784C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hay programación para este indicador</t>
      </text>
    </comment>
  </commentList>
</comments>
</file>

<file path=xl/sharedStrings.xml><?xml version="1.0" encoding="utf-8"?>
<sst xmlns="http://schemas.openxmlformats.org/spreadsheetml/2006/main" count="1834" uniqueCount="449">
  <si>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</si>
  <si>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</si>
  <si>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</si>
  <si>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</si>
  <si>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</si>
  <si>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</si>
  <si>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</si>
  <si>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</si>
  <si>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</si>
  <si>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</si>
  <si>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</si>
  <si>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</si>
  <si>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</si>
  <si>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</si>
  <si>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</si>
  <si>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</si>
  <si>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</si>
  <si>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</si>
  <si>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</si>
  <si>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</si>
  <si>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</si>
  <si>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</si>
  <si>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</si>
  <si>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</si>
  <si>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</si>
  <si>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</si>
  <si>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</si>
  <si>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</si>
  <si>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</si>
  <si>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</si>
  <si>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</si>
  <si>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</si>
  <si>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</si>
  <si>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</si>
  <si>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</si>
  <si>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</si>
  <si>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</si>
  <si>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</si>
  <si>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</si>
  <si>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</si>
  <si>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</si>
  <si>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</si>
  <si>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</si>
  <si>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</si>
  <si>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</si>
  <si>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</si>
  <si>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</si>
  <si>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</si>
  <si>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</si>
  <si>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</si>
  <si>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</si>
  <si>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</si>
  <si>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</si>
  <si>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</si>
  <si>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</si>
  <si>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</si>
  <si>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</si>
  <si>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</si>
  <si>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</si>
  <si>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</si>
  <si>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</si>
  <si>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</si>
  <si>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</si>
  <si>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</si>
  <si>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</si>
  <si>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</si>
  <si>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</si>
  <si>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</si>
  <si>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</si>
  <si>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</si>
  <si>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</si>
  <si>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</si>
  <si>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Versión:4.0</t>
  </si>
  <si>
    <t>VIGENCIA</t>
  </si>
  <si>
    <t>MISIÓN:</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</si>
  <si>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</si>
  <si>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</si>
  <si>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</si>
  <si>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</si>
  <si>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</si>
  <si>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</si>
  <si>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</si>
  <si>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</si>
  <si>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</si>
  <si>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</si>
  <si>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</si>
  <si>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</si>
  <si>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</si>
  <si>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</si>
  <si>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</si>
  <si>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</si>
  <si>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</si>
  <si>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Meta</t>
  </si>
  <si>
    <t>Tipo Anualización</t>
  </si>
  <si>
    <t>Unidad de medida</t>
  </si>
  <si>
    <t>Frecuencia</t>
  </si>
  <si>
    <t>Responsable medicion y Analisis</t>
  </si>
  <si>
    <t>Fuente de información</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</si>
  <si>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</si>
  <si>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</si>
  <si>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</si>
  <si>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</si>
  <si>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</si>
  <si>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</si>
  <si>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</si>
  <si>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</si>
  <si>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</si>
  <si>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</si>
  <si>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</si>
  <si>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</si>
  <si>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</si>
  <si>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</si>
  <si>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</si>
  <si>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</si>
  <si>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</si>
  <si>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</si>
  <si>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</si>
  <si>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</si>
  <si>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</si>
  <si>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Suma</t>
  </si>
  <si>
    <t>SI</t>
  </si>
  <si>
    <t>Direccionamiento Estratégico</t>
  </si>
  <si>
    <t>NO</t>
  </si>
  <si>
    <t>Talento Humano</t>
  </si>
  <si>
    <t>Direccionamiento estrategico</t>
  </si>
  <si>
    <t>Gestión de Comunicaciones</t>
  </si>
  <si>
    <t>Gestión con valores para resultado</t>
  </si>
  <si>
    <t>Salud Integral de la Fauna</t>
  </si>
  <si>
    <t>Evaluación de Resultados</t>
  </si>
  <si>
    <t>Apropiación de la cultura ciudadana</t>
  </si>
  <si>
    <t>Informacion y Comunicación</t>
  </si>
  <si>
    <t>Gestión del Conocimiento</t>
  </si>
  <si>
    <t>N/A</t>
  </si>
  <si>
    <t>Gestión del conocimiento asociada a la PYBA</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</si>
  <si>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</si>
  <si>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</si>
  <si>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Atención al ciudadano</t>
  </si>
  <si>
    <t>Gestión Jurídica</t>
  </si>
  <si>
    <t xml:space="preserve"> 11. Lograr que las ciudades y los asentamientos humanos sean inclusivos, seguros, resilientes y sostenibles.</t>
  </si>
  <si>
    <t>Esterilizar 356000 Perros Y Gatos  Priorizando Las Localidades Con Mayores Cifras Poblacionales Estimadas.</t>
  </si>
  <si>
    <t>Gestión Administrativa y Documental</t>
  </si>
  <si>
    <t>Gestión Tecnológica</t>
  </si>
  <si>
    <t xml:space="preserve"> 13. Adoptar medidas urgentes para combatir el cambio climático y sus efectos.</t>
  </si>
  <si>
    <t>Gestión Financiera</t>
  </si>
  <si>
    <t xml:space="preserve"> 15. Proteger, restablecer y promover el uso sostenible de los ecosistemas terrestres, gestionar sosteniblemente los bosques, luchar contra la desertificación, detener e invertir la degradación de las tierras y detener la pérdida de biodiversidad.</t>
  </si>
  <si>
    <t xml:space="preserve"> 16. Promover sociedades pacíficas e inclusivas para el desarrollo sostenible, facilitar el acceso a la justicia para todos y construir a todos los niveles instituciones eficaces e inclusivas que rindan cuentas.</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</si>
  <si>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</si>
  <si>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</si>
  <si>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</si>
  <si>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</si>
  <si>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</si>
  <si>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</si>
  <si>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Porcentaje</t>
  </si>
  <si>
    <t>Implementar 1 Plan De Acción Para El Cumplimiento De La Estrategia De Los Procesos Tic Del Instituto Acorde Con Los Lineamientos Establecidos En El Decreto 415 De 2016</t>
  </si>
  <si>
    <t>Cantidad</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</si>
  <si>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</si>
  <si>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</si>
  <si>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</si>
  <si>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mensual</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</si>
  <si>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</si>
  <si>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</si>
  <si>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Constante</t>
  </si>
  <si>
    <t>Aportar 1 Batería De Herramientas Metodológicas, Estudios E Investigaciones Identificadas En El Diagnóstico Para Dar Cuenta De Las Necesidades De Las Áreas</t>
  </si>
  <si>
    <t>Creciente</t>
  </si>
  <si>
    <t>cuatrimestral</t>
  </si>
  <si>
    <t>semestral</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</si>
  <si>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</si>
  <si>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</si>
  <si>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</si>
  <si>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</si>
  <si>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</si>
  <si>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</si>
  <si>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VISIÓN: El Instituto Distrital de Protección y Bienestar Animal será referente a 2024, como la entidad rectora, modelo de gestión pública para la promoción del bienestar y prevención del maltrato animal en corresponsabilidad con la sociedad civil.</t>
  </si>
  <si>
    <t>Vincular prestadores de servicios en la implementacion de la estrategia de regulacion</t>
  </si>
  <si>
    <t xml:space="preserve">Medir la cantidad de prestadores de servicios vinculados en la estretegia de regulacion </t>
  </si>
  <si>
    <t>SCCGC</t>
  </si>
  <si>
    <t>Prestadores de ServiciosVinculados / Prestadores de Servicios Programados</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</si>
  <si>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</si>
  <si>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</si>
  <si>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Cumplimiento del Plan de Accion / Plan de Accion Programado</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</si>
  <si>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</si>
  <si>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</si>
  <si>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</si>
  <si>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Vincular ciudadanos y ciudadanas en espacios de participacion ciudadana</t>
  </si>
  <si>
    <t>Medir la cantidad de ciudadanos y ciudadanas vinculados en espacios y programas de participacion ciudadana</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</si>
  <si>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</si>
  <si>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</si>
  <si>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 xml:space="preserve">Seguimiento a la gestion de alianzas interinstitucionales, intersectoriales  y de ciudad región </t>
  </si>
  <si>
    <t xml:space="preserve">Medir el avance y hacer seguimiento en la gestion de alianzas interinstitucionales, intersectoriales  y de ciudad región </t>
  </si>
  <si>
    <t>Transversal</t>
  </si>
  <si>
    <t>1-6</t>
  </si>
  <si>
    <t>Medir oportunamente los indicadores de atención al ciudadano y gestión financiera.</t>
  </si>
  <si>
    <t xml:space="preserve"> PQRSD resueltos en terminos Subdirección de Cultura Ciudadana y Gestión del Conocimiento</t>
  </si>
  <si>
    <t>Identificar la oportrunidad de respuesta a las peticiones, quejas, reclamos, solicitdes y denuncias -PQRSD, en cumplimiento a la Ley 1755 de 2015</t>
  </si>
  <si>
    <t>No PQRSD respondidas en terminos / No PQRSD asignadas a la Subdirección</t>
  </si>
  <si>
    <t>Realizar la ejecución presupuestal  de acuerdo con la programación de la apropiación vigente  del proyecto 7560</t>
  </si>
  <si>
    <t>Medir la ejecución  de los compromisos programados en el proyecto de inversión 7560  “Implementación de un proceso institucional de investigación y gestión del conocimiento para la defensa, protección y bienestar animal en Bogotá”</t>
  </si>
  <si>
    <t>Sistema de información presupuestal - Bogdata</t>
  </si>
  <si>
    <t>Apropiación comprometida (con registro presupuestal) / apropiación disponible</t>
  </si>
  <si>
    <t>Realizar la ejecución presupuestal  de acuerdo con la programación de los giros del proyecto  7560</t>
  </si>
  <si>
    <t>Medir la ejecución y comportamiento de los giros programados del proyecto de inversión 7560 “Implementación de un proceso institucional de investigación y gestión del conocimiento para la defensa, protección y bienestar animal en Bogotá”</t>
  </si>
  <si>
    <t>Giros realizados / Presupuesto comprometido</t>
  </si>
  <si>
    <t>Realizar la ejecución presupuestal  de acuerdo con la programación de las reservas constituidas del proyecto  7560</t>
  </si>
  <si>
    <t>Medir el comportamento de las reservas presupuestales constituidas para el proyecto de inversión 7560 “Implementación de un proceso institucional de investigación y gestión del conocimiento para la defensa, protección y bienestar animal en Bogotá”</t>
  </si>
  <si>
    <t>Valor ejecutado / Reserva constituida</t>
  </si>
  <si>
    <t>No de alianzas celebradas/No de alianzas programadas</t>
  </si>
  <si>
    <t>Atender 120 Visitas tecnicas de Inspección</t>
  </si>
  <si>
    <t>Medir el número de visitas tecnicas realizadas.</t>
  </si>
  <si>
    <t>Subdirección Atención a la Fauna</t>
  </si>
  <si>
    <t>Reporte ejecución mensual del programa (bases y formatos).</t>
  </si>
  <si>
    <t>(Numero de visitas tecnicas realizadas / Numero de visitas tecnicas programadas)*100%</t>
  </si>
  <si>
    <t>Realizar 96 Censos Poblacionales</t>
  </si>
  <si>
    <t xml:space="preserve">Medir el número de censos poblacionales </t>
  </si>
  <si>
    <t>(Numero de censos Poblacionales realizados / Numero de censos poblacionales programados)*100%</t>
  </si>
  <si>
    <t xml:space="preserve">Atender 4706 animales por presunto maltrato </t>
  </si>
  <si>
    <t>Medir el número de animales atendidos por presunto maltrato.</t>
  </si>
  <si>
    <t>(Numero de animales por presunto maltrato atendidos / Numero de animales por presunto maltrato programados)*100%</t>
  </si>
  <si>
    <t>Atender por urgencias veterinarias a 1373 animales</t>
  </si>
  <si>
    <t>Medir el número de animales atendidos por urgencias veterinarias</t>
  </si>
  <si>
    <t>(Numero de animales atendidos por urgencias veterinarias/Numero de animales programados por urgencias veterinarias)*100%</t>
  </si>
  <si>
    <t>Atender 2745 animales en brigadas médicas</t>
  </si>
  <si>
    <t>Medir el número de animales atendidos a traves de brigadas medicas.</t>
  </si>
  <si>
    <t>(Numero de animales atendidos por brigadas medicas/Numero de animales programados por brigadas medicas)*100%</t>
  </si>
  <si>
    <t>Prestar custodia a 196 animales en condición de abandono y  remitidos por otras entidades</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</si>
  <si>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</si>
  <si>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</si>
  <si>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 xml:space="preserve">Brindar atención a 784 palomas </t>
  </si>
  <si>
    <t>Medir el número de palomas atendidas en la Unidad de Atención</t>
  </si>
  <si>
    <t>(Numero de palomas atendidas / Numero de palomas programadas) * 100%</t>
  </si>
  <si>
    <t xml:space="preserve">Entregar 500 animales en adopción </t>
  </si>
  <si>
    <t>Medir el número de animales entregados en adopción.</t>
  </si>
  <si>
    <t>(Numero de animales entregados en adopción/Numero de animales programados para entregar en adopción)*100%</t>
  </si>
  <si>
    <t>Realizar 50996 esterilizaciones a perros y gatos en el Distrito.</t>
  </si>
  <si>
    <t>Medir el número de animales (perros y gatos) esterilizados por el instituto.</t>
  </si>
  <si>
    <t>(Numero de animales esterilizados / numero de animales programados a esterilizar) * 100%</t>
  </si>
  <si>
    <t>Realizar 432 jornadas de esterilización</t>
  </si>
  <si>
    <t>Medir el número de jornadas de esterilización</t>
  </si>
  <si>
    <t>(Numero de jornadas de esterilización realizadas / numero de jornadas de esterilización requeridas) * 100%</t>
  </si>
  <si>
    <t>1-4</t>
  </si>
  <si>
    <t>257-258-260-261</t>
  </si>
  <si>
    <t xml:space="preserve"> PQRSD resueltos en terminos Subidirección de Atencion a la Fauna</t>
  </si>
  <si>
    <t>SGC - Servicio al Ciudadano</t>
  </si>
  <si>
    <t>No PQRSD respondidas en terminos / No PQRSD asignadas a la Subdirección.</t>
  </si>
  <si>
    <t>Realizar la ejecución presupuestal  de acuerdo con la programación de los giros del proyecto  7551.</t>
  </si>
  <si>
    <t>Medir la ejecución y comportamiento de los giros programados del proyecto de inversión 7551 “Implementación de un proceso institucional de investigación y gestión del conocimiento para la defensa, protección y bienestar animal en Bogotá”</t>
  </si>
  <si>
    <t>Realizar la ejecución presupuestal  de acuerdo con la programación de la apropiación vigente  del proyecto  7551.</t>
  </si>
  <si>
    <t>Medir la ejecución  de los compromisos programados en el proyecto de inversión 7551 “Implementación de un proceso institucional de investigación y gestión del conocimiento para la defensa, protección y bienestar animal en Bogotá”</t>
  </si>
  <si>
    <t>Realizar la ejecución presupuestal  de acuerdo con la programación de las reservas constituidas del proyecto  7551.</t>
  </si>
  <si>
    <t>Medir el comportamento de las reservas presupuestales constituidas para el proyecto de inversión 7551 “Implementación de un proceso institucional de investigación y gestión del conocimiento para la defensa, protección y bienestar animal en Bogotá”</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</si>
  <si>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</si>
  <si>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</si>
  <si>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</si>
  <si>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</si>
  <si>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</si>
  <si>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</si>
  <si>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</si>
  <si>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</si>
  <si>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</si>
  <si>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</si>
  <si>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</si>
  <si>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</si>
  <si>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Realizar la ejecución presupuestal  de acuerdo con la programación de la apropiación vigente  del proyecto  7555.</t>
  </si>
  <si>
    <t>Medir la ejecución  de los compromisos programados en el proyecto de inversión 7555 “Implementación de un proceso institucional de investigación y gestión del conocimiento para la defensa, protección y bienestar animal en Bogotá”</t>
  </si>
  <si>
    <t>Realizar la ejecución presupuestal  de acuerdo con la programación de los giros del proyecto  7555.</t>
  </si>
  <si>
    <t>Medir la ejecución y comportamiento de los giros programados del proyecto de inversión 7555 “Implementación de un proceso institucional de investigación y gestión del conocimiento para la defensa, protección y bienestar animal en Bogotá”</t>
  </si>
  <si>
    <t>Realizar la ejecución presupuestal  de acuerdo con la programación de las reservas constituidas del proyecto  7555.</t>
  </si>
  <si>
    <t>Medir el comportamento de las reservas presupuestales constituidas para el proyecto de inversión 7555 “Implementación de un proceso institucional de investigación y gestión del conocimiento para la defensa, protección y bienestar animal en Bogotá”</t>
  </si>
  <si>
    <t>Plan de Accion 2023</t>
  </si>
  <si>
    <t>Linea Base
(2022)</t>
  </si>
  <si>
    <t>Medir la gestión de presentación y ajuste del Estudio Técnico de Rediseño Institucional y todo lo que ello implica.</t>
  </si>
  <si>
    <t>Subdirección de Gestión Corporativa</t>
  </si>
  <si>
    <t>Documento de rediseño - Subdirección de Gestión Corporativa</t>
  </si>
  <si>
    <t>Documento ajustado a numero de etapas superadas / 3 etapas (SDH, DASCD y Consejo Directivo)</t>
  </si>
  <si>
    <t>Rediseño institucional efectuado en materia de CID</t>
  </si>
  <si>
    <t>Tasa de aplauso</t>
  </si>
  <si>
    <t>Permite identificar si se está compartiendo el contenido adecuado para la audiencia</t>
  </si>
  <si>
    <t>Comunicaciones</t>
  </si>
  <si>
    <t>Redes sociales oficiales (Facebook, Twitter, Instagram)</t>
  </si>
  <si>
    <t>Sumatoria de likes / Sumatoria de seguidores * 100</t>
  </si>
  <si>
    <t>Boletines de prensa</t>
  </si>
  <si>
    <t>Noticias en medios basadas en BdP / Total de noticias del mes * 100</t>
  </si>
  <si>
    <t>Monitoreo de medios del equipo de comunicaciones</t>
  </si>
  <si>
    <t>Piezas graficas</t>
  </si>
  <si>
    <t>Permite identificar si las piezas graficas están siendo divulgados por los medios de comunicación</t>
  </si>
  <si>
    <t>Archivo de la Oficina de Comunicaciones</t>
  </si>
  <si>
    <t>Permite identificar si el conternido está siendo compartido en otras redes</t>
  </si>
  <si>
    <t xml:space="preserve">Redes sociales oficiales (Facebook, Twitter, Instagram) </t>
  </si>
  <si>
    <t>Sumatoria de compartidos / Sumatoria de seguidores * 100</t>
  </si>
  <si>
    <t>Tasa de amplificacion de diseño</t>
  </si>
  <si>
    <t>Tasa de aplauso de video</t>
  </si>
  <si>
    <t>Tasa de conversacion</t>
  </si>
  <si>
    <t>Permite medir la retroalimentación con la ciudadanía</t>
  </si>
  <si>
    <t>Sumatoria de comentarios / Sumatoria de seguidores * 100</t>
  </si>
  <si>
    <t>Tasa de crecimiento</t>
  </si>
  <si>
    <t>Permite identificar qué tan rápido están aumentando los seguidores</t>
  </si>
  <si>
    <t>Sumatoria de nuevos seguidores / Sumatoria de seguidores * 100</t>
  </si>
  <si>
    <t>Tasa de retencion</t>
  </si>
  <si>
    <t>Permite identificar la retención de la audiencia con el contenido audiovisual</t>
  </si>
  <si>
    <t>Redes sociales oficiales (Youtube)</t>
  </si>
  <si>
    <t>Sumatoria de reproducciones completas / Sumatoria de reproducciones totales * 100</t>
  </si>
  <si>
    <t>Tasa de click en el enlace</t>
  </si>
  <si>
    <t>Permite identificar el posicionamiento de la sede electronica en redes sociales</t>
  </si>
  <si>
    <t xml:space="preserve">Redes sociales oficiales (Facebook, Twitter) </t>
  </si>
  <si>
    <t>Sumatoria de clicks de enlace filtrado / clicks totales * 100</t>
  </si>
  <si>
    <t>Boletin interno</t>
  </si>
  <si>
    <t>Permite identificar la ejecucion del boletin Animal News</t>
  </si>
  <si>
    <t>Boletines realizados / Boletines planeados</t>
  </si>
  <si>
    <t>Realizar 76 Reportes en los diferentes sistemas del Distrito y la nación</t>
  </si>
  <si>
    <t>Asegurar  que el Instituto realice  oportunamente los reportes en los diferentes sistemas a nivel distrital y Nacional.</t>
  </si>
  <si>
    <t>Oficina Asesora de Planeacion</t>
  </si>
  <si>
    <t>SPI, SEGPLAN, PMR, ALERTAS Y RECOMENDACIONES, POA Y BASES DE DATOS DEPENDENCIAS</t>
  </si>
  <si>
    <t>Cantidad de reportes realizados oportunamente / Cantidad de reportes programados</t>
  </si>
  <si>
    <t>Elaborar el 100% de la programación para la vigencia 2023 y 2024 de cada uno de los proyectos de inversión respecto  herramientas de planeación del 2023 y 2024 y anteproyecto de presupuesto 2024</t>
  </si>
  <si>
    <t>Medir el cumplimiento en la elaboración del anteproyecto para la siguiente vigencia y la formulación de los instrumentos de planeación 2024</t>
  </si>
  <si>
    <t xml:space="preserve"> HERRAMIENTAS OAP  2023 y 2024 y    ANTEPROYECTO DE PRESUPUESTO 2024</t>
  </si>
  <si>
    <t>Avance de tareas ejecutadas en Plan de Acción/ Avance de tareas programadas en Plan de Accion</t>
  </si>
  <si>
    <t>Realizar la formulación, desarrollo y seguimiento de Políticas Publicas del Instituto</t>
  </si>
  <si>
    <t>Medir el avance el vance de la implementación de las politica públicas</t>
  </si>
  <si>
    <t>MATRIZ DE PLAN DE ACCION 
LISTAS DE ASISTENCIA</t>
  </si>
  <si>
    <t>Solicitudes atendidas/ solicitudes recibidas</t>
  </si>
  <si>
    <t>Prestar la asistencia Técnica en la Formulación e Implementación en Proyectos de Inversión Local en la Temática de Protección y Bienestar Animal</t>
  </si>
  <si>
    <t>Acompañamiento Tecnico a las Alcaldías Locales en la formulación e implementación de los Proyectos de Inversión Local en la meta de Bienestar Animal</t>
  </si>
  <si>
    <t>LISTAS DE ASISTENCIA, DOCUMENTOS DE FORMULACION REVISADOS</t>
  </si>
  <si>
    <t>Avance de actividades ejecutadas en Plan de Acción/ Avance de actividades programadas en Plan de Accion</t>
  </si>
  <si>
    <t xml:space="preserve">Asesorar a las dependencias para el avance del MIPG en armonía con el Índice de Desempeño Institucional – IDI (FURAG). </t>
  </si>
  <si>
    <t>Realizar seguimiento a  la implementacion al Plan de adecuación y sostenibilidad MIPG-FURAG
Nota: el cumplimiento del plan es responsabilidad de las areas involucradas previa concertación y el seguimiento lo realiza el Equipo MIPG-OAP</t>
  </si>
  <si>
    <t>Plan de adecuación y sostenibilidad MIPG-FURAG 2022</t>
  </si>
  <si>
    <t>(Numero de actividades ejecutados del Plan de adecuacion y sostenibilidad MIPG-FURAG 2022 / Numero de actividades programadas del Plan de adecuacion y sostenibilidad MIPG-FURAG 2022)* 100</t>
  </si>
  <si>
    <t xml:space="preserve">Liderar la formulación del Plan Anticorrupción y Atención al Ciudadano (PAAC), los Mapas de Riesgos de Gestión y de corrupción y realizar monitoreo al avance de sus componentes. </t>
  </si>
  <si>
    <t>Medir el nivel de cumplimiento del Plan Anticorrupción y de Atención al Ciudadano PAAC
Nota: el cumplimiento del plan es responsabilidad de las areas involucradas previa concertación y el seguimiento lo realiza el Equipo MIPG-OAP</t>
  </si>
  <si>
    <t>Plan Anticorrupción y de Atención al Ciudadano PAAC 2022</t>
  </si>
  <si>
    <t>(Numero actividades ejecutadados del Plan Anticorrupción y de Atención al Ciudadano PAAC 2022 / Numero de actividades programadas del Plan Plan Anticorrupción y de Atención al Ciudadano PAAC 2022)* 100</t>
  </si>
  <si>
    <t>Requerimientos contractuales gestionados</t>
  </si>
  <si>
    <t>Medir la gestión de respuesta a los requerimientos en materia precontractual, contractual y postcontractual que le sean asignados</t>
  </si>
  <si>
    <t>Contractual</t>
  </si>
  <si>
    <t>Plataforma trasaccional secop ii y base de reparto de contractual</t>
  </si>
  <si>
    <t>Numero de documentos de natualeza precontractual, contractual y postcontractual gestionados / Numero de documentos de natualeza precontractual, contractual y postcontractual asignados.</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</si>
  <si>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</si>
  <si>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</si>
  <si>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</si>
  <si>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 xml:space="preserve"> PQRSD resueltos en terminos</t>
  </si>
  <si>
    <t>Identificar la oportrunidad de respuesta a las peticiones, quejas, reclamos, solicitdes y denuncias -PQRSD, en cumplimiento a la Ley 1755 de 2015 y demás normas corcondantes</t>
  </si>
  <si>
    <t>Servicio al ciudadano</t>
  </si>
  <si>
    <t>Dirección, Subdirecciones y Oficinas Asesoras</t>
  </si>
  <si>
    <t>Calidad del servicio</t>
  </si>
  <si>
    <t>El objetivo del indicador es medir la calidad del servicio que es prestado a la ciudadanía en los canales de atención habilitados por el IDPYBA mediante la autoevaluación de ciudadano incoginito y evaluación individual aleatoria</t>
  </si>
  <si>
    <t>Subdireción de Gestión Corporativa - Atención al ciudadano</t>
  </si>
  <si>
    <t>Porcentaje del promedio ponderado del resultado de las evaluaciones / Promedio ponderado de los items de las evaluaciones</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</si>
  <si>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</si>
  <si>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</si>
  <si>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</si>
  <si>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Desarrollar las actividades programadas en el  Plan Institucional de Capacitación PIC</t>
  </si>
  <si>
    <t xml:space="preserve">Medir el cumpliemiento de ejecución del PIC </t>
  </si>
  <si>
    <t>Informe mensual PIC</t>
  </si>
  <si>
    <t>(No de Capacitaciones Ejecutadas PIC/ No de Capacitaciones Programadas PIC)</t>
  </si>
  <si>
    <t>Desarrollar las actividades del programa de bienestar social e incentivos</t>
  </si>
  <si>
    <t>Medir el cumplimiento de ejecución del Programa de Bienestar Social e Incentivos</t>
  </si>
  <si>
    <t>Informe mensual Bienestar social e Incentivos</t>
  </si>
  <si>
    <t>No de actividades ejecutadas / No de actividades programadas</t>
  </si>
  <si>
    <t xml:space="preserve">Desarrollar el Plan anual de seguridad y salud en el trabajo </t>
  </si>
  <si>
    <t>Medir el cumplimiento de ejecución del Plan de Seguridad y Salud en el Trabajo</t>
  </si>
  <si>
    <t>Informe mensual SST</t>
  </si>
  <si>
    <t>Medir el cumplimiento de ejecución del Plan Estrategico de Seguridad Vial</t>
  </si>
  <si>
    <t>Informe mensual del PESV</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</si>
  <si>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</si>
  <si>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</si>
  <si>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</si>
  <si>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Subdirección de Gestión Corporativa - Recursos fisicos y financiera</t>
  </si>
  <si>
    <t xml:space="preserve">No informes radicados para pago / No de proveedores </t>
  </si>
  <si>
    <t>Mantenimientos e inspecciones a instalaciones fisicas realizadas</t>
  </si>
  <si>
    <t>El objetivo del indicador es medir el número de mantenimientos hechos durante el periodo</t>
  </si>
  <si>
    <t>No de mantenimientosrealizados   /No solicitudes de mantenimineto</t>
  </si>
  <si>
    <t>Medir el número de servicios de vehiculos en el marco de la logistica y la operación institucional durante el periodo</t>
  </si>
  <si>
    <t>El objetivo del indicador es medir el número de servicios de vehiculos  durante el periodo</t>
  </si>
  <si>
    <t xml:space="preserve"> No  de servicios asignados / No de solicitudes de asignación</t>
  </si>
  <si>
    <t>no</t>
  </si>
  <si>
    <t>Seguimiento Plan de Acción del Plan Institucional de Gestión Ambiental -PIGA 2021</t>
  </si>
  <si>
    <t>Medir el cumplimiento de actividades contempladas en el desarrollo de los programas PIGA</t>
  </si>
  <si>
    <t>Gestion Ambiental</t>
  </si>
  <si>
    <t xml:space="preserve">Bitácoras, actas y correos de Gestión Ambiental y registro fotografico de las actividades realizadas </t>
  </si>
  <si>
    <t>No actividades PIGA realizadas /No actividades PIGA programadas</t>
  </si>
  <si>
    <t>Operaciones Contables realizadas</t>
  </si>
  <si>
    <t>Medir la gestión del equipo finaciero de la entidad en cuanto a las actividades contables que se requieran.</t>
  </si>
  <si>
    <t>SGC - Financiera</t>
  </si>
  <si>
    <t>Sistema de información - Zbox</t>
  </si>
  <si>
    <t>Numero de Operaciones contables realizadas / Numero de Operaciones contables requeridas.</t>
  </si>
  <si>
    <t xml:space="preserve">Procesos disciplinarios gestionados. </t>
  </si>
  <si>
    <t>Medir la gestión de respuesta a la gestión en materia de control interno disciplinar</t>
  </si>
  <si>
    <t>Oficina de Control Interno Disciplinario</t>
  </si>
  <si>
    <t>Base de datos de la OCID y sistema de información distrital 
(ambos bajo confidencialidad)</t>
  </si>
  <si>
    <t>Numero de actos administrativos proferidos/ Numero de actos administrativos requeridos</t>
  </si>
  <si>
    <t>Giros IDYBA realizados</t>
  </si>
  <si>
    <t>Medir la gestión del equipo finaciero de la entidad en cuanto a los giros que deben ser realizados para toda la entidad.</t>
  </si>
  <si>
    <t>Sistema de información - Zbox / Sistema de información Bogdata</t>
  </si>
  <si>
    <t>Medir la ejecución y comportamiento de giros del proyecto de inversión 7550 "Fortalecimiento Institucional de la Estructura Organizaciónal del IDPYBA Bogotá" a cargo de la SGC.</t>
  </si>
  <si>
    <t>Realizar seguimiento a la ejecución presupuestal gastos de funcionamiento</t>
  </si>
  <si>
    <t>Medir la ejecución del presupuesto de funcionamiento de la Entidad.</t>
  </si>
  <si>
    <t>Realizar seguimiento a la ejecución de giros gastos de funcionamiento</t>
  </si>
  <si>
    <t>Medir la ejecución y comportamiento de giros del presupuesto de funcionamiento de la Entidad.</t>
  </si>
  <si>
    <t>Realizar seguimiento a la ejecución de reservas gastos de funcionamiento</t>
  </si>
  <si>
    <t>Medir la liquidación, giro o fenecimiento de las reservas presupuestales constituidas para el presupuesto de funcionamiento de la Entidad.</t>
  </si>
  <si>
    <t>Desarrollar el 100% del Plan Institucional de Archivo</t>
  </si>
  <si>
    <t>Desarrollar las actividades definidas en el Plan Institucional de Archivos  del  Instituto y efectuar seguimiento.</t>
  </si>
  <si>
    <t>Gestión Documental</t>
  </si>
  <si>
    <t>Cumplimiento de actvidades descritas en el Plan</t>
  </si>
  <si>
    <t>(Porcentaje de Avance Ejecutado PINAR/ Porcentaje de Avance Programado PINAR)</t>
  </si>
  <si>
    <t>Recibir las transferencias documentales de Archivo de Gestión - Archivo Central</t>
  </si>
  <si>
    <t>Actas de transferencia primaria documental</t>
  </si>
  <si>
    <t>Plan estratégico de las Tecnologías de la Información implementado</t>
  </si>
  <si>
    <t>Medir en avance la ejecución de los proyectos y actividades planteadas del plan estratégico de TI</t>
  </si>
  <si>
    <t>Equipo de Gestión de Tecnologías de la Información</t>
  </si>
  <si>
    <t>Área de T.I / Seguimiento a Plan Estratégico de T.I</t>
  </si>
  <si>
    <t>Plan de Tratamiento de Riesgos de Seguridad y Privacidad de la Información implementado</t>
  </si>
  <si>
    <t xml:space="preserve"> Identificar el nivel de estructuración de los procesos de la entidad orientados a la gestión de la seguridad de la información</t>
  </si>
  <si>
    <t>Plan de Seguridad y Privacidad de la Información implementado</t>
  </si>
  <si>
    <t>Adelantar las actividades necesarias para aumentar los niveles de seguridad de la información.</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</si>
  <si>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</si>
  <si>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</si>
  <si>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</si>
  <si>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Realizar todas las gestiones para la debida defensa judicial de la entidad.</t>
  </si>
  <si>
    <t>Realizar todos las gestiones para la debida defensa judicial de la entidad.</t>
  </si>
  <si>
    <t>Oficina Asesora Jurídica</t>
  </si>
  <si>
    <t>Pagina Rama Judicial, SIPROJ WEB, informes, bases de datos dependencia</t>
  </si>
  <si>
    <t>No. requerimiento atendidos/No. requermientos allegados</t>
  </si>
  <si>
    <t>Gestionar de asuntos de carácter normativos.</t>
  </si>
  <si>
    <t>Medir la gestión de todas las actividades de interpretación, revisión, análisis, trámite, capacitación y solución de los asuntos de carácter jurídico que surjan del desarrollo de las funciones del IDPYBA.</t>
  </si>
  <si>
    <t>Bases de datos de asuntos normativos, documentos producidos</t>
  </si>
  <si>
    <t>No. de conceptos y requerimientos atendidos /No. de conceptos y requerimientos allegados</t>
  </si>
  <si>
    <t>Gestionar de asuntos de carácter penal.</t>
  </si>
  <si>
    <t>Realizar todos las gestiones para el estudio, análisis e impulso procesal en el ambito penal de los casos que conozca el Instituto Distrital de Protección Animal.</t>
  </si>
  <si>
    <t>Pagina Rama Judicial, base de datos dependencia, Pagina Fiscalia General de la Nación</t>
  </si>
  <si>
    <t>No. requerimiento atendidos /No. requerimientos allegados</t>
  </si>
  <si>
    <t>Realizar el acompañamiento a las diligencias judiciales</t>
  </si>
  <si>
    <t>Medir el porcentaje de acompañamiento a las diligencias judiciales, administrativas y policivas en las cuales se encuentran involucrados animales y se requiera la intervención del IDPYBA</t>
  </si>
  <si>
    <t>Bases de datos dependencias y actas de diligencias</t>
  </si>
  <si>
    <t>Realizar socialización y capacitación juridica a la ciudadanía en materia de protección y bienestar animal.</t>
  </si>
  <si>
    <t>Medir la generación de ambientes de socialización, sensibilización y capacitación a la ciudadanía en materia de derecho animal</t>
  </si>
  <si>
    <t>Bases de datos dependencias</t>
  </si>
  <si>
    <t>Brindar orientación juridica a la ciudadanía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</si>
  <si>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</si>
  <si>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Permite identificar si los boletines de prensa están siendo divulgados por los medios de comunicación</t>
  </si>
  <si>
    <t>NA</t>
  </si>
  <si>
    <t>Valor de los giros realizados / valor comprometido</t>
  </si>
  <si>
    <t>Transferencias documentales</t>
  </si>
  <si>
    <t xml:space="preserve">
Realizar la ejecución presupuestal  de acuerdo con la programación de la apropiación vigente  del proyecto 7550</t>
  </si>
  <si>
    <t xml:space="preserve">
Medir la ejecución  de los compromisos programados en el proyecto de inversión 7550 "Fortalecimiento Institucional de la Estructura Organizaciónal del IDPYBA Bogotá" a cargo de la SGC.</t>
  </si>
  <si>
    <t xml:space="preserve">
Realizar la ejecución presupuestal  de acuerdo con la programación de los giros del proyecto  7550</t>
  </si>
  <si>
    <t xml:space="preserve">
Realizar la ejecución presupuestal  de acuerdo con la programación de las reservas constituidas del proyecto  7550</t>
  </si>
  <si>
    <t xml:space="preserve">
Medir el comportamento de las reservas presupuestales constituidas para el proyecto de inversión   7550 "Fortalecimiento Institucional de la Estructura Organizaciónal del IDPYBA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</si>
</sst>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_ ;\-#,##0\ "/>
  </numFmts>
  <fonts count="18" x14ac:knownFonts="1">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2"/>
      <color theme="1"/>
      <name val="Calibri"/>
      <family val="2"/>
      <scheme val="minor"/>
    </font>
    <font>
      <b/>
      <sz val="10"/>
      <color theme="1"/>
      <name val="Arial"/>
      <family val="2"/>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right style="medium">
        <color indexed="64"/>
      </right>
      <top style="thin">
        <color auto="1"/>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right style="thin">
        <color auto="1"/>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s>
  <cellStyleXfs count="3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164" fontId="1" fillId="0" borderId="0" applyFill="0" applyBorder="0" applyAlignment="0" applyProtection="0"/>
    <xf numFmtId="9"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230">
    <xf numFmtId="0" fontId="0" fillId="0" borderId="0" xfId="0"/>
    <xf numFmtId="0" fontId="1" fillId="0" borderId="0" xfId="0" applyFont="1" applyAlignment="1">
      <alignment vertical="center" wrapText="1"/>
    </xf>
    <xf numFmtId="0" fontId="1" fillId="0" borderId="0" xfId="0" applyFont="1" applyAlignment="1" applyProtection="1">
      <alignment vertical="center" wrapText="1"/>
      <protection locked="0"/>
    </xf>
    <xf numFmtId="0" fontId="6" fillId="0" borderId="4" xfId="19" applyFont="1" applyBorder="1" applyAlignment="1">
      <alignment horizontal="center" vertical="center" wrapText="1"/>
    </xf>
    <xf numFmtId="9" fontId="1" fillId="0" borderId="4" xfId="21" applyBorder="1" applyAlignment="1">
      <alignment horizontal="center" vertical="center" wrapText="1"/>
    </xf>
    <xf numFmtId="0" fontId="1" fillId="0" borderId="0" xfId="19"/>
    <xf numFmtId="0" fontId="2" fillId="0" borderId="9" xfId="19" applyFont="1" applyBorder="1" applyAlignment="1">
      <alignment horizontal="center" vertical="center"/>
    </xf>
    <xf numFmtId="0" fontId="2" fillId="0" borderId="0" xfId="19" applyFont="1" applyAlignment="1">
      <alignment horizontal="center" vertical="center"/>
    </xf>
    <xf numFmtId="0" fontId="3" fillId="0" borderId="9" xfId="19" applyFont="1" applyBorder="1" applyAlignment="1">
      <alignment vertical="center"/>
    </xf>
    <xf numFmtId="0" fontId="4" fillId="6" borderId="4" xfId="19" applyFont="1" applyFill="1" applyBorder="1" applyAlignment="1">
      <alignment horizontal="center" vertical="center" wrapText="1"/>
    </xf>
    <xf numFmtId="0" fontId="2" fillId="0" borderId="4" xfId="19" applyFont="1" applyBorder="1" applyAlignment="1">
      <alignment horizontal="center" vertical="center"/>
    </xf>
    <xf numFmtId="0" fontId="12" fillId="0" borderId="4" xfId="19" applyFont="1" applyBorder="1" applyAlignment="1" applyProtection="1">
      <alignment horizontal="justify" vertical="center" wrapText="1"/>
      <protection locked="0"/>
    </xf>
    <xf numFmtId="3" fontId="5" fillId="7" borderId="4" xfId="19" applyNumberFormat="1" applyFont="1" applyFill="1" applyBorder="1" applyAlignment="1" applyProtection="1">
      <alignment horizontal="center" vertical="center"/>
      <protection locked="0"/>
    </xf>
    <xf numFmtId="9" fontId="5" fillId="7" borderId="4" xfId="19" applyNumberFormat="1" applyFont="1" applyFill="1" applyBorder="1" applyAlignment="1" applyProtection="1">
      <alignment horizontal="center" vertical="center"/>
      <protection locked="0"/>
    </xf>
    <xf numFmtId="166" fontId="5" fillId="0" borderId="4" xfId="23" applyFont="1" applyFill="1" applyBorder="1" applyAlignment="1" applyProtection="1">
      <alignment horizontal="center" vertical="center"/>
      <protection locked="0"/>
    </xf>
    <xf numFmtId="9" fontId="5" fillId="0" borderId="4" xfId="21" applyFont="1" applyFill="1" applyBorder="1" applyAlignment="1" applyProtection="1">
      <alignment horizontal="center" vertical="center"/>
      <protection locked="0"/>
    </xf>
    <xf numFmtId="4" fontId="5" fillId="0" borderId="4" xfId="19" applyNumberFormat="1" applyFont="1" applyBorder="1" applyAlignment="1" applyProtection="1">
      <alignment horizontal="center" vertical="center"/>
      <protection locked="0"/>
    </xf>
    <xf numFmtId="10" fontId="5" fillId="0" borderId="4" xfId="21" applyNumberFormat="1" applyFont="1" applyFill="1" applyBorder="1" applyAlignment="1" applyProtection="1">
      <alignment horizontal="center" vertical="center"/>
      <protection locked="0"/>
    </xf>
    <xf numFmtId="10" fontId="5" fillId="7" borderId="6" xfId="19" applyNumberFormat="1" applyFont="1" applyFill="1" applyBorder="1" applyAlignment="1" applyProtection="1">
      <alignment horizontal="center" vertical="center"/>
      <protection locked="0"/>
    </xf>
    <xf numFmtId="0" fontId="1" fillId="0" borderId="0" xfId="19" applyAlignment="1">
      <alignment horizontal="justify" vertical="center"/>
    </xf>
    <xf numFmtId="0" fontId="13" fillId="0" borderId="0" xfId="19" applyFont="1" applyAlignment="1">
      <alignment horizontal="justify" vertical="center" wrapText="1"/>
    </xf>
    <xf numFmtId="3" fontId="4" fillId="4" borderId="4" xfId="19" applyNumberFormat="1" applyFont="1" applyFill="1" applyBorder="1" applyAlignment="1">
      <alignment horizontal="center" vertical="center"/>
    </xf>
    <xf numFmtId="9" fontId="4" fillId="4" borderId="4" xfId="19" applyNumberFormat="1" applyFont="1" applyFill="1" applyBorder="1" applyAlignment="1">
      <alignment horizontal="center" vertical="center"/>
    </xf>
    <xf numFmtId="166" fontId="4" fillId="4" borderId="4" xfId="23" applyFont="1" applyFill="1" applyBorder="1" applyAlignment="1" applyProtection="1">
      <alignment horizontal="center" vertical="center"/>
    </xf>
    <xf numFmtId="166" fontId="4" fillId="4" borderId="4" xfId="23" applyFont="1" applyFill="1" applyBorder="1" applyAlignment="1" applyProtection="1">
      <alignment horizontal="center" vertical="center" wrapText="1"/>
    </xf>
    <xf numFmtId="10" fontId="2" fillId="4" borderId="4" xfId="21" applyNumberFormat="1" applyFont="1" applyFill="1" applyBorder="1" applyAlignment="1" applyProtection="1">
      <alignment horizontal="center" vertical="center" wrapText="1"/>
    </xf>
    <xf numFmtId="3" fontId="4" fillId="4" borderId="4" xfId="19" applyNumberFormat="1" applyFont="1" applyFill="1" applyBorder="1" applyAlignment="1">
      <alignment horizontal="center" vertical="center" wrapText="1"/>
    </xf>
    <xf numFmtId="166" fontId="1" fillId="0" borderId="0" xfId="19" applyNumberFormat="1"/>
    <xf numFmtId="9" fontId="1" fillId="0" borderId="0" xfId="21"/>
    <xf numFmtId="0" fontId="6" fillId="0" borderId="4" xfId="19" applyFont="1" applyBorder="1" applyAlignment="1">
      <alignment horizontal="justify" vertical="center" wrapText="1"/>
    </xf>
    <xf numFmtId="9" fontId="14" fillId="0" borderId="4" xfId="21" applyFont="1" applyBorder="1" applyAlignment="1">
      <alignment horizontal="center" vertical="center" wrapText="1"/>
    </xf>
    <xf numFmtId="9" fontId="1" fillId="0" borderId="4" xfId="21" applyFill="1" applyBorder="1" applyAlignment="1">
      <alignment horizontal="center" vertical="center" wrapText="1"/>
    </xf>
    <xf numFmtId="167" fontId="1" fillId="0" borderId="4" xfId="23" applyNumberFormat="1" applyBorder="1" applyAlignment="1">
      <alignment horizontal="center" vertical="center" wrapText="1"/>
    </xf>
    <xf numFmtId="10" fontId="1" fillId="0" borderId="4" xfId="21" applyNumberFormat="1" applyBorder="1" applyAlignment="1">
      <alignment horizontal="center" vertical="center" wrapText="1"/>
    </xf>
    <xf numFmtId="0" fontId="6" fillId="0" borderId="0" xfId="19" applyFont="1" applyAlignment="1">
      <alignment horizontal="justify" vertical="center" wrapText="1"/>
    </xf>
    <xf numFmtId="0" fontId="6" fillId="0" borderId="0" xfId="19" applyFont="1" applyAlignment="1">
      <alignment horizontal="center" vertical="center" wrapText="1"/>
    </xf>
    <xf numFmtId="9" fontId="1" fillId="0" borderId="0" xfId="21" applyBorder="1" applyAlignment="1">
      <alignment horizontal="center" vertical="center" wrapText="1"/>
    </xf>
    <xf numFmtId="9" fontId="14" fillId="0" borderId="0" xfId="21" applyFont="1" applyBorder="1" applyAlignment="1">
      <alignment horizontal="center" vertical="center" wrapText="1"/>
    </xf>
    <xf numFmtId="9" fontId="14" fillId="0" borderId="0" xfId="21" applyFont="1" applyFill="1" applyBorder="1" applyAlignment="1">
      <alignment horizontal="center" vertical="center" wrapText="1"/>
    </xf>
    <xf numFmtId="0" fontId="4" fillId="0" borderId="0" xfId="19" applyFont="1" applyAlignment="1">
      <alignment vertical="center" wrapText="1"/>
    </xf>
    <xf numFmtId="0" fontId="3" fillId="0" borderId="4" xfId="19" applyFont="1" applyBorder="1" applyAlignment="1">
      <alignment horizontal="justify" vertical="center" wrapText="1"/>
    </xf>
    <xf numFmtId="167" fontId="2" fillId="0" borderId="4" xfId="19" applyNumberFormat="1" applyFont="1" applyBorder="1" applyAlignment="1">
      <alignment horizontal="justify" vertical="center" wrapText="1"/>
    </xf>
    <xf numFmtId="10" fontId="2" fillId="0" borderId="4" xfId="21" applyNumberFormat="1" applyFont="1" applyBorder="1" applyAlignment="1">
      <alignment horizontal="center" vertical="center" wrapText="1"/>
    </xf>
    <xf numFmtId="167" fontId="1" fillId="0" borderId="0" xfId="23" applyNumberFormat="1" applyBorder="1" applyAlignment="1">
      <alignment horizontal="center" vertical="center" wrapText="1"/>
    </xf>
    <xf numFmtId="9" fontId="1" fillId="0" borderId="0" xfId="21" applyFill="1" applyBorder="1" applyAlignment="1">
      <alignment horizontal="center" vertical="center" wrapText="1"/>
    </xf>
    <xf numFmtId="9" fontId="1" fillId="0" borderId="0" xfId="19" applyNumberFormat="1"/>
    <xf numFmtId="0" fontId="4" fillId="0" borderId="0" xfId="19" applyFont="1" applyAlignment="1">
      <alignment horizontal="center" vertical="center" wrapText="1"/>
    </xf>
    <xf numFmtId="0" fontId="4" fillId="3" borderId="4" xfId="19" applyFont="1" applyFill="1" applyBorder="1" applyAlignment="1">
      <alignment horizontal="center" vertical="center" wrapText="1"/>
    </xf>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10" fontId="1" fillId="0" borderId="0" xfId="0" applyNumberFormat="1" applyFont="1" applyAlignment="1">
      <alignment vertical="center" wrapText="1"/>
    </xf>
    <xf numFmtId="10"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9" fontId="1" fillId="0" borderId="4" xfId="36" applyFont="1" applyBorder="1" applyAlignment="1">
      <alignment horizontal="center" vertical="center" wrapText="1"/>
    </xf>
    <xf numFmtId="0" fontId="1" fillId="0" borderId="34" xfId="0" applyFont="1" applyBorder="1" applyAlignment="1">
      <alignment horizontal="center" vertical="center" wrapText="1"/>
    </xf>
    <xf numFmtId="9" fontId="1" fillId="0" borderId="34" xfId="0" applyNumberFormat="1" applyFont="1" applyBorder="1" applyAlignment="1">
      <alignment horizontal="center" vertical="center" wrapText="1"/>
    </xf>
    <xf numFmtId="1" fontId="1" fillId="0" borderId="34" xfId="0" applyNumberFormat="1" applyFont="1" applyBorder="1" applyAlignment="1">
      <alignment horizontal="center" vertical="center" wrapText="1"/>
    </xf>
    <xf numFmtId="0" fontId="16" fillId="0" borderId="4" xfId="0" applyFont="1" applyBorder="1" applyAlignment="1" applyProtection="1">
      <alignment horizontal="center" vertical="center" wrapText="1"/>
      <protection hidden="1"/>
    </xf>
    <xf numFmtId="0" fontId="2" fillId="0" borderId="4" xfId="0" applyFont="1" applyBorder="1" applyAlignment="1">
      <alignment horizontal="center" vertical="center" wrapText="1"/>
    </xf>
    <xf numFmtId="9" fontId="16" fillId="0" borderId="4" xfId="0" applyNumberFormat="1" applyFont="1" applyBorder="1" applyAlignment="1" applyProtection="1">
      <alignment horizontal="center" vertical="center" wrapText="1"/>
      <protection hidden="1"/>
    </xf>
    <xf numFmtId="0" fontId="1" fillId="0" borderId="4" xfId="0" applyFont="1" applyBorder="1" applyAlignment="1">
      <alignment horizontal="justify" vertical="center" wrapText="1"/>
    </xf>
    <xf numFmtId="9" fontId="1" fillId="0" borderId="4" xfId="0" applyNumberFormat="1" applyFont="1" applyBorder="1" applyAlignment="1">
      <alignment horizontal="justify" vertical="center" wrapText="1"/>
    </xf>
    <xf numFmtId="0" fontId="1" fillId="0" borderId="34" xfId="0" applyFont="1" applyBorder="1" applyAlignment="1">
      <alignment horizontal="justify" vertical="center" wrapText="1"/>
    </xf>
    <xf numFmtId="0" fontId="2" fillId="0" borderId="0" xfId="0" applyFont="1" applyAlignment="1">
      <alignment horizontal="center" vertical="center" wrapText="1"/>
    </xf>
    <xf numFmtId="9" fontId="1" fillId="0" borderId="34" xfId="0" applyNumberFormat="1" applyFont="1" applyBorder="1" applyAlignment="1">
      <alignment horizontal="justify" vertical="center" wrapText="1"/>
    </xf>
    <xf numFmtId="3" fontId="1" fillId="0" borderId="4" xfId="0" applyNumberFormat="1" applyFont="1" applyBorder="1" applyAlignment="1">
      <alignment horizontal="justify" vertical="center" wrapText="1"/>
    </xf>
    <xf numFmtId="9" fontId="1" fillId="8" borderId="4" xfId="0" applyNumberFormat="1" applyFont="1" applyFill="1" applyBorder="1" applyAlignment="1">
      <alignment horizontal="justify" vertical="center" wrapText="1"/>
    </xf>
    <xf numFmtId="9" fontId="1" fillId="0" borderId="0" xfId="0" applyNumberFormat="1" applyFont="1" applyAlignment="1">
      <alignment horizontal="justify" vertical="center" wrapText="1"/>
    </xf>
    <xf numFmtId="9" fontId="1" fillId="0" borderId="12" xfId="0" applyNumberFormat="1" applyFont="1" applyBorder="1" applyAlignment="1">
      <alignment horizontal="justify" vertical="center" wrapText="1"/>
    </xf>
    <xf numFmtId="0" fontId="1" fillId="0" borderId="0" xfId="0" applyFont="1" applyAlignment="1" applyProtection="1">
      <alignment horizontal="center" vertical="center" wrapText="1"/>
      <protection locked="0"/>
    </xf>
    <xf numFmtId="9"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69" fontId="2" fillId="0" borderId="4" xfId="37"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 fontId="2" fillId="0" borderId="4" xfId="36" applyNumberFormat="1" applyFont="1" applyBorder="1" applyAlignment="1">
      <alignment horizontal="center" vertical="center" wrapText="1"/>
    </xf>
    <xf numFmtId="10" fontId="2" fillId="0" borderId="4" xfId="36" applyNumberFormat="1" applyFont="1" applyBorder="1" applyAlignment="1">
      <alignment horizontal="center" vertical="center" wrapText="1"/>
    </xf>
    <xf numFmtId="9" fontId="2" fillId="0" borderId="4" xfId="36" applyFont="1" applyBorder="1" applyAlignment="1">
      <alignment horizontal="center" vertical="center" wrapText="1"/>
    </xf>
    <xf numFmtId="3" fontId="2" fillId="0" borderId="4" xfId="36"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2" fontId="2" fillId="0" borderId="4" xfId="0" applyNumberFormat="1" applyFont="1" applyBorder="1" applyAlignment="1">
      <alignment horizontal="center" vertical="center" wrapText="1"/>
    </xf>
    <xf numFmtId="0" fontId="1" fillId="0" borderId="35" xfId="0" applyFont="1" applyBorder="1" applyAlignment="1">
      <alignment horizontal="center" vertical="center" wrapText="1"/>
    </xf>
    <xf numFmtId="10" fontId="1" fillId="0" borderId="34" xfId="0" applyNumberFormat="1" applyFont="1" applyBorder="1" applyAlignment="1">
      <alignment horizontal="center" vertical="center" wrapText="1"/>
    </xf>
    <xf numFmtId="10" fontId="2" fillId="0" borderId="34" xfId="0" applyNumberFormat="1" applyFont="1" applyBorder="1" applyAlignment="1">
      <alignment horizontal="center" vertical="center" wrapText="1"/>
    </xf>
    <xf numFmtId="10" fontId="2" fillId="0" borderId="34" xfId="36" applyNumberFormat="1" applyFont="1" applyBorder="1" applyAlignment="1">
      <alignment horizontal="center" vertical="center" wrapText="1"/>
    </xf>
    <xf numFmtId="10" fontId="2" fillId="0" borderId="37" xfId="0" applyNumberFormat="1" applyFont="1" applyBorder="1" applyAlignment="1">
      <alignment horizontal="center" vertical="center" wrapText="1"/>
    </xf>
    <xf numFmtId="10" fontId="2" fillId="0" borderId="39" xfId="0" applyNumberFormat="1" applyFont="1" applyBorder="1" applyAlignment="1">
      <alignment horizontal="center" vertical="center" wrapText="1"/>
    </xf>
    <xf numFmtId="0" fontId="1" fillId="0" borderId="41" xfId="0" applyFont="1" applyBorder="1" applyAlignment="1">
      <alignment horizontal="justify" vertical="center" wrapText="1"/>
    </xf>
    <xf numFmtId="0" fontId="1" fillId="0" borderId="41" xfId="0" applyFont="1" applyBorder="1" applyAlignment="1">
      <alignment horizontal="center" vertical="center" wrapText="1"/>
    </xf>
    <xf numFmtId="9" fontId="1" fillId="0" borderId="41" xfId="0" applyNumberFormat="1" applyFont="1" applyBorder="1" applyAlignment="1">
      <alignment horizontal="center" vertical="center" wrapText="1"/>
    </xf>
    <xf numFmtId="9" fontId="1" fillId="0" borderId="41" xfId="0" applyNumberFormat="1" applyFont="1" applyBorder="1" applyAlignment="1">
      <alignment horizontal="justify" vertical="center" wrapText="1"/>
    </xf>
    <xf numFmtId="9" fontId="1" fillId="0" borderId="41" xfId="36" applyFont="1" applyBorder="1" applyAlignment="1">
      <alignment horizontal="center" vertical="center" wrapText="1"/>
    </xf>
    <xf numFmtId="10" fontId="2" fillId="0" borderId="41" xfId="0" applyNumberFormat="1" applyFont="1" applyBorder="1" applyAlignment="1">
      <alignment horizontal="center" vertical="center" wrapText="1"/>
    </xf>
    <xf numFmtId="10" fontId="2" fillId="0" borderId="41" xfId="36" applyNumberFormat="1" applyFont="1" applyBorder="1" applyAlignment="1">
      <alignment horizontal="center" vertical="center" wrapText="1"/>
    </xf>
    <xf numFmtId="10" fontId="2" fillId="0" borderId="45" xfId="0" applyNumberFormat="1" applyFont="1" applyBorder="1" applyAlignment="1">
      <alignment horizontal="center" vertical="center" wrapText="1"/>
    </xf>
    <xf numFmtId="0" fontId="1" fillId="0" borderId="34" xfId="0" applyFont="1" applyBorder="1" applyAlignment="1" applyProtection="1">
      <alignment horizontal="justify" vertical="center" wrapText="1"/>
      <protection hidden="1"/>
    </xf>
    <xf numFmtId="3" fontId="1" fillId="0" borderId="34" xfId="0" applyNumberFormat="1" applyFont="1" applyBorder="1" applyAlignment="1">
      <alignment horizontal="center" vertical="center" wrapText="1"/>
    </xf>
    <xf numFmtId="1" fontId="2" fillId="0" borderId="34" xfId="0" applyNumberFormat="1" applyFont="1" applyBorder="1" applyAlignment="1">
      <alignment horizontal="center" vertical="center" wrapText="1"/>
    </xf>
    <xf numFmtId="1" fontId="2" fillId="0" borderId="34" xfId="36" applyNumberFormat="1" applyFont="1" applyBorder="1" applyAlignment="1">
      <alignment horizontal="center" vertical="center" wrapText="1"/>
    </xf>
    <xf numFmtId="0" fontId="2" fillId="0" borderId="34" xfId="0" applyFont="1" applyBorder="1" applyAlignment="1">
      <alignment horizontal="center" vertical="center" wrapText="1"/>
    </xf>
    <xf numFmtId="49" fontId="1" fillId="0" borderId="41" xfId="0" applyNumberFormat="1" applyFont="1" applyBorder="1" applyAlignment="1">
      <alignment horizontal="center" vertical="center" wrapText="1"/>
    </xf>
    <xf numFmtId="9" fontId="1" fillId="8" borderId="41" xfId="0" applyNumberFormat="1" applyFont="1" applyFill="1" applyBorder="1" applyAlignment="1">
      <alignment horizontal="justify" vertical="center" wrapText="1"/>
    </xf>
    <xf numFmtId="168" fontId="2" fillId="0" borderId="41"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4" xfId="0" applyFont="1" applyBorder="1" applyAlignment="1">
      <alignment vertical="center" wrapText="1"/>
    </xf>
    <xf numFmtId="9" fontId="2" fillId="0" borderId="34" xfId="36" applyFont="1" applyBorder="1" applyAlignment="1">
      <alignment horizontal="center" vertical="center" wrapText="1"/>
    </xf>
    <xf numFmtId="9" fontId="1" fillId="0" borderId="1" xfId="0" applyNumberFormat="1" applyFont="1" applyBorder="1" applyAlignment="1">
      <alignment horizontal="center" vertical="center" wrapText="1"/>
    </xf>
    <xf numFmtId="3" fontId="2" fillId="0" borderId="34" xfId="36" applyNumberFormat="1" applyFont="1" applyBorder="1" applyAlignment="1">
      <alignment horizontal="center" vertical="center" wrapText="1"/>
    </xf>
    <xf numFmtId="0" fontId="1" fillId="0" borderId="4" xfId="0" applyFont="1" applyBorder="1" applyAlignment="1">
      <alignment vertical="center" wrapText="1"/>
    </xf>
    <xf numFmtId="10" fontId="1" fillId="8" borderId="4" xfId="0" applyNumberFormat="1" applyFont="1" applyFill="1" applyBorder="1" applyAlignment="1">
      <alignment horizontal="center" vertical="center" wrapText="1"/>
    </xf>
    <xf numFmtId="9" fontId="2" fillId="8" borderId="4" xfId="0" applyNumberFormat="1"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0" fontId="1" fillId="8" borderId="4" xfId="0" applyFont="1" applyFill="1" applyBorder="1" applyAlignment="1">
      <alignment horizontal="justify" vertical="center" wrapText="1"/>
    </xf>
    <xf numFmtId="0" fontId="1" fillId="8" borderId="38" xfId="0" applyFont="1" applyFill="1" applyBorder="1" applyAlignment="1">
      <alignment horizontal="justify" vertical="center" wrapText="1"/>
    </xf>
    <xf numFmtId="0" fontId="1" fillId="8" borderId="40" xfId="0" applyFont="1" applyFill="1" applyBorder="1" applyAlignment="1">
      <alignment horizontal="justify" vertical="center" wrapText="1"/>
    </xf>
    <xf numFmtId="0" fontId="1" fillId="8" borderId="33" xfId="0" applyFont="1" applyFill="1" applyBorder="1" applyAlignment="1">
      <alignment horizontal="justify" vertical="center" wrapText="1"/>
    </xf>
    <xf numFmtId="0" fontId="1" fillId="8" borderId="0" xfId="0" applyFont="1" applyFill="1" applyAlignment="1">
      <alignment horizontal="justify" vertical="center" wrapText="1"/>
    </xf>
    <xf numFmtId="0" fontId="1" fillId="8" borderId="4"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0" xfId="0" applyFont="1" applyFill="1" applyAlignment="1">
      <alignment vertical="center" wrapText="1"/>
    </xf>
    <xf numFmtId="9" fontId="1" fillId="8" borderId="4" xfId="0" applyNumberFormat="1" applyFont="1" applyFill="1" applyBorder="1" applyAlignment="1">
      <alignment horizontal="center" vertical="center" wrapText="1"/>
    </xf>
    <xf numFmtId="0" fontId="1" fillId="8" borderId="4" xfId="0" applyFont="1" applyFill="1" applyBorder="1" applyAlignment="1">
      <alignment vertical="center" wrapText="1"/>
    </xf>
    <xf numFmtId="9" fontId="1" fillId="8" borderId="1" xfId="0" applyNumberFormat="1" applyFont="1" applyFill="1" applyBorder="1" applyAlignment="1">
      <alignment horizontal="center" vertical="center" wrapText="1"/>
    </xf>
    <xf numFmtId="1" fontId="1" fillId="8" borderId="4" xfId="0" applyNumberFormat="1" applyFont="1" applyFill="1" applyBorder="1" applyAlignment="1">
      <alignment horizontal="center" vertical="center" wrapText="1"/>
    </xf>
    <xf numFmtId="9" fontId="1" fillId="8" borderId="4" xfId="36" applyFont="1" applyFill="1" applyBorder="1" applyAlignment="1">
      <alignment horizontal="center" vertical="center" wrapText="1"/>
    </xf>
    <xf numFmtId="10" fontId="2" fillId="8" borderId="4" xfId="0" applyNumberFormat="1" applyFont="1" applyFill="1" applyBorder="1" applyAlignment="1">
      <alignment horizontal="center" vertical="center" wrapText="1"/>
    </xf>
    <xf numFmtId="9" fontId="2" fillId="8" borderId="4" xfId="36"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9" fontId="1" fillId="8" borderId="34" xfId="0" applyNumberFormat="1" applyFont="1" applyFill="1" applyBorder="1" applyAlignment="1">
      <alignment horizontal="center" vertical="center" wrapText="1"/>
    </xf>
    <xf numFmtId="10" fontId="2" fillId="8" borderId="41" xfId="0" applyNumberFormat="1" applyFont="1" applyFill="1" applyBorder="1" applyAlignment="1">
      <alignment horizontal="center" vertical="center" wrapText="1"/>
    </xf>
    <xf numFmtId="10" fontId="1" fillId="8" borderId="41" xfId="0" applyNumberFormat="1" applyFont="1" applyFill="1" applyBorder="1" applyAlignment="1">
      <alignment horizontal="center" vertical="center" wrapText="1"/>
    </xf>
    <xf numFmtId="9" fontId="2" fillId="8" borderId="41" xfId="0" applyNumberFormat="1" applyFont="1" applyFill="1" applyBorder="1" applyAlignment="1">
      <alignment horizontal="center" vertical="center" wrapText="1"/>
    </xf>
    <xf numFmtId="10" fontId="2" fillId="8" borderId="45" xfId="0" applyNumberFormat="1"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hidden="1"/>
    </xf>
    <xf numFmtId="0" fontId="2" fillId="2" borderId="1" xfId="19" applyFont="1" applyFill="1" applyBorder="1" applyAlignment="1">
      <alignment horizontal="center"/>
    </xf>
    <xf numFmtId="0" fontId="2" fillId="2" borderId="2" xfId="19" applyFont="1" applyFill="1" applyBorder="1" applyAlignment="1">
      <alignment horizontal="center"/>
    </xf>
    <xf numFmtId="0" fontId="2" fillId="2" borderId="3" xfId="19" applyFont="1" applyFill="1" applyBorder="1" applyAlignment="1">
      <alignment horizontal="center"/>
    </xf>
    <xf numFmtId="0" fontId="4" fillId="3" borderId="4" xfId="19"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5" xfId="19" applyFont="1" applyFill="1" applyBorder="1" applyAlignment="1">
      <alignment horizontal="center" vertical="center" wrapText="1"/>
    </xf>
    <xf numFmtId="0" fontId="2" fillId="2" borderId="4" xfId="19" applyFont="1" applyFill="1" applyBorder="1" applyAlignment="1">
      <alignment horizontal="center"/>
    </xf>
    <xf numFmtId="0" fontId="4" fillId="3" borderId="7" xfId="19" applyFont="1" applyFill="1" applyBorder="1" applyAlignment="1">
      <alignment horizontal="center" vertical="center" wrapText="1"/>
    </xf>
    <xf numFmtId="0" fontId="4" fillId="3" borderId="5" xfId="19"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3" borderId="2" xfId="19" applyFont="1" applyFill="1" applyBorder="1" applyAlignment="1">
      <alignment horizontal="center" vertical="center" wrapText="1"/>
    </xf>
    <xf numFmtId="0" fontId="4" fillId="3" borderId="3" xfId="19" applyFont="1" applyFill="1" applyBorder="1" applyAlignment="1">
      <alignment horizontal="center" vertical="center" wrapText="1"/>
    </xf>
    <xf numFmtId="0" fontId="3" fillId="0" borderId="0" xfId="19" applyFont="1" applyAlignment="1">
      <alignment horizontal="left" vertical="center"/>
    </xf>
    <xf numFmtId="0" fontId="11" fillId="4" borderId="9" xfId="19" applyFont="1" applyFill="1" applyBorder="1" applyAlignment="1">
      <alignment horizontal="center" vertical="center" wrapText="1"/>
    </xf>
    <xf numFmtId="0" fontId="11" fillId="4" borderId="0" xfId="19" applyFont="1" applyFill="1" applyAlignment="1">
      <alignment horizontal="center" vertical="center" wrapText="1"/>
    </xf>
    <xf numFmtId="0" fontId="11" fillId="5" borderId="4" xfId="19" applyFont="1" applyFill="1" applyBorder="1" applyAlignment="1" applyProtection="1">
      <alignment horizontal="center" vertical="center" wrapText="1"/>
      <protection locked="0"/>
    </xf>
    <xf numFmtId="0" fontId="2" fillId="4" borderId="4" xfId="19" applyFont="1" applyFill="1" applyBorder="1" applyAlignment="1">
      <alignment horizontal="center" vertical="center" wrapText="1"/>
    </xf>
    <xf numFmtId="0" fontId="10" fillId="0" borderId="8" xfId="19" applyFont="1" applyBorder="1" applyAlignment="1">
      <alignment horizontal="center" vertical="center"/>
    </xf>
    <xf numFmtId="0" fontId="11" fillId="4" borderId="9" xfId="19" applyFont="1" applyFill="1" applyBorder="1" applyAlignment="1">
      <alignment horizontal="center" vertical="center"/>
    </xf>
    <xf numFmtId="10" fontId="1" fillId="0" borderId="12" xfId="0" applyNumberFormat="1" applyFont="1" applyBorder="1" applyAlignment="1">
      <alignment horizontal="center" vertical="center" wrapText="1"/>
    </xf>
    <xf numFmtId="10" fontId="1" fillId="0" borderId="17" xfId="0" applyNumberFormat="1" applyFont="1" applyBorder="1" applyAlignment="1">
      <alignment horizontal="center" vertical="center" wrapText="1"/>
    </xf>
    <xf numFmtId="10" fontId="1" fillId="0" borderId="1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10" fontId="1" fillId="0" borderId="34" xfId="0" applyNumberFormat="1" applyFont="1" applyBorder="1" applyAlignment="1">
      <alignment horizontal="center" vertical="center" wrapText="1"/>
    </xf>
    <xf numFmtId="10" fontId="1" fillId="0" borderId="42" xfId="0" applyNumberFormat="1" applyFont="1" applyBorder="1" applyAlignment="1">
      <alignment horizontal="center" vertical="center" wrapText="1"/>
    </xf>
    <xf numFmtId="10" fontId="1" fillId="0" borderId="43" xfId="0" applyNumberFormat="1" applyFont="1" applyBorder="1" applyAlignment="1">
      <alignment horizontal="center" vertical="center" wrapText="1"/>
    </xf>
    <xf numFmtId="10" fontId="1" fillId="0" borderId="44" xfId="0" applyNumberFormat="1" applyFont="1" applyBorder="1" applyAlignment="1">
      <alignment horizontal="center" vertical="center" wrapText="1"/>
    </xf>
    <xf numFmtId="10" fontId="1" fillId="8" borderId="1" xfId="0" applyNumberFormat="1" applyFont="1" applyFill="1" applyBorder="1" applyAlignment="1">
      <alignment horizontal="center" vertical="center" wrapText="1"/>
    </xf>
    <xf numFmtId="10" fontId="1" fillId="8" borderId="2" xfId="0" applyNumberFormat="1" applyFont="1" applyFill="1" applyBorder="1" applyAlignment="1">
      <alignment horizontal="center" vertical="center" wrapText="1"/>
    </xf>
    <xf numFmtId="10" fontId="1" fillId="8" borderId="3" xfId="0" applyNumberFormat="1" applyFont="1" applyFill="1" applyBorder="1" applyAlignment="1">
      <alignment horizontal="center" vertical="center" wrapText="1"/>
    </xf>
    <xf numFmtId="10" fontId="1" fillId="8" borderId="42" xfId="0" applyNumberFormat="1" applyFont="1" applyFill="1" applyBorder="1" applyAlignment="1">
      <alignment horizontal="center" vertical="center" wrapText="1"/>
    </xf>
    <xf numFmtId="10" fontId="1" fillId="8" borderId="43" xfId="0" applyNumberFormat="1" applyFont="1" applyFill="1" applyBorder="1" applyAlignment="1">
      <alignment horizontal="center" vertical="center" wrapText="1"/>
    </xf>
    <xf numFmtId="10" fontId="1" fillId="8" borderId="4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0" fontId="1" fillId="0" borderId="41" xfId="0" applyNumberFormat="1" applyFont="1" applyBorder="1" applyAlignment="1">
      <alignment horizontal="center" vertical="center" wrapText="1"/>
    </xf>
    <xf numFmtId="0" fontId="16" fillId="0" borderId="4" xfId="0" applyFont="1" applyBorder="1" applyAlignment="1" applyProtection="1">
      <alignment horizontal="center" vertical="center" wrapText="1"/>
      <protection hidden="1"/>
    </xf>
    <xf numFmtId="0" fontId="2" fillId="8"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9" fontId="16" fillId="0" borderId="4" xfId="0" applyNumberFormat="1" applyFont="1" applyBorder="1" applyAlignment="1" applyProtection="1">
      <alignment horizontal="center" vertical="center" wrapText="1"/>
      <protection hidden="1"/>
    </xf>
    <xf numFmtId="0" fontId="2" fillId="0" borderId="4" xfId="0" applyFont="1" applyBorder="1" applyAlignment="1">
      <alignment horizontal="center" vertical="center" textRotation="90"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center"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1" fillId="8" borderId="33" xfId="0" applyFont="1" applyFill="1" applyBorder="1" applyAlignment="1">
      <alignment vertical="center" wrapText="1"/>
    </xf>
    <xf numFmtId="0" fontId="17" fillId="0" borderId="4"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 fillId="8" borderId="38" xfId="0" applyFont="1" applyFill="1" applyBorder="1" applyAlignment="1">
      <alignment vertical="center" wrapText="1"/>
    </xf>
    <xf numFmtId="0" fontId="17" fillId="8" borderId="4" xfId="0" applyFont="1" applyFill="1" applyBorder="1" applyAlignment="1" applyProtection="1">
      <alignment horizontal="center" vertical="center" wrapText="1"/>
      <protection hidden="1"/>
    </xf>
    <xf numFmtId="0" fontId="17" fillId="8" borderId="7" xfId="0" applyFont="1" applyFill="1" applyBorder="1" applyAlignment="1" applyProtection="1">
      <alignment horizontal="center" vertical="center" wrapText="1"/>
      <protection hidden="1"/>
    </xf>
  </cellXfs>
  <cellStyles count="38">
    <cellStyle name="Comma 2" xfId="20" xr:uid="{00000000-0005-0000-0000-000000000000}"/>
    <cellStyle name="Currency 2" xfId="23" xr:uid="{00000000-0005-0000-0000-000001000000}"/>
    <cellStyle name="Euro" xfId="22" xr:uid="{00000000-0005-0000-0000-000002000000}"/>
    <cellStyle name="Hipervínculo" xfId="17" builtinId="8" hidden="1"/>
    <cellStyle name="Hipervínculo" xfId="3" builtinId="8" hidden="1"/>
    <cellStyle name="Hipervínculo" xfId="13" builtinId="8" hidden="1"/>
    <cellStyle name="Hipervínculo" xfId="7" builtinId="8" hidden="1"/>
    <cellStyle name="Hipervínculo" xfId="26" builtinId="8" hidden="1"/>
    <cellStyle name="Hipervínculo" xfId="5" builtinId="8" hidden="1"/>
    <cellStyle name="Hipervínculo" xfId="34" builtinId="8" hidden="1"/>
    <cellStyle name="Hipervínculo" xfId="1" builtinId="8" hidden="1"/>
    <cellStyle name="Hipervínculo" xfId="30" builtinId="8" hidden="1"/>
    <cellStyle name="Hipervínculo" xfId="9" builtinId="8" hidden="1"/>
    <cellStyle name="Hipervínculo" xfId="11" builtinId="8" hidden="1"/>
    <cellStyle name="Hipervínculo" xfId="28" builtinId="8" hidden="1"/>
    <cellStyle name="Hipervínculo" xfId="24" builtinId="8" hidden="1"/>
    <cellStyle name="Hipervínculo" xfId="32" builtinId="8" hidden="1"/>
    <cellStyle name="Hipervínculo" xfId="15" builtinId="8" hidden="1"/>
    <cellStyle name="Hipervínculo visitado" xfId="27" builtinId="9" hidden="1"/>
    <cellStyle name="Hipervínculo visitado" xfId="6" builtinId="9" hidden="1"/>
    <cellStyle name="Hipervínculo visitado" xfId="2" builtinId="9" hidden="1"/>
    <cellStyle name="Hipervínculo visitado" xfId="10" builtinId="9" hidden="1"/>
    <cellStyle name="Hipervínculo visitado" xfId="31" builtinId="9" hidden="1"/>
    <cellStyle name="Hipervínculo visitado" xfId="14" builtinId="9" hidden="1"/>
    <cellStyle name="Hipervínculo visitado" xfId="18" builtinId="9" hidden="1"/>
    <cellStyle name="Hipervínculo visitado" xfId="12" builtinId="9" hidden="1"/>
    <cellStyle name="Hipervínculo visitado" xfId="25" builtinId="9" hidden="1"/>
    <cellStyle name="Hipervínculo visitado" xfId="16" builtinId="9" hidden="1"/>
    <cellStyle name="Hipervínculo visitado" xfId="29" builtinId="9" hidden="1"/>
    <cellStyle name="Hipervínculo visitado" xfId="4" builtinId="9" hidden="1"/>
    <cellStyle name="Hipervínculo visitado" xfId="33" builtinId="9" hidden="1"/>
    <cellStyle name="Hipervínculo visitado" xfId="35" builtinId="9" hidden="1"/>
    <cellStyle name="Hipervínculo visitado" xfId="8" builtinId="9" hidden="1"/>
    <cellStyle name="Millares" xfId="37" builtinId="3"/>
    <cellStyle name="Normal" xfId="0" builtinId="0"/>
    <cellStyle name="Normal 2" xfId="19" xr:uid="{00000000-0005-0000-0000-000023000000}"/>
    <cellStyle name="Percent 2" xfId="21" xr:uid="{00000000-0005-0000-0000-000024000000}"/>
    <cellStyle name="Porcentaje" xfId="36" builtinId="5"/>
  </cellStyles>
  <dxfs count="117">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326269</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96</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persons/person.xml><?xml version="1.0" encoding="utf-8"?>
<personList xmlns="http://schemas.microsoft.com/office/spreadsheetml/2018/threadedcomments" xmlns:x="http://schemas.openxmlformats.org/spreadsheetml/2006/main">
  <person displayName="Diana Marcela Sánchez Moncaleano" id="{96181D0C-EC4E-4E4D-A8AC-BF3E264FA2B3}" userId="e8e09841e302332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24" dT="2023-01-31T08:11:19.47" personId="{96181D0C-EC4E-4E4D-A8AC-BF3E264FA2B3}" id="{3FDE7D45-D71C-44E4-9199-937E6C853E62}">
    <text>Meta 4 tiene 2 actividades cin ponderado meta 34 y 33% no suman el 100%</text>
  </threadedComment>
  <threadedComment ref="Y53" dT="2023-01-31T08:20:42.02" personId="{96181D0C-EC4E-4E4D-A8AC-BF3E264FA2B3}" id="{3FA0C2B7-04DC-48B5-8F54-D4BB118784C9}">
    <text>No hay programación para este indicador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3203125" defaultRowHeight="12.5" x14ac:dyDescent="0.25"/>
  <cols>
    <col min="1" max="1" width="29.5" style="5" customWidth="1"/>
    <col min="2" max="2" width="25" style="5" customWidth="1"/>
    <col min="3" max="3" width="15.58203125" style="5" customWidth="1"/>
    <col min="4" max="4" width="13" style="5" customWidth="1"/>
    <col min="5" max="6" width="13.58203125" style="5" customWidth="1"/>
    <col min="7" max="7" width="15.83203125" style="5" customWidth="1"/>
    <col min="8" max="8" width="9.33203125" style="5" customWidth="1"/>
    <col min="9" max="9" width="10.33203125" style="5" customWidth="1"/>
    <col min="10" max="10" width="11.5" style="5" customWidth="1"/>
    <col min="11" max="11" width="10.08203125" style="5" customWidth="1"/>
    <col min="12" max="12" width="8.08203125" style="5" customWidth="1"/>
    <col min="13" max="14" width="7.5" style="5" customWidth="1"/>
    <col min="15" max="15" width="7.83203125" style="5" customWidth="1"/>
    <col min="16" max="16" width="6.58203125" style="5" customWidth="1"/>
    <col min="17" max="18" width="10.83203125" style="5"/>
    <col min="19" max="19" width="11.33203125" style="5" customWidth="1"/>
    <col min="20" max="20" width="11.5" style="5" hidden="1" customWidth="1"/>
    <col min="21" max="21" width="28.5" style="5" customWidth="1"/>
    <col min="22" max="22" width="15.33203125" style="5" customWidth="1"/>
    <col min="23" max="24" width="14.08203125" style="5" customWidth="1"/>
    <col min="25" max="26" width="8" style="5" customWidth="1"/>
    <col min="27" max="27" width="7.5" style="5" customWidth="1"/>
    <col min="28" max="28" width="7.58203125" style="5" customWidth="1"/>
    <col min="29" max="29" width="10.5" style="5" customWidth="1"/>
    <col min="30" max="30" width="10.83203125" style="5"/>
    <col min="31" max="31" width="22.08203125" style="5" customWidth="1"/>
    <col min="32" max="32" width="19.58203125" style="5" customWidth="1"/>
    <col min="33" max="33" width="10.83203125" style="5"/>
    <col min="34" max="34" width="13.08203125" style="5" customWidth="1"/>
    <col min="35" max="36" width="10.83203125" style="5"/>
    <col min="37" max="37" width="19.08203125" style="5" customWidth="1"/>
    <col min="38" max="38" width="23.08203125" style="5" customWidth="1"/>
    <col min="39" max="41" width="10.83203125" style="5"/>
    <col min="42" max="43" width="0" style="5" hidden="1" customWidth="1"/>
    <col min="44" max="45" width="10.83203125" style="5"/>
    <col min="46" max="46" width="0" style="5" hidden="1" customWidth="1"/>
    <col min="47" max="47" width="6" style="5" customWidth="1"/>
    <col min="48" max="48" width="6.08203125" style="5" customWidth="1"/>
    <col min="49" max="49" width="6.58203125" style="5" customWidth="1"/>
    <col min="50" max="50" width="4.58203125" style="5" customWidth="1"/>
    <col min="51" max="51" width="6.08203125" style="5" customWidth="1"/>
    <col min="52" max="53" width="10.83203125" style="5"/>
    <col min="54" max="54" width="21.5" style="5" customWidth="1"/>
    <col min="55" max="55" width="20" style="5" customWidth="1"/>
    <col min="56" max="60" width="10.83203125" style="5"/>
    <col min="61" max="65" width="5" style="5" bestFit="1" customWidth="1"/>
    <col min="66" max="16384" width="10.83203125" style="5"/>
  </cols>
  <sheetData>
    <row r="1" spans="1:65" ht="12.75" customHeight="1" x14ac:dyDescent="0.3">
      <c r="A1" s="148" t="s">
        <v>0</v>
      </c>
      <c r="B1" s="149"/>
      <c r="C1" s="149"/>
      <c r="D1" s="149"/>
      <c r="E1" s="149"/>
      <c r="F1" s="149"/>
      <c r="G1" s="149"/>
      <c r="H1" s="149"/>
      <c r="I1" s="149"/>
      <c r="J1" s="149"/>
      <c r="K1" s="149"/>
      <c r="L1" s="149"/>
      <c r="M1" s="149"/>
      <c r="N1" s="149"/>
      <c r="O1" s="149"/>
      <c r="P1" s="150"/>
      <c r="U1" s="154" t="s">
        <v>0</v>
      </c>
      <c r="V1" s="154"/>
      <c r="W1" s="154"/>
      <c r="X1" s="154"/>
      <c r="Y1" s="154"/>
      <c r="Z1" s="154"/>
      <c r="AA1" s="154"/>
      <c r="AB1" s="154"/>
      <c r="AC1" s="154"/>
      <c r="AD1" s="154"/>
      <c r="AE1" s="154" t="s">
        <v>1</v>
      </c>
      <c r="AF1" s="154"/>
      <c r="AG1" s="154"/>
      <c r="AK1" s="148" t="s">
        <v>0</v>
      </c>
      <c r="AL1" s="149"/>
      <c r="AM1" s="149"/>
      <c r="AN1" s="149"/>
      <c r="AO1" s="149"/>
      <c r="AP1" s="149"/>
      <c r="AQ1" s="149"/>
      <c r="AR1" s="149"/>
      <c r="AS1" s="149"/>
      <c r="AT1" s="149"/>
      <c r="AU1" s="149"/>
      <c r="AV1" s="149"/>
      <c r="AW1" s="149"/>
      <c r="AX1" s="149"/>
      <c r="AY1" s="150"/>
      <c r="BB1" s="148" t="s">
        <v>0</v>
      </c>
      <c r="BC1" s="149"/>
      <c r="BD1" s="149"/>
      <c r="BE1" s="149"/>
      <c r="BF1" s="149"/>
      <c r="BG1" s="149"/>
      <c r="BH1" s="149"/>
      <c r="BI1" s="149"/>
      <c r="BJ1" s="149"/>
      <c r="BK1" s="149"/>
      <c r="BL1" s="149"/>
      <c r="BM1" s="150"/>
    </row>
    <row r="2" spans="1:65" ht="33" customHeight="1" x14ac:dyDescent="0.25">
      <c r="A2" s="151" t="s">
        <v>2</v>
      </c>
      <c r="B2" s="152" t="s">
        <v>3</v>
      </c>
      <c r="C2" s="152" t="s">
        <v>4</v>
      </c>
      <c r="D2" s="152" t="s">
        <v>5</v>
      </c>
      <c r="E2" s="151" t="s">
        <v>6</v>
      </c>
      <c r="F2" s="155" t="s">
        <v>7</v>
      </c>
      <c r="G2" s="151" t="s">
        <v>8</v>
      </c>
      <c r="H2" s="152" t="s">
        <v>9</v>
      </c>
      <c r="I2" s="152" t="s">
        <v>10</v>
      </c>
      <c r="J2" s="152" t="s">
        <v>11</v>
      </c>
      <c r="K2" s="152" t="s">
        <v>12</v>
      </c>
      <c r="L2" s="157" t="s">
        <v>13</v>
      </c>
      <c r="M2" s="158"/>
      <c r="N2" s="158"/>
      <c r="O2" s="158"/>
      <c r="P2" s="159"/>
      <c r="U2" s="151" t="s">
        <v>2</v>
      </c>
      <c r="V2" s="151" t="s">
        <v>8</v>
      </c>
      <c r="W2" s="155" t="s">
        <v>14</v>
      </c>
      <c r="X2" s="155" t="s">
        <v>15</v>
      </c>
      <c r="Y2" s="157" t="s">
        <v>13</v>
      </c>
      <c r="Z2" s="158"/>
      <c r="AA2" s="158"/>
      <c r="AB2" s="158"/>
      <c r="AC2" s="159"/>
      <c r="AD2" s="151" t="s">
        <v>16</v>
      </c>
      <c r="AE2" s="151" t="s">
        <v>17</v>
      </c>
      <c r="AF2" s="151" t="s">
        <v>18</v>
      </c>
      <c r="AG2" s="151" t="s">
        <v>19</v>
      </c>
      <c r="AK2" s="151" t="s">
        <v>2</v>
      </c>
      <c r="AL2" s="152" t="s">
        <v>3</v>
      </c>
      <c r="AM2" s="152" t="s">
        <v>4</v>
      </c>
      <c r="AN2" s="152" t="s">
        <v>5</v>
      </c>
      <c r="AO2" s="151" t="s">
        <v>6</v>
      </c>
      <c r="AP2" s="155" t="s">
        <v>20</v>
      </c>
      <c r="AQ2" s="151" t="s">
        <v>8</v>
      </c>
      <c r="AR2" s="152" t="s">
        <v>9</v>
      </c>
      <c r="AS2" s="152" t="s">
        <v>10</v>
      </c>
      <c r="AT2" s="152" t="s">
        <v>21</v>
      </c>
      <c r="AU2" s="157" t="s">
        <v>13</v>
      </c>
      <c r="AV2" s="158"/>
      <c r="AW2" s="158"/>
      <c r="AX2" s="158"/>
      <c r="AY2" s="159"/>
      <c r="BB2" s="151" t="s">
        <v>2</v>
      </c>
      <c r="BC2" s="155" t="s">
        <v>3</v>
      </c>
      <c r="BD2" s="155" t="s">
        <v>4</v>
      </c>
      <c r="BE2" s="155" t="s">
        <v>5</v>
      </c>
      <c r="BF2" s="151" t="s">
        <v>6</v>
      </c>
      <c r="BG2" s="155" t="s">
        <v>22</v>
      </c>
      <c r="BH2" s="155" t="s">
        <v>23</v>
      </c>
      <c r="BI2" s="157" t="s">
        <v>13</v>
      </c>
      <c r="BJ2" s="158"/>
      <c r="BK2" s="158"/>
      <c r="BL2" s="158"/>
      <c r="BM2" s="159"/>
    </row>
    <row r="3" spans="1:65" ht="50.25" customHeight="1" x14ac:dyDescent="0.25">
      <c r="A3" s="151"/>
      <c r="B3" s="153"/>
      <c r="C3" s="153"/>
      <c r="D3" s="153"/>
      <c r="E3" s="151"/>
      <c r="F3" s="156"/>
      <c r="G3" s="151"/>
      <c r="H3" s="153"/>
      <c r="I3" s="153"/>
      <c r="J3" s="153"/>
      <c r="K3" s="153"/>
      <c r="L3" s="47">
        <v>2008</v>
      </c>
      <c r="M3" s="47">
        <v>2009</v>
      </c>
      <c r="N3" s="47">
        <v>2010</v>
      </c>
      <c r="O3" s="47">
        <v>2011</v>
      </c>
      <c r="P3" s="47">
        <v>2012</v>
      </c>
      <c r="U3" s="151"/>
      <c r="V3" s="151"/>
      <c r="W3" s="156"/>
      <c r="X3" s="156"/>
      <c r="Y3" s="47">
        <v>2008</v>
      </c>
      <c r="Z3" s="47">
        <v>2009</v>
      </c>
      <c r="AA3" s="47">
        <v>2010</v>
      </c>
      <c r="AB3" s="47">
        <v>2011</v>
      </c>
      <c r="AC3" s="47">
        <v>2012</v>
      </c>
      <c r="AD3" s="151"/>
      <c r="AE3" s="151"/>
      <c r="AF3" s="151"/>
      <c r="AG3" s="151"/>
      <c r="AK3" s="151"/>
      <c r="AL3" s="153"/>
      <c r="AM3" s="153"/>
      <c r="AN3" s="153"/>
      <c r="AO3" s="151"/>
      <c r="AP3" s="156"/>
      <c r="AQ3" s="151"/>
      <c r="AR3" s="153"/>
      <c r="AS3" s="153"/>
      <c r="AT3" s="153"/>
      <c r="AU3" s="47">
        <v>2008</v>
      </c>
      <c r="AV3" s="47">
        <v>2009</v>
      </c>
      <c r="AW3" s="47">
        <v>2010</v>
      </c>
      <c r="AX3" s="47">
        <v>2011</v>
      </c>
      <c r="AY3" s="47">
        <v>2012</v>
      </c>
      <c r="BB3" s="151"/>
      <c r="BC3" s="156"/>
      <c r="BD3" s="156"/>
      <c r="BE3" s="156"/>
      <c r="BF3" s="151"/>
      <c r="BG3" s="156"/>
      <c r="BH3" s="156"/>
      <c r="BI3" s="47">
        <v>2008</v>
      </c>
      <c r="BJ3" s="47">
        <v>2009</v>
      </c>
      <c r="BK3" s="47">
        <v>2010</v>
      </c>
      <c r="BL3" s="47">
        <v>2011</v>
      </c>
      <c r="BM3" s="47">
        <v>2012</v>
      </c>
    </row>
    <row r="4" spans="1:65" ht="48" customHeight="1" x14ac:dyDescent="0.25">
      <c r="A4" s="29" t="s">
        <v>24</v>
      </c>
      <c r="B4" s="29" t="s">
        <v>25</v>
      </c>
      <c r="C4" s="3" t="s">
        <v>26</v>
      </c>
      <c r="D4" s="3" t="s">
        <v>27</v>
      </c>
      <c r="E4" s="4">
        <f>+L4+M4+N4+O4+P4</f>
        <v>1</v>
      </c>
      <c r="F4" s="4">
        <f>+J4*E4/I4</f>
        <v>0.84444444444444444</v>
      </c>
      <c r="G4" s="4">
        <f>L4+M4+N4+J4</f>
        <v>0.88</v>
      </c>
      <c r="H4" s="4">
        <f>+L4+M4+N4+O4</f>
        <v>0.95</v>
      </c>
      <c r="I4" s="30">
        <f>+O4</f>
        <v>0.45</v>
      </c>
      <c r="J4" s="4">
        <v>0.38</v>
      </c>
      <c r="K4" s="4">
        <v>0.23</v>
      </c>
      <c r="L4" s="4">
        <v>0.1</v>
      </c>
      <c r="M4" s="4">
        <v>0.15</v>
      </c>
      <c r="N4" s="31">
        <v>0.25</v>
      </c>
      <c r="O4" s="30">
        <v>0.45</v>
      </c>
      <c r="P4" s="4">
        <v>0.05</v>
      </c>
      <c r="U4" s="29" t="s">
        <v>25</v>
      </c>
      <c r="V4" s="4">
        <f>+Y4+Z4+AA4+AD4</f>
        <v>0.88</v>
      </c>
      <c r="W4" s="4">
        <f>+G8</f>
        <v>0.38</v>
      </c>
      <c r="X4" s="4">
        <f>+SUM(Y4:AB4)</f>
        <v>0.95</v>
      </c>
      <c r="Y4" s="4">
        <v>0.1</v>
      </c>
      <c r="Z4" s="4">
        <v>0.15</v>
      </c>
      <c r="AA4" s="31">
        <v>0.25</v>
      </c>
      <c r="AB4" s="30">
        <v>0.45</v>
      </c>
      <c r="AC4" s="4">
        <v>0.05</v>
      </c>
      <c r="AD4" s="4">
        <v>0.38</v>
      </c>
      <c r="AE4" s="32">
        <f>+'[1]METAS-ACT '!S24+'[1]METAS-ACT '!S26</f>
        <v>1090000000</v>
      </c>
      <c r="AF4" s="32">
        <v>882716713</v>
      </c>
      <c r="AG4" s="33">
        <f>+AF4/AE4</f>
        <v>0.80983184678899078</v>
      </c>
      <c r="AK4" s="29" t="s">
        <v>24</v>
      </c>
      <c r="AL4" s="29" t="s">
        <v>25</v>
      </c>
      <c r="AM4" s="3" t="s">
        <v>26</v>
      </c>
      <c r="AN4" s="3" t="s">
        <v>27</v>
      </c>
      <c r="AO4" s="4">
        <f>+AU4+AV4+AW4+AX4+AY4</f>
        <v>1</v>
      </c>
      <c r="AP4" s="4">
        <f>+AT4*AO4/AS4</f>
        <v>0.15555555555555556</v>
      </c>
      <c r="AQ4" s="4">
        <f>AU4+AV4+AW4+AT4</f>
        <v>0.57000000000000006</v>
      </c>
      <c r="AR4" s="4">
        <f>+AU4+AV4+AW4+AX4</f>
        <v>0.95</v>
      </c>
      <c r="AS4" s="30">
        <f>+AX4</f>
        <v>0.45</v>
      </c>
      <c r="AT4" s="4">
        <v>7.0000000000000007E-2</v>
      </c>
      <c r="AU4" s="4">
        <v>0.1</v>
      </c>
      <c r="AV4" s="4">
        <v>0.15</v>
      </c>
      <c r="AW4" s="31">
        <v>0.25</v>
      </c>
      <c r="AX4" s="30">
        <v>0.45</v>
      </c>
      <c r="AY4" s="4">
        <v>0.05</v>
      </c>
      <c r="BB4" s="29" t="s">
        <v>28</v>
      </c>
      <c r="BC4" s="29" t="s">
        <v>29</v>
      </c>
      <c r="BD4" s="3" t="s">
        <v>30</v>
      </c>
      <c r="BE4" s="3" t="s">
        <v>31</v>
      </c>
      <c r="BF4" s="4">
        <f>+BI4+BJ4+BK4+BL4+BM4</f>
        <v>1</v>
      </c>
      <c r="BG4" s="4">
        <f>+SUM(BI4+BJ4+BK4+BL4)</f>
        <v>1</v>
      </c>
      <c r="BH4" s="30">
        <f>+BL4</f>
        <v>0.56999999999999995</v>
      </c>
      <c r="BI4" s="4">
        <v>0</v>
      </c>
      <c r="BJ4" s="4">
        <v>0.25</v>
      </c>
      <c r="BK4" s="31">
        <v>0.18</v>
      </c>
      <c r="BL4" s="30">
        <v>0.56999999999999995</v>
      </c>
      <c r="BM4" s="4">
        <v>0</v>
      </c>
    </row>
    <row r="5" spans="1:65" ht="20" x14ac:dyDescent="0.25">
      <c r="A5" s="34"/>
      <c r="B5" s="34"/>
      <c r="C5" s="35"/>
      <c r="D5" s="35"/>
      <c r="E5" s="36"/>
      <c r="F5" s="36"/>
      <c r="G5" s="36"/>
      <c r="H5" s="36"/>
      <c r="I5" s="37"/>
      <c r="J5" s="36"/>
      <c r="K5" s="36"/>
      <c r="L5" s="36"/>
      <c r="M5" s="36"/>
      <c r="N5" s="38"/>
      <c r="O5" s="36"/>
      <c r="P5" s="36"/>
      <c r="U5" s="29" t="s">
        <v>28</v>
      </c>
      <c r="V5" s="4">
        <f>+Y5+Z5+AA5+AD5</f>
        <v>0.78</v>
      </c>
      <c r="W5" s="4">
        <f>+J14</f>
        <v>0.35</v>
      </c>
      <c r="X5" s="4">
        <f>+SUM(Y5:AB5)</f>
        <v>1</v>
      </c>
      <c r="Y5" s="4">
        <v>0</v>
      </c>
      <c r="Z5" s="4">
        <v>0.25</v>
      </c>
      <c r="AA5" s="31">
        <v>0.18</v>
      </c>
      <c r="AB5" s="30">
        <v>0.56999999999999995</v>
      </c>
      <c r="AC5" s="4">
        <v>0</v>
      </c>
      <c r="AD5" s="4">
        <v>0.35</v>
      </c>
      <c r="AE5" s="32">
        <f>+'[1]METAS PROYECTO'!F17</f>
        <v>0</v>
      </c>
      <c r="AF5" s="32">
        <f>+'[1]METAS PROYECTO'!G17</f>
        <v>0</v>
      </c>
      <c r="AG5" s="4">
        <v>0</v>
      </c>
    </row>
    <row r="6" spans="1:65" ht="22.5" customHeight="1" x14ac:dyDescent="0.25">
      <c r="A6" s="151" t="s">
        <v>2</v>
      </c>
      <c r="B6" s="151" t="s">
        <v>6</v>
      </c>
      <c r="C6" s="151" t="s">
        <v>8</v>
      </c>
      <c r="D6" s="155" t="s">
        <v>32</v>
      </c>
      <c r="E6" s="155" t="s">
        <v>33</v>
      </c>
      <c r="F6" s="155" t="s">
        <v>34</v>
      </c>
      <c r="G6" s="155" t="s">
        <v>35</v>
      </c>
      <c r="H6" s="151" t="s">
        <v>13</v>
      </c>
      <c r="I6" s="151"/>
      <c r="J6" s="151"/>
      <c r="K6" s="151"/>
      <c r="L6" s="151"/>
      <c r="M6" s="39"/>
      <c r="U6" s="40" t="s">
        <v>36</v>
      </c>
      <c r="AE6" s="41">
        <f>+AE4+AE5</f>
        <v>1090000000</v>
      </c>
      <c r="AF6" s="41">
        <f>+AF4</f>
        <v>882716713</v>
      </c>
      <c r="AG6" s="42">
        <f>+AF6/AE6</f>
        <v>0.80983184678899078</v>
      </c>
    </row>
    <row r="7" spans="1:65" ht="39" customHeight="1" x14ac:dyDescent="0.25">
      <c r="A7" s="151"/>
      <c r="B7" s="151"/>
      <c r="C7" s="151"/>
      <c r="D7" s="156"/>
      <c r="E7" s="156"/>
      <c r="F7" s="156"/>
      <c r="G7" s="156"/>
      <c r="H7" s="47">
        <v>2008</v>
      </c>
      <c r="I7" s="47">
        <v>2009</v>
      </c>
      <c r="J7" s="47">
        <v>2010</v>
      </c>
      <c r="K7" s="47">
        <v>2011</v>
      </c>
      <c r="L7" s="47">
        <v>2012</v>
      </c>
      <c r="U7" s="34"/>
      <c r="V7" s="36"/>
      <c r="W7" s="36"/>
      <c r="X7" s="36"/>
      <c r="Y7" s="36"/>
      <c r="Z7" s="36"/>
      <c r="AA7" s="37"/>
      <c r="AB7" s="36"/>
      <c r="AC7" s="36"/>
      <c r="AD7" s="36"/>
      <c r="AE7" s="43"/>
      <c r="AF7" s="43"/>
      <c r="AG7" s="36"/>
    </row>
    <row r="8" spans="1:65" ht="20" x14ac:dyDescent="0.25">
      <c r="A8" s="29" t="s">
        <v>24</v>
      </c>
      <c r="B8" s="4">
        <v>1</v>
      </c>
      <c r="C8" s="4">
        <f>+H8+I8+J8+G8</f>
        <v>0.88</v>
      </c>
      <c r="D8" s="4">
        <f>+SUM(H8:K8)</f>
        <v>0.95</v>
      </c>
      <c r="E8" s="30">
        <f>+K8</f>
        <v>0.45</v>
      </c>
      <c r="F8" s="30">
        <f>(B8*G8)/E8</f>
        <v>0.84444444444444444</v>
      </c>
      <c r="G8" s="4">
        <f>+J4</f>
        <v>0.38</v>
      </c>
      <c r="H8" s="4">
        <v>0.1</v>
      </c>
      <c r="I8" s="4">
        <v>0.15</v>
      </c>
      <c r="J8" s="31">
        <v>0.25</v>
      </c>
      <c r="K8" s="30">
        <v>0.45</v>
      </c>
      <c r="L8" s="4">
        <v>0.05</v>
      </c>
      <c r="O8" s="44"/>
      <c r="U8" s="34"/>
      <c r="V8" s="36"/>
      <c r="W8" s="36"/>
      <c r="X8" s="36"/>
      <c r="Y8" s="36"/>
      <c r="Z8" s="36"/>
      <c r="AA8" s="37"/>
      <c r="AB8" s="36"/>
      <c r="AC8" s="36"/>
      <c r="AD8" s="36"/>
      <c r="AE8" s="43"/>
      <c r="AF8" s="43"/>
      <c r="AG8" s="36"/>
    </row>
    <row r="9" spans="1:65" x14ac:dyDescent="0.25">
      <c r="J9" s="45"/>
      <c r="K9" s="45"/>
    </row>
    <row r="10" spans="1:65" x14ac:dyDescent="0.25">
      <c r="H10" s="45"/>
    </row>
    <row r="11" spans="1:65" ht="13" x14ac:dyDescent="0.3">
      <c r="A11" s="148" t="s">
        <v>0</v>
      </c>
      <c r="B11" s="149"/>
      <c r="C11" s="149"/>
      <c r="D11" s="149"/>
      <c r="E11" s="149"/>
      <c r="F11" s="149"/>
      <c r="G11" s="149"/>
      <c r="H11" s="149"/>
      <c r="I11" s="149"/>
      <c r="J11" s="149"/>
      <c r="K11" s="149"/>
      <c r="L11" s="149"/>
      <c r="M11" s="149"/>
      <c r="N11" s="149"/>
      <c r="O11" s="149"/>
      <c r="P11" s="150"/>
    </row>
    <row r="12" spans="1:65" ht="27.75" customHeight="1" x14ac:dyDescent="0.25">
      <c r="A12" s="151" t="s">
        <v>2</v>
      </c>
      <c r="B12" s="155" t="s">
        <v>3</v>
      </c>
      <c r="C12" s="155" t="s">
        <v>4</v>
      </c>
      <c r="D12" s="155" t="s">
        <v>5</v>
      </c>
      <c r="E12" s="151" t="s">
        <v>6</v>
      </c>
      <c r="F12" s="155" t="s">
        <v>34</v>
      </c>
      <c r="G12" s="151" t="s">
        <v>37</v>
      </c>
      <c r="H12" s="155" t="s">
        <v>38</v>
      </c>
      <c r="I12" s="155" t="s">
        <v>23</v>
      </c>
      <c r="J12" s="152" t="s">
        <v>11</v>
      </c>
      <c r="K12" s="152" t="s">
        <v>12</v>
      </c>
      <c r="L12" s="157" t="s">
        <v>13</v>
      </c>
      <c r="M12" s="158"/>
      <c r="N12" s="158"/>
      <c r="O12" s="158"/>
      <c r="P12" s="159"/>
    </row>
    <row r="13" spans="1:65" ht="69.75" customHeight="1" x14ac:dyDescent="0.25">
      <c r="A13" s="151"/>
      <c r="B13" s="156"/>
      <c r="C13" s="156"/>
      <c r="D13" s="156"/>
      <c r="E13" s="151"/>
      <c r="F13" s="156"/>
      <c r="G13" s="151"/>
      <c r="H13" s="156"/>
      <c r="I13" s="156"/>
      <c r="J13" s="153"/>
      <c r="K13" s="153"/>
      <c r="L13" s="47">
        <v>2008</v>
      </c>
      <c r="M13" s="47">
        <v>2009</v>
      </c>
      <c r="N13" s="47">
        <v>2010</v>
      </c>
      <c r="O13" s="47">
        <v>2011</v>
      </c>
      <c r="P13" s="47">
        <v>2012</v>
      </c>
    </row>
    <row r="14" spans="1:65" ht="43.5" customHeight="1" x14ac:dyDescent="0.25">
      <c r="A14" s="29" t="s">
        <v>28</v>
      </c>
      <c r="B14" s="29" t="s">
        <v>29</v>
      </c>
      <c r="C14" s="3" t="s">
        <v>30</v>
      </c>
      <c r="D14" s="3" t="s">
        <v>31</v>
      </c>
      <c r="E14" s="4">
        <f>+L14+M14+N14+O14+P14</f>
        <v>1</v>
      </c>
      <c r="F14" s="4">
        <f>+J14*E14/I14</f>
        <v>0.61403508771929827</v>
      </c>
      <c r="G14" s="4">
        <f>+SUM(L14:N14)+J14</f>
        <v>0.78</v>
      </c>
      <c r="H14" s="4">
        <f>+SUM(L14+M14+N14+O14)</f>
        <v>1</v>
      </c>
      <c r="I14" s="30">
        <f>+O14</f>
        <v>0.56999999999999995</v>
      </c>
      <c r="J14" s="4">
        <f>15%+K14</f>
        <v>0.35</v>
      </c>
      <c r="K14" s="4">
        <v>0.2</v>
      </c>
      <c r="L14" s="4">
        <v>0</v>
      </c>
      <c r="M14" s="4">
        <v>0.25</v>
      </c>
      <c r="N14" s="31">
        <v>0.18</v>
      </c>
      <c r="O14" s="30">
        <v>0.56999999999999995</v>
      </c>
      <c r="P14" s="4">
        <v>0</v>
      </c>
    </row>
    <row r="17" spans="1:13" x14ac:dyDescent="0.25">
      <c r="H17" s="5" t="s">
        <v>39</v>
      </c>
    </row>
    <row r="18" spans="1:13" ht="23.25" customHeight="1" x14ac:dyDescent="0.25">
      <c r="A18" s="151" t="s">
        <v>2</v>
      </c>
      <c r="B18" s="155" t="s">
        <v>6</v>
      </c>
      <c r="C18" s="155" t="s">
        <v>37</v>
      </c>
      <c r="D18" s="155" t="s">
        <v>40</v>
      </c>
      <c r="E18" s="155" t="s">
        <v>41</v>
      </c>
      <c r="F18" s="152" t="s">
        <v>42</v>
      </c>
      <c r="G18" s="152" t="s">
        <v>11</v>
      </c>
      <c r="H18" s="151" t="s">
        <v>13</v>
      </c>
      <c r="I18" s="151"/>
      <c r="J18" s="151"/>
      <c r="K18" s="151"/>
      <c r="L18" s="151"/>
      <c r="M18" s="39"/>
    </row>
    <row r="19" spans="1:13" ht="50.25" customHeight="1" x14ac:dyDescent="0.25">
      <c r="A19" s="151"/>
      <c r="B19" s="156"/>
      <c r="C19" s="156"/>
      <c r="D19" s="156"/>
      <c r="E19" s="156"/>
      <c r="F19" s="153"/>
      <c r="G19" s="153"/>
      <c r="H19" s="47">
        <v>2008</v>
      </c>
      <c r="I19" s="47">
        <v>2009</v>
      </c>
      <c r="J19" s="47">
        <v>2010</v>
      </c>
      <c r="K19" s="47">
        <v>2011</v>
      </c>
      <c r="L19" s="47">
        <v>2012</v>
      </c>
      <c r="M19" s="46"/>
    </row>
    <row r="20" spans="1:13" ht="30" customHeight="1" x14ac:dyDescent="0.25">
      <c r="A20" s="29" t="s">
        <v>28</v>
      </c>
      <c r="B20" s="4">
        <v>1</v>
      </c>
      <c r="C20" s="4">
        <f>+H20+I20+J20+G20</f>
        <v>0.78</v>
      </c>
      <c r="D20" s="4">
        <f>+H20+I20+J20+L20+K20</f>
        <v>1</v>
      </c>
      <c r="E20" s="30">
        <f>+K20</f>
        <v>0.56999999999999995</v>
      </c>
      <c r="F20" s="30">
        <f>(B20*G20)/E20</f>
        <v>0.61403508771929827</v>
      </c>
      <c r="G20" s="4">
        <f>+J14</f>
        <v>0.35</v>
      </c>
      <c r="H20" s="4">
        <v>0</v>
      </c>
      <c r="I20" s="4">
        <v>0.25</v>
      </c>
      <c r="J20" s="4">
        <v>0.18</v>
      </c>
      <c r="K20" s="4">
        <v>0.56999999999999995</v>
      </c>
      <c r="L20" s="4">
        <v>0</v>
      </c>
      <c r="M20" s="44"/>
    </row>
    <row r="24" spans="1:13" x14ac:dyDescent="0.25">
      <c r="C24" s="45"/>
    </row>
    <row r="28" spans="1:13" ht="12.75" customHeight="1" x14ac:dyDescent="0.25"/>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9"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3203125" defaultRowHeight="12.5" x14ac:dyDescent="0.25"/>
  <cols>
    <col min="1" max="1" width="12" style="5" bestFit="1" customWidth="1"/>
    <col min="2" max="2" width="41.83203125" style="5" customWidth="1"/>
    <col min="3" max="3" width="8.5" style="5" hidden="1" customWidth="1"/>
    <col min="4" max="4" width="11.08203125" style="5" hidden="1" customWidth="1"/>
    <col min="5" max="5" width="8.5" style="5" hidden="1" customWidth="1"/>
    <col min="6" max="6" width="21.5" style="5" customWidth="1"/>
    <col min="7" max="7" width="20.08203125" style="5" bestFit="1" customWidth="1"/>
    <col min="8" max="8" width="12.58203125" style="5" bestFit="1" customWidth="1"/>
    <col min="9" max="9" width="13.5" style="5" bestFit="1" customWidth="1"/>
    <col min="10" max="10" width="92.58203125" style="5" customWidth="1"/>
    <col min="11" max="16384" width="10.83203125" style="5"/>
  </cols>
  <sheetData>
    <row r="1" spans="1:10" ht="13" thickBot="1" x14ac:dyDescent="0.3">
      <c r="A1" s="165" t="s">
        <v>43</v>
      </c>
      <c r="B1" s="165"/>
      <c r="C1" s="165"/>
      <c r="D1" s="165"/>
      <c r="E1" s="165"/>
      <c r="F1" s="165"/>
      <c r="G1" s="165"/>
      <c r="H1" s="165"/>
      <c r="I1" s="165"/>
      <c r="J1" s="165"/>
    </row>
    <row r="2" spans="1:10" x14ac:dyDescent="0.25">
      <c r="A2" s="165"/>
      <c r="B2" s="165"/>
      <c r="C2" s="165"/>
      <c r="D2" s="165"/>
      <c r="E2" s="165"/>
      <c r="F2" s="165"/>
      <c r="G2" s="165"/>
      <c r="H2" s="165"/>
      <c r="I2" s="165"/>
      <c r="J2" s="165"/>
    </row>
    <row r="3" spans="1:10" ht="14" x14ac:dyDescent="0.25">
      <c r="A3" s="166" t="s">
        <v>44</v>
      </c>
      <c r="B3" s="166"/>
      <c r="C3" s="166"/>
      <c r="D3" s="166"/>
      <c r="E3" s="166"/>
      <c r="F3" s="166"/>
      <c r="G3" s="166"/>
      <c r="H3" s="166"/>
      <c r="I3" s="166"/>
      <c r="J3" s="166"/>
    </row>
    <row r="4" spans="1:10" ht="13" x14ac:dyDescent="0.25">
      <c r="A4" s="6"/>
      <c r="B4" s="7"/>
      <c r="C4" s="7"/>
      <c r="D4" s="7"/>
      <c r="E4" s="7"/>
      <c r="F4" s="7"/>
      <c r="G4" s="7"/>
      <c r="H4" s="7"/>
      <c r="I4" s="7"/>
      <c r="J4" s="7"/>
    </row>
    <row r="5" spans="1:10" x14ac:dyDescent="0.25">
      <c r="A5" s="8" t="s">
        <v>45</v>
      </c>
      <c r="B5" s="160" t="s">
        <v>46</v>
      </c>
      <c r="C5" s="160"/>
      <c r="D5" s="160"/>
      <c r="E5" s="160"/>
      <c r="F5" s="160"/>
      <c r="G5" s="160"/>
      <c r="H5" s="160"/>
      <c r="I5" s="160"/>
      <c r="J5" s="160"/>
    </row>
    <row r="6" spans="1:10" x14ac:dyDescent="0.25">
      <c r="A6" s="8" t="s">
        <v>47</v>
      </c>
      <c r="B6" s="160" t="s">
        <v>48</v>
      </c>
      <c r="C6" s="160"/>
      <c r="D6" s="160"/>
      <c r="E6" s="160"/>
      <c r="F6" s="160"/>
      <c r="G6" s="160"/>
      <c r="H6" s="160"/>
      <c r="I6" s="160"/>
      <c r="J6" s="160"/>
    </row>
    <row r="7" spans="1:10" x14ac:dyDescent="0.25">
      <c r="A7" s="8" t="s">
        <v>49</v>
      </c>
      <c r="B7" s="160" t="s">
        <v>50</v>
      </c>
      <c r="C7" s="160"/>
      <c r="D7" s="160"/>
      <c r="E7" s="160"/>
      <c r="F7" s="160"/>
      <c r="G7" s="160"/>
      <c r="H7" s="160"/>
      <c r="I7" s="160"/>
      <c r="J7" s="160"/>
    </row>
    <row r="8" spans="1:10" x14ac:dyDescent="0.25">
      <c r="A8" s="8" t="s">
        <v>51</v>
      </c>
      <c r="B8" s="160" t="s">
        <v>52</v>
      </c>
      <c r="C8" s="160"/>
      <c r="D8" s="160"/>
      <c r="E8" s="160"/>
      <c r="F8" s="160"/>
      <c r="G8" s="160"/>
      <c r="H8" s="160"/>
      <c r="I8" s="160"/>
      <c r="J8" s="160"/>
    </row>
    <row r="9" spans="1:10" x14ac:dyDescent="0.25">
      <c r="A9" s="8" t="s">
        <v>53</v>
      </c>
      <c r="B9" s="160" t="s">
        <v>54</v>
      </c>
      <c r="C9" s="160"/>
      <c r="D9" s="160"/>
      <c r="E9" s="160"/>
      <c r="F9" s="160"/>
      <c r="G9" s="160"/>
      <c r="H9" s="160"/>
      <c r="I9" s="160"/>
      <c r="J9" s="160"/>
    </row>
    <row r="10" spans="1:10" ht="14" x14ac:dyDescent="0.25">
      <c r="A10" s="161" t="s">
        <v>55</v>
      </c>
      <c r="B10" s="162"/>
      <c r="C10" s="162"/>
      <c r="D10" s="162"/>
      <c r="E10" s="162"/>
      <c r="F10" s="162"/>
      <c r="G10" s="162"/>
      <c r="H10" s="162"/>
      <c r="I10" s="162"/>
      <c r="J10" s="162"/>
    </row>
    <row r="12" spans="1:10" x14ac:dyDescent="0.25">
      <c r="A12" s="163" t="s">
        <v>56</v>
      </c>
      <c r="B12" s="163"/>
      <c r="C12" s="163"/>
      <c r="D12" s="163"/>
      <c r="E12" s="163"/>
      <c r="F12" s="163"/>
      <c r="G12" s="163"/>
      <c r="H12" s="163"/>
      <c r="I12" s="163"/>
      <c r="J12" s="163"/>
    </row>
    <row r="13" spans="1:10" x14ac:dyDescent="0.25">
      <c r="A13" s="163"/>
      <c r="B13" s="163"/>
      <c r="C13" s="163"/>
      <c r="D13" s="163"/>
      <c r="E13" s="163"/>
      <c r="F13" s="163"/>
      <c r="G13" s="163"/>
      <c r="H13" s="163"/>
      <c r="I13" s="163"/>
      <c r="J13" s="163"/>
    </row>
    <row r="14" spans="1:10" ht="42.75" customHeight="1" x14ac:dyDescent="0.25">
      <c r="A14" s="164" t="s">
        <v>57</v>
      </c>
      <c r="B14" s="164"/>
      <c r="C14" s="9" t="s">
        <v>58</v>
      </c>
      <c r="D14" s="9" t="s">
        <v>59</v>
      </c>
      <c r="E14" s="9" t="s">
        <v>60</v>
      </c>
      <c r="F14" s="9" t="s">
        <v>61</v>
      </c>
      <c r="G14" s="9" t="s">
        <v>62</v>
      </c>
      <c r="H14" s="9" t="s">
        <v>63</v>
      </c>
      <c r="I14" s="9" t="s">
        <v>64</v>
      </c>
      <c r="J14" s="9" t="s">
        <v>65</v>
      </c>
    </row>
    <row r="15" spans="1:10" ht="89.25" customHeight="1" x14ac:dyDescent="0.25">
      <c r="A15" s="10">
        <v>1</v>
      </c>
      <c r="B15" s="11" t="str">
        <f>+'[1]PROCESOS CONTRATACION'!D11</f>
        <v>Adelantar un (1)  programa para cubrir los Gastos Operativos de Inversión correspondientes a la Coordinación, control y supervisión del NUSE 123</v>
      </c>
      <c r="C15" s="12">
        <v>1</v>
      </c>
      <c r="D15" s="12">
        <v>1</v>
      </c>
      <c r="E15" s="13">
        <f>F15/G18</f>
        <v>0.31861889637623803</v>
      </c>
      <c r="F15" s="14">
        <f>+'[1]PROCESOS CONTRATACION'!F11</f>
        <v>271150006</v>
      </c>
      <c r="G15" s="14">
        <f>+'[1]PROCESOS CONTRATACION'!F12-'[1]PROCESOS CONTRATACION'!F87</f>
        <v>37027011</v>
      </c>
      <c r="H15" s="15">
        <f>+G15/F15</f>
        <v>0.13655544967976138</v>
      </c>
      <c r="I15" s="16">
        <v>0.7</v>
      </c>
      <c r="J15" s="11" t="s">
        <v>66</v>
      </c>
    </row>
    <row r="16" spans="1:10" ht="288" customHeight="1" x14ac:dyDescent="0.25">
      <c r="A16" s="10">
        <v>2</v>
      </c>
      <c r="B16" s="11"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2">
        <v>1</v>
      </c>
      <c r="D16" s="12">
        <v>1</v>
      </c>
      <c r="E16" s="13">
        <f>F16/G18</f>
        <v>0.96220201221743329</v>
      </c>
      <c r="F16" s="14">
        <f>+'[1]PROCESOS CONTRATACION'!F44</f>
        <v>818849994</v>
      </c>
      <c r="G16" s="14">
        <f>+'[1]PROCESOS CONTRATACION'!F45</f>
        <v>813989702.33333337</v>
      </c>
      <c r="H16" s="17">
        <f>+G16/F16</f>
        <v>0.9940644908074987</v>
      </c>
      <c r="I16" s="16">
        <v>0.75</v>
      </c>
      <c r="J16" s="11" t="s">
        <v>67</v>
      </c>
    </row>
    <row r="17" spans="1:10" ht="64.5" customHeight="1" x14ac:dyDescent="0.25">
      <c r="A17" s="10">
        <v>3</v>
      </c>
      <c r="B17" s="11" t="str">
        <f>+'[1]PROCESOS CONTRATACION'!D75</f>
        <v>Adelantar un (1)  programa de dotación de la Infraestructura Tecnológica de la Sala de Crisis de Bogota.</v>
      </c>
      <c r="C17" s="12">
        <v>1</v>
      </c>
      <c r="D17" s="12">
        <v>1</v>
      </c>
      <c r="E17" s="18">
        <f>F17/G18</f>
        <v>0</v>
      </c>
      <c r="F17" s="14">
        <f>+'[1]PROCESOS CONTRATACION'!F75</f>
        <v>0</v>
      </c>
      <c r="G17" s="14">
        <v>0</v>
      </c>
      <c r="H17" s="17"/>
      <c r="I17" s="16">
        <v>0.73</v>
      </c>
      <c r="J17" s="11" t="s">
        <v>68</v>
      </c>
    </row>
    <row r="18" spans="1:10" ht="22.5" customHeight="1" x14ac:dyDescent="0.25">
      <c r="A18" s="19"/>
      <c r="B18" s="20"/>
      <c r="C18" s="21"/>
      <c r="D18" s="21"/>
      <c r="E18" s="22">
        <f>SUM(E15:E17)</f>
        <v>1.2808209085936713</v>
      </c>
      <c r="F18" s="23">
        <f>SUM(F15:F17)</f>
        <v>1090000000</v>
      </c>
      <c r="G18" s="24">
        <f>SUM(G15:G17)</f>
        <v>851016713.33333337</v>
      </c>
      <c r="H18" s="25">
        <f>+G18/F18</f>
        <v>0.78074927828746177</v>
      </c>
      <c r="I18" s="21"/>
      <c r="J18" s="26"/>
    </row>
    <row r="19" spans="1:10" x14ac:dyDescent="0.25">
      <c r="G19" s="27"/>
    </row>
    <row r="20" spans="1:10" x14ac:dyDescent="0.25">
      <c r="G20" s="27"/>
    </row>
    <row r="21" spans="1:10" x14ac:dyDescent="0.25">
      <c r="F21" s="27"/>
      <c r="G21" s="27"/>
      <c r="H21" s="28"/>
    </row>
    <row r="29" spans="1:10" x14ac:dyDescent="0.25">
      <c r="F29" s="27"/>
      <c r="G29" s="28"/>
      <c r="H29" s="28"/>
    </row>
    <row r="30" spans="1:10" x14ac:dyDescent="0.25">
      <c r="F30" s="27"/>
    </row>
  </sheetData>
  <mergeCells count="10">
    <mergeCell ref="B9:J9"/>
    <mergeCell ref="A10:J10"/>
    <mergeCell ref="A12:J13"/>
    <mergeCell ref="A14:B14"/>
    <mergeCell ref="A1:J2"/>
    <mergeCell ref="A3:J3"/>
    <mergeCell ref="B5:J5"/>
    <mergeCell ref="B6:J6"/>
    <mergeCell ref="B7:J7"/>
    <mergeCell ref="B8:J8"/>
  </mergeCells>
  <phoneticPr fontId="9"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214"/>
  <sheetViews>
    <sheetView tabSelected="1" topLeftCell="A6" zoomScale="70" zoomScaleNormal="70" workbookViewId="0">
      <selection activeCell="A6" sqref="A6:A8"/>
    </sheetView>
  </sheetViews>
  <sheetFormatPr baseColWidth="10" defaultColWidth="11.5" defaultRowHeight="13" x14ac:dyDescent="0.35"/>
  <cols>
    <col min="1" max="1" width="30" style="128" customWidth="1"/>
    <col min="2" max="2" width="9.75" style="133" bestFit="1" customWidth="1"/>
    <col min="3" max="3" width="15.5" style="1" bestFit="1" customWidth="1"/>
    <col min="4" max="4" width="31.08203125" style="59" customWidth="1"/>
    <col min="5" max="5" width="25.08203125" style="59" customWidth="1"/>
    <col min="6" max="6" width="17.5" style="48" customWidth="1"/>
    <col min="7" max="7" width="14" style="48" bestFit="1" customWidth="1"/>
    <col min="8" max="8" width="17.58203125" style="48" bestFit="1" customWidth="1"/>
    <col min="9" max="9" width="5.1640625" style="48" bestFit="1" customWidth="1"/>
    <col min="10" max="10" width="20.83203125" style="48" customWidth="1"/>
    <col min="11" max="11" width="15.58203125" style="48" customWidth="1"/>
    <col min="12" max="12" width="13" style="48" customWidth="1"/>
    <col min="13" max="13" width="18.08203125" style="48" customWidth="1"/>
    <col min="14" max="14" width="21.25" style="48" bestFit="1" customWidth="1"/>
    <col min="15" max="15" width="7.5" style="48" bestFit="1" customWidth="1"/>
    <col min="16" max="16" width="21.58203125" style="59" customWidth="1"/>
    <col min="17" max="17" width="42.83203125" style="59" customWidth="1"/>
    <col min="18" max="18" width="10" style="1" bestFit="1" customWidth="1"/>
    <col min="19" max="19" width="7.5" style="1" bestFit="1" customWidth="1"/>
    <col min="20" max="20" width="11.25" style="1" bestFit="1" customWidth="1"/>
    <col min="21" max="21" width="9.25" style="1" bestFit="1" customWidth="1"/>
    <col min="22" max="22" width="10.4140625" style="1" bestFit="1" customWidth="1"/>
    <col min="23" max="23" width="15" style="59" customWidth="1"/>
    <col min="24" max="24" width="14.58203125" style="59" customWidth="1"/>
    <col min="25" max="25" width="18.5" style="59" customWidth="1"/>
    <col min="26" max="26" width="7.25" style="70" bestFit="1" customWidth="1"/>
    <col min="27" max="27" width="4.83203125" style="48" bestFit="1" customWidth="1"/>
    <col min="28" max="28" width="6" style="48" bestFit="1" customWidth="1"/>
    <col min="29" max="31" width="11.83203125" style="1" customWidth="1"/>
    <col min="32" max="32" width="7.25" style="70" bestFit="1" customWidth="1"/>
    <col min="33" max="33" width="4.83203125" style="48" bestFit="1" customWidth="1"/>
    <col min="34" max="34" width="7" style="48" bestFit="1" customWidth="1"/>
    <col min="35" max="36" width="13.83203125" style="1" customWidth="1"/>
    <col min="37" max="37" width="10.75" style="1" customWidth="1"/>
    <col min="38" max="38" width="7.25" style="70" bestFit="1" customWidth="1"/>
    <col min="39" max="39" width="4.83203125" style="48" bestFit="1" customWidth="1"/>
    <col min="40" max="40" width="6" style="48" bestFit="1" customWidth="1"/>
    <col min="41" max="43" width="9.5" style="1" customWidth="1"/>
    <col min="44" max="44" width="7.25" style="70" bestFit="1" customWidth="1"/>
    <col min="45" max="45" width="4.83203125" style="48" bestFit="1" customWidth="1"/>
    <col min="46" max="46" width="6" style="48" bestFit="1" customWidth="1"/>
    <col min="47" max="49" width="10.25" style="1" customWidth="1"/>
    <col min="50" max="50" width="7.25" style="70" bestFit="1" customWidth="1"/>
    <col min="51" max="51" width="4.83203125" style="48" bestFit="1" customWidth="1"/>
    <col min="52" max="52" width="6" style="48" bestFit="1" customWidth="1"/>
    <col min="53" max="55" width="11.25" style="1" customWidth="1"/>
    <col min="56" max="56" width="7.25" style="70" bestFit="1" customWidth="1"/>
    <col min="57" max="57" width="4.83203125" style="48" bestFit="1" customWidth="1"/>
    <col min="58" max="58" width="6" style="48" bestFit="1" customWidth="1"/>
    <col min="59" max="61" width="13.75" style="1" customWidth="1"/>
    <col min="62" max="62" width="7.25" style="70" bestFit="1" customWidth="1"/>
    <col min="63" max="63" width="4.83203125" style="48" bestFit="1" customWidth="1"/>
    <col min="64" max="64" width="6" style="48" bestFit="1" customWidth="1"/>
    <col min="65" max="66" width="9.5" style="1" customWidth="1"/>
    <col min="67" max="67" width="17.58203125" style="1" customWidth="1"/>
    <col min="68" max="68" width="7.25" style="70" bestFit="1" customWidth="1"/>
    <col min="69" max="69" width="4.83203125" style="48" bestFit="1" customWidth="1"/>
    <col min="70" max="70" width="6" style="48" bestFit="1" customWidth="1"/>
    <col min="71" max="73" width="11.5" style="1" customWidth="1"/>
    <col min="74" max="74" width="7.25" style="70" bestFit="1" customWidth="1"/>
    <col min="75" max="75" width="4.83203125" style="48" bestFit="1" customWidth="1"/>
    <col min="76" max="76" width="6" style="48" bestFit="1" customWidth="1"/>
    <col min="77" max="79" width="11.5" style="1" customWidth="1"/>
    <col min="80" max="80" width="7.25" style="70" bestFit="1" customWidth="1"/>
    <col min="81" max="81" width="5.58203125" style="48" bestFit="1" customWidth="1"/>
    <col min="82" max="82" width="6" style="48" bestFit="1" customWidth="1"/>
    <col min="83" max="85" width="11.5" style="1" customWidth="1"/>
    <col min="86" max="86" width="7.25" style="70" bestFit="1" customWidth="1"/>
    <col min="87" max="87" width="5.58203125" style="48" bestFit="1" customWidth="1"/>
    <col min="88" max="88" width="6" style="48" bestFit="1" customWidth="1"/>
    <col min="89" max="91" width="11.5" style="1" customWidth="1"/>
    <col min="92" max="92" width="7.25" style="70" bestFit="1" customWidth="1"/>
    <col min="93" max="93" width="5.58203125" style="48" bestFit="1" customWidth="1"/>
    <col min="94" max="94" width="6" style="48" bestFit="1" customWidth="1"/>
    <col min="95" max="95" width="11.5" style="1" customWidth="1"/>
    <col min="96" max="96" width="20.58203125" style="1" customWidth="1"/>
    <col min="97" max="97" width="7.25" style="70" bestFit="1" customWidth="1"/>
    <col min="98" max="98" width="5.4140625" style="70" bestFit="1" customWidth="1"/>
    <col min="99" max="99" width="6" style="70" bestFit="1" customWidth="1"/>
    <col min="100" max="100" width="11.5" style="1"/>
    <col min="101" max="101" width="12.25" style="1" bestFit="1" customWidth="1"/>
    <col min="102" max="16384" width="11.5" style="1"/>
  </cols>
  <sheetData>
    <row r="1" spans="1:99" ht="35.25" customHeight="1" x14ac:dyDescent="0.35">
      <c r="A1" s="213"/>
      <c r="B1" s="214"/>
      <c r="C1" s="215"/>
      <c r="D1" s="205" t="s">
        <v>69</v>
      </c>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7"/>
      <c r="CS1" s="194"/>
      <c r="CT1" s="195"/>
      <c r="CU1" s="196"/>
    </row>
    <row r="2" spans="1:99" ht="35.25" customHeight="1" x14ac:dyDescent="0.35">
      <c r="A2" s="216"/>
      <c r="B2" s="217"/>
      <c r="C2" s="218"/>
      <c r="D2" s="184" t="s">
        <v>70</v>
      </c>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6"/>
      <c r="CS2" s="197"/>
      <c r="CT2" s="198"/>
      <c r="CU2" s="199"/>
    </row>
    <row r="3" spans="1:99" ht="35.25" customHeight="1" x14ac:dyDescent="0.35">
      <c r="A3" s="219"/>
      <c r="B3" s="220"/>
      <c r="C3" s="221"/>
      <c r="D3" s="184" t="s">
        <v>71</v>
      </c>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6"/>
      <c r="BE3" s="184" t="s">
        <v>72</v>
      </c>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6"/>
      <c r="CS3" s="200"/>
      <c r="CT3" s="201"/>
      <c r="CU3" s="202"/>
    </row>
    <row r="4" spans="1:99" ht="27.65" customHeight="1" x14ac:dyDescent="0.35">
      <c r="A4" s="210" t="s">
        <v>73</v>
      </c>
      <c r="B4" s="211"/>
      <c r="C4" s="211"/>
      <c r="D4" s="212"/>
      <c r="E4" s="184">
        <v>2023</v>
      </c>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208"/>
    </row>
    <row r="5" spans="1:99" ht="40.5" customHeight="1" x14ac:dyDescent="0.35">
      <c r="A5" s="191" t="s">
        <v>74</v>
      </c>
      <c r="B5" s="192"/>
      <c r="C5" s="192"/>
      <c r="D5" s="209"/>
      <c r="E5" s="222" t="s">
        <v>171</v>
      </c>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223"/>
      <c r="AZ5" s="191" t="s">
        <v>172</v>
      </c>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3"/>
    </row>
    <row r="6" spans="1:99" s="76" customFormat="1" ht="42.5" customHeight="1" x14ac:dyDescent="0.35">
      <c r="A6" s="189" t="s">
        <v>75</v>
      </c>
      <c r="B6" s="189" t="s">
        <v>76</v>
      </c>
      <c r="C6" s="190" t="s">
        <v>77</v>
      </c>
      <c r="D6" s="190" t="s">
        <v>78</v>
      </c>
      <c r="E6" s="204" t="s">
        <v>79</v>
      </c>
      <c r="F6" s="190" t="s">
        <v>80</v>
      </c>
      <c r="G6" s="190" t="s">
        <v>81</v>
      </c>
      <c r="H6" s="190" t="s">
        <v>82</v>
      </c>
      <c r="I6" s="190" t="s">
        <v>83</v>
      </c>
      <c r="J6" s="190" t="s">
        <v>84</v>
      </c>
      <c r="K6" s="190" t="s">
        <v>85</v>
      </c>
      <c r="L6" s="190" t="s">
        <v>86</v>
      </c>
      <c r="M6" s="190" t="s">
        <v>87</v>
      </c>
      <c r="N6" s="190" t="s">
        <v>88</v>
      </c>
      <c r="O6" s="204" t="s">
        <v>89</v>
      </c>
      <c r="P6" s="190" t="s">
        <v>90</v>
      </c>
      <c r="Q6" s="190" t="s">
        <v>91</v>
      </c>
      <c r="R6" s="190" t="s">
        <v>268</v>
      </c>
      <c r="S6" s="190" t="s">
        <v>92</v>
      </c>
      <c r="T6" s="190" t="s">
        <v>93</v>
      </c>
      <c r="U6" s="190" t="s">
        <v>94</v>
      </c>
      <c r="V6" s="190" t="s">
        <v>95</v>
      </c>
      <c r="W6" s="190" t="s">
        <v>96</v>
      </c>
      <c r="X6" s="190" t="s">
        <v>97</v>
      </c>
      <c r="Y6" s="190" t="s">
        <v>98</v>
      </c>
      <c r="Z6" s="188" t="s">
        <v>99</v>
      </c>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s="76" customFormat="1" ht="28.5" customHeight="1" x14ac:dyDescent="0.35">
      <c r="A7" s="189"/>
      <c r="B7" s="189"/>
      <c r="C7" s="190"/>
      <c r="D7" s="190"/>
      <c r="E7" s="204"/>
      <c r="F7" s="190"/>
      <c r="G7" s="190"/>
      <c r="H7" s="190"/>
      <c r="I7" s="190"/>
      <c r="J7" s="190"/>
      <c r="K7" s="190"/>
      <c r="L7" s="190"/>
      <c r="M7" s="190"/>
      <c r="N7" s="190"/>
      <c r="O7" s="204"/>
      <c r="P7" s="190"/>
      <c r="Q7" s="190"/>
      <c r="R7" s="190"/>
      <c r="S7" s="190"/>
      <c r="T7" s="190"/>
      <c r="U7" s="190"/>
      <c r="V7" s="190"/>
      <c r="W7" s="190"/>
      <c r="X7" s="190"/>
      <c r="Y7" s="190"/>
      <c r="Z7" s="188" t="s">
        <v>100</v>
      </c>
      <c r="AA7" s="188"/>
      <c r="AB7" s="188"/>
      <c r="AC7" s="188"/>
      <c r="AD7" s="188"/>
      <c r="AE7" s="188"/>
      <c r="AF7" s="188" t="s">
        <v>101</v>
      </c>
      <c r="AG7" s="188"/>
      <c r="AH7" s="188"/>
      <c r="AI7" s="188"/>
      <c r="AJ7" s="188"/>
      <c r="AK7" s="188"/>
      <c r="AL7" s="188" t="s">
        <v>102</v>
      </c>
      <c r="AM7" s="188"/>
      <c r="AN7" s="188"/>
      <c r="AO7" s="188"/>
      <c r="AP7" s="188"/>
      <c r="AQ7" s="188"/>
      <c r="AR7" s="188" t="s">
        <v>103</v>
      </c>
      <c r="AS7" s="188"/>
      <c r="AT7" s="188"/>
      <c r="AU7" s="188"/>
      <c r="AV7" s="188"/>
      <c r="AW7" s="188"/>
      <c r="AX7" s="188" t="s">
        <v>104</v>
      </c>
      <c r="AY7" s="188"/>
      <c r="AZ7" s="188"/>
      <c r="BA7" s="188"/>
      <c r="BB7" s="188"/>
      <c r="BC7" s="188"/>
      <c r="BD7" s="188" t="s">
        <v>105</v>
      </c>
      <c r="BE7" s="188"/>
      <c r="BF7" s="188"/>
      <c r="BG7" s="188"/>
      <c r="BH7" s="188"/>
      <c r="BI7" s="188"/>
      <c r="BJ7" s="188" t="s">
        <v>106</v>
      </c>
      <c r="BK7" s="188"/>
      <c r="BL7" s="188"/>
      <c r="BM7" s="188"/>
      <c r="BN7" s="188"/>
      <c r="BO7" s="188"/>
      <c r="BP7" s="188" t="s">
        <v>107</v>
      </c>
      <c r="BQ7" s="188"/>
      <c r="BR7" s="188"/>
      <c r="BS7" s="188"/>
      <c r="BT7" s="188"/>
      <c r="BU7" s="188"/>
      <c r="BV7" s="188" t="s">
        <v>108</v>
      </c>
      <c r="BW7" s="188"/>
      <c r="BX7" s="188"/>
      <c r="BY7" s="188"/>
      <c r="BZ7" s="188"/>
      <c r="CA7" s="188"/>
      <c r="CB7" s="188" t="s">
        <v>109</v>
      </c>
      <c r="CC7" s="188"/>
      <c r="CD7" s="188"/>
      <c r="CE7" s="188"/>
      <c r="CF7" s="188"/>
      <c r="CG7" s="188"/>
      <c r="CH7" s="188" t="s">
        <v>110</v>
      </c>
      <c r="CI7" s="188"/>
      <c r="CJ7" s="188"/>
      <c r="CK7" s="188"/>
      <c r="CL7" s="188"/>
      <c r="CM7" s="188"/>
      <c r="CN7" s="188" t="s">
        <v>111</v>
      </c>
      <c r="CO7" s="188"/>
      <c r="CP7" s="188"/>
      <c r="CQ7" s="188"/>
      <c r="CR7" s="188"/>
      <c r="CS7" s="188" t="s">
        <v>112</v>
      </c>
      <c r="CT7" s="188"/>
      <c r="CU7" s="188"/>
    </row>
    <row r="8" spans="1:99" s="76" customFormat="1" ht="30" customHeight="1" thickBot="1" x14ac:dyDescent="0.4">
      <c r="A8" s="189"/>
      <c r="B8" s="189"/>
      <c r="C8" s="190"/>
      <c r="D8" s="190"/>
      <c r="E8" s="204"/>
      <c r="F8" s="190"/>
      <c r="G8" s="190"/>
      <c r="H8" s="190"/>
      <c r="I8" s="190"/>
      <c r="J8" s="190"/>
      <c r="K8" s="190"/>
      <c r="L8" s="190"/>
      <c r="M8" s="190"/>
      <c r="N8" s="190"/>
      <c r="O8" s="204"/>
      <c r="P8" s="190"/>
      <c r="Q8" s="190"/>
      <c r="R8" s="190"/>
      <c r="S8" s="190"/>
      <c r="T8" s="190"/>
      <c r="U8" s="190"/>
      <c r="V8" s="190"/>
      <c r="W8" s="190"/>
      <c r="X8" s="190"/>
      <c r="Y8" s="190"/>
      <c r="Z8" s="64" t="s">
        <v>113</v>
      </c>
      <c r="AA8" s="64" t="s">
        <v>114</v>
      </c>
      <c r="AB8" s="66" t="s">
        <v>115</v>
      </c>
      <c r="AC8" s="203" t="s">
        <v>116</v>
      </c>
      <c r="AD8" s="203"/>
      <c r="AE8" s="203"/>
      <c r="AF8" s="64" t="s">
        <v>113</v>
      </c>
      <c r="AG8" s="64" t="s">
        <v>114</v>
      </c>
      <c r="AH8" s="66" t="s">
        <v>115</v>
      </c>
      <c r="AI8" s="203" t="s">
        <v>116</v>
      </c>
      <c r="AJ8" s="203"/>
      <c r="AK8" s="203"/>
      <c r="AL8" s="64" t="s">
        <v>113</v>
      </c>
      <c r="AM8" s="64" t="s">
        <v>114</v>
      </c>
      <c r="AN8" s="66" t="s">
        <v>115</v>
      </c>
      <c r="AO8" s="203" t="s">
        <v>116</v>
      </c>
      <c r="AP8" s="203"/>
      <c r="AQ8" s="203"/>
      <c r="AR8" s="64" t="s">
        <v>113</v>
      </c>
      <c r="AS8" s="64" t="s">
        <v>114</v>
      </c>
      <c r="AT8" s="66" t="s">
        <v>115</v>
      </c>
      <c r="AU8" s="203" t="s">
        <v>116</v>
      </c>
      <c r="AV8" s="203"/>
      <c r="AW8" s="203"/>
      <c r="AX8" s="64" t="s">
        <v>113</v>
      </c>
      <c r="AY8" s="64" t="s">
        <v>114</v>
      </c>
      <c r="AZ8" s="66" t="s">
        <v>115</v>
      </c>
      <c r="BA8" s="203" t="s">
        <v>116</v>
      </c>
      <c r="BB8" s="203"/>
      <c r="BC8" s="203"/>
      <c r="BD8" s="64" t="s">
        <v>113</v>
      </c>
      <c r="BE8" s="64" t="s">
        <v>114</v>
      </c>
      <c r="BF8" s="66" t="s">
        <v>115</v>
      </c>
      <c r="BG8" s="203" t="s">
        <v>116</v>
      </c>
      <c r="BH8" s="203"/>
      <c r="BI8" s="203"/>
      <c r="BJ8" s="64" t="s">
        <v>113</v>
      </c>
      <c r="BK8" s="64" t="s">
        <v>114</v>
      </c>
      <c r="BL8" s="66" t="s">
        <v>115</v>
      </c>
      <c r="BM8" s="203" t="s">
        <v>116</v>
      </c>
      <c r="BN8" s="203"/>
      <c r="BO8" s="203"/>
      <c r="BP8" s="64" t="s">
        <v>113</v>
      </c>
      <c r="BQ8" s="64" t="s">
        <v>114</v>
      </c>
      <c r="BR8" s="66" t="s">
        <v>115</v>
      </c>
      <c r="BS8" s="203" t="s">
        <v>116</v>
      </c>
      <c r="BT8" s="203"/>
      <c r="BU8" s="203"/>
      <c r="BV8" s="64" t="s">
        <v>113</v>
      </c>
      <c r="BW8" s="64" t="s">
        <v>114</v>
      </c>
      <c r="BX8" s="66" t="s">
        <v>115</v>
      </c>
      <c r="BY8" s="203" t="s">
        <v>116</v>
      </c>
      <c r="BZ8" s="203"/>
      <c r="CA8" s="203"/>
      <c r="CB8" s="64" t="s">
        <v>113</v>
      </c>
      <c r="CC8" s="64" t="s">
        <v>114</v>
      </c>
      <c r="CD8" s="66" t="s">
        <v>115</v>
      </c>
      <c r="CE8" s="203" t="s">
        <v>116</v>
      </c>
      <c r="CF8" s="203"/>
      <c r="CG8" s="203"/>
      <c r="CH8" s="64" t="s">
        <v>113</v>
      </c>
      <c r="CI8" s="64" t="s">
        <v>114</v>
      </c>
      <c r="CJ8" s="66" t="s">
        <v>115</v>
      </c>
      <c r="CK8" s="203" t="s">
        <v>116</v>
      </c>
      <c r="CL8" s="203"/>
      <c r="CM8" s="203"/>
      <c r="CN8" s="64" t="s">
        <v>113</v>
      </c>
      <c r="CO8" s="64" t="s">
        <v>114</v>
      </c>
      <c r="CP8" s="66" t="s">
        <v>115</v>
      </c>
      <c r="CQ8" s="203" t="s">
        <v>116</v>
      </c>
      <c r="CR8" s="203"/>
      <c r="CS8" s="64" t="s">
        <v>117</v>
      </c>
      <c r="CT8" s="64" t="s">
        <v>118</v>
      </c>
      <c r="CU8" s="64" t="s">
        <v>115</v>
      </c>
    </row>
    <row r="9" spans="1:99" s="2" customFormat="1" ht="190.5" customHeight="1" thickBot="1" x14ac:dyDescent="0.4">
      <c r="A9" s="224" t="s">
        <v>170</v>
      </c>
      <c r="B9" s="131">
        <v>7550</v>
      </c>
      <c r="C9" s="61">
        <v>1</v>
      </c>
      <c r="D9" s="61" t="s">
        <v>146</v>
      </c>
      <c r="E9" s="116" t="s">
        <v>145</v>
      </c>
      <c r="F9" s="116" t="s">
        <v>122</v>
      </c>
      <c r="G9" s="61">
        <v>540</v>
      </c>
      <c r="H9" s="116" t="s">
        <v>122</v>
      </c>
      <c r="I9" s="116" t="s">
        <v>122</v>
      </c>
      <c r="J9" s="116" t="s">
        <v>126</v>
      </c>
      <c r="K9" s="116" t="s">
        <v>122</v>
      </c>
      <c r="L9" s="116" t="s">
        <v>120</v>
      </c>
      <c r="M9" s="116" t="s">
        <v>122</v>
      </c>
      <c r="N9" s="116" t="s">
        <v>123</v>
      </c>
      <c r="O9" s="62">
        <v>1</v>
      </c>
      <c r="P9" s="225" t="s">
        <v>273</v>
      </c>
      <c r="Q9" s="226" t="s">
        <v>269</v>
      </c>
      <c r="R9" s="53">
        <v>1</v>
      </c>
      <c r="S9" s="53">
        <v>1</v>
      </c>
      <c r="T9" s="53" t="s">
        <v>119</v>
      </c>
      <c r="U9" s="53" t="s">
        <v>152</v>
      </c>
      <c r="V9" s="53" t="s">
        <v>158</v>
      </c>
      <c r="W9" s="68" t="s">
        <v>270</v>
      </c>
      <c r="X9" s="68" t="s">
        <v>271</v>
      </c>
      <c r="Y9" s="68" t="s">
        <v>272</v>
      </c>
      <c r="Z9" s="77">
        <v>0</v>
      </c>
      <c r="AA9" s="53">
        <v>0</v>
      </c>
      <c r="AB9" s="93">
        <f t="shared" ref="AB9" si="0">IF(ISERROR(AA9/Z9),0,(AA9/Z9))</f>
        <v>0</v>
      </c>
      <c r="AC9" s="173"/>
      <c r="AD9" s="173"/>
      <c r="AE9" s="173"/>
      <c r="AF9" s="77">
        <v>0</v>
      </c>
      <c r="AG9" s="53">
        <v>0</v>
      </c>
      <c r="AH9" s="93">
        <f t="shared" ref="AH9:AH22" si="1">IF(ISERROR(AG9/AF9),0,(AG9/AF9))</f>
        <v>0</v>
      </c>
      <c r="AI9" s="173"/>
      <c r="AJ9" s="173"/>
      <c r="AK9" s="173"/>
      <c r="AL9" s="77">
        <v>0.3</v>
      </c>
      <c r="AM9" s="53">
        <v>0</v>
      </c>
      <c r="AN9" s="93">
        <f t="shared" ref="AN9:AN22" si="2">IF(ISERROR(AM9/AL9),0,(AM9/AL9))</f>
        <v>0</v>
      </c>
      <c r="AO9" s="173"/>
      <c r="AP9" s="173"/>
      <c r="AQ9" s="173"/>
      <c r="AR9" s="77">
        <v>0</v>
      </c>
      <c r="AS9" s="53">
        <v>0</v>
      </c>
      <c r="AT9" s="93">
        <f t="shared" ref="AT9:AT23" si="3">IF(ISERROR(AS9/AR9),0,(AS9/AR9))</f>
        <v>0</v>
      </c>
      <c r="AU9" s="173"/>
      <c r="AV9" s="173"/>
      <c r="AW9" s="173"/>
      <c r="AX9" s="77">
        <v>0</v>
      </c>
      <c r="AY9" s="53">
        <v>0</v>
      </c>
      <c r="AZ9" s="93">
        <f t="shared" ref="AZ9:AZ21" si="4">IF(ISERROR(AY9/AX9),0,(AY9/AX9))</f>
        <v>0</v>
      </c>
      <c r="BA9" s="173"/>
      <c r="BB9" s="173"/>
      <c r="BC9" s="173"/>
      <c r="BD9" s="77">
        <v>0.3</v>
      </c>
      <c r="BE9" s="53">
        <v>0</v>
      </c>
      <c r="BF9" s="93">
        <f t="shared" ref="BF9:BF21" si="5">IF(ISERROR(BE9/BD9),0,(BE9/BD9))</f>
        <v>0</v>
      </c>
      <c r="BG9" s="173"/>
      <c r="BH9" s="173"/>
      <c r="BI9" s="173"/>
      <c r="BJ9" s="77">
        <v>0</v>
      </c>
      <c r="BK9" s="53">
        <v>0</v>
      </c>
      <c r="BL9" s="93">
        <f t="shared" ref="BL9:BL39" si="6">IF(ISERROR(BK9/BJ9),0,(BK9/BJ9))</f>
        <v>0</v>
      </c>
      <c r="BM9" s="167"/>
      <c r="BN9" s="168"/>
      <c r="BO9" s="169"/>
      <c r="BP9" s="77">
        <v>0</v>
      </c>
      <c r="BQ9" s="53">
        <v>0</v>
      </c>
      <c r="BR9" s="93">
        <f t="shared" ref="BR9:BR21" si="7">IF(ISERROR(BQ9/BP9),0,(BQ9/BP9))</f>
        <v>0</v>
      </c>
      <c r="BS9" s="173"/>
      <c r="BT9" s="173"/>
      <c r="BU9" s="173"/>
      <c r="BV9" s="77">
        <v>0.4</v>
      </c>
      <c r="BW9" s="53">
        <v>0</v>
      </c>
      <c r="BX9" s="93">
        <f t="shared" ref="BX9:BX46" si="8">IF(ISERROR(BW9/BV9),0,(BW9/BV9))</f>
        <v>0</v>
      </c>
      <c r="BY9" s="167"/>
      <c r="BZ9" s="168"/>
      <c r="CA9" s="169"/>
      <c r="CB9" s="77">
        <v>0</v>
      </c>
      <c r="CC9" s="53">
        <v>0</v>
      </c>
      <c r="CD9" s="93">
        <f t="shared" ref="CD9:CD42" si="9">IF(ISERROR(CC9/CB9),0,(CC9/CB9))</f>
        <v>0</v>
      </c>
      <c r="CE9" s="173"/>
      <c r="CF9" s="173"/>
      <c r="CG9" s="173"/>
      <c r="CH9" s="77">
        <v>0</v>
      </c>
      <c r="CI9" s="53">
        <v>0</v>
      </c>
      <c r="CJ9" s="93">
        <f t="shared" ref="CJ9:CJ46" si="10">IF(ISERROR(CI9/CH9),0,(CI9/CH9))</f>
        <v>0</v>
      </c>
      <c r="CK9" s="173"/>
      <c r="CL9" s="173"/>
      <c r="CM9" s="173"/>
      <c r="CN9" s="77">
        <v>0</v>
      </c>
      <c r="CO9" s="53">
        <v>0</v>
      </c>
      <c r="CP9" s="93">
        <f t="shared" ref="CP9:CP46" si="11">IF(ISERROR(CO9/CN9),0,(CO9/CN9))</f>
        <v>0</v>
      </c>
      <c r="CQ9" s="170"/>
      <c r="CR9" s="172"/>
      <c r="CS9" s="117">
        <f>IF(T9="SUMA",(Z9+AF9+AL9+AR9+AX9+BD9+BJ9+BP9+CH9+CN9+BV9+CB9),(#REF!))</f>
        <v>1</v>
      </c>
      <c r="CT9" s="53">
        <v>0</v>
      </c>
      <c r="CU9" s="96">
        <f>IF(ISERROR(CT9/CS9),0,(CT9/CS9))</f>
        <v>0</v>
      </c>
    </row>
    <row r="10" spans="1:99" s="2" customFormat="1" ht="190.5" customHeight="1" thickBot="1" x14ac:dyDescent="0.4">
      <c r="A10" s="124" t="s">
        <v>169</v>
      </c>
      <c r="B10" s="129">
        <v>7550</v>
      </c>
      <c r="C10" s="54">
        <v>2</v>
      </c>
      <c r="D10" s="67" t="e">
        <f>IF(C10="","",+VLOOKUP(CONCATENATE(B10,"-",C10),#REF!,2,FALSE))</f>
        <v>#REF!</v>
      </c>
      <c r="E10" s="67" t="s">
        <v>145</v>
      </c>
      <c r="F10" s="54" t="s">
        <v>122</v>
      </c>
      <c r="G10" s="54">
        <v>540</v>
      </c>
      <c r="H10" s="54" t="s">
        <v>122</v>
      </c>
      <c r="I10" s="54" t="s">
        <v>122</v>
      </c>
      <c r="J10" s="54" t="s">
        <v>126</v>
      </c>
      <c r="K10" s="54" t="s">
        <v>122</v>
      </c>
      <c r="L10" s="54" t="s">
        <v>120</v>
      </c>
      <c r="M10" s="54" t="s">
        <v>122</v>
      </c>
      <c r="N10" s="54" t="s">
        <v>125</v>
      </c>
      <c r="O10" s="121">
        <v>0.1</v>
      </c>
      <c r="P10" s="54" t="s">
        <v>274</v>
      </c>
      <c r="Q10" s="68" t="s">
        <v>275</v>
      </c>
      <c r="R10" s="53">
        <v>0.6</v>
      </c>
      <c r="S10" s="53">
        <v>0.5</v>
      </c>
      <c r="T10" s="53" t="s">
        <v>161</v>
      </c>
      <c r="U10" s="53" t="s">
        <v>152</v>
      </c>
      <c r="V10" s="53" t="s">
        <v>158</v>
      </c>
      <c r="W10" s="68" t="s">
        <v>276</v>
      </c>
      <c r="X10" s="68" t="s">
        <v>277</v>
      </c>
      <c r="Y10" s="68" t="s">
        <v>278</v>
      </c>
      <c r="Z10" s="77">
        <v>0.5</v>
      </c>
      <c r="AA10" s="53">
        <v>0</v>
      </c>
      <c r="AB10" s="93">
        <f t="shared" ref="AB10" si="12">IF(ISERROR(AA10/Z10),0,(AA10/Z10))</f>
        <v>0</v>
      </c>
      <c r="AC10" s="173"/>
      <c r="AD10" s="173"/>
      <c r="AE10" s="173"/>
      <c r="AF10" s="77">
        <v>0.5</v>
      </c>
      <c r="AG10" s="53">
        <v>0</v>
      </c>
      <c r="AH10" s="93">
        <f t="shared" si="1"/>
        <v>0</v>
      </c>
      <c r="AI10" s="173"/>
      <c r="AJ10" s="173"/>
      <c r="AK10" s="173"/>
      <c r="AL10" s="77">
        <v>0.5</v>
      </c>
      <c r="AM10" s="53">
        <v>0</v>
      </c>
      <c r="AN10" s="93">
        <f t="shared" si="2"/>
        <v>0</v>
      </c>
      <c r="AO10" s="173"/>
      <c r="AP10" s="173"/>
      <c r="AQ10" s="173"/>
      <c r="AR10" s="77">
        <v>0.5</v>
      </c>
      <c r="AS10" s="53">
        <v>0</v>
      </c>
      <c r="AT10" s="93">
        <f t="shared" si="3"/>
        <v>0</v>
      </c>
      <c r="AU10" s="173"/>
      <c r="AV10" s="173"/>
      <c r="AW10" s="173"/>
      <c r="AX10" s="77">
        <v>0.5</v>
      </c>
      <c r="AY10" s="53">
        <v>0</v>
      </c>
      <c r="AZ10" s="93">
        <f t="shared" si="4"/>
        <v>0</v>
      </c>
      <c r="BA10" s="173"/>
      <c r="BB10" s="173"/>
      <c r="BC10" s="173"/>
      <c r="BD10" s="77">
        <v>0.5</v>
      </c>
      <c r="BE10" s="53">
        <v>0</v>
      </c>
      <c r="BF10" s="93">
        <f t="shared" si="5"/>
        <v>0</v>
      </c>
      <c r="BG10" s="173"/>
      <c r="BH10" s="173"/>
      <c r="BI10" s="173"/>
      <c r="BJ10" s="77">
        <v>0.5</v>
      </c>
      <c r="BK10" s="53">
        <v>0</v>
      </c>
      <c r="BL10" s="93">
        <f t="shared" si="6"/>
        <v>0</v>
      </c>
      <c r="BM10" s="167"/>
      <c r="BN10" s="168"/>
      <c r="BO10" s="169"/>
      <c r="BP10" s="77">
        <v>0.5</v>
      </c>
      <c r="BQ10" s="53">
        <v>0</v>
      </c>
      <c r="BR10" s="93">
        <f t="shared" si="7"/>
        <v>0</v>
      </c>
      <c r="BS10" s="173"/>
      <c r="BT10" s="173"/>
      <c r="BU10" s="173"/>
      <c r="BV10" s="77">
        <v>0.5</v>
      </c>
      <c r="BW10" s="53">
        <v>0</v>
      </c>
      <c r="BX10" s="93">
        <f t="shared" si="8"/>
        <v>0</v>
      </c>
      <c r="BY10" s="167"/>
      <c r="BZ10" s="168"/>
      <c r="CA10" s="169"/>
      <c r="CB10" s="77">
        <v>0.5</v>
      </c>
      <c r="CC10" s="53">
        <v>0</v>
      </c>
      <c r="CD10" s="93">
        <f t="shared" si="9"/>
        <v>0</v>
      </c>
      <c r="CE10" s="173"/>
      <c r="CF10" s="173"/>
      <c r="CG10" s="173"/>
      <c r="CH10" s="77">
        <v>0.5</v>
      </c>
      <c r="CI10" s="53">
        <v>0</v>
      </c>
      <c r="CJ10" s="93">
        <f t="shared" si="10"/>
        <v>0</v>
      </c>
      <c r="CK10" s="173"/>
      <c r="CL10" s="173"/>
      <c r="CM10" s="173"/>
      <c r="CN10" s="77">
        <v>0.5</v>
      </c>
      <c r="CO10" s="53">
        <v>0</v>
      </c>
      <c r="CP10" s="93">
        <f t="shared" si="11"/>
        <v>0</v>
      </c>
      <c r="CQ10" s="170"/>
      <c r="CR10" s="172"/>
      <c r="CS10" s="77">
        <v>0.5</v>
      </c>
      <c r="CT10" s="53">
        <v>0</v>
      </c>
      <c r="CU10" s="96">
        <f t="shared" ref="CU10:CU11" si="13">IF(ISERROR(CT10/CS10),0,(CT10/CS10))</f>
        <v>0</v>
      </c>
    </row>
    <row r="11" spans="1:99" s="2" customFormat="1" ht="190.5" customHeight="1" thickBot="1" x14ac:dyDescent="0.4">
      <c r="A11" s="124" t="s">
        <v>169</v>
      </c>
      <c r="B11" s="129">
        <v>7550</v>
      </c>
      <c r="C11" s="54">
        <v>2</v>
      </c>
      <c r="D11" s="67" t="e">
        <f>IF(C11="","",+VLOOKUP(CONCATENATE(B11,"-",C11),#REF!,2,FALSE))</f>
        <v>#REF!</v>
      </c>
      <c r="E11" s="67" t="s">
        <v>145</v>
      </c>
      <c r="F11" s="54" t="s">
        <v>122</v>
      </c>
      <c r="G11" s="54">
        <v>540</v>
      </c>
      <c r="H11" s="54" t="s">
        <v>122</v>
      </c>
      <c r="I11" s="54" t="s">
        <v>120</v>
      </c>
      <c r="J11" s="54" t="s">
        <v>130</v>
      </c>
      <c r="K11" s="54" t="s">
        <v>122</v>
      </c>
      <c r="L11" s="54" t="s">
        <v>120</v>
      </c>
      <c r="M11" s="54" t="s">
        <v>122</v>
      </c>
      <c r="N11" s="54" t="s">
        <v>125</v>
      </c>
      <c r="O11" s="121">
        <v>0.1</v>
      </c>
      <c r="P11" s="68" t="s">
        <v>279</v>
      </c>
      <c r="Q11" s="68" t="s">
        <v>440</v>
      </c>
      <c r="R11" s="53">
        <v>0.85</v>
      </c>
      <c r="S11" s="53">
        <v>0.85</v>
      </c>
      <c r="T11" s="53" t="s">
        <v>161</v>
      </c>
      <c r="U11" s="53" t="s">
        <v>152</v>
      </c>
      <c r="V11" s="53" t="s">
        <v>158</v>
      </c>
      <c r="W11" s="68" t="s">
        <v>276</v>
      </c>
      <c r="X11" s="53" t="s">
        <v>281</v>
      </c>
      <c r="Y11" s="118" t="s">
        <v>280</v>
      </c>
      <c r="Z11" s="77">
        <v>0.85</v>
      </c>
      <c r="AA11" s="53">
        <v>0</v>
      </c>
      <c r="AB11" s="93">
        <f t="shared" ref="AB11:AB12" si="14">IF(ISERROR(AA11/Z11),0,(AA11/Z11))</f>
        <v>0</v>
      </c>
      <c r="AC11" s="173"/>
      <c r="AD11" s="173"/>
      <c r="AE11" s="173"/>
      <c r="AF11" s="77">
        <v>0.85</v>
      </c>
      <c r="AG11" s="53">
        <v>0</v>
      </c>
      <c r="AH11" s="93">
        <f t="shared" si="1"/>
        <v>0</v>
      </c>
      <c r="AI11" s="173"/>
      <c r="AJ11" s="173"/>
      <c r="AK11" s="173"/>
      <c r="AL11" s="77">
        <v>0.85</v>
      </c>
      <c r="AM11" s="53">
        <v>0</v>
      </c>
      <c r="AN11" s="93">
        <f t="shared" si="2"/>
        <v>0</v>
      </c>
      <c r="AO11" s="173"/>
      <c r="AP11" s="173"/>
      <c r="AQ11" s="173"/>
      <c r="AR11" s="77">
        <v>0.85</v>
      </c>
      <c r="AS11" s="53">
        <v>0</v>
      </c>
      <c r="AT11" s="93">
        <f t="shared" si="3"/>
        <v>0</v>
      </c>
      <c r="AU11" s="173"/>
      <c r="AV11" s="173"/>
      <c r="AW11" s="173"/>
      <c r="AX11" s="77">
        <v>0.85</v>
      </c>
      <c r="AY11" s="53">
        <v>0</v>
      </c>
      <c r="AZ11" s="93">
        <f t="shared" si="4"/>
        <v>0</v>
      </c>
      <c r="BA11" s="173"/>
      <c r="BB11" s="173"/>
      <c r="BC11" s="173"/>
      <c r="BD11" s="77">
        <v>0.85</v>
      </c>
      <c r="BE11" s="53">
        <v>0</v>
      </c>
      <c r="BF11" s="93">
        <f t="shared" si="5"/>
        <v>0</v>
      </c>
      <c r="BG11" s="173"/>
      <c r="BH11" s="173"/>
      <c r="BI11" s="173"/>
      <c r="BJ11" s="77">
        <v>0.85</v>
      </c>
      <c r="BK11" s="53">
        <v>0</v>
      </c>
      <c r="BL11" s="93">
        <f t="shared" si="6"/>
        <v>0</v>
      </c>
      <c r="BM11" s="167"/>
      <c r="BN11" s="168"/>
      <c r="BO11" s="169"/>
      <c r="BP11" s="77">
        <v>0.85</v>
      </c>
      <c r="BQ11" s="53">
        <v>0</v>
      </c>
      <c r="BR11" s="93">
        <f t="shared" si="7"/>
        <v>0</v>
      </c>
      <c r="BS11" s="173"/>
      <c r="BT11" s="173"/>
      <c r="BU11" s="173"/>
      <c r="BV11" s="77">
        <v>0.85</v>
      </c>
      <c r="BW11" s="53">
        <v>0</v>
      </c>
      <c r="BX11" s="93">
        <f t="shared" si="8"/>
        <v>0</v>
      </c>
      <c r="BY11" s="167"/>
      <c r="BZ11" s="168"/>
      <c r="CA11" s="169"/>
      <c r="CB11" s="77">
        <v>0.85</v>
      </c>
      <c r="CC11" s="53">
        <v>0</v>
      </c>
      <c r="CD11" s="93">
        <f t="shared" si="9"/>
        <v>0</v>
      </c>
      <c r="CE11" s="173"/>
      <c r="CF11" s="173"/>
      <c r="CG11" s="173"/>
      <c r="CH11" s="77">
        <v>0.85</v>
      </c>
      <c r="CI11" s="53">
        <v>0</v>
      </c>
      <c r="CJ11" s="93">
        <f t="shared" si="10"/>
        <v>0</v>
      </c>
      <c r="CK11" s="173"/>
      <c r="CL11" s="173"/>
      <c r="CM11" s="173"/>
      <c r="CN11" s="77">
        <v>0.85</v>
      </c>
      <c r="CO11" s="53">
        <v>0</v>
      </c>
      <c r="CP11" s="93">
        <f t="shared" si="11"/>
        <v>0</v>
      </c>
      <c r="CQ11" s="170"/>
      <c r="CR11" s="172"/>
      <c r="CS11" s="77">
        <v>0.85</v>
      </c>
      <c r="CT11" s="108">
        <f t="shared" ref="CT11" si="15">IF(T11="SUMA",(AA11+AG11+AM11+AS11+AY11+BE11+BK11+BQ11+CI11+CO11+BW11+CC11),(AA11))</f>
        <v>0</v>
      </c>
      <c r="CU11" s="96">
        <f t="shared" si="13"/>
        <v>0</v>
      </c>
    </row>
    <row r="12" spans="1:99" s="2" customFormat="1" ht="190.5" customHeight="1" thickBot="1" x14ac:dyDescent="0.4">
      <c r="A12" s="124" t="s">
        <v>169</v>
      </c>
      <c r="B12" s="129">
        <v>7550</v>
      </c>
      <c r="C12" s="54">
        <v>2</v>
      </c>
      <c r="D12" s="67" t="e">
        <f>IF(C12="","",+VLOOKUP(CONCATENATE(B12,"-",C12),#REF!,2,FALSE))</f>
        <v>#REF!</v>
      </c>
      <c r="E12" s="67" t="s">
        <v>145</v>
      </c>
      <c r="F12" s="54" t="s">
        <v>122</v>
      </c>
      <c r="G12" s="54">
        <v>540</v>
      </c>
      <c r="H12" s="54" t="s">
        <v>122</v>
      </c>
      <c r="I12" s="54" t="s">
        <v>120</v>
      </c>
      <c r="J12" s="54" t="s">
        <v>130</v>
      </c>
      <c r="K12" s="54" t="s">
        <v>122</v>
      </c>
      <c r="L12" s="54" t="s">
        <v>120</v>
      </c>
      <c r="M12" s="54" t="s">
        <v>122</v>
      </c>
      <c r="N12" s="54" t="s">
        <v>125</v>
      </c>
      <c r="O12" s="121">
        <v>0.1</v>
      </c>
      <c r="P12" s="68" t="s">
        <v>282</v>
      </c>
      <c r="Q12" s="68" t="s">
        <v>283</v>
      </c>
      <c r="R12" s="137">
        <v>3324</v>
      </c>
      <c r="S12" s="137">
        <f>200*12</f>
        <v>2400</v>
      </c>
      <c r="T12" s="53" t="s">
        <v>119</v>
      </c>
      <c r="U12" s="53" t="s">
        <v>154</v>
      </c>
      <c r="V12" s="53" t="s">
        <v>158</v>
      </c>
      <c r="W12" s="68" t="s">
        <v>276</v>
      </c>
      <c r="X12" s="68" t="s">
        <v>284</v>
      </c>
      <c r="Y12" s="73" t="s">
        <v>280</v>
      </c>
      <c r="Z12" s="78">
        <v>200</v>
      </c>
      <c r="AA12" s="55">
        <v>0</v>
      </c>
      <c r="AB12" s="93">
        <f t="shared" si="14"/>
        <v>0</v>
      </c>
      <c r="AC12" s="173"/>
      <c r="AD12" s="173"/>
      <c r="AE12" s="173"/>
      <c r="AF12" s="78">
        <v>200</v>
      </c>
      <c r="AG12" s="55">
        <v>0</v>
      </c>
      <c r="AH12" s="93">
        <f t="shared" si="1"/>
        <v>0</v>
      </c>
      <c r="AI12" s="173"/>
      <c r="AJ12" s="173"/>
      <c r="AK12" s="173"/>
      <c r="AL12" s="78">
        <v>200</v>
      </c>
      <c r="AM12" s="55">
        <v>0</v>
      </c>
      <c r="AN12" s="93">
        <f t="shared" si="2"/>
        <v>0</v>
      </c>
      <c r="AO12" s="173"/>
      <c r="AP12" s="173"/>
      <c r="AQ12" s="173"/>
      <c r="AR12" s="78">
        <v>200</v>
      </c>
      <c r="AS12" s="55">
        <v>0</v>
      </c>
      <c r="AT12" s="93">
        <f t="shared" si="3"/>
        <v>0</v>
      </c>
      <c r="AU12" s="173"/>
      <c r="AV12" s="173"/>
      <c r="AW12" s="173"/>
      <c r="AX12" s="78">
        <v>200</v>
      </c>
      <c r="AY12" s="55">
        <v>0</v>
      </c>
      <c r="AZ12" s="93">
        <f t="shared" si="4"/>
        <v>0</v>
      </c>
      <c r="BA12" s="173"/>
      <c r="BB12" s="173"/>
      <c r="BC12" s="173"/>
      <c r="BD12" s="78">
        <v>200</v>
      </c>
      <c r="BE12" s="55">
        <v>0</v>
      </c>
      <c r="BF12" s="93">
        <f t="shared" si="5"/>
        <v>0</v>
      </c>
      <c r="BG12" s="173"/>
      <c r="BH12" s="173"/>
      <c r="BI12" s="173"/>
      <c r="BJ12" s="78">
        <v>200</v>
      </c>
      <c r="BK12" s="55">
        <v>0</v>
      </c>
      <c r="BL12" s="93">
        <f t="shared" si="6"/>
        <v>0</v>
      </c>
      <c r="BM12" s="167"/>
      <c r="BN12" s="168"/>
      <c r="BO12" s="169"/>
      <c r="BP12" s="78">
        <v>200</v>
      </c>
      <c r="BQ12" s="55">
        <v>0</v>
      </c>
      <c r="BR12" s="93">
        <f t="shared" si="7"/>
        <v>0</v>
      </c>
      <c r="BS12" s="173"/>
      <c r="BT12" s="173"/>
      <c r="BU12" s="173"/>
      <c r="BV12" s="78">
        <v>200</v>
      </c>
      <c r="BW12" s="55">
        <v>0</v>
      </c>
      <c r="BX12" s="93">
        <f t="shared" si="8"/>
        <v>0</v>
      </c>
      <c r="BY12" s="167"/>
      <c r="BZ12" s="168"/>
      <c r="CA12" s="169"/>
      <c r="CB12" s="78">
        <v>200</v>
      </c>
      <c r="CC12" s="55">
        <v>0</v>
      </c>
      <c r="CD12" s="93">
        <f t="shared" si="9"/>
        <v>0</v>
      </c>
      <c r="CE12" s="173"/>
      <c r="CF12" s="173"/>
      <c r="CG12" s="173"/>
      <c r="CH12" s="78">
        <v>200</v>
      </c>
      <c r="CI12" s="55">
        <v>0</v>
      </c>
      <c r="CJ12" s="93">
        <f t="shared" si="10"/>
        <v>0</v>
      </c>
      <c r="CK12" s="173"/>
      <c r="CL12" s="173"/>
      <c r="CM12" s="173"/>
      <c r="CN12" s="78">
        <v>200</v>
      </c>
      <c r="CO12" s="55">
        <v>0</v>
      </c>
      <c r="CP12" s="93">
        <f t="shared" si="11"/>
        <v>0</v>
      </c>
      <c r="CQ12" s="170"/>
      <c r="CR12" s="172"/>
      <c r="CS12" s="119">
        <f>IF(T12="SUMA",(Z12+AF12+AL12+AR12+AX12+BD12+BJ12+BP12+CH12+CN12+BV12+CB12),(#REF!))</f>
        <v>2400</v>
      </c>
      <c r="CT12" s="108">
        <f>IF(T12="SUMA",(AA12+AG12+AM12+AS12+AY12+BE12+BK12+BQ12+CI12+CO12+BW12+CC12),(AA12))</f>
        <v>0</v>
      </c>
      <c r="CU12" s="96">
        <f>IF(ISERROR(CT12/CS12),0,(CT12/CS12))</f>
        <v>0</v>
      </c>
    </row>
    <row r="13" spans="1:99" s="2" customFormat="1" ht="190.5" customHeight="1" thickBot="1" x14ac:dyDescent="0.4">
      <c r="A13" s="124" t="s">
        <v>169</v>
      </c>
      <c r="B13" s="129">
        <v>7550</v>
      </c>
      <c r="C13" s="54">
        <v>2</v>
      </c>
      <c r="D13" s="124" t="e">
        <f>IF(C13="","",+VLOOKUP(CONCATENATE(B13,"-",C13),#REF!,2,FALSE))</f>
        <v>#REF!</v>
      </c>
      <c r="E13" s="67" t="s">
        <v>145</v>
      </c>
      <c r="F13" s="54" t="s">
        <v>122</v>
      </c>
      <c r="G13" s="54">
        <v>540</v>
      </c>
      <c r="H13" s="54" t="s">
        <v>122</v>
      </c>
      <c r="I13" s="54" t="s">
        <v>122</v>
      </c>
      <c r="J13" s="54" t="s">
        <v>126</v>
      </c>
      <c r="K13" s="54" t="s">
        <v>122</v>
      </c>
      <c r="L13" s="54" t="s">
        <v>120</v>
      </c>
      <c r="M13" s="54" t="s">
        <v>122</v>
      </c>
      <c r="N13" s="54" t="s">
        <v>125</v>
      </c>
      <c r="O13" s="121">
        <v>0.1</v>
      </c>
      <c r="P13" s="68" t="s">
        <v>288</v>
      </c>
      <c r="Q13" s="68" t="s">
        <v>285</v>
      </c>
      <c r="R13" s="134" t="s">
        <v>132</v>
      </c>
      <c r="S13" s="53">
        <v>0.02</v>
      </c>
      <c r="T13" s="53" t="s">
        <v>161</v>
      </c>
      <c r="U13" s="53" t="s">
        <v>152</v>
      </c>
      <c r="V13" s="53" t="s">
        <v>158</v>
      </c>
      <c r="W13" s="68" t="s">
        <v>276</v>
      </c>
      <c r="X13" s="68" t="s">
        <v>286</v>
      </c>
      <c r="Y13" s="68" t="s">
        <v>287</v>
      </c>
      <c r="Z13" s="77">
        <v>0.02</v>
      </c>
      <c r="AA13" s="53">
        <v>0</v>
      </c>
      <c r="AB13" s="93">
        <f t="shared" ref="AB13" si="16">IF(ISERROR(AA13/Z13),0,(AA13/Z13))</f>
        <v>0</v>
      </c>
      <c r="AC13" s="173"/>
      <c r="AD13" s="173"/>
      <c r="AE13" s="173"/>
      <c r="AF13" s="77">
        <v>0.02</v>
      </c>
      <c r="AG13" s="53">
        <v>0</v>
      </c>
      <c r="AH13" s="93">
        <f t="shared" si="1"/>
        <v>0</v>
      </c>
      <c r="AI13" s="173"/>
      <c r="AJ13" s="173"/>
      <c r="AK13" s="173"/>
      <c r="AL13" s="77">
        <v>0.02</v>
      </c>
      <c r="AM13" s="53">
        <v>0</v>
      </c>
      <c r="AN13" s="93">
        <f t="shared" si="2"/>
        <v>0</v>
      </c>
      <c r="AO13" s="173"/>
      <c r="AP13" s="173"/>
      <c r="AQ13" s="173"/>
      <c r="AR13" s="77">
        <v>0.02</v>
      </c>
      <c r="AS13" s="53">
        <v>0</v>
      </c>
      <c r="AT13" s="93">
        <f t="shared" si="3"/>
        <v>0</v>
      </c>
      <c r="AU13" s="173"/>
      <c r="AV13" s="173"/>
      <c r="AW13" s="173"/>
      <c r="AX13" s="77">
        <v>0.02</v>
      </c>
      <c r="AY13" s="53">
        <v>0</v>
      </c>
      <c r="AZ13" s="93">
        <f t="shared" si="4"/>
        <v>0</v>
      </c>
      <c r="BA13" s="173"/>
      <c r="BB13" s="173"/>
      <c r="BC13" s="173"/>
      <c r="BD13" s="77">
        <v>0.02</v>
      </c>
      <c r="BE13" s="53">
        <v>0</v>
      </c>
      <c r="BF13" s="93">
        <f t="shared" si="5"/>
        <v>0</v>
      </c>
      <c r="BG13" s="173"/>
      <c r="BH13" s="173"/>
      <c r="BI13" s="173"/>
      <c r="BJ13" s="77">
        <v>0.02</v>
      </c>
      <c r="BK13" s="53">
        <v>0</v>
      </c>
      <c r="BL13" s="93">
        <f t="shared" si="6"/>
        <v>0</v>
      </c>
      <c r="BM13" s="167"/>
      <c r="BN13" s="168"/>
      <c r="BO13" s="169"/>
      <c r="BP13" s="77">
        <v>0.02</v>
      </c>
      <c r="BQ13" s="53">
        <v>0</v>
      </c>
      <c r="BR13" s="93">
        <f t="shared" si="7"/>
        <v>0</v>
      </c>
      <c r="BS13" s="173"/>
      <c r="BT13" s="173"/>
      <c r="BU13" s="173"/>
      <c r="BV13" s="77">
        <v>0.02</v>
      </c>
      <c r="BW13" s="53">
        <v>0</v>
      </c>
      <c r="BX13" s="93">
        <f t="shared" si="8"/>
        <v>0</v>
      </c>
      <c r="BY13" s="167"/>
      <c r="BZ13" s="168"/>
      <c r="CA13" s="169"/>
      <c r="CB13" s="77">
        <v>0.02</v>
      </c>
      <c r="CC13" s="53">
        <v>0</v>
      </c>
      <c r="CD13" s="93">
        <f t="shared" si="9"/>
        <v>0</v>
      </c>
      <c r="CE13" s="173"/>
      <c r="CF13" s="173"/>
      <c r="CG13" s="173"/>
      <c r="CH13" s="77">
        <v>0.02</v>
      </c>
      <c r="CI13" s="53">
        <v>0</v>
      </c>
      <c r="CJ13" s="93">
        <f t="shared" si="10"/>
        <v>0</v>
      </c>
      <c r="CK13" s="173"/>
      <c r="CL13" s="173"/>
      <c r="CM13" s="173"/>
      <c r="CN13" s="77">
        <v>0.02</v>
      </c>
      <c r="CO13" s="53">
        <v>0</v>
      </c>
      <c r="CP13" s="93">
        <f t="shared" si="11"/>
        <v>0</v>
      </c>
      <c r="CQ13" s="170"/>
      <c r="CR13" s="172"/>
      <c r="CS13" s="77">
        <v>0.02</v>
      </c>
      <c r="CT13" s="108">
        <f t="shared" ref="CT13:CT19" si="17">IF(T13="SUMA",(AA13+AG13+AM13+AS13+AY13+BE13+BK13+BQ13+CI13+CO13+BW13+CC13),(AA13))</f>
        <v>0</v>
      </c>
      <c r="CU13" s="96">
        <f t="shared" ref="CU13:CU19" si="18">IF(ISERROR(CT13/CS13),0,(CT13/CS13))</f>
        <v>0</v>
      </c>
    </row>
    <row r="14" spans="1:99" s="2" customFormat="1" ht="190.5" customHeight="1" thickBot="1" x14ac:dyDescent="0.4">
      <c r="A14" s="124" t="s">
        <v>169</v>
      </c>
      <c r="B14" s="129">
        <v>7550</v>
      </c>
      <c r="C14" s="54">
        <v>2</v>
      </c>
      <c r="D14" s="67" t="e">
        <f>IF(C14="","",+VLOOKUP(CONCATENATE(B14,"-",C14),#REF!,2,FALSE))</f>
        <v>#REF!</v>
      </c>
      <c r="E14" s="67" t="s">
        <v>145</v>
      </c>
      <c r="F14" s="54" t="s">
        <v>122</v>
      </c>
      <c r="G14" s="54">
        <v>540</v>
      </c>
      <c r="H14" s="54" t="s">
        <v>122</v>
      </c>
      <c r="I14" s="54" t="s">
        <v>122</v>
      </c>
      <c r="J14" s="54" t="s">
        <v>126</v>
      </c>
      <c r="K14" s="54" t="s">
        <v>122</v>
      </c>
      <c r="L14" s="54" t="s">
        <v>120</v>
      </c>
      <c r="M14" s="54" t="s">
        <v>122</v>
      </c>
      <c r="N14" s="54" t="s">
        <v>125</v>
      </c>
      <c r="O14" s="121">
        <v>0.1</v>
      </c>
      <c r="P14" s="68" t="s">
        <v>289</v>
      </c>
      <c r="Q14" s="68" t="s">
        <v>285</v>
      </c>
      <c r="R14" s="134">
        <v>7.0000000000000007E-2</v>
      </c>
      <c r="S14" s="53">
        <v>0.03</v>
      </c>
      <c r="T14" s="53" t="s">
        <v>161</v>
      </c>
      <c r="U14" s="53" t="s">
        <v>152</v>
      </c>
      <c r="V14" s="53" t="s">
        <v>158</v>
      </c>
      <c r="W14" s="68" t="s">
        <v>276</v>
      </c>
      <c r="X14" s="68" t="s">
        <v>286</v>
      </c>
      <c r="Y14" s="68" t="s">
        <v>278</v>
      </c>
      <c r="Z14" s="77">
        <v>0.03</v>
      </c>
      <c r="AA14" s="53">
        <v>0</v>
      </c>
      <c r="AB14" s="93">
        <f t="shared" ref="AB14" si="19">IF(ISERROR(AA14/Z14),0,(AA14/Z14))</f>
        <v>0</v>
      </c>
      <c r="AC14" s="173"/>
      <c r="AD14" s="173"/>
      <c r="AE14" s="173"/>
      <c r="AF14" s="77">
        <v>0.03</v>
      </c>
      <c r="AG14" s="53">
        <v>0</v>
      </c>
      <c r="AH14" s="93">
        <f t="shared" si="1"/>
        <v>0</v>
      </c>
      <c r="AI14" s="173"/>
      <c r="AJ14" s="173"/>
      <c r="AK14" s="173"/>
      <c r="AL14" s="77">
        <v>0.03</v>
      </c>
      <c r="AM14" s="53">
        <v>0</v>
      </c>
      <c r="AN14" s="93">
        <f t="shared" si="2"/>
        <v>0</v>
      </c>
      <c r="AO14" s="173"/>
      <c r="AP14" s="173"/>
      <c r="AQ14" s="173"/>
      <c r="AR14" s="77">
        <v>0.03</v>
      </c>
      <c r="AS14" s="53">
        <v>0</v>
      </c>
      <c r="AT14" s="93">
        <f t="shared" si="3"/>
        <v>0</v>
      </c>
      <c r="AU14" s="173"/>
      <c r="AV14" s="173"/>
      <c r="AW14" s="173"/>
      <c r="AX14" s="77">
        <v>0.03</v>
      </c>
      <c r="AY14" s="53">
        <v>0</v>
      </c>
      <c r="AZ14" s="93">
        <f t="shared" si="4"/>
        <v>0</v>
      </c>
      <c r="BA14" s="173"/>
      <c r="BB14" s="173"/>
      <c r="BC14" s="173"/>
      <c r="BD14" s="77">
        <v>0.03</v>
      </c>
      <c r="BE14" s="53">
        <v>0</v>
      </c>
      <c r="BF14" s="93">
        <f t="shared" si="5"/>
        <v>0</v>
      </c>
      <c r="BG14" s="173"/>
      <c r="BH14" s="173"/>
      <c r="BI14" s="173"/>
      <c r="BJ14" s="77">
        <v>0.03</v>
      </c>
      <c r="BK14" s="53">
        <v>0</v>
      </c>
      <c r="BL14" s="93">
        <f t="shared" si="6"/>
        <v>0</v>
      </c>
      <c r="BM14" s="167"/>
      <c r="BN14" s="168"/>
      <c r="BO14" s="169"/>
      <c r="BP14" s="77">
        <v>0.03</v>
      </c>
      <c r="BQ14" s="53">
        <v>0</v>
      </c>
      <c r="BR14" s="93">
        <f t="shared" si="7"/>
        <v>0</v>
      </c>
      <c r="BS14" s="173"/>
      <c r="BT14" s="173"/>
      <c r="BU14" s="173"/>
      <c r="BV14" s="77">
        <v>0.03</v>
      </c>
      <c r="BW14" s="53">
        <v>0</v>
      </c>
      <c r="BX14" s="93">
        <f t="shared" si="8"/>
        <v>0</v>
      </c>
      <c r="BY14" s="167"/>
      <c r="BZ14" s="168"/>
      <c r="CA14" s="169"/>
      <c r="CB14" s="77">
        <v>0.03</v>
      </c>
      <c r="CC14" s="53">
        <v>0</v>
      </c>
      <c r="CD14" s="93">
        <f t="shared" si="9"/>
        <v>0</v>
      </c>
      <c r="CE14" s="173"/>
      <c r="CF14" s="173"/>
      <c r="CG14" s="173"/>
      <c r="CH14" s="77">
        <v>0.03</v>
      </c>
      <c r="CI14" s="53">
        <v>0</v>
      </c>
      <c r="CJ14" s="93">
        <f t="shared" si="10"/>
        <v>0</v>
      </c>
      <c r="CK14" s="173"/>
      <c r="CL14" s="173"/>
      <c r="CM14" s="173"/>
      <c r="CN14" s="77">
        <v>0.03</v>
      </c>
      <c r="CO14" s="53">
        <v>0</v>
      </c>
      <c r="CP14" s="93">
        <f t="shared" si="11"/>
        <v>0</v>
      </c>
      <c r="CQ14" s="170"/>
      <c r="CR14" s="172"/>
      <c r="CS14" s="77">
        <v>0.03</v>
      </c>
      <c r="CT14" s="108">
        <f t="shared" si="17"/>
        <v>0</v>
      </c>
      <c r="CU14" s="96">
        <f t="shared" si="18"/>
        <v>0</v>
      </c>
    </row>
    <row r="15" spans="1:99" s="2" customFormat="1" ht="190.5" customHeight="1" thickBot="1" x14ac:dyDescent="0.4">
      <c r="A15" s="124" t="s">
        <v>169</v>
      </c>
      <c r="B15" s="129">
        <v>7550</v>
      </c>
      <c r="C15" s="54">
        <v>2</v>
      </c>
      <c r="D15" s="67" t="e">
        <f>IF(C15="","",+VLOOKUP(CONCATENATE(B15,"-",C15),#REF!,2,FALSE))</f>
        <v>#REF!</v>
      </c>
      <c r="E15" s="67" t="s">
        <v>145</v>
      </c>
      <c r="F15" s="54" t="s">
        <v>122</v>
      </c>
      <c r="G15" s="54">
        <v>540</v>
      </c>
      <c r="H15" s="54" t="s">
        <v>122</v>
      </c>
      <c r="I15" s="54" t="s">
        <v>122</v>
      </c>
      <c r="J15" s="54" t="s">
        <v>126</v>
      </c>
      <c r="K15" s="54" t="s">
        <v>122</v>
      </c>
      <c r="L15" s="54" t="s">
        <v>120</v>
      </c>
      <c r="M15" s="54" t="s">
        <v>122</v>
      </c>
      <c r="N15" s="54" t="s">
        <v>125</v>
      </c>
      <c r="O15" s="121">
        <v>0.1</v>
      </c>
      <c r="P15" s="68" t="s">
        <v>290</v>
      </c>
      <c r="Q15" s="68" t="s">
        <v>291</v>
      </c>
      <c r="R15" s="134" t="s">
        <v>132</v>
      </c>
      <c r="S15" s="53">
        <v>0.35</v>
      </c>
      <c r="T15" s="53" t="s">
        <v>161</v>
      </c>
      <c r="U15" s="53" t="s">
        <v>152</v>
      </c>
      <c r="V15" s="53" t="s">
        <v>158</v>
      </c>
      <c r="W15" s="68" t="s">
        <v>276</v>
      </c>
      <c r="X15" s="68" t="s">
        <v>286</v>
      </c>
      <c r="Y15" s="68" t="s">
        <v>292</v>
      </c>
      <c r="Z15" s="77">
        <v>0.35</v>
      </c>
      <c r="AA15" s="53">
        <v>0</v>
      </c>
      <c r="AB15" s="93">
        <f t="shared" ref="AB15" si="20">IF(ISERROR(AA15/Z15),0,(AA15/Z15))</f>
        <v>0</v>
      </c>
      <c r="AC15" s="173"/>
      <c r="AD15" s="173"/>
      <c r="AE15" s="173"/>
      <c r="AF15" s="77">
        <v>0.35</v>
      </c>
      <c r="AG15" s="53">
        <v>0</v>
      </c>
      <c r="AH15" s="93">
        <f t="shared" si="1"/>
        <v>0</v>
      </c>
      <c r="AI15" s="173"/>
      <c r="AJ15" s="173"/>
      <c r="AK15" s="173"/>
      <c r="AL15" s="77">
        <v>0.35</v>
      </c>
      <c r="AM15" s="53">
        <v>0</v>
      </c>
      <c r="AN15" s="93">
        <f t="shared" si="2"/>
        <v>0</v>
      </c>
      <c r="AO15" s="173"/>
      <c r="AP15" s="173"/>
      <c r="AQ15" s="173"/>
      <c r="AR15" s="77">
        <v>0.35</v>
      </c>
      <c r="AS15" s="53">
        <v>0</v>
      </c>
      <c r="AT15" s="93">
        <f t="shared" si="3"/>
        <v>0</v>
      </c>
      <c r="AU15" s="173"/>
      <c r="AV15" s="173"/>
      <c r="AW15" s="173"/>
      <c r="AX15" s="77">
        <v>0.35</v>
      </c>
      <c r="AY15" s="53">
        <v>0</v>
      </c>
      <c r="AZ15" s="93">
        <f t="shared" si="4"/>
        <v>0</v>
      </c>
      <c r="BA15" s="173"/>
      <c r="BB15" s="173"/>
      <c r="BC15" s="173"/>
      <c r="BD15" s="77">
        <v>0.35</v>
      </c>
      <c r="BE15" s="53">
        <v>0</v>
      </c>
      <c r="BF15" s="93">
        <f t="shared" si="5"/>
        <v>0</v>
      </c>
      <c r="BG15" s="173"/>
      <c r="BH15" s="173"/>
      <c r="BI15" s="173"/>
      <c r="BJ15" s="77">
        <v>0.35</v>
      </c>
      <c r="BK15" s="53">
        <v>0</v>
      </c>
      <c r="BL15" s="93">
        <f t="shared" si="6"/>
        <v>0</v>
      </c>
      <c r="BM15" s="167"/>
      <c r="BN15" s="168"/>
      <c r="BO15" s="169"/>
      <c r="BP15" s="77">
        <v>0.35</v>
      </c>
      <c r="BQ15" s="53">
        <v>0</v>
      </c>
      <c r="BR15" s="93">
        <f t="shared" si="7"/>
        <v>0</v>
      </c>
      <c r="BS15" s="173"/>
      <c r="BT15" s="173"/>
      <c r="BU15" s="173"/>
      <c r="BV15" s="77">
        <v>0.35</v>
      </c>
      <c r="BW15" s="53">
        <v>0</v>
      </c>
      <c r="BX15" s="93">
        <f t="shared" si="8"/>
        <v>0</v>
      </c>
      <c r="BY15" s="167"/>
      <c r="BZ15" s="168"/>
      <c r="CA15" s="169"/>
      <c r="CB15" s="77">
        <v>0.35</v>
      </c>
      <c r="CC15" s="53">
        <v>0</v>
      </c>
      <c r="CD15" s="93">
        <f t="shared" si="9"/>
        <v>0</v>
      </c>
      <c r="CE15" s="173"/>
      <c r="CF15" s="173"/>
      <c r="CG15" s="173"/>
      <c r="CH15" s="77">
        <v>0.35</v>
      </c>
      <c r="CI15" s="53">
        <v>0</v>
      </c>
      <c r="CJ15" s="93">
        <f t="shared" si="10"/>
        <v>0</v>
      </c>
      <c r="CK15" s="173"/>
      <c r="CL15" s="173"/>
      <c r="CM15" s="173"/>
      <c r="CN15" s="77">
        <v>0.35</v>
      </c>
      <c r="CO15" s="53">
        <v>0</v>
      </c>
      <c r="CP15" s="93">
        <f t="shared" si="11"/>
        <v>0</v>
      </c>
      <c r="CQ15" s="170"/>
      <c r="CR15" s="172"/>
      <c r="CS15" s="77">
        <v>0.35</v>
      </c>
      <c r="CT15" s="108">
        <f t="shared" si="17"/>
        <v>0</v>
      </c>
      <c r="CU15" s="96">
        <f t="shared" si="18"/>
        <v>0</v>
      </c>
    </row>
    <row r="16" spans="1:99" s="2" customFormat="1" ht="190.5" customHeight="1" thickBot="1" x14ac:dyDescent="0.4">
      <c r="A16" s="124" t="s">
        <v>169</v>
      </c>
      <c r="B16" s="129">
        <v>7550</v>
      </c>
      <c r="C16" s="54">
        <v>2</v>
      </c>
      <c r="D16" s="67" t="s">
        <v>147</v>
      </c>
      <c r="E16" s="67" t="s">
        <v>145</v>
      </c>
      <c r="F16" s="54" t="s">
        <v>122</v>
      </c>
      <c r="G16" s="54">
        <v>540</v>
      </c>
      <c r="H16" s="54" t="s">
        <v>122</v>
      </c>
      <c r="I16" s="54" t="s">
        <v>122</v>
      </c>
      <c r="J16" s="54" t="s">
        <v>126</v>
      </c>
      <c r="K16" s="54" t="s">
        <v>122</v>
      </c>
      <c r="L16" s="54" t="s">
        <v>120</v>
      </c>
      <c r="M16" s="54" t="s">
        <v>122</v>
      </c>
      <c r="N16" s="54" t="s">
        <v>125</v>
      </c>
      <c r="O16" s="121">
        <v>0.1</v>
      </c>
      <c r="P16" s="68" t="s">
        <v>293</v>
      </c>
      <c r="Q16" s="68" t="s">
        <v>294</v>
      </c>
      <c r="R16" s="53">
        <v>0.02</v>
      </c>
      <c r="S16" s="53">
        <v>0.02</v>
      </c>
      <c r="T16" s="53" t="s">
        <v>161</v>
      </c>
      <c r="U16" s="53" t="s">
        <v>152</v>
      </c>
      <c r="V16" s="53" t="s">
        <v>158</v>
      </c>
      <c r="W16" s="68" t="s">
        <v>276</v>
      </c>
      <c r="X16" s="68" t="s">
        <v>286</v>
      </c>
      <c r="Y16" s="68" t="s">
        <v>295</v>
      </c>
      <c r="Z16" s="77">
        <v>0.02</v>
      </c>
      <c r="AA16" s="53">
        <v>0</v>
      </c>
      <c r="AB16" s="93">
        <f t="shared" ref="AB16:AB18" si="21">IF(ISERROR(AA16/Z16),0,(AA16/Z16))</f>
        <v>0</v>
      </c>
      <c r="AC16" s="173"/>
      <c r="AD16" s="173"/>
      <c r="AE16" s="173"/>
      <c r="AF16" s="77">
        <v>0.02</v>
      </c>
      <c r="AG16" s="53">
        <v>0</v>
      </c>
      <c r="AH16" s="93">
        <f t="shared" si="1"/>
        <v>0</v>
      </c>
      <c r="AI16" s="173"/>
      <c r="AJ16" s="173"/>
      <c r="AK16" s="173"/>
      <c r="AL16" s="77">
        <v>0.02</v>
      </c>
      <c r="AM16" s="53">
        <v>0</v>
      </c>
      <c r="AN16" s="93">
        <f t="shared" si="2"/>
        <v>0</v>
      </c>
      <c r="AO16" s="173"/>
      <c r="AP16" s="173"/>
      <c r="AQ16" s="173"/>
      <c r="AR16" s="77">
        <v>0.02</v>
      </c>
      <c r="AS16" s="53">
        <v>0</v>
      </c>
      <c r="AT16" s="93">
        <f t="shared" si="3"/>
        <v>0</v>
      </c>
      <c r="AU16" s="173"/>
      <c r="AV16" s="173"/>
      <c r="AW16" s="173"/>
      <c r="AX16" s="77">
        <v>0.02</v>
      </c>
      <c r="AY16" s="53">
        <v>0</v>
      </c>
      <c r="AZ16" s="93">
        <f t="shared" si="4"/>
        <v>0</v>
      </c>
      <c r="BA16" s="173"/>
      <c r="BB16" s="173"/>
      <c r="BC16" s="173"/>
      <c r="BD16" s="77">
        <v>0.02</v>
      </c>
      <c r="BE16" s="53">
        <v>0</v>
      </c>
      <c r="BF16" s="93">
        <f t="shared" si="5"/>
        <v>0</v>
      </c>
      <c r="BG16" s="173"/>
      <c r="BH16" s="173"/>
      <c r="BI16" s="173"/>
      <c r="BJ16" s="77">
        <v>0.02</v>
      </c>
      <c r="BK16" s="53">
        <v>0</v>
      </c>
      <c r="BL16" s="93">
        <f t="shared" si="6"/>
        <v>0</v>
      </c>
      <c r="BM16" s="167"/>
      <c r="BN16" s="168"/>
      <c r="BO16" s="169"/>
      <c r="BP16" s="77">
        <v>0.02</v>
      </c>
      <c r="BQ16" s="53">
        <v>0</v>
      </c>
      <c r="BR16" s="93">
        <f t="shared" si="7"/>
        <v>0</v>
      </c>
      <c r="BS16" s="173"/>
      <c r="BT16" s="173"/>
      <c r="BU16" s="173"/>
      <c r="BV16" s="77">
        <v>0.02</v>
      </c>
      <c r="BW16" s="53">
        <v>0</v>
      </c>
      <c r="BX16" s="93">
        <f t="shared" si="8"/>
        <v>0</v>
      </c>
      <c r="BY16" s="167"/>
      <c r="BZ16" s="168"/>
      <c r="CA16" s="169"/>
      <c r="CB16" s="77">
        <v>0.02</v>
      </c>
      <c r="CC16" s="53">
        <v>0</v>
      </c>
      <c r="CD16" s="93">
        <f t="shared" si="9"/>
        <v>0</v>
      </c>
      <c r="CE16" s="173"/>
      <c r="CF16" s="173"/>
      <c r="CG16" s="173"/>
      <c r="CH16" s="77">
        <v>0.02</v>
      </c>
      <c r="CI16" s="53">
        <v>0</v>
      </c>
      <c r="CJ16" s="93">
        <f t="shared" si="10"/>
        <v>0</v>
      </c>
      <c r="CK16" s="173"/>
      <c r="CL16" s="173"/>
      <c r="CM16" s="173"/>
      <c r="CN16" s="77">
        <v>0.02</v>
      </c>
      <c r="CO16" s="53">
        <v>0</v>
      </c>
      <c r="CP16" s="93">
        <f t="shared" si="11"/>
        <v>0</v>
      </c>
      <c r="CQ16" s="170"/>
      <c r="CR16" s="172"/>
      <c r="CS16" s="77">
        <v>0.02</v>
      </c>
      <c r="CT16" s="108">
        <f t="shared" si="17"/>
        <v>0</v>
      </c>
      <c r="CU16" s="96">
        <f t="shared" si="18"/>
        <v>0</v>
      </c>
    </row>
    <row r="17" spans="1:99" s="2" customFormat="1" ht="190.5" customHeight="1" thickBot="1" x14ac:dyDescent="0.4">
      <c r="A17" s="124" t="s">
        <v>169</v>
      </c>
      <c r="B17" s="129">
        <v>7550</v>
      </c>
      <c r="C17" s="54">
        <v>2</v>
      </c>
      <c r="D17" s="67" t="s">
        <v>147</v>
      </c>
      <c r="E17" s="67" t="s">
        <v>145</v>
      </c>
      <c r="F17" s="54" t="s">
        <v>122</v>
      </c>
      <c r="G17" s="54">
        <v>540</v>
      </c>
      <c r="H17" s="54" t="s">
        <v>122</v>
      </c>
      <c r="I17" s="54" t="s">
        <v>122</v>
      </c>
      <c r="J17" s="54" t="s">
        <v>126</v>
      </c>
      <c r="K17" s="54" t="s">
        <v>122</v>
      </c>
      <c r="L17" s="54" t="s">
        <v>120</v>
      </c>
      <c r="M17" s="54" t="s">
        <v>122</v>
      </c>
      <c r="N17" s="54" t="s">
        <v>125</v>
      </c>
      <c r="O17" s="121">
        <v>0.1</v>
      </c>
      <c r="P17" s="68" t="s">
        <v>296</v>
      </c>
      <c r="Q17" s="68" t="s">
        <v>297</v>
      </c>
      <c r="R17" s="57">
        <v>0.13339999999999999</v>
      </c>
      <c r="S17" s="57">
        <v>0.13339999999999999</v>
      </c>
      <c r="T17" s="53" t="s">
        <v>161</v>
      </c>
      <c r="U17" s="53" t="s">
        <v>152</v>
      </c>
      <c r="V17" s="53" t="s">
        <v>158</v>
      </c>
      <c r="W17" s="68" t="s">
        <v>276</v>
      </c>
      <c r="X17" s="68" t="s">
        <v>298</v>
      </c>
      <c r="Y17" s="68" t="s">
        <v>299</v>
      </c>
      <c r="Z17" s="57">
        <v>0.13339999999999999</v>
      </c>
      <c r="AA17" s="53">
        <v>0</v>
      </c>
      <c r="AB17" s="93">
        <f t="shared" si="21"/>
        <v>0</v>
      </c>
      <c r="AC17" s="173"/>
      <c r="AD17" s="173"/>
      <c r="AE17" s="173"/>
      <c r="AF17" s="57">
        <v>0.13339999999999999</v>
      </c>
      <c r="AG17" s="53">
        <v>0</v>
      </c>
      <c r="AH17" s="93">
        <f t="shared" si="1"/>
        <v>0</v>
      </c>
      <c r="AI17" s="173"/>
      <c r="AJ17" s="173"/>
      <c r="AK17" s="173"/>
      <c r="AL17" s="57">
        <v>0.13339999999999999</v>
      </c>
      <c r="AM17" s="53">
        <v>0</v>
      </c>
      <c r="AN17" s="93">
        <f t="shared" si="2"/>
        <v>0</v>
      </c>
      <c r="AO17" s="173"/>
      <c r="AP17" s="173"/>
      <c r="AQ17" s="173"/>
      <c r="AR17" s="57">
        <v>0.13339999999999999</v>
      </c>
      <c r="AS17" s="53">
        <v>0</v>
      </c>
      <c r="AT17" s="93">
        <f t="shared" si="3"/>
        <v>0</v>
      </c>
      <c r="AU17" s="173"/>
      <c r="AV17" s="173"/>
      <c r="AW17" s="173"/>
      <c r="AX17" s="57">
        <v>0.13339999999999999</v>
      </c>
      <c r="AY17" s="53">
        <v>0</v>
      </c>
      <c r="AZ17" s="93">
        <f t="shared" si="4"/>
        <v>0</v>
      </c>
      <c r="BA17" s="173"/>
      <c r="BB17" s="173"/>
      <c r="BC17" s="173"/>
      <c r="BD17" s="57">
        <v>0.13339999999999999</v>
      </c>
      <c r="BE17" s="53">
        <v>0</v>
      </c>
      <c r="BF17" s="93">
        <f t="shared" si="5"/>
        <v>0</v>
      </c>
      <c r="BG17" s="173"/>
      <c r="BH17" s="173"/>
      <c r="BI17" s="173"/>
      <c r="BJ17" s="57">
        <v>0.13339999999999999</v>
      </c>
      <c r="BK17" s="53">
        <v>0</v>
      </c>
      <c r="BL17" s="93">
        <f t="shared" si="6"/>
        <v>0</v>
      </c>
      <c r="BM17" s="167"/>
      <c r="BN17" s="168"/>
      <c r="BO17" s="169"/>
      <c r="BP17" s="57">
        <v>0.13339999999999999</v>
      </c>
      <c r="BQ17" s="53">
        <v>0</v>
      </c>
      <c r="BR17" s="93">
        <f t="shared" si="7"/>
        <v>0</v>
      </c>
      <c r="BS17" s="173"/>
      <c r="BT17" s="173"/>
      <c r="BU17" s="173"/>
      <c r="BV17" s="57">
        <v>0.13339999999999999</v>
      </c>
      <c r="BW17" s="53">
        <v>0</v>
      </c>
      <c r="BX17" s="93">
        <f t="shared" si="8"/>
        <v>0</v>
      </c>
      <c r="BY17" s="167"/>
      <c r="BZ17" s="168"/>
      <c r="CA17" s="169"/>
      <c r="CB17" s="57">
        <v>0.13339999999999999</v>
      </c>
      <c r="CC17" s="53">
        <v>0</v>
      </c>
      <c r="CD17" s="93">
        <f t="shared" si="9"/>
        <v>0</v>
      </c>
      <c r="CE17" s="173"/>
      <c r="CF17" s="173"/>
      <c r="CG17" s="173"/>
      <c r="CH17" s="57">
        <v>0.13339999999999999</v>
      </c>
      <c r="CI17" s="53">
        <v>0</v>
      </c>
      <c r="CJ17" s="93">
        <f t="shared" si="10"/>
        <v>0</v>
      </c>
      <c r="CK17" s="173"/>
      <c r="CL17" s="173"/>
      <c r="CM17" s="173"/>
      <c r="CN17" s="57">
        <v>0.13339999999999999</v>
      </c>
      <c r="CO17" s="53">
        <v>0</v>
      </c>
      <c r="CP17" s="93">
        <f t="shared" si="11"/>
        <v>0</v>
      </c>
      <c r="CQ17" s="170"/>
      <c r="CR17" s="172"/>
      <c r="CS17" s="57">
        <v>0.13339999999999999</v>
      </c>
      <c r="CT17" s="108">
        <f t="shared" si="17"/>
        <v>0</v>
      </c>
      <c r="CU17" s="96">
        <f t="shared" si="18"/>
        <v>0</v>
      </c>
    </row>
    <row r="18" spans="1:99" s="2" customFormat="1" ht="190.5" customHeight="1" thickBot="1" x14ac:dyDescent="0.4">
      <c r="A18" s="124" t="s">
        <v>169</v>
      </c>
      <c r="B18" s="129">
        <v>7550</v>
      </c>
      <c r="C18" s="54">
        <v>2</v>
      </c>
      <c r="D18" s="67" t="s">
        <v>147</v>
      </c>
      <c r="E18" s="67" t="s">
        <v>145</v>
      </c>
      <c r="F18" s="54" t="s">
        <v>122</v>
      </c>
      <c r="G18" s="54">
        <v>540</v>
      </c>
      <c r="H18" s="54" t="s">
        <v>122</v>
      </c>
      <c r="I18" s="54" t="s">
        <v>122</v>
      </c>
      <c r="J18" s="54" t="s">
        <v>126</v>
      </c>
      <c r="K18" s="54" t="s">
        <v>122</v>
      </c>
      <c r="L18" s="54" t="s">
        <v>120</v>
      </c>
      <c r="M18" s="54" t="s">
        <v>122</v>
      </c>
      <c r="N18" s="120" t="s">
        <v>125</v>
      </c>
      <c r="O18" s="121">
        <v>0.1</v>
      </c>
      <c r="P18" s="68" t="s">
        <v>300</v>
      </c>
      <c r="Q18" s="53" t="s">
        <v>301</v>
      </c>
      <c r="R18" s="134" t="s">
        <v>132</v>
      </c>
      <c r="S18" s="53">
        <v>0.35</v>
      </c>
      <c r="T18" s="53" t="s">
        <v>161</v>
      </c>
      <c r="U18" s="53" t="s">
        <v>152</v>
      </c>
      <c r="V18" s="53" t="s">
        <v>158</v>
      </c>
      <c r="W18" s="53" t="s">
        <v>276</v>
      </c>
      <c r="X18" s="53" t="s">
        <v>302</v>
      </c>
      <c r="Y18" s="118" t="s">
        <v>303</v>
      </c>
      <c r="Z18" s="77">
        <v>0.35</v>
      </c>
      <c r="AA18" s="53">
        <v>0</v>
      </c>
      <c r="AB18" s="93">
        <f t="shared" si="21"/>
        <v>0</v>
      </c>
      <c r="AC18" s="173"/>
      <c r="AD18" s="173"/>
      <c r="AE18" s="173"/>
      <c r="AF18" s="77">
        <v>0.35</v>
      </c>
      <c r="AG18" s="53">
        <v>0</v>
      </c>
      <c r="AH18" s="93">
        <f t="shared" si="1"/>
        <v>0</v>
      </c>
      <c r="AI18" s="173"/>
      <c r="AJ18" s="173"/>
      <c r="AK18" s="173"/>
      <c r="AL18" s="77">
        <v>0.35</v>
      </c>
      <c r="AM18" s="53">
        <v>0</v>
      </c>
      <c r="AN18" s="93">
        <f t="shared" si="2"/>
        <v>0</v>
      </c>
      <c r="AO18" s="173"/>
      <c r="AP18" s="173"/>
      <c r="AQ18" s="173"/>
      <c r="AR18" s="77">
        <v>0.35</v>
      </c>
      <c r="AS18" s="53">
        <v>0</v>
      </c>
      <c r="AT18" s="93">
        <f t="shared" si="3"/>
        <v>0</v>
      </c>
      <c r="AU18" s="173"/>
      <c r="AV18" s="173"/>
      <c r="AW18" s="173"/>
      <c r="AX18" s="77">
        <v>0.35</v>
      </c>
      <c r="AY18" s="53">
        <v>0</v>
      </c>
      <c r="AZ18" s="93">
        <f t="shared" si="4"/>
        <v>0</v>
      </c>
      <c r="BA18" s="173"/>
      <c r="BB18" s="173"/>
      <c r="BC18" s="173"/>
      <c r="BD18" s="77">
        <v>0.35</v>
      </c>
      <c r="BE18" s="53">
        <v>0</v>
      </c>
      <c r="BF18" s="93">
        <f t="shared" si="5"/>
        <v>0</v>
      </c>
      <c r="BG18" s="173"/>
      <c r="BH18" s="173"/>
      <c r="BI18" s="173"/>
      <c r="BJ18" s="77">
        <v>0.35</v>
      </c>
      <c r="BK18" s="53">
        <v>0</v>
      </c>
      <c r="BL18" s="93">
        <f t="shared" si="6"/>
        <v>0</v>
      </c>
      <c r="BM18" s="167"/>
      <c r="BN18" s="168"/>
      <c r="BO18" s="169"/>
      <c r="BP18" s="77">
        <v>0.35</v>
      </c>
      <c r="BQ18" s="53">
        <v>0</v>
      </c>
      <c r="BR18" s="93">
        <f t="shared" si="7"/>
        <v>0</v>
      </c>
      <c r="BS18" s="173"/>
      <c r="BT18" s="173"/>
      <c r="BU18" s="173"/>
      <c r="BV18" s="77">
        <v>0.35</v>
      </c>
      <c r="BW18" s="53">
        <v>0</v>
      </c>
      <c r="BX18" s="93">
        <f t="shared" si="8"/>
        <v>0</v>
      </c>
      <c r="BY18" s="167"/>
      <c r="BZ18" s="168"/>
      <c r="CA18" s="169"/>
      <c r="CB18" s="77">
        <v>0.35</v>
      </c>
      <c r="CC18" s="53">
        <v>0</v>
      </c>
      <c r="CD18" s="93">
        <f t="shared" si="9"/>
        <v>0</v>
      </c>
      <c r="CE18" s="173"/>
      <c r="CF18" s="173"/>
      <c r="CG18" s="173"/>
      <c r="CH18" s="77">
        <v>0.35</v>
      </c>
      <c r="CI18" s="53">
        <v>0</v>
      </c>
      <c r="CJ18" s="93">
        <f t="shared" si="10"/>
        <v>0</v>
      </c>
      <c r="CK18" s="173"/>
      <c r="CL18" s="173"/>
      <c r="CM18" s="173"/>
      <c r="CN18" s="77">
        <v>0.35</v>
      </c>
      <c r="CO18" s="53">
        <v>0</v>
      </c>
      <c r="CP18" s="93">
        <f t="shared" si="11"/>
        <v>0</v>
      </c>
      <c r="CQ18" s="170"/>
      <c r="CR18" s="172"/>
      <c r="CS18" s="77">
        <v>0.35</v>
      </c>
      <c r="CT18" s="108">
        <f t="shared" si="17"/>
        <v>0</v>
      </c>
      <c r="CU18" s="96">
        <f t="shared" si="18"/>
        <v>0</v>
      </c>
    </row>
    <row r="19" spans="1:99" s="2" customFormat="1" ht="190.5" customHeight="1" thickBot="1" x14ac:dyDescent="0.4">
      <c r="A19" s="124" t="s">
        <v>169</v>
      </c>
      <c r="B19" s="129">
        <v>7550</v>
      </c>
      <c r="C19" s="54">
        <v>2</v>
      </c>
      <c r="D19" s="67" t="s">
        <v>147</v>
      </c>
      <c r="E19" s="67" t="s">
        <v>145</v>
      </c>
      <c r="F19" s="54" t="s">
        <v>122</v>
      </c>
      <c r="G19" s="54">
        <v>540</v>
      </c>
      <c r="H19" s="54" t="s">
        <v>122</v>
      </c>
      <c r="I19" s="54" t="s">
        <v>120</v>
      </c>
      <c r="J19" s="54" t="s">
        <v>130</v>
      </c>
      <c r="K19" s="54" t="s">
        <v>122</v>
      </c>
      <c r="L19" s="54" t="s">
        <v>120</v>
      </c>
      <c r="M19" s="54" t="s">
        <v>122</v>
      </c>
      <c r="N19" s="120" t="s">
        <v>125</v>
      </c>
      <c r="O19" s="121">
        <v>0.1</v>
      </c>
      <c r="P19" s="68" t="s">
        <v>304</v>
      </c>
      <c r="Q19" s="68" t="s">
        <v>305</v>
      </c>
      <c r="R19" s="55">
        <v>12</v>
      </c>
      <c r="S19" s="55">
        <v>11</v>
      </c>
      <c r="T19" s="134" t="s">
        <v>119</v>
      </c>
      <c r="U19" s="53" t="s">
        <v>154</v>
      </c>
      <c r="V19" s="53" t="s">
        <v>158</v>
      </c>
      <c r="W19" s="68" t="s">
        <v>276</v>
      </c>
      <c r="X19" s="68" t="s">
        <v>284</v>
      </c>
      <c r="Y19" s="134" t="s">
        <v>306</v>
      </c>
      <c r="Z19" s="78">
        <v>0</v>
      </c>
      <c r="AA19" s="55">
        <v>0</v>
      </c>
      <c r="AB19" s="93">
        <f t="shared" ref="AB19:AB20" si="22">IF(ISERROR(AA19/Z19),0,(AA19/Z19))</f>
        <v>0</v>
      </c>
      <c r="AC19" s="173"/>
      <c r="AD19" s="173"/>
      <c r="AE19" s="173"/>
      <c r="AF19" s="78">
        <v>1</v>
      </c>
      <c r="AG19" s="55">
        <v>0</v>
      </c>
      <c r="AH19" s="93">
        <f t="shared" si="1"/>
        <v>0</v>
      </c>
      <c r="AI19" s="173"/>
      <c r="AJ19" s="173"/>
      <c r="AK19" s="173"/>
      <c r="AL19" s="78">
        <v>1</v>
      </c>
      <c r="AM19" s="55">
        <v>0</v>
      </c>
      <c r="AN19" s="93">
        <f t="shared" si="2"/>
        <v>0</v>
      </c>
      <c r="AO19" s="173"/>
      <c r="AP19" s="173"/>
      <c r="AQ19" s="173"/>
      <c r="AR19" s="78">
        <v>1</v>
      </c>
      <c r="AS19" s="55">
        <v>0</v>
      </c>
      <c r="AT19" s="93">
        <f t="shared" si="3"/>
        <v>0</v>
      </c>
      <c r="AU19" s="173"/>
      <c r="AV19" s="173"/>
      <c r="AW19" s="173"/>
      <c r="AX19" s="78">
        <v>1</v>
      </c>
      <c r="AY19" s="55">
        <v>0</v>
      </c>
      <c r="AZ19" s="93">
        <f t="shared" si="4"/>
        <v>0</v>
      </c>
      <c r="BA19" s="173"/>
      <c r="BB19" s="173"/>
      <c r="BC19" s="173"/>
      <c r="BD19" s="78">
        <v>1</v>
      </c>
      <c r="BE19" s="55">
        <v>0</v>
      </c>
      <c r="BF19" s="93">
        <f t="shared" si="5"/>
        <v>0</v>
      </c>
      <c r="BG19" s="173"/>
      <c r="BH19" s="173"/>
      <c r="BI19" s="173"/>
      <c r="BJ19" s="78">
        <v>1</v>
      </c>
      <c r="BK19" s="55">
        <v>0</v>
      </c>
      <c r="BL19" s="93">
        <f t="shared" si="6"/>
        <v>0</v>
      </c>
      <c r="BM19" s="167"/>
      <c r="BN19" s="168"/>
      <c r="BO19" s="169"/>
      <c r="BP19" s="78">
        <v>1</v>
      </c>
      <c r="BQ19" s="55">
        <v>0</v>
      </c>
      <c r="BR19" s="93">
        <f t="shared" si="7"/>
        <v>0</v>
      </c>
      <c r="BS19" s="173"/>
      <c r="BT19" s="173"/>
      <c r="BU19" s="173"/>
      <c r="BV19" s="78">
        <v>1</v>
      </c>
      <c r="BW19" s="55">
        <v>0</v>
      </c>
      <c r="BX19" s="93">
        <f t="shared" si="8"/>
        <v>0</v>
      </c>
      <c r="BY19" s="167"/>
      <c r="BZ19" s="168"/>
      <c r="CA19" s="169"/>
      <c r="CB19" s="78">
        <v>1</v>
      </c>
      <c r="CC19" s="55">
        <v>0</v>
      </c>
      <c r="CD19" s="93">
        <f t="shared" si="9"/>
        <v>0</v>
      </c>
      <c r="CE19" s="173"/>
      <c r="CF19" s="173"/>
      <c r="CG19" s="173"/>
      <c r="CH19" s="78">
        <v>1</v>
      </c>
      <c r="CI19" s="55">
        <v>0</v>
      </c>
      <c r="CJ19" s="93">
        <f t="shared" si="10"/>
        <v>0</v>
      </c>
      <c r="CK19" s="173"/>
      <c r="CL19" s="173"/>
      <c r="CM19" s="173"/>
      <c r="CN19" s="78">
        <v>1</v>
      </c>
      <c r="CO19" s="55">
        <v>0</v>
      </c>
      <c r="CP19" s="93">
        <f t="shared" si="11"/>
        <v>0</v>
      </c>
      <c r="CQ19" s="170"/>
      <c r="CR19" s="172"/>
      <c r="CS19" s="109">
        <f>IF(T19="SUMA",(Z19+AF19+AL19+AR19+AX19+BD19+BJ19+BP19+CH19+CN19+BV19+CB19),(#REF!))</f>
        <v>11</v>
      </c>
      <c r="CT19" s="108">
        <f t="shared" si="17"/>
        <v>0</v>
      </c>
      <c r="CU19" s="96">
        <f t="shared" si="18"/>
        <v>0</v>
      </c>
    </row>
    <row r="20" spans="1:99" s="2" customFormat="1" ht="190.5" customHeight="1" thickBot="1" x14ac:dyDescent="0.4">
      <c r="A20" s="124" t="s">
        <v>169</v>
      </c>
      <c r="B20" s="129">
        <v>7550</v>
      </c>
      <c r="C20" s="54">
        <v>3</v>
      </c>
      <c r="D20" s="67" t="s">
        <v>148</v>
      </c>
      <c r="E20" s="67" t="s">
        <v>145</v>
      </c>
      <c r="F20" s="54" t="s">
        <v>122</v>
      </c>
      <c r="G20" s="54">
        <v>540</v>
      </c>
      <c r="H20" s="54" t="s">
        <v>122</v>
      </c>
      <c r="I20" s="54" t="s">
        <v>122</v>
      </c>
      <c r="J20" s="54" t="s">
        <v>124</v>
      </c>
      <c r="K20" s="54" t="s">
        <v>122</v>
      </c>
      <c r="L20" s="54" t="s">
        <v>120</v>
      </c>
      <c r="M20" s="54" t="s">
        <v>122</v>
      </c>
      <c r="N20" s="54" t="s">
        <v>121</v>
      </c>
      <c r="O20" s="57">
        <v>0.6</v>
      </c>
      <c r="P20" s="68" t="s">
        <v>307</v>
      </c>
      <c r="Q20" s="68" t="s">
        <v>308</v>
      </c>
      <c r="R20" s="55">
        <v>76</v>
      </c>
      <c r="S20" s="55">
        <v>76</v>
      </c>
      <c r="T20" s="53" t="s">
        <v>119</v>
      </c>
      <c r="U20" s="53" t="s">
        <v>154</v>
      </c>
      <c r="V20" s="53" t="s">
        <v>158</v>
      </c>
      <c r="W20" s="68" t="s">
        <v>309</v>
      </c>
      <c r="X20" s="68" t="s">
        <v>310</v>
      </c>
      <c r="Y20" s="68" t="s">
        <v>311</v>
      </c>
      <c r="Z20" s="78">
        <v>7</v>
      </c>
      <c r="AA20" s="55">
        <v>0</v>
      </c>
      <c r="AB20" s="93">
        <f t="shared" si="22"/>
        <v>0</v>
      </c>
      <c r="AC20" s="173"/>
      <c r="AD20" s="173"/>
      <c r="AE20" s="173"/>
      <c r="AF20" s="78">
        <v>6</v>
      </c>
      <c r="AG20" s="55">
        <v>0</v>
      </c>
      <c r="AH20" s="93">
        <f t="shared" si="1"/>
        <v>0</v>
      </c>
      <c r="AI20" s="173"/>
      <c r="AJ20" s="173"/>
      <c r="AK20" s="173"/>
      <c r="AL20" s="78">
        <v>6</v>
      </c>
      <c r="AM20" s="55">
        <v>0</v>
      </c>
      <c r="AN20" s="93">
        <f t="shared" si="2"/>
        <v>0</v>
      </c>
      <c r="AO20" s="173"/>
      <c r="AP20" s="173"/>
      <c r="AQ20" s="173"/>
      <c r="AR20" s="78">
        <v>7</v>
      </c>
      <c r="AS20" s="55">
        <v>0</v>
      </c>
      <c r="AT20" s="93">
        <f t="shared" si="3"/>
        <v>0</v>
      </c>
      <c r="AU20" s="173"/>
      <c r="AV20" s="173"/>
      <c r="AW20" s="173"/>
      <c r="AX20" s="78">
        <v>6</v>
      </c>
      <c r="AY20" s="55">
        <v>0</v>
      </c>
      <c r="AZ20" s="93">
        <f t="shared" si="4"/>
        <v>0</v>
      </c>
      <c r="BA20" s="173"/>
      <c r="BB20" s="173"/>
      <c r="BC20" s="173"/>
      <c r="BD20" s="78">
        <v>6</v>
      </c>
      <c r="BE20" s="55">
        <v>0</v>
      </c>
      <c r="BF20" s="93">
        <f t="shared" si="5"/>
        <v>0</v>
      </c>
      <c r="BG20" s="173"/>
      <c r="BH20" s="173"/>
      <c r="BI20" s="173"/>
      <c r="BJ20" s="78">
        <v>7</v>
      </c>
      <c r="BK20" s="55">
        <v>0</v>
      </c>
      <c r="BL20" s="93">
        <f t="shared" si="6"/>
        <v>0</v>
      </c>
      <c r="BM20" s="167"/>
      <c r="BN20" s="168"/>
      <c r="BO20" s="169"/>
      <c r="BP20" s="78">
        <v>6</v>
      </c>
      <c r="BQ20" s="55">
        <v>0</v>
      </c>
      <c r="BR20" s="93">
        <f t="shared" si="7"/>
        <v>0</v>
      </c>
      <c r="BS20" s="173"/>
      <c r="BT20" s="173"/>
      <c r="BU20" s="173"/>
      <c r="BV20" s="78">
        <v>6</v>
      </c>
      <c r="BW20" s="55">
        <v>0</v>
      </c>
      <c r="BX20" s="93">
        <f t="shared" si="8"/>
        <v>0</v>
      </c>
      <c r="BY20" s="167"/>
      <c r="BZ20" s="168"/>
      <c r="CA20" s="169"/>
      <c r="CB20" s="78">
        <v>7</v>
      </c>
      <c r="CC20" s="55">
        <v>0</v>
      </c>
      <c r="CD20" s="93">
        <f t="shared" si="9"/>
        <v>0</v>
      </c>
      <c r="CE20" s="173"/>
      <c r="CF20" s="173"/>
      <c r="CG20" s="173"/>
      <c r="CH20" s="78">
        <v>6</v>
      </c>
      <c r="CI20" s="55">
        <v>0</v>
      </c>
      <c r="CJ20" s="93">
        <f t="shared" si="10"/>
        <v>0</v>
      </c>
      <c r="CK20" s="173"/>
      <c r="CL20" s="173"/>
      <c r="CM20" s="173"/>
      <c r="CN20" s="78">
        <v>6</v>
      </c>
      <c r="CO20" s="55">
        <v>0</v>
      </c>
      <c r="CP20" s="93">
        <f t="shared" si="11"/>
        <v>0</v>
      </c>
      <c r="CQ20" s="170"/>
      <c r="CR20" s="172"/>
      <c r="CS20" s="109">
        <f>IF(T20="SUMA",(Z20+AF20+AL20+AR20+AX20+BD20+BJ20+BP20+CH20+CN20+BV20+CB20),(#REF!))</f>
        <v>76</v>
      </c>
      <c r="CT20" s="108">
        <f t="shared" ref="CT20:CT21" si="23">IF(T20="SUMA",(AA20+AG20+AM20+AS20+AY20+BE20+BK20+BQ20+CI20+CO20+BW20+CC20),(AA20))</f>
        <v>0</v>
      </c>
      <c r="CU20" s="96">
        <f t="shared" ref="CU20:CU25" si="24">IF(ISERROR(CT20/CS20),0,(CT20/CS20))</f>
        <v>0</v>
      </c>
    </row>
    <row r="21" spans="1:99" s="2" customFormat="1" ht="190.5" customHeight="1" thickBot="1" x14ac:dyDescent="0.4">
      <c r="A21" s="124" t="s">
        <v>169</v>
      </c>
      <c r="B21" s="129">
        <v>7550</v>
      </c>
      <c r="C21" s="54">
        <v>3</v>
      </c>
      <c r="D21" s="67" t="s">
        <v>148</v>
      </c>
      <c r="E21" s="67" t="s">
        <v>145</v>
      </c>
      <c r="F21" s="54" t="s">
        <v>122</v>
      </c>
      <c r="G21" s="54">
        <v>540</v>
      </c>
      <c r="H21" s="54" t="s">
        <v>122</v>
      </c>
      <c r="I21" s="54" t="s">
        <v>122</v>
      </c>
      <c r="J21" s="54" t="s">
        <v>124</v>
      </c>
      <c r="K21" s="54" t="s">
        <v>122</v>
      </c>
      <c r="L21" s="54" t="s">
        <v>120</v>
      </c>
      <c r="M21" s="54" t="s">
        <v>122</v>
      </c>
      <c r="N21" s="54" t="s">
        <v>121</v>
      </c>
      <c r="O21" s="57">
        <v>0.1</v>
      </c>
      <c r="P21" s="68" t="s">
        <v>312</v>
      </c>
      <c r="Q21" s="68" t="s">
        <v>313</v>
      </c>
      <c r="R21" s="53">
        <v>1</v>
      </c>
      <c r="S21" s="53">
        <v>1</v>
      </c>
      <c r="T21" s="53" t="s">
        <v>119</v>
      </c>
      <c r="U21" s="53" t="s">
        <v>152</v>
      </c>
      <c r="V21" s="53" t="s">
        <v>164</v>
      </c>
      <c r="W21" s="68" t="s">
        <v>309</v>
      </c>
      <c r="X21" s="68" t="s">
        <v>314</v>
      </c>
      <c r="Y21" s="68" t="s">
        <v>315</v>
      </c>
      <c r="Z21" s="77">
        <v>0.05</v>
      </c>
      <c r="AA21" s="55">
        <v>0</v>
      </c>
      <c r="AB21" s="93">
        <f t="shared" ref="AB21:AB25" si="25">IF(ISERROR(AA21/Z21),0,(AA21/Z21))</f>
        <v>0</v>
      </c>
      <c r="AC21" s="173"/>
      <c r="AD21" s="173"/>
      <c r="AE21" s="173"/>
      <c r="AF21" s="77">
        <v>0</v>
      </c>
      <c r="AG21" s="55">
        <v>0</v>
      </c>
      <c r="AH21" s="93">
        <f t="shared" si="1"/>
        <v>0</v>
      </c>
      <c r="AI21" s="173"/>
      <c r="AJ21" s="173"/>
      <c r="AK21" s="173"/>
      <c r="AL21" s="77">
        <v>0</v>
      </c>
      <c r="AM21" s="55">
        <v>0</v>
      </c>
      <c r="AN21" s="93">
        <f t="shared" si="2"/>
        <v>0</v>
      </c>
      <c r="AO21" s="173"/>
      <c r="AP21" s="173"/>
      <c r="AQ21" s="173"/>
      <c r="AR21" s="77">
        <v>0</v>
      </c>
      <c r="AS21" s="55">
        <v>0</v>
      </c>
      <c r="AT21" s="93">
        <f t="shared" si="3"/>
        <v>0</v>
      </c>
      <c r="AU21" s="173"/>
      <c r="AV21" s="173"/>
      <c r="AW21" s="173"/>
      <c r="AX21" s="77">
        <v>0</v>
      </c>
      <c r="AY21" s="55">
        <v>0</v>
      </c>
      <c r="AZ21" s="93">
        <f t="shared" si="4"/>
        <v>0</v>
      </c>
      <c r="BA21" s="173"/>
      <c r="BB21" s="173"/>
      <c r="BC21" s="173"/>
      <c r="BD21" s="77">
        <v>0</v>
      </c>
      <c r="BE21" s="55">
        <v>0</v>
      </c>
      <c r="BF21" s="93">
        <f t="shared" si="5"/>
        <v>0</v>
      </c>
      <c r="BG21" s="173"/>
      <c r="BH21" s="173"/>
      <c r="BI21" s="173"/>
      <c r="BJ21" s="77">
        <v>0.05</v>
      </c>
      <c r="BK21" s="55">
        <v>0</v>
      </c>
      <c r="BL21" s="93">
        <f t="shared" si="6"/>
        <v>0</v>
      </c>
      <c r="BM21" s="167"/>
      <c r="BN21" s="168"/>
      <c r="BO21" s="169"/>
      <c r="BP21" s="77">
        <v>0.2</v>
      </c>
      <c r="BQ21" s="55">
        <v>0</v>
      </c>
      <c r="BR21" s="93">
        <f t="shared" si="7"/>
        <v>0</v>
      </c>
      <c r="BS21" s="173"/>
      <c r="BT21" s="173"/>
      <c r="BU21" s="173"/>
      <c r="BV21" s="77">
        <v>0.05</v>
      </c>
      <c r="BW21" s="55">
        <v>0</v>
      </c>
      <c r="BX21" s="93">
        <f t="shared" si="8"/>
        <v>0</v>
      </c>
      <c r="BY21" s="167"/>
      <c r="BZ21" s="168"/>
      <c r="CA21" s="169"/>
      <c r="CB21" s="77">
        <v>0.2</v>
      </c>
      <c r="CC21" s="55">
        <v>0</v>
      </c>
      <c r="CD21" s="93">
        <f t="shared" si="9"/>
        <v>0</v>
      </c>
      <c r="CE21" s="173"/>
      <c r="CF21" s="173"/>
      <c r="CG21" s="173"/>
      <c r="CH21" s="77">
        <v>0.25</v>
      </c>
      <c r="CI21" s="55">
        <v>0</v>
      </c>
      <c r="CJ21" s="93">
        <f t="shared" si="10"/>
        <v>0</v>
      </c>
      <c r="CK21" s="173"/>
      <c r="CL21" s="173"/>
      <c r="CM21" s="173"/>
      <c r="CN21" s="77">
        <v>0.2</v>
      </c>
      <c r="CO21" s="55">
        <v>0</v>
      </c>
      <c r="CP21" s="93">
        <f t="shared" si="11"/>
        <v>0</v>
      </c>
      <c r="CQ21" s="170"/>
      <c r="CR21" s="172"/>
      <c r="CS21" s="117">
        <f>IF(T21="SUMA",(Z21+AF21+AL21+AR21+AX21+BD21+BJ21+BP21+CH21+CN21+BV21+CB21),(#REF!))</f>
        <v>1</v>
      </c>
      <c r="CT21" s="108">
        <f t="shared" si="23"/>
        <v>0</v>
      </c>
      <c r="CU21" s="96">
        <f t="shared" si="24"/>
        <v>0</v>
      </c>
    </row>
    <row r="22" spans="1:99" s="2" customFormat="1" ht="190.5" customHeight="1" thickBot="1" x14ac:dyDescent="0.4">
      <c r="A22" s="124" t="s">
        <v>169</v>
      </c>
      <c r="B22" s="129">
        <v>7550</v>
      </c>
      <c r="C22" s="54">
        <v>3</v>
      </c>
      <c r="D22" s="67" t="s">
        <v>148</v>
      </c>
      <c r="E22" s="67" t="s">
        <v>145</v>
      </c>
      <c r="F22" s="54" t="s">
        <v>122</v>
      </c>
      <c r="G22" s="54">
        <v>540</v>
      </c>
      <c r="H22" s="54" t="s">
        <v>120</v>
      </c>
      <c r="I22" s="54" t="s">
        <v>122</v>
      </c>
      <c r="J22" s="54" t="s">
        <v>124</v>
      </c>
      <c r="K22" s="54" t="s">
        <v>122</v>
      </c>
      <c r="L22" s="54" t="s">
        <v>120</v>
      </c>
      <c r="M22" s="54" t="s">
        <v>122</v>
      </c>
      <c r="N22" s="54" t="s">
        <v>121</v>
      </c>
      <c r="O22" s="57">
        <v>0.2</v>
      </c>
      <c r="P22" s="68" t="s">
        <v>316</v>
      </c>
      <c r="Q22" s="68" t="s">
        <v>317</v>
      </c>
      <c r="R22" s="53">
        <v>1</v>
      </c>
      <c r="S22" s="53">
        <v>1</v>
      </c>
      <c r="T22" s="53" t="s">
        <v>119</v>
      </c>
      <c r="U22" s="53" t="s">
        <v>152</v>
      </c>
      <c r="V22" s="53" t="s">
        <v>165</v>
      </c>
      <c r="W22" s="68" t="s">
        <v>309</v>
      </c>
      <c r="X22" s="68" t="s">
        <v>318</v>
      </c>
      <c r="Y22" s="68" t="s">
        <v>319</v>
      </c>
      <c r="Z22" s="81">
        <v>0.1875</v>
      </c>
      <c r="AA22" s="53">
        <v>0</v>
      </c>
      <c r="AB22" s="93">
        <f t="shared" si="25"/>
        <v>0</v>
      </c>
      <c r="AC22" s="173"/>
      <c r="AD22" s="173"/>
      <c r="AE22" s="173"/>
      <c r="AF22" s="77">
        <v>0</v>
      </c>
      <c r="AG22" s="53">
        <v>0</v>
      </c>
      <c r="AH22" s="93">
        <f t="shared" si="1"/>
        <v>0</v>
      </c>
      <c r="AI22" s="173"/>
      <c r="AJ22" s="173"/>
      <c r="AK22" s="173"/>
      <c r="AL22" s="77">
        <v>0</v>
      </c>
      <c r="AM22" s="53">
        <v>0</v>
      </c>
      <c r="AN22" s="93">
        <f t="shared" si="2"/>
        <v>0</v>
      </c>
      <c r="AO22" s="173"/>
      <c r="AP22" s="173"/>
      <c r="AQ22" s="173"/>
      <c r="AR22" s="81">
        <v>0.1875</v>
      </c>
      <c r="AS22" s="53">
        <v>0</v>
      </c>
      <c r="AT22" s="93">
        <f t="shared" si="3"/>
        <v>0</v>
      </c>
      <c r="AU22" s="173"/>
      <c r="AV22" s="173"/>
      <c r="AW22" s="173"/>
      <c r="AX22" s="77">
        <v>0</v>
      </c>
      <c r="AY22" s="53">
        <v>0</v>
      </c>
      <c r="AZ22" s="93">
        <f t="shared" ref="AZ22:AZ36" si="26">IF(ISERROR(AY22/AX22),0,(AY22/AX22))</f>
        <v>0</v>
      </c>
      <c r="BA22" s="173"/>
      <c r="BB22" s="173"/>
      <c r="BC22" s="173"/>
      <c r="BD22" s="81">
        <v>0.125</v>
      </c>
      <c r="BE22" s="53">
        <v>0</v>
      </c>
      <c r="BF22" s="93">
        <f t="shared" ref="BF22" si="27">IF(ISERROR(BE22/BD22),0,(BE22/BD22))</f>
        <v>0</v>
      </c>
      <c r="BG22" s="173"/>
      <c r="BH22" s="173"/>
      <c r="BI22" s="173"/>
      <c r="BJ22" s="81">
        <v>0.1875</v>
      </c>
      <c r="BK22" s="53">
        <v>0</v>
      </c>
      <c r="BL22" s="93">
        <f t="shared" si="6"/>
        <v>0</v>
      </c>
      <c r="BM22" s="167"/>
      <c r="BN22" s="168"/>
      <c r="BO22" s="169"/>
      <c r="BP22" s="77">
        <v>0</v>
      </c>
      <c r="BQ22" s="53">
        <v>0</v>
      </c>
      <c r="BR22" s="93">
        <f t="shared" ref="BR22" si="28">IF(ISERROR(BQ22/BP22),0,(BQ22/BP22))</f>
        <v>0</v>
      </c>
      <c r="BS22" s="173"/>
      <c r="BT22" s="173"/>
      <c r="BU22" s="173"/>
      <c r="BV22" s="77">
        <v>0</v>
      </c>
      <c r="BW22" s="53">
        <v>0</v>
      </c>
      <c r="BX22" s="93">
        <f t="shared" si="8"/>
        <v>0</v>
      </c>
      <c r="BY22" s="167"/>
      <c r="BZ22" s="168"/>
      <c r="CA22" s="169"/>
      <c r="CB22" s="81">
        <v>0.1875</v>
      </c>
      <c r="CC22" s="53">
        <v>0</v>
      </c>
      <c r="CD22" s="93">
        <f t="shared" si="9"/>
        <v>0</v>
      </c>
      <c r="CE22" s="173"/>
      <c r="CF22" s="173"/>
      <c r="CG22" s="173"/>
      <c r="CH22" s="77">
        <v>0</v>
      </c>
      <c r="CI22" s="53">
        <v>0</v>
      </c>
      <c r="CJ22" s="93">
        <f t="shared" si="10"/>
        <v>0</v>
      </c>
      <c r="CK22" s="173"/>
      <c r="CL22" s="173"/>
      <c r="CM22" s="173"/>
      <c r="CN22" s="81">
        <v>0.125</v>
      </c>
      <c r="CO22" s="53">
        <v>0</v>
      </c>
      <c r="CP22" s="93">
        <f t="shared" si="11"/>
        <v>0</v>
      </c>
      <c r="CQ22" s="170"/>
      <c r="CR22" s="172"/>
      <c r="CS22" s="117">
        <f>IF(T22="SUMA",(Z22+AF22+AL22+AR22+AX22+BD22+BJ22+BP22+CH22+CN22+BV22+CB22),(#REF!))</f>
        <v>1</v>
      </c>
      <c r="CT22" s="53">
        <v>0</v>
      </c>
      <c r="CU22" s="96">
        <f t="shared" si="24"/>
        <v>0</v>
      </c>
    </row>
    <row r="23" spans="1:99" s="2" customFormat="1" ht="190.5" customHeight="1" thickBot="1" x14ac:dyDescent="0.4">
      <c r="A23" s="124" t="s">
        <v>169</v>
      </c>
      <c r="B23" s="129">
        <v>7550</v>
      </c>
      <c r="C23" s="54">
        <v>3</v>
      </c>
      <c r="D23" s="67" t="s">
        <v>148</v>
      </c>
      <c r="E23" s="67" t="s">
        <v>145</v>
      </c>
      <c r="F23" s="54" t="s">
        <v>122</v>
      </c>
      <c r="G23" s="54">
        <v>540</v>
      </c>
      <c r="H23" s="54" t="s">
        <v>120</v>
      </c>
      <c r="I23" s="54" t="s">
        <v>122</v>
      </c>
      <c r="J23" s="54" t="s">
        <v>124</v>
      </c>
      <c r="K23" s="54" t="s">
        <v>122</v>
      </c>
      <c r="L23" s="54" t="s">
        <v>120</v>
      </c>
      <c r="M23" s="54" t="s">
        <v>122</v>
      </c>
      <c r="N23" s="54" t="s">
        <v>121</v>
      </c>
      <c r="O23" s="57">
        <v>0.1</v>
      </c>
      <c r="P23" s="68" t="s">
        <v>320</v>
      </c>
      <c r="Q23" s="68" t="s">
        <v>321</v>
      </c>
      <c r="R23" s="53">
        <v>1</v>
      </c>
      <c r="S23" s="53">
        <v>1</v>
      </c>
      <c r="T23" s="53" t="s">
        <v>119</v>
      </c>
      <c r="U23" s="53" t="s">
        <v>152</v>
      </c>
      <c r="V23" s="53" t="s">
        <v>158</v>
      </c>
      <c r="W23" s="68" t="s">
        <v>309</v>
      </c>
      <c r="X23" s="68" t="s">
        <v>322</v>
      </c>
      <c r="Y23" s="68" t="s">
        <v>323</v>
      </c>
      <c r="Z23" s="77">
        <v>0</v>
      </c>
      <c r="AA23" s="53">
        <v>0</v>
      </c>
      <c r="AB23" s="93">
        <f t="shared" si="25"/>
        <v>0</v>
      </c>
      <c r="AC23" s="173"/>
      <c r="AD23" s="173"/>
      <c r="AE23" s="173"/>
      <c r="AF23" s="77">
        <v>0</v>
      </c>
      <c r="AG23" s="53">
        <v>0</v>
      </c>
      <c r="AH23" s="93">
        <f t="shared" ref="AH23:AH46" si="29">IF(ISERROR(AG23/AF23),0,(AG23/AF23))</f>
        <v>0</v>
      </c>
      <c r="AI23" s="173"/>
      <c r="AJ23" s="173"/>
      <c r="AK23" s="173"/>
      <c r="AL23" s="77">
        <v>0</v>
      </c>
      <c r="AM23" s="53">
        <v>0</v>
      </c>
      <c r="AN23" s="93">
        <f t="shared" ref="AN23:AN46" si="30">IF(ISERROR(AM23/AL23),0,(AM23/AL23))</f>
        <v>0</v>
      </c>
      <c r="AO23" s="173"/>
      <c r="AP23" s="173"/>
      <c r="AQ23" s="173"/>
      <c r="AR23" s="77">
        <v>0</v>
      </c>
      <c r="AS23" s="53">
        <v>0</v>
      </c>
      <c r="AT23" s="93">
        <f t="shared" si="3"/>
        <v>0</v>
      </c>
      <c r="AU23" s="173"/>
      <c r="AV23" s="173"/>
      <c r="AW23" s="173"/>
      <c r="AX23" s="77">
        <v>0</v>
      </c>
      <c r="AY23" s="53">
        <v>0</v>
      </c>
      <c r="AZ23" s="93">
        <f t="shared" si="26"/>
        <v>0</v>
      </c>
      <c r="BA23" s="173"/>
      <c r="BB23" s="173"/>
      <c r="BC23" s="173"/>
      <c r="BD23" s="77">
        <v>0.2</v>
      </c>
      <c r="BE23" s="53">
        <v>0</v>
      </c>
      <c r="BF23" s="93">
        <f t="shared" ref="BF23" si="31">IF(ISERROR(BE23/BD23),0,(BE23/BD23))</f>
        <v>0</v>
      </c>
      <c r="BG23" s="173"/>
      <c r="BH23" s="173"/>
      <c r="BI23" s="173"/>
      <c r="BJ23" s="77">
        <v>0.2</v>
      </c>
      <c r="BK23" s="53">
        <v>0</v>
      </c>
      <c r="BL23" s="93">
        <f t="shared" si="6"/>
        <v>0</v>
      </c>
      <c r="BM23" s="167"/>
      <c r="BN23" s="168"/>
      <c r="BO23" s="169"/>
      <c r="BP23" s="77">
        <v>0.2</v>
      </c>
      <c r="BQ23" s="53">
        <v>0</v>
      </c>
      <c r="BR23" s="93">
        <f t="shared" ref="BR23" si="32">IF(ISERROR(BQ23/BP23),0,(BQ23/BP23))</f>
        <v>0</v>
      </c>
      <c r="BS23" s="173"/>
      <c r="BT23" s="173"/>
      <c r="BU23" s="173"/>
      <c r="BV23" s="77">
        <v>0.2</v>
      </c>
      <c r="BW23" s="53">
        <v>0</v>
      </c>
      <c r="BX23" s="93">
        <f t="shared" si="8"/>
        <v>0</v>
      </c>
      <c r="BY23" s="167"/>
      <c r="BZ23" s="168"/>
      <c r="CA23" s="169"/>
      <c r="CB23" s="77">
        <v>0.2</v>
      </c>
      <c r="CC23" s="53">
        <v>0</v>
      </c>
      <c r="CD23" s="93">
        <f t="shared" si="9"/>
        <v>0</v>
      </c>
      <c r="CE23" s="173"/>
      <c r="CF23" s="173"/>
      <c r="CG23" s="173"/>
      <c r="CH23" s="77">
        <v>0</v>
      </c>
      <c r="CI23" s="53">
        <v>0</v>
      </c>
      <c r="CJ23" s="93">
        <f t="shared" si="10"/>
        <v>0</v>
      </c>
      <c r="CK23" s="173"/>
      <c r="CL23" s="173"/>
      <c r="CM23" s="173"/>
      <c r="CN23" s="77">
        <v>0</v>
      </c>
      <c r="CO23" s="53">
        <v>0</v>
      </c>
      <c r="CP23" s="93">
        <f t="shared" si="11"/>
        <v>0</v>
      </c>
      <c r="CQ23" s="170"/>
      <c r="CR23" s="172"/>
      <c r="CS23" s="117">
        <f>IF(T23="SUMA",(Z23+AF23+AL23+AR23+AX23+BD23+BJ23+BP23+CH23+CN23+BV23+CB23),(#REF!))</f>
        <v>1</v>
      </c>
      <c r="CT23" s="53">
        <v>0</v>
      </c>
      <c r="CU23" s="96">
        <f t="shared" si="24"/>
        <v>0</v>
      </c>
    </row>
    <row r="24" spans="1:99" s="2" customFormat="1" ht="190.5" customHeight="1" thickBot="1" x14ac:dyDescent="0.4">
      <c r="A24" s="124" t="s">
        <v>169</v>
      </c>
      <c r="B24" s="129">
        <v>7550</v>
      </c>
      <c r="C24" s="54">
        <v>4</v>
      </c>
      <c r="D24" s="67" t="s">
        <v>149</v>
      </c>
      <c r="E24" s="67" t="s">
        <v>145</v>
      </c>
      <c r="F24" s="54" t="s">
        <v>122</v>
      </c>
      <c r="G24" s="54">
        <v>540</v>
      </c>
      <c r="H24" s="54" t="s">
        <v>122</v>
      </c>
      <c r="I24" s="54" t="s">
        <v>122</v>
      </c>
      <c r="J24" s="54" t="s">
        <v>124</v>
      </c>
      <c r="K24" s="54" t="s">
        <v>122</v>
      </c>
      <c r="L24" s="54" t="s">
        <v>120</v>
      </c>
      <c r="M24" s="54" t="s">
        <v>122</v>
      </c>
      <c r="N24" s="54" t="s">
        <v>121</v>
      </c>
      <c r="O24" s="121">
        <v>0.5</v>
      </c>
      <c r="P24" s="68" t="s">
        <v>324</v>
      </c>
      <c r="Q24" s="68" t="s">
        <v>325</v>
      </c>
      <c r="R24" s="53">
        <v>1</v>
      </c>
      <c r="S24" s="53">
        <v>1</v>
      </c>
      <c r="T24" s="53" t="s">
        <v>119</v>
      </c>
      <c r="U24" s="53" t="s">
        <v>152</v>
      </c>
      <c r="V24" s="53" t="s">
        <v>164</v>
      </c>
      <c r="W24" s="68" t="s">
        <v>309</v>
      </c>
      <c r="X24" s="68" t="s">
        <v>326</v>
      </c>
      <c r="Y24" s="73" t="s">
        <v>327</v>
      </c>
      <c r="Z24" s="77">
        <v>0</v>
      </c>
      <c r="AA24" s="53">
        <v>0</v>
      </c>
      <c r="AB24" s="93">
        <f t="shared" si="25"/>
        <v>0</v>
      </c>
      <c r="AC24" s="173"/>
      <c r="AD24" s="173"/>
      <c r="AE24" s="173"/>
      <c r="AF24" s="77">
        <v>0</v>
      </c>
      <c r="AG24" s="53">
        <v>0</v>
      </c>
      <c r="AH24" s="93">
        <f t="shared" si="29"/>
        <v>0</v>
      </c>
      <c r="AI24" s="173"/>
      <c r="AJ24" s="173"/>
      <c r="AK24" s="173"/>
      <c r="AL24" s="77">
        <v>0</v>
      </c>
      <c r="AM24" s="53">
        <v>0</v>
      </c>
      <c r="AN24" s="93">
        <f t="shared" si="30"/>
        <v>0</v>
      </c>
      <c r="AO24" s="173"/>
      <c r="AP24" s="173"/>
      <c r="AQ24" s="173"/>
      <c r="AR24" s="77">
        <v>0</v>
      </c>
      <c r="AS24" s="53">
        <v>0</v>
      </c>
      <c r="AT24" s="93">
        <f t="shared" ref="AT24" si="33">IF(ISERROR(AS24/AR24),0,(AS24/AR24))</f>
        <v>0</v>
      </c>
      <c r="AU24" s="173"/>
      <c r="AV24" s="173"/>
      <c r="AW24" s="173"/>
      <c r="AX24" s="77">
        <v>0.3</v>
      </c>
      <c r="AY24" s="53">
        <v>0</v>
      </c>
      <c r="AZ24" s="93">
        <f t="shared" si="26"/>
        <v>0</v>
      </c>
      <c r="BA24" s="173"/>
      <c r="BB24" s="173"/>
      <c r="BC24" s="173"/>
      <c r="BD24" s="77">
        <v>0.25</v>
      </c>
      <c r="BE24" s="53">
        <v>0</v>
      </c>
      <c r="BF24" s="93">
        <f t="shared" ref="BF24" si="34">IF(ISERROR(BE24/BD24),0,(BE24/BD24))</f>
        <v>0</v>
      </c>
      <c r="BG24" s="173"/>
      <c r="BH24" s="173"/>
      <c r="BI24" s="173"/>
      <c r="BJ24" s="77">
        <v>0.05</v>
      </c>
      <c r="BK24" s="53">
        <v>0</v>
      </c>
      <c r="BL24" s="93">
        <f t="shared" si="6"/>
        <v>0</v>
      </c>
      <c r="BM24" s="167"/>
      <c r="BN24" s="168"/>
      <c r="BO24" s="169"/>
      <c r="BP24" s="77">
        <v>0.05</v>
      </c>
      <c r="BQ24" s="53">
        <v>0</v>
      </c>
      <c r="BR24" s="93">
        <f t="shared" ref="BR24" si="35">IF(ISERROR(BQ24/BP24),0,(BQ24/BP24))</f>
        <v>0</v>
      </c>
      <c r="BS24" s="173"/>
      <c r="BT24" s="173"/>
      <c r="BU24" s="173"/>
      <c r="BV24" s="77">
        <v>0.05</v>
      </c>
      <c r="BW24" s="53">
        <v>0</v>
      </c>
      <c r="BX24" s="93">
        <f t="shared" si="8"/>
        <v>0</v>
      </c>
      <c r="BY24" s="167"/>
      <c r="BZ24" s="168"/>
      <c r="CA24" s="169"/>
      <c r="CB24" s="77">
        <v>0.05</v>
      </c>
      <c r="CC24" s="53">
        <v>0</v>
      </c>
      <c r="CD24" s="93">
        <f t="shared" si="9"/>
        <v>0</v>
      </c>
      <c r="CE24" s="173"/>
      <c r="CF24" s="173"/>
      <c r="CG24" s="173"/>
      <c r="CH24" s="77">
        <v>0.05</v>
      </c>
      <c r="CI24" s="53">
        <v>0</v>
      </c>
      <c r="CJ24" s="93">
        <f t="shared" si="10"/>
        <v>0</v>
      </c>
      <c r="CK24" s="173"/>
      <c r="CL24" s="173"/>
      <c r="CM24" s="173"/>
      <c r="CN24" s="77">
        <v>0.2</v>
      </c>
      <c r="CO24" s="53">
        <v>0</v>
      </c>
      <c r="CP24" s="93">
        <f t="shared" si="11"/>
        <v>0</v>
      </c>
      <c r="CQ24" s="170"/>
      <c r="CR24" s="172"/>
      <c r="CS24" s="85">
        <f>IF(T24="SUMA",(Z24+AF24+AL24+AR24+AX24+BD24+BJ24+BP24+CH24+CN24+BV24+CB24),(#REF!))</f>
        <v>1.0000000000000002</v>
      </c>
      <c r="CT24" s="53">
        <v>0</v>
      </c>
      <c r="CU24" s="81">
        <f t="shared" si="24"/>
        <v>0</v>
      </c>
    </row>
    <row r="25" spans="1:99" s="2" customFormat="1" ht="190.5" customHeight="1" thickBot="1" x14ac:dyDescent="0.4">
      <c r="A25" s="124" t="s">
        <v>169</v>
      </c>
      <c r="B25" s="129">
        <v>7550</v>
      </c>
      <c r="C25" s="54">
        <v>4</v>
      </c>
      <c r="D25" s="67" t="s">
        <v>149</v>
      </c>
      <c r="E25" s="67" t="s">
        <v>145</v>
      </c>
      <c r="F25" s="54" t="s">
        <v>122</v>
      </c>
      <c r="G25" s="54">
        <v>540</v>
      </c>
      <c r="H25" s="54" t="s">
        <v>122</v>
      </c>
      <c r="I25" s="54" t="s">
        <v>120</v>
      </c>
      <c r="J25" s="54" t="s">
        <v>124</v>
      </c>
      <c r="K25" s="54" t="s">
        <v>120</v>
      </c>
      <c r="L25" s="54" t="s">
        <v>120</v>
      </c>
      <c r="M25" s="54" t="s">
        <v>122</v>
      </c>
      <c r="N25" s="54" t="s">
        <v>121</v>
      </c>
      <c r="O25" s="121">
        <v>0.5</v>
      </c>
      <c r="P25" s="68" t="s">
        <v>328</v>
      </c>
      <c r="Q25" s="68" t="s">
        <v>329</v>
      </c>
      <c r="R25" s="53">
        <v>1</v>
      </c>
      <c r="S25" s="53">
        <v>1</v>
      </c>
      <c r="T25" s="53" t="s">
        <v>119</v>
      </c>
      <c r="U25" s="53" t="s">
        <v>152</v>
      </c>
      <c r="V25" s="53" t="s">
        <v>164</v>
      </c>
      <c r="W25" s="68" t="s">
        <v>309</v>
      </c>
      <c r="X25" s="68" t="s">
        <v>330</v>
      </c>
      <c r="Y25" s="73" t="s">
        <v>331</v>
      </c>
      <c r="Z25" s="77">
        <v>0.2</v>
      </c>
      <c r="AA25" s="53">
        <v>0</v>
      </c>
      <c r="AB25" s="93">
        <f t="shared" si="25"/>
        <v>0</v>
      </c>
      <c r="AC25" s="173"/>
      <c r="AD25" s="173"/>
      <c r="AE25" s="173"/>
      <c r="AF25" s="77">
        <v>0</v>
      </c>
      <c r="AG25" s="55">
        <v>0</v>
      </c>
      <c r="AH25" s="93">
        <f t="shared" si="29"/>
        <v>0</v>
      </c>
      <c r="AI25" s="173"/>
      <c r="AJ25" s="173"/>
      <c r="AK25" s="173"/>
      <c r="AL25" s="77">
        <v>0</v>
      </c>
      <c r="AM25" s="55">
        <v>0</v>
      </c>
      <c r="AN25" s="93">
        <f t="shared" si="30"/>
        <v>0</v>
      </c>
      <c r="AO25" s="173"/>
      <c r="AP25" s="173"/>
      <c r="AQ25" s="173"/>
      <c r="AR25" s="77">
        <v>0</v>
      </c>
      <c r="AS25" s="55">
        <v>0</v>
      </c>
      <c r="AT25" s="93">
        <f t="shared" ref="AT25" si="36">IF(ISERROR(AS25/AR25),0,(AS25/AR25))</f>
        <v>0</v>
      </c>
      <c r="AU25" s="173"/>
      <c r="AV25" s="173"/>
      <c r="AW25" s="173"/>
      <c r="AX25" s="77">
        <v>0.3</v>
      </c>
      <c r="AY25" s="55">
        <v>0</v>
      </c>
      <c r="AZ25" s="93">
        <f t="shared" si="26"/>
        <v>0</v>
      </c>
      <c r="BA25" s="173"/>
      <c r="BB25" s="173"/>
      <c r="BC25" s="173"/>
      <c r="BD25" s="77">
        <v>0</v>
      </c>
      <c r="BE25" s="53">
        <v>0</v>
      </c>
      <c r="BF25" s="93">
        <f t="shared" ref="BF25" si="37">IF(ISERROR(BE25/BD25),0,(BE25/BD25))</f>
        <v>0</v>
      </c>
      <c r="BG25" s="173"/>
      <c r="BH25" s="173"/>
      <c r="BI25" s="173"/>
      <c r="BJ25" s="77">
        <v>0</v>
      </c>
      <c r="BK25" s="53">
        <v>0</v>
      </c>
      <c r="BL25" s="93">
        <f t="shared" si="6"/>
        <v>0</v>
      </c>
      <c r="BM25" s="167"/>
      <c r="BN25" s="168"/>
      <c r="BO25" s="169"/>
      <c r="BP25" s="77">
        <v>0</v>
      </c>
      <c r="BQ25" s="53">
        <v>0</v>
      </c>
      <c r="BR25" s="93">
        <f t="shared" ref="BR25" si="38">IF(ISERROR(BQ25/BP25),0,(BQ25/BP25))</f>
        <v>0</v>
      </c>
      <c r="BS25" s="173"/>
      <c r="BT25" s="173"/>
      <c r="BU25" s="173"/>
      <c r="BV25" s="77">
        <v>0.3</v>
      </c>
      <c r="BW25" s="53">
        <v>0</v>
      </c>
      <c r="BX25" s="93">
        <f t="shared" si="8"/>
        <v>0</v>
      </c>
      <c r="BY25" s="167"/>
      <c r="BZ25" s="168"/>
      <c r="CA25" s="169"/>
      <c r="CB25" s="77">
        <v>0</v>
      </c>
      <c r="CC25" s="53">
        <v>0</v>
      </c>
      <c r="CD25" s="93">
        <f t="shared" si="9"/>
        <v>0</v>
      </c>
      <c r="CE25" s="173"/>
      <c r="CF25" s="173"/>
      <c r="CG25" s="173"/>
      <c r="CH25" s="77">
        <v>0</v>
      </c>
      <c r="CI25" s="53">
        <v>0</v>
      </c>
      <c r="CJ25" s="93">
        <f t="shared" si="10"/>
        <v>0</v>
      </c>
      <c r="CK25" s="173"/>
      <c r="CL25" s="173"/>
      <c r="CM25" s="173"/>
      <c r="CN25" s="77">
        <v>0.2</v>
      </c>
      <c r="CO25" s="53">
        <v>0</v>
      </c>
      <c r="CP25" s="93">
        <f t="shared" si="11"/>
        <v>0</v>
      </c>
      <c r="CQ25" s="170"/>
      <c r="CR25" s="172"/>
      <c r="CS25" s="85">
        <f>IF(T25="SUMA",(Z25+AF25+AL25+AR25+AX25+BD25+BJ25+BP25+CH25+CN25+BV25+CB25),(#REF!))</f>
        <v>1</v>
      </c>
      <c r="CT25" s="53">
        <v>0</v>
      </c>
      <c r="CU25" s="81">
        <f t="shared" si="24"/>
        <v>0</v>
      </c>
    </row>
    <row r="26" spans="1:99" s="2" customFormat="1" ht="190.5" customHeight="1" thickBot="1" x14ac:dyDescent="0.4">
      <c r="A26" s="124" t="s">
        <v>170</v>
      </c>
      <c r="B26" s="129">
        <v>7550</v>
      </c>
      <c r="C26" s="54">
        <v>5</v>
      </c>
      <c r="D26" s="67" t="s">
        <v>150</v>
      </c>
      <c r="E26" s="67" t="s">
        <v>145</v>
      </c>
      <c r="F26" s="54" t="s">
        <v>122</v>
      </c>
      <c r="G26" s="54">
        <v>540</v>
      </c>
      <c r="H26" s="54" t="s">
        <v>122</v>
      </c>
      <c r="I26" s="54" t="s">
        <v>122</v>
      </c>
      <c r="J26" s="54" t="s">
        <v>126</v>
      </c>
      <c r="K26" s="54" t="s">
        <v>122</v>
      </c>
      <c r="L26" s="54" t="s">
        <v>120</v>
      </c>
      <c r="M26" s="54" t="s">
        <v>122</v>
      </c>
      <c r="N26" s="54" t="s">
        <v>137</v>
      </c>
      <c r="O26" s="57">
        <v>0.8</v>
      </c>
      <c r="P26" s="68" t="s">
        <v>332</v>
      </c>
      <c r="Q26" s="68" t="s">
        <v>333</v>
      </c>
      <c r="R26" s="53">
        <v>1</v>
      </c>
      <c r="S26" s="53">
        <v>1</v>
      </c>
      <c r="T26" s="53" t="s">
        <v>161</v>
      </c>
      <c r="U26" s="53" t="s">
        <v>152</v>
      </c>
      <c r="V26" s="53" t="s">
        <v>158</v>
      </c>
      <c r="W26" s="68" t="s">
        <v>334</v>
      </c>
      <c r="X26" s="68" t="s">
        <v>335</v>
      </c>
      <c r="Y26" s="68" t="s">
        <v>336</v>
      </c>
      <c r="Z26" s="122">
        <v>1</v>
      </c>
      <c r="AA26" s="53">
        <v>0</v>
      </c>
      <c r="AB26" s="93">
        <f t="shared" ref="AB26:AB38" si="39">IF(ISERROR(AA26/Z26),0,(AA26/Z26))</f>
        <v>0</v>
      </c>
      <c r="AC26" s="173"/>
      <c r="AD26" s="173"/>
      <c r="AE26" s="173"/>
      <c r="AF26" s="122">
        <v>1</v>
      </c>
      <c r="AG26" s="53">
        <v>0</v>
      </c>
      <c r="AH26" s="93">
        <f t="shared" si="29"/>
        <v>0</v>
      </c>
      <c r="AI26" s="173"/>
      <c r="AJ26" s="173"/>
      <c r="AK26" s="173"/>
      <c r="AL26" s="122">
        <v>1</v>
      </c>
      <c r="AM26" s="53">
        <v>0</v>
      </c>
      <c r="AN26" s="93">
        <f t="shared" si="30"/>
        <v>0</v>
      </c>
      <c r="AO26" s="173"/>
      <c r="AP26" s="173"/>
      <c r="AQ26" s="173"/>
      <c r="AR26" s="122">
        <v>1</v>
      </c>
      <c r="AS26" s="53">
        <v>0</v>
      </c>
      <c r="AT26" s="93">
        <f t="shared" ref="AT26" si="40">IF(ISERROR(AS26/AR26),0,(AS26/AR26))</f>
        <v>0</v>
      </c>
      <c r="AU26" s="173"/>
      <c r="AV26" s="173"/>
      <c r="AW26" s="173"/>
      <c r="AX26" s="122">
        <v>1</v>
      </c>
      <c r="AY26" s="53">
        <v>0</v>
      </c>
      <c r="AZ26" s="93">
        <f t="shared" si="26"/>
        <v>0</v>
      </c>
      <c r="BA26" s="173"/>
      <c r="BB26" s="173"/>
      <c r="BC26" s="173"/>
      <c r="BD26" s="122">
        <v>1</v>
      </c>
      <c r="BE26" s="53">
        <v>0</v>
      </c>
      <c r="BF26" s="93">
        <f t="shared" ref="BF26" si="41">IF(ISERROR(BE26/BD26),0,(BE26/BD26))</f>
        <v>0</v>
      </c>
      <c r="BG26" s="173"/>
      <c r="BH26" s="173"/>
      <c r="BI26" s="173"/>
      <c r="BJ26" s="122">
        <v>1</v>
      </c>
      <c r="BK26" s="53">
        <v>0</v>
      </c>
      <c r="BL26" s="93">
        <f t="shared" si="6"/>
        <v>0</v>
      </c>
      <c r="BM26" s="167"/>
      <c r="BN26" s="168"/>
      <c r="BO26" s="169"/>
      <c r="BP26" s="122">
        <v>1</v>
      </c>
      <c r="BQ26" s="53">
        <v>0</v>
      </c>
      <c r="BR26" s="93">
        <f t="shared" ref="BR26" si="42">IF(ISERROR(BQ26/BP26),0,(BQ26/BP26))</f>
        <v>0</v>
      </c>
      <c r="BS26" s="173"/>
      <c r="BT26" s="173"/>
      <c r="BU26" s="173"/>
      <c r="BV26" s="122">
        <v>1</v>
      </c>
      <c r="BW26" s="53">
        <v>0</v>
      </c>
      <c r="BX26" s="93">
        <f t="shared" si="8"/>
        <v>0</v>
      </c>
      <c r="BY26" s="167"/>
      <c r="BZ26" s="168"/>
      <c r="CA26" s="169"/>
      <c r="CB26" s="122">
        <v>1</v>
      </c>
      <c r="CC26" s="53">
        <v>0</v>
      </c>
      <c r="CD26" s="93">
        <f t="shared" si="9"/>
        <v>0</v>
      </c>
      <c r="CE26" s="173"/>
      <c r="CF26" s="173"/>
      <c r="CG26" s="173"/>
      <c r="CH26" s="122">
        <v>1</v>
      </c>
      <c r="CI26" s="53">
        <v>0</v>
      </c>
      <c r="CJ26" s="93">
        <f t="shared" si="10"/>
        <v>0</v>
      </c>
      <c r="CK26" s="173"/>
      <c r="CL26" s="173"/>
      <c r="CM26" s="173"/>
      <c r="CN26" s="122">
        <v>1</v>
      </c>
      <c r="CO26" s="53">
        <v>0</v>
      </c>
      <c r="CP26" s="93">
        <f t="shared" si="11"/>
        <v>0</v>
      </c>
      <c r="CQ26" s="170"/>
      <c r="CR26" s="172"/>
      <c r="CS26" s="85">
        <v>1</v>
      </c>
      <c r="CT26" s="53">
        <v>0</v>
      </c>
      <c r="CU26" s="81">
        <f t="shared" ref="CU26:CU27" si="43">IF(ISERROR(CT26/CS26),0,(CT26/CS26))</f>
        <v>0</v>
      </c>
    </row>
    <row r="27" spans="1:99" s="2" customFormat="1" ht="190.5" customHeight="1" thickBot="1" x14ac:dyDescent="0.4">
      <c r="A27" s="124" t="s">
        <v>170</v>
      </c>
      <c r="B27" s="129">
        <v>7550</v>
      </c>
      <c r="C27" s="54">
        <v>5</v>
      </c>
      <c r="D27" s="67" t="s">
        <v>150</v>
      </c>
      <c r="E27" s="67" t="s">
        <v>145</v>
      </c>
      <c r="F27" s="54" t="s">
        <v>122</v>
      </c>
      <c r="G27" s="54">
        <v>540</v>
      </c>
      <c r="H27" s="54" t="s">
        <v>122</v>
      </c>
      <c r="I27" s="54" t="s">
        <v>122</v>
      </c>
      <c r="J27" s="54" t="s">
        <v>126</v>
      </c>
      <c r="K27" s="54" t="s">
        <v>122</v>
      </c>
      <c r="L27" s="54" t="s">
        <v>120</v>
      </c>
      <c r="M27" s="54" t="s">
        <v>122</v>
      </c>
      <c r="N27" s="54" t="s">
        <v>137</v>
      </c>
      <c r="O27" s="57">
        <v>0.2</v>
      </c>
      <c r="P27" s="68" t="s">
        <v>337</v>
      </c>
      <c r="Q27" s="68" t="s">
        <v>338</v>
      </c>
      <c r="R27" s="53">
        <v>1</v>
      </c>
      <c r="S27" s="53">
        <v>1</v>
      </c>
      <c r="T27" s="53" t="s">
        <v>161</v>
      </c>
      <c r="U27" s="53" t="s">
        <v>152</v>
      </c>
      <c r="V27" s="53" t="s">
        <v>158</v>
      </c>
      <c r="W27" s="68" t="s">
        <v>334</v>
      </c>
      <c r="X27" s="68" t="s">
        <v>335</v>
      </c>
      <c r="Y27" s="68" t="s">
        <v>339</v>
      </c>
      <c r="Z27" s="122">
        <v>1</v>
      </c>
      <c r="AA27" s="53">
        <v>0</v>
      </c>
      <c r="AB27" s="93">
        <f t="shared" si="39"/>
        <v>0</v>
      </c>
      <c r="AC27" s="173"/>
      <c r="AD27" s="173"/>
      <c r="AE27" s="173"/>
      <c r="AF27" s="122">
        <v>1</v>
      </c>
      <c r="AG27" s="55">
        <v>0</v>
      </c>
      <c r="AH27" s="93">
        <f t="shared" si="29"/>
        <v>0</v>
      </c>
      <c r="AI27" s="173"/>
      <c r="AJ27" s="173"/>
      <c r="AK27" s="173"/>
      <c r="AL27" s="122">
        <v>1</v>
      </c>
      <c r="AM27" s="53">
        <v>0</v>
      </c>
      <c r="AN27" s="93">
        <f t="shared" si="30"/>
        <v>0</v>
      </c>
      <c r="AO27" s="173"/>
      <c r="AP27" s="173"/>
      <c r="AQ27" s="173"/>
      <c r="AR27" s="122">
        <v>1</v>
      </c>
      <c r="AS27" s="53">
        <v>0</v>
      </c>
      <c r="AT27" s="93">
        <f t="shared" ref="AT27" si="44">IF(ISERROR(AS27/AR27),0,(AS27/AR27))</f>
        <v>0</v>
      </c>
      <c r="AU27" s="173"/>
      <c r="AV27" s="173"/>
      <c r="AW27" s="173"/>
      <c r="AX27" s="122">
        <v>1</v>
      </c>
      <c r="AY27" s="53">
        <v>0</v>
      </c>
      <c r="AZ27" s="93">
        <f t="shared" si="26"/>
        <v>0</v>
      </c>
      <c r="BA27" s="173"/>
      <c r="BB27" s="173"/>
      <c r="BC27" s="173"/>
      <c r="BD27" s="122">
        <v>1</v>
      </c>
      <c r="BE27" s="53">
        <v>0</v>
      </c>
      <c r="BF27" s="93">
        <f t="shared" ref="BF27" si="45">IF(ISERROR(BE27/BD27),0,(BE27/BD27))</f>
        <v>0</v>
      </c>
      <c r="BG27" s="173"/>
      <c r="BH27" s="173"/>
      <c r="BI27" s="173"/>
      <c r="BJ27" s="122">
        <v>1</v>
      </c>
      <c r="BK27" s="53">
        <v>0</v>
      </c>
      <c r="BL27" s="93">
        <f t="shared" si="6"/>
        <v>0</v>
      </c>
      <c r="BM27" s="167"/>
      <c r="BN27" s="168"/>
      <c r="BO27" s="169"/>
      <c r="BP27" s="122">
        <v>1</v>
      </c>
      <c r="BQ27" s="53">
        <v>0</v>
      </c>
      <c r="BR27" s="93">
        <f t="shared" ref="BR27" si="46">IF(ISERROR(BQ27/BP27),0,(BQ27/BP27))</f>
        <v>0</v>
      </c>
      <c r="BS27" s="173"/>
      <c r="BT27" s="173"/>
      <c r="BU27" s="173"/>
      <c r="BV27" s="122">
        <v>1</v>
      </c>
      <c r="BW27" s="53">
        <v>0</v>
      </c>
      <c r="BX27" s="93">
        <f t="shared" si="8"/>
        <v>0</v>
      </c>
      <c r="BY27" s="167"/>
      <c r="BZ27" s="168"/>
      <c r="CA27" s="169"/>
      <c r="CB27" s="122">
        <v>1</v>
      </c>
      <c r="CC27" s="53">
        <v>0</v>
      </c>
      <c r="CD27" s="93">
        <f t="shared" si="9"/>
        <v>0</v>
      </c>
      <c r="CE27" s="173"/>
      <c r="CF27" s="173"/>
      <c r="CG27" s="173"/>
      <c r="CH27" s="122">
        <v>1</v>
      </c>
      <c r="CI27" s="53">
        <v>0</v>
      </c>
      <c r="CJ27" s="93">
        <f t="shared" si="10"/>
        <v>0</v>
      </c>
      <c r="CK27" s="173"/>
      <c r="CL27" s="173"/>
      <c r="CM27" s="173"/>
      <c r="CN27" s="122">
        <v>1</v>
      </c>
      <c r="CO27" s="53">
        <v>0</v>
      </c>
      <c r="CP27" s="93">
        <f t="shared" si="11"/>
        <v>0</v>
      </c>
      <c r="CQ27" s="170"/>
      <c r="CR27" s="172"/>
      <c r="CS27" s="85">
        <v>1</v>
      </c>
      <c r="CT27" s="53">
        <v>0</v>
      </c>
      <c r="CU27" s="81">
        <f t="shared" si="43"/>
        <v>0</v>
      </c>
    </row>
    <row r="28" spans="1:99" s="2" customFormat="1" ht="190.5" customHeight="1" thickBot="1" x14ac:dyDescent="0.4">
      <c r="A28" s="124" t="s">
        <v>170</v>
      </c>
      <c r="B28" s="129">
        <v>7550</v>
      </c>
      <c r="C28" s="54">
        <v>5</v>
      </c>
      <c r="D28" s="67" t="s">
        <v>150</v>
      </c>
      <c r="E28" s="67" t="s">
        <v>145</v>
      </c>
      <c r="F28" s="54" t="s">
        <v>122</v>
      </c>
      <c r="G28" s="54">
        <v>540</v>
      </c>
      <c r="H28" s="54" t="s">
        <v>122</v>
      </c>
      <c r="I28" s="54" t="s">
        <v>122</v>
      </c>
      <c r="J28" s="54" t="s">
        <v>126</v>
      </c>
      <c r="K28" s="54" t="s">
        <v>122</v>
      </c>
      <c r="L28" s="54" t="s">
        <v>120</v>
      </c>
      <c r="M28" s="54" t="s">
        <v>122</v>
      </c>
      <c r="N28" s="54" t="s">
        <v>137</v>
      </c>
      <c r="O28" s="57">
        <v>0.16666666666666669</v>
      </c>
      <c r="P28" s="68" t="s">
        <v>419</v>
      </c>
      <c r="Q28" s="68" t="s">
        <v>420</v>
      </c>
      <c r="R28" s="53">
        <v>1</v>
      </c>
      <c r="S28" s="53">
        <v>1</v>
      </c>
      <c r="T28" s="53" t="s">
        <v>161</v>
      </c>
      <c r="U28" s="53" t="s">
        <v>152</v>
      </c>
      <c r="V28" s="53" t="s">
        <v>158</v>
      </c>
      <c r="W28" s="68" t="s">
        <v>421</v>
      </c>
      <c r="X28" s="68" t="s">
        <v>422</v>
      </c>
      <c r="Y28" s="68" t="s">
        <v>423</v>
      </c>
      <c r="Z28" s="122">
        <v>1</v>
      </c>
      <c r="AA28" s="53">
        <v>0</v>
      </c>
      <c r="AB28" s="93">
        <f t="shared" si="39"/>
        <v>0</v>
      </c>
      <c r="AC28" s="173"/>
      <c r="AD28" s="173"/>
      <c r="AE28" s="173"/>
      <c r="AF28" s="122">
        <v>1</v>
      </c>
      <c r="AG28" s="53">
        <v>0</v>
      </c>
      <c r="AH28" s="93">
        <f t="shared" si="29"/>
        <v>0</v>
      </c>
      <c r="AI28" s="173"/>
      <c r="AJ28" s="173"/>
      <c r="AK28" s="173"/>
      <c r="AL28" s="122">
        <v>1</v>
      </c>
      <c r="AM28" s="53">
        <v>0</v>
      </c>
      <c r="AN28" s="93">
        <f t="shared" si="30"/>
        <v>0</v>
      </c>
      <c r="AO28" s="173"/>
      <c r="AP28" s="173"/>
      <c r="AQ28" s="173"/>
      <c r="AR28" s="122">
        <v>1</v>
      </c>
      <c r="AS28" s="53">
        <v>0</v>
      </c>
      <c r="AT28" s="93">
        <f t="shared" ref="AT28" si="47">IF(ISERROR(AS28/AR28),0,(AS28/AR28))</f>
        <v>0</v>
      </c>
      <c r="AU28" s="173"/>
      <c r="AV28" s="173"/>
      <c r="AW28" s="173"/>
      <c r="AX28" s="122">
        <v>1</v>
      </c>
      <c r="AY28" s="53">
        <v>0</v>
      </c>
      <c r="AZ28" s="93">
        <f t="shared" si="26"/>
        <v>0</v>
      </c>
      <c r="BA28" s="173"/>
      <c r="BB28" s="173"/>
      <c r="BC28" s="173"/>
      <c r="BD28" s="122">
        <v>1</v>
      </c>
      <c r="BE28" s="53">
        <v>0</v>
      </c>
      <c r="BF28" s="93">
        <f t="shared" ref="BF28" si="48">IF(ISERROR(BE28/BD28),0,(BE28/BD28))</f>
        <v>0</v>
      </c>
      <c r="BG28" s="173"/>
      <c r="BH28" s="173"/>
      <c r="BI28" s="173"/>
      <c r="BJ28" s="122">
        <v>1</v>
      </c>
      <c r="BK28" s="53">
        <v>0</v>
      </c>
      <c r="BL28" s="93">
        <f t="shared" si="6"/>
        <v>0</v>
      </c>
      <c r="BM28" s="167"/>
      <c r="BN28" s="168"/>
      <c r="BO28" s="169"/>
      <c r="BP28" s="122">
        <v>1</v>
      </c>
      <c r="BQ28" s="53">
        <v>0</v>
      </c>
      <c r="BR28" s="93">
        <f t="shared" ref="BR28" si="49">IF(ISERROR(BQ28/BP28),0,(BQ28/BP28))</f>
        <v>0</v>
      </c>
      <c r="BS28" s="173"/>
      <c r="BT28" s="173"/>
      <c r="BU28" s="173"/>
      <c r="BV28" s="122">
        <v>1</v>
      </c>
      <c r="BW28" s="53">
        <v>0</v>
      </c>
      <c r="BX28" s="93">
        <f t="shared" si="8"/>
        <v>0</v>
      </c>
      <c r="BY28" s="167"/>
      <c r="BZ28" s="168"/>
      <c r="CA28" s="169"/>
      <c r="CB28" s="122">
        <v>1</v>
      </c>
      <c r="CC28" s="53">
        <v>0</v>
      </c>
      <c r="CD28" s="93">
        <f t="shared" si="9"/>
        <v>0</v>
      </c>
      <c r="CE28" s="173"/>
      <c r="CF28" s="173"/>
      <c r="CG28" s="173"/>
      <c r="CH28" s="122">
        <v>1</v>
      </c>
      <c r="CI28" s="53">
        <v>0</v>
      </c>
      <c r="CJ28" s="93">
        <f t="shared" si="10"/>
        <v>0</v>
      </c>
      <c r="CK28" s="173"/>
      <c r="CL28" s="173"/>
      <c r="CM28" s="173"/>
      <c r="CN28" s="122">
        <v>1</v>
      </c>
      <c r="CO28" s="53">
        <v>0</v>
      </c>
      <c r="CP28" s="93">
        <f t="shared" si="11"/>
        <v>0</v>
      </c>
      <c r="CQ28" s="170"/>
      <c r="CR28" s="172"/>
      <c r="CS28" s="85">
        <v>1</v>
      </c>
      <c r="CT28" s="65">
        <f t="shared" ref="CT28" si="50">IF(T28="SUMA",(AA28+AG28+AM28+AS28+AY28+BE28+BK28+BQ28+CI28+CO28+BW28+CC28),(AA28))</f>
        <v>0</v>
      </c>
      <c r="CU28" s="81">
        <f t="shared" ref="CU28" si="51">IF(ISERROR(CT28/CS28),0,(CT28/CS28))</f>
        <v>0</v>
      </c>
    </row>
    <row r="29" spans="1:99" s="2" customFormat="1" ht="190.5" customHeight="1" thickBot="1" x14ac:dyDescent="0.4">
      <c r="A29" s="124" t="s">
        <v>170</v>
      </c>
      <c r="B29" s="129">
        <v>7550</v>
      </c>
      <c r="C29" s="54">
        <v>5</v>
      </c>
      <c r="D29" s="67" t="s">
        <v>150</v>
      </c>
      <c r="E29" s="67" t="s">
        <v>145</v>
      </c>
      <c r="F29" s="54" t="s">
        <v>122</v>
      </c>
      <c r="G29" s="54">
        <v>540</v>
      </c>
      <c r="H29" s="54" t="s">
        <v>122</v>
      </c>
      <c r="I29" s="54" t="s">
        <v>122</v>
      </c>
      <c r="J29" s="54" t="s">
        <v>126</v>
      </c>
      <c r="K29" s="54" t="s">
        <v>122</v>
      </c>
      <c r="L29" s="54" t="s">
        <v>120</v>
      </c>
      <c r="M29" s="54" t="s">
        <v>122</v>
      </c>
      <c r="N29" s="54" t="s">
        <v>137</v>
      </c>
      <c r="O29" s="57">
        <v>0.16666666666666669</v>
      </c>
      <c r="P29" s="68" t="s">
        <v>424</v>
      </c>
      <c r="Q29" s="68" t="s">
        <v>425</v>
      </c>
      <c r="R29" s="53">
        <v>1</v>
      </c>
      <c r="S29" s="53">
        <v>1</v>
      </c>
      <c r="T29" s="53" t="s">
        <v>161</v>
      </c>
      <c r="U29" s="53" t="s">
        <v>152</v>
      </c>
      <c r="V29" s="53" t="s">
        <v>158</v>
      </c>
      <c r="W29" s="68" t="s">
        <v>421</v>
      </c>
      <c r="X29" s="68" t="s">
        <v>426</v>
      </c>
      <c r="Y29" s="68" t="s">
        <v>427</v>
      </c>
      <c r="Z29" s="122">
        <v>1</v>
      </c>
      <c r="AA29" s="53">
        <v>0</v>
      </c>
      <c r="AB29" s="93">
        <f t="shared" si="39"/>
        <v>0</v>
      </c>
      <c r="AC29" s="173"/>
      <c r="AD29" s="173"/>
      <c r="AE29" s="173"/>
      <c r="AF29" s="122">
        <v>1</v>
      </c>
      <c r="AG29" s="53">
        <v>0</v>
      </c>
      <c r="AH29" s="93">
        <f t="shared" si="29"/>
        <v>0</v>
      </c>
      <c r="AI29" s="173"/>
      <c r="AJ29" s="173"/>
      <c r="AK29" s="173"/>
      <c r="AL29" s="122">
        <v>1</v>
      </c>
      <c r="AM29" s="53">
        <v>0</v>
      </c>
      <c r="AN29" s="93">
        <f t="shared" si="30"/>
        <v>0</v>
      </c>
      <c r="AO29" s="173"/>
      <c r="AP29" s="173"/>
      <c r="AQ29" s="173"/>
      <c r="AR29" s="122">
        <v>1</v>
      </c>
      <c r="AS29" s="53">
        <v>0</v>
      </c>
      <c r="AT29" s="93">
        <f t="shared" ref="AT29" si="52">IF(ISERROR(AS29/AR29),0,(AS29/AR29))</f>
        <v>0</v>
      </c>
      <c r="AU29" s="173"/>
      <c r="AV29" s="173"/>
      <c r="AW29" s="173"/>
      <c r="AX29" s="122">
        <v>1</v>
      </c>
      <c r="AY29" s="53">
        <v>0</v>
      </c>
      <c r="AZ29" s="93">
        <f t="shared" si="26"/>
        <v>0</v>
      </c>
      <c r="BA29" s="173"/>
      <c r="BB29" s="173"/>
      <c r="BC29" s="173"/>
      <c r="BD29" s="122">
        <v>1</v>
      </c>
      <c r="BE29" s="53">
        <v>0</v>
      </c>
      <c r="BF29" s="93">
        <f t="shared" ref="BF29" si="53">IF(ISERROR(BE29/BD29),0,(BE29/BD29))</f>
        <v>0</v>
      </c>
      <c r="BG29" s="173"/>
      <c r="BH29" s="173"/>
      <c r="BI29" s="173"/>
      <c r="BJ29" s="122">
        <v>1</v>
      </c>
      <c r="BK29" s="53">
        <v>0</v>
      </c>
      <c r="BL29" s="93">
        <f t="shared" si="6"/>
        <v>0</v>
      </c>
      <c r="BM29" s="167"/>
      <c r="BN29" s="168"/>
      <c r="BO29" s="169"/>
      <c r="BP29" s="122">
        <v>1</v>
      </c>
      <c r="BQ29" s="53">
        <v>0</v>
      </c>
      <c r="BR29" s="93">
        <f t="shared" ref="BR29" si="54">IF(ISERROR(BQ29/BP29),0,(BQ29/BP29))</f>
        <v>0</v>
      </c>
      <c r="BS29" s="173"/>
      <c r="BT29" s="173"/>
      <c r="BU29" s="173"/>
      <c r="BV29" s="122">
        <v>1</v>
      </c>
      <c r="BW29" s="53">
        <v>0</v>
      </c>
      <c r="BX29" s="93">
        <f t="shared" si="8"/>
        <v>0</v>
      </c>
      <c r="BY29" s="167"/>
      <c r="BZ29" s="168"/>
      <c r="CA29" s="169"/>
      <c r="CB29" s="122">
        <v>1</v>
      </c>
      <c r="CC29" s="55">
        <v>0</v>
      </c>
      <c r="CD29" s="93">
        <f t="shared" si="9"/>
        <v>0</v>
      </c>
      <c r="CE29" s="173"/>
      <c r="CF29" s="173"/>
      <c r="CG29" s="173"/>
      <c r="CH29" s="122">
        <v>1</v>
      </c>
      <c r="CI29" s="53">
        <v>0</v>
      </c>
      <c r="CJ29" s="93">
        <f t="shared" si="10"/>
        <v>0</v>
      </c>
      <c r="CK29" s="173"/>
      <c r="CL29" s="173"/>
      <c r="CM29" s="173"/>
      <c r="CN29" s="122">
        <v>1</v>
      </c>
      <c r="CO29" s="53">
        <v>0</v>
      </c>
      <c r="CP29" s="93">
        <f t="shared" si="11"/>
        <v>0</v>
      </c>
      <c r="CQ29" s="170"/>
      <c r="CR29" s="172"/>
      <c r="CS29" s="122">
        <v>1</v>
      </c>
      <c r="CT29" s="65">
        <f t="shared" ref="CT29" si="55">IF(T29="SUMA",(AA29+AG29+AM29+AS29+AY29+BE29+BK29+BQ29+CI29+CO29+BW29+CC29),(AA29))</f>
        <v>0</v>
      </c>
      <c r="CU29" s="81">
        <f t="shared" ref="CU29" si="56">IF(ISERROR(CT29/CS29),0,(CT29/CS29))</f>
        <v>0</v>
      </c>
    </row>
    <row r="30" spans="1:99" s="2" customFormat="1" ht="190.5" customHeight="1" thickBot="1" x14ac:dyDescent="0.4">
      <c r="A30" s="124" t="s">
        <v>170</v>
      </c>
      <c r="B30" s="129">
        <v>7550</v>
      </c>
      <c r="C30" s="54">
        <v>5</v>
      </c>
      <c r="D30" s="67" t="s">
        <v>150</v>
      </c>
      <c r="E30" s="67" t="s">
        <v>145</v>
      </c>
      <c r="F30" s="54" t="s">
        <v>122</v>
      </c>
      <c r="G30" s="54">
        <v>540</v>
      </c>
      <c r="H30" s="54" t="s">
        <v>122</v>
      </c>
      <c r="I30" s="54" t="s">
        <v>122</v>
      </c>
      <c r="J30" s="54" t="s">
        <v>126</v>
      </c>
      <c r="K30" s="54" t="s">
        <v>122</v>
      </c>
      <c r="L30" s="54" t="s">
        <v>120</v>
      </c>
      <c r="M30" s="54" t="s">
        <v>122</v>
      </c>
      <c r="N30" s="54" t="s">
        <v>137</v>
      </c>
      <c r="O30" s="57">
        <v>0.16666666666666669</v>
      </c>
      <c r="P30" s="68" t="s">
        <v>428</v>
      </c>
      <c r="Q30" s="68" t="s">
        <v>429</v>
      </c>
      <c r="R30" s="53">
        <v>1</v>
      </c>
      <c r="S30" s="53">
        <v>1</v>
      </c>
      <c r="T30" s="53" t="s">
        <v>161</v>
      </c>
      <c r="U30" s="53" t="s">
        <v>152</v>
      </c>
      <c r="V30" s="53" t="s">
        <v>158</v>
      </c>
      <c r="W30" s="68" t="s">
        <v>421</v>
      </c>
      <c r="X30" s="68" t="s">
        <v>430</v>
      </c>
      <c r="Y30" s="68" t="s">
        <v>431</v>
      </c>
      <c r="Z30" s="122">
        <v>1</v>
      </c>
      <c r="AA30" s="53">
        <v>0</v>
      </c>
      <c r="AB30" s="93">
        <f t="shared" si="39"/>
        <v>0</v>
      </c>
      <c r="AC30" s="173"/>
      <c r="AD30" s="173"/>
      <c r="AE30" s="173"/>
      <c r="AF30" s="122">
        <v>1</v>
      </c>
      <c r="AG30" s="53">
        <v>0</v>
      </c>
      <c r="AH30" s="93">
        <f t="shared" si="29"/>
        <v>0</v>
      </c>
      <c r="AI30" s="173"/>
      <c r="AJ30" s="173"/>
      <c r="AK30" s="173"/>
      <c r="AL30" s="122">
        <v>1</v>
      </c>
      <c r="AM30" s="53">
        <v>0</v>
      </c>
      <c r="AN30" s="93">
        <f t="shared" si="30"/>
        <v>0</v>
      </c>
      <c r="AO30" s="173"/>
      <c r="AP30" s="173"/>
      <c r="AQ30" s="173"/>
      <c r="AR30" s="122">
        <v>1</v>
      </c>
      <c r="AS30" s="53">
        <v>0</v>
      </c>
      <c r="AT30" s="93">
        <f t="shared" ref="AT30" si="57">IF(ISERROR(AS30/AR30),0,(AS30/AR30))</f>
        <v>0</v>
      </c>
      <c r="AU30" s="173"/>
      <c r="AV30" s="173"/>
      <c r="AW30" s="173"/>
      <c r="AX30" s="122">
        <v>1</v>
      </c>
      <c r="AY30" s="53">
        <v>0</v>
      </c>
      <c r="AZ30" s="93">
        <f t="shared" si="26"/>
        <v>0</v>
      </c>
      <c r="BA30" s="173"/>
      <c r="BB30" s="173"/>
      <c r="BC30" s="173"/>
      <c r="BD30" s="122">
        <v>1</v>
      </c>
      <c r="BE30" s="53">
        <v>0</v>
      </c>
      <c r="BF30" s="93">
        <f t="shared" ref="BF30" si="58">IF(ISERROR(BE30/BD30),0,(BE30/BD30))</f>
        <v>0</v>
      </c>
      <c r="BG30" s="173"/>
      <c r="BH30" s="173"/>
      <c r="BI30" s="173"/>
      <c r="BJ30" s="122">
        <v>1</v>
      </c>
      <c r="BK30" s="53">
        <v>0</v>
      </c>
      <c r="BL30" s="93">
        <f t="shared" si="6"/>
        <v>0</v>
      </c>
      <c r="BM30" s="167"/>
      <c r="BN30" s="168"/>
      <c r="BO30" s="169"/>
      <c r="BP30" s="122">
        <v>1</v>
      </c>
      <c r="BQ30" s="53">
        <v>0</v>
      </c>
      <c r="BR30" s="93">
        <f t="shared" ref="BR30" si="59">IF(ISERROR(BQ30/BP30),0,(BQ30/BP30))</f>
        <v>0</v>
      </c>
      <c r="BS30" s="173"/>
      <c r="BT30" s="173"/>
      <c r="BU30" s="173"/>
      <c r="BV30" s="122">
        <v>1</v>
      </c>
      <c r="BW30" s="53">
        <v>0</v>
      </c>
      <c r="BX30" s="93">
        <f t="shared" si="8"/>
        <v>0</v>
      </c>
      <c r="BY30" s="167"/>
      <c r="BZ30" s="168"/>
      <c r="CA30" s="169"/>
      <c r="CB30" s="122">
        <v>1</v>
      </c>
      <c r="CC30" s="53">
        <v>0</v>
      </c>
      <c r="CD30" s="93">
        <f t="shared" si="9"/>
        <v>0</v>
      </c>
      <c r="CE30" s="173"/>
      <c r="CF30" s="173"/>
      <c r="CG30" s="173"/>
      <c r="CH30" s="122">
        <v>1</v>
      </c>
      <c r="CI30" s="53">
        <v>0</v>
      </c>
      <c r="CJ30" s="93">
        <f t="shared" si="10"/>
        <v>0</v>
      </c>
      <c r="CK30" s="173"/>
      <c r="CL30" s="173"/>
      <c r="CM30" s="173"/>
      <c r="CN30" s="122">
        <v>1</v>
      </c>
      <c r="CO30" s="53">
        <v>0</v>
      </c>
      <c r="CP30" s="93">
        <f t="shared" si="11"/>
        <v>0</v>
      </c>
      <c r="CQ30" s="170"/>
      <c r="CR30" s="172"/>
      <c r="CS30" s="122">
        <v>1</v>
      </c>
      <c r="CT30" s="53">
        <v>0</v>
      </c>
      <c r="CU30" s="81">
        <f t="shared" ref="CU30" si="60">IF(ISERROR(CT30/CS30),0,(CT30/CS30))</f>
        <v>0</v>
      </c>
    </row>
    <row r="31" spans="1:99" s="2" customFormat="1" ht="190.5" customHeight="1" thickBot="1" x14ac:dyDescent="0.4">
      <c r="A31" s="124" t="s">
        <v>170</v>
      </c>
      <c r="B31" s="129">
        <v>7550</v>
      </c>
      <c r="C31" s="54">
        <v>5</v>
      </c>
      <c r="D31" s="67" t="s">
        <v>150</v>
      </c>
      <c r="E31" s="67" t="s">
        <v>145</v>
      </c>
      <c r="F31" s="54" t="s">
        <v>122</v>
      </c>
      <c r="G31" s="54">
        <v>540</v>
      </c>
      <c r="H31" s="54" t="s">
        <v>122</v>
      </c>
      <c r="I31" s="54" t="s">
        <v>122</v>
      </c>
      <c r="J31" s="54" t="s">
        <v>126</v>
      </c>
      <c r="K31" s="54" t="s">
        <v>122</v>
      </c>
      <c r="L31" s="54" t="s">
        <v>120</v>
      </c>
      <c r="M31" s="54" t="s">
        <v>122</v>
      </c>
      <c r="N31" s="54" t="s">
        <v>137</v>
      </c>
      <c r="O31" s="57">
        <v>0.16666666666666669</v>
      </c>
      <c r="P31" s="68" t="s">
        <v>432</v>
      </c>
      <c r="Q31" s="68" t="s">
        <v>433</v>
      </c>
      <c r="R31" s="53" t="s">
        <v>441</v>
      </c>
      <c r="S31" s="134">
        <v>0.9</v>
      </c>
      <c r="T31" s="53" t="s">
        <v>161</v>
      </c>
      <c r="U31" s="53" t="s">
        <v>152</v>
      </c>
      <c r="V31" s="53" t="s">
        <v>158</v>
      </c>
      <c r="W31" s="68" t="s">
        <v>421</v>
      </c>
      <c r="X31" s="68" t="s">
        <v>434</v>
      </c>
      <c r="Y31" s="68" t="s">
        <v>431</v>
      </c>
      <c r="Z31" s="77">
        <v>0.9</v>
      </c>
      <c r="AA31" s="53">
        <v>0</v>
      </c>
      <c r="AB31" s="93">
        <f t="shared" si="39"/>
        <v>0</v>
      </c>
      <c r="AC31" s="173"/>
      <c r="AD31" s="173"/>
      <c r="AE31" s="173"/>
      <c r="AF31" s="77">
        <v>0.9</v>
      </c>
      <c r="AG31" s="53">
        <v>0</v>
      </c>
      <c r="AH31" s="93">
        <f t="shared" si="29"/>
        <v>0</v>
      </c>
      <c r="AI31" s="173"/>
      <c r="AJ31" s="173"/>
      <c r="AK31" s="173"/>
      <c r="AL31" s="77">
        <v>0.9</v>
      </c>
      <c r="AM31" s="53">
        <v>0</v>
      </c>
      <c r="AN31" s="93">
        <f t="shared" si="30"/>
        <v>0</v>
      </c>
      <c r="AO31" s="173"/>
      <c r="AP31" s="173"/>
      <c r="AQ31" s="173"/>
      <c r="AR31" s="77">
        <v>0.9</v>
      </c>
      <c r="AS31" s="53">
        <v>0</v>
      </c>
      <c r="AT31" s="93">
        <f t="shared" ref="AT31" si="61">IF(ISERROR(AS31/AR31),0,(AS31/AR31))</f>
        <v>0</v>
      </c>
      <c r="AU31" s="173"/>
      <c r="AV31" s="173"/>
      <c r="AW31" s="173"/>
      <c r="AX31" s="77">
        <v>0.9</v>
      </c>
      <c r="AY31" s="53">
        <v>0</v>
      </c>
      <c r="AZ31" s="93">
        <f t="shared" si="26"/>
        <v>0</v>
      </c>
      <c r="BA31" s="173"/>
      <c r="BB31" s="173"/>
      <c r="BC31" s="173"/>
      <c r="BD31" s="77">
        <v>0.9</v>
      </c>
      <c r="BE31" s="53">
        <v>0</v>
      </c>
      <c r="BF31" s="93">
        <f t="shared" ref="BF31" si="62">IF(ISERROR(BE31/BD31),0,(BE31/BD31))</f>
        <v>0</v>
      </c>
      <c r="BG31" s="173"/>
      <c r="BH31" s="173"/>
      <c r="BI31" s="173"/>
      <c r="BJ31" s="77">
        <v>0.9</v>
      </c>
      <c r="BK31" s="53">
        <v>0</v>
      </c>
      <c r="BL31" s="93">
        <f t="shared" si="6"/>
        <v>0</v>
      </c>
      <c r="BM31" s="167"/>
      <c r="BN31" s="168"/>
      <c r="BO31" s="169"/>
      <c r="BP31" s="77">
        <v>0.9</v>
      </c>
      <c r="BQ31" s="53">
        <v>0</v>
      </c>
      <c r="BR31" s="93">
        <f t="shared" ref="BR31" si="63">IF(ISERROR(BQ31/BP31),0,(BQ31/BP31))</f>
        <v>0</v>
      </c>
      <c r="BS31" s="173"/>
      <c r="BT31" s="173"/>
      <c r="BU31" s="173"/>
      <c r="BV31" s="77">
        <v>0.9</v>
      </c>
      <c r="BW31" s="53">
        <v>0</v>
      </c>
      <c r="BX31" s="93">
        <f t="shared" si="8"/>
        <v>0</v>
      </c>
      <c r="BY31" s="167"/>
      <c r="BZ31" s="168"/>
      <c r="CA31" s="169"/>
      <c r="CB31" s="77">
        <v>0.9</v>
      </c>
      <c r="CC31" s="53">
        <v>0</v>
      </c>
      <c r="CD31" s="93">
        <f t="shared" si="9"/>
        <v>0</v>
      </c>
      <c r="CE31" s="173"/>
      <c r="CF31" s="173"/>
      <c r="CG31" s="173"/>
      <c r="CH31" s="77">
        <v>0.9</v>
      </c>
      <c r="CI31" s="53">
        <v>0</v>
      </c>
      <c r="CJ31" s="93">
        <f t="shared" si="10"/>
        <v>0</v>
      </c>
      <c r="CK31" s="173"/>
      <c r="CL31" s="173"/>
      <c r="CM31" s="173"/>
      <c r="CN31" s="77">
        <v>0.9</v>
      </c>
      <c r="CO31" s="53">
        <v>0</v>
      </c>
      <c r="CP31" s="93">
        <f t="shared" si="11"/>
        <v>0</v>
      </c>
      <c r="CQ31" s="170"/>
      <c r="CR31" s="172"/>
      <c r="CS31" s="77">
        <v>0.9</v>
      </c>
      <c r="CT31" s="53">
        <v>0</v>
      </c>
      <c r="CU31" s="81">
        <f t="shared" ref="CU31" si="64">IF(ISERROR(CT31/CS31),0,(CT31/CS31))</f>
        <v>0</v>
      </c>
    </row>
    <row r="32" spans="1:99" s="2" customFormat="1" ht="190.5" customHeight="1" thickBot="1" x14ac:dyDescent="0.4">
      <c r="A32" s="124" t="s">
        <v>170</v>
      </c>
      <c r="B32" s="129">
        <v>7550</v>
      </c>
      <c r="C32" s="54">
        <v>5</v>
      </c>
      <c r="D32" s="67" t="s">
        <v>150</v>
      </c>
      <c r="E32" s="67" t="s">
        <v>145</v>
      </c>
      <c r="F32" s="54" t="s">
        <v>122</v>
      </c>
      <c r="G32" s="54">
        <v>540</v>
      </c>
      <c r="H32" s="54" t="s">
        <v>122</v>
      </c>
      <c r="I32" s="54" t="s">
        <v>122</v>
      </c>
      <c r="J32" s="54" t="s">
        <v>126</v>
      </c>
      <c r="K32" s="54" t="s">
        <v>122</v>
      </c>
      <c r="L32" s="54" t="s">
        <v>120</v>
      </c>
      <c r="M32" s="54" t="s">
        <v>122</v>
      </c>
      <c r="N32" s="54" t="s">
        <v>137</v>
      </c>
      <c r="O32" s="57">
        <v>0.16666666666666669</v>
      </c>
      <c r="P32" s="68" t="s">
        <v>435</v>
      </c>
      <c r="Q32" s="68" t="s">
        <v>436</v>
      </c>
      <c r="R32" s="53">
        <v>1</v>
      </c>
      <c r="S32" s="53">
        <v>1</v>
      </c>
      <c r="T32" s="53" t="s">
        <v>161</v>
      </c>
      <c r="U32" s="53" t="s">
        <v>152</v>
      </c>
      <c r="V32" s="53" t="s">
        <v>158</v>
      </c>
      <c r="W32" s="68" t="s">
        <v>421</v>
      </c>
      <c r="X32" s="68" t="s">
        <v>437</v>
      </c>
      <c r="Y32" s="68" t="s">
        <v>431</v>
      </c>
      <c r="Z32" s="77">
        <v>1</v>
      </c>
      <c r="AA32" s="53">
        <v>0</v>
      </c>
      <c r="AB32" s="93">
        <f t="shared" si="39"/>
        <v>0</v>
      </c>
      <c r="AC32" s="173"/>
      <c r="AD32" s="173"/>
      <c r="AE32" s="173"/>
      <c r="AF32" s="77">
        <v>1</v>
      </c>
      <c r="AG32" s="53">
        <v>0</v>
      </c>
      <c r="AH32" s="93">
        <f t="shared" si="29"/>
        <v>0</v>
      </c>
      <c r="AI32" s="173"/>
      <c r="AJ32" s="173"/>
      <c r="AK32" s="173"/>
      <c r="AL32" s="77">
        <v>1</v>
      </c>
      <c r="AM32" s="53">
        <v>0</v>
      </c>
      <c r="AN32" s="93">
        <f t="shared" si="30"/>
        <v>0</v>
      </c>
      <c r="AO32" s="173"/>
      <c r="AP32" s="173"/>
      <c r="AQ32" s="173"/>
      <c r="AR32" s="77">
        <v>1</v>
      </c>
      <c r="AS32" s="53">
        <v>0</v>
      </c>
      <c r="AT32" s="93">
        <f t="shared" ref="AT32" si="65">IF(ISERROR(AS32/AR32),0,(AS32/AR32))</f>
        <v>0</v>
      </c>
      <c r="AU32" s="173"/>
      <c r="AV32" s="173"/>
      <c r="AW32" s="173"/>
      <c r="AX32" s="77">
        <v>1</v>
      </c>
      <c r="AY32" s="53">
        <v>0</v>
      </c>
      <c r="AZ32" s="93">
        <f t="shared" si="26"/>
        <v>0</v>
      </c>
      <c r="BA32" s="173"/>
      <c r="BB32" s="173"/>
      <c r="BC32" s="173"/>
      <c r="BD32" s="77">
        <v>1</v>
      </c>
      <c r="BE32" s="53">
        <v>0</v>
      </c>
      <c r="BF32" s="93">
        <f t="shared" ref="BF32" si="66">IF(ISERROR(BE32/BD32),0,(BE32/BD32))</f>
        <v>0</v>
      </c>
      <c r="BG32" s="173"/>
      <c r="BH32" s="173"/>
      <c r="BI32" s="173"/>
      <c r="BJ32" s="77">
        <v>1</v>
      </c>
      <c r="BK32" s="53">
        <v>0</v>
      </c>
      <c r="BL32" s="93">
        <f t="shared" si="6"/>
        <v>0</v>
      </c>
      <c r="BM32" s="167"/>
      <c r="BN32" s="168"/>
      <c r="BO32" s="169"/>
      <c r="BP32" s="77">
        <v>1</v>
      </c>
      <c r="BQ32" s="53">
        <v>0</v>
      </c>
      <c r="BR32" s="93">
        <f t="shared" ref="BR32" si="67">IF(ISERROR(BQ32/BP32),0,(BQ32/BP32))</f>
        <v>0</v>
      </c>
      <c r="BS32" s="173"/>
      <c r="BT32" s="173"/>
      <c r="BU32" s="173"/>
      <c r="BV32" s="77">
        <v>1</v>
      </c>
      <c r="BW32" s="53">
        <v>0</v>
      </c>
      <c r="BX32" s="93">
        <f t="shared" si="8"/>
        <v>0</v>
      </c>
      <c r="BY32" s="167"/>
      <c r="BZ32" s="168"/>
      <c r="CA32" s="169"/>
      <c r="CB32" s="77">
        <v>1</v>
      </c>
      <c r="CC32" s="53">
        <v>0</v>
      </c>
      <c r="CD32" s="93">
        <f t="shared" si="9"/>
        <v>0</v>
      </c>
      <c r="CE32" s="173"/>
      <c r="CF32" s="173"/>
      <c r="CG32" s="173"/>
      <c r="CH32" s="77">
        <v>1</v>
      </c>
      <c r="CI32" s="53">
        <v>0</v>
      </c>
      <c r="CJ32" s="93">
        <f t="shared" si="10"/>
        <v>0</v>
      </c>
      <c r="CK32" s="173"/>
      <c r="CL32" s="173"/>
      <c r="CM32" s="173"/>
      <c r="CN32" s="77">
        <v>1</v>
      </c>
      <c r="CO32" s="53">
        <v>0</v>
      </c>
      <c r="CP32" s="93">
        <f t="shared" si="11"/>
        <v>0</v>
      </c>
      <c r="CQ32" s="170"/>
      <c r="CR32" s="172"/>
      <c r="CS32" s="77">
        <v>1</v>
      </c>
      <c r="CT32" s="53">
        <v>0</v>
      </c>
      <c r="CU32" s="81">
        <f t="shared" ref="CU32:CU33" si="68">IF(ISERROR(CT32/CS32),0,(CT32/CS32))</f>
        <v>0</v>
      </c>
    </row>
    <row r="33" spans="1:99" s="2" customFormat="1" ht="190.5" customHeight="1" thickBot="1" x14ac:dyDescent="0.4">
      <c r="A33" s="124" t="s">
        <v>170</v>
      </c>
      <c r="B33" s="129">
        <v>7550</v>
      </c>
      <c r="C33" s="54">
        <v>5</v>
      </c>
      <c r="D33" s="67" t="s">
        <v>150</v>
      </c>
      <c r="E33" s="67" t="s">
        <v>145</v>
      </c>
      <c r="F33" s="54" t="s">
        <v>122</v>
      </c>
      <c r="G33" s="54">
        <v>540</v>
      </c>
      <c r="H33" s="54" t="s">
        <v>122</v>
      </c>
      <c r="I33" s="54" t="s">
        <v>122</v>
      </c>
      <c r="J33" s="54" t="s">
        <v>126</v>
      </c>
      <c r="K33" s="54" t="s">
        <v>122</v>
      </c>
      <c r="L33" s="54" t="s">
        <v>120</v>
      </c>
      <c r="M33" s="54" t="s">
        <v>122</v>
      </c>
      <c r="N33" s="54" t="s">
        <v>137</v>
      </c>
      <c r="O33" s="57">
        <v>0.16666666666666669</v>
      </c>
      <c r="P33" s="68" t="s">
        <v>438</v>
      </c>
      <c r="Q33" s="68" t="s">
        <v>439</v>
      </c>
      <c r="R33" s="53">
        <v>1</v>
      </c>
      <c r="S33" s="53">
        <v>1</v>
      </c>
      <c r="T33" s="53" t="s">
        <v>161</v>
      </c>
      <c r="U33" s="53" t="s">
        <v>152</v>
      </c>
      <c r="V33" s="53" t="s">
        <v>158</v>
      </c>
      <c r="W33" s="68" t="s">
        <v>421</v>
      </c>
      <c r="X33" s="68" t="s">
        <v>437</v>
      </c>
      <c r="Y33" s="68" t="s">
        <v>423</v>
      </c>
      <c r="Z33" s="77">
        <v>1</v>
      </c>
      <c r="AA33" s="53">
        <v>0</v>
      </c>
      <c r="AB33" s="93">
        <f t="shared" si="39"/>
        <v>0</v>
      </c>
      <c r="AC33" s="173"/>
      <c r="AD33" s="173"/>
      <c r="AE33" s="173"/>
      <c r="AF33" s="77">
        <v>1</v>
      </c>
      <c r="AG33" s="53">
        <v>0</v>
      </c>
      <c r="AH33" s="93">
        <f t="shared" si="29"/>
        <v>0</v>
      </c>
      <c r="AI33" s="173"/>
      <c r="AJ33" s="173"/>
      <c r="AK33" s="173"/>
      <c r="AL33" s="77">
        <v>1</v>
      </c>
      <c r="AM33" s="53">
        <v>0</v>
      </c>
      <c r="AN33" s="93">
        <f t="shared" si="30"/>
        <v>0</v>
      </c>
      <c r="AO33" s="173"/>
      <c r="AP33" s="173"/>
      <c r="AQ33" s="173"/>
      <c r="AR33" s="77">
        <v>1</v>
      </c>
      <c r="AS33" s="53">
        <v>0</v>
      </c>
      <c r="AT33" s="93">
        <f t="shared" ref="AT33" si="69">IF(ISERROR(AS33/AR33),0,(AS33/AR33))</f>
        <v>0</v>
      </c>
      <c r="AU33" s="173"/>
      <c r="AV33" s="173"/>
      <c r="AW33" s="173"/>
      <c r="AX33" s="77">
        <v>1</v>
      </c>
      <c r="AY33" s="53">
        <v>0</v>
      </c>
      <c r="AZ33" s="93">
        <f t="shared" si="26"/>
        <v>0</v>
      </c>
      <c r="BA33" s="173"/>
      <c r="BB33" s="173"/>
      <c r="BC33" s="173"/>
      <c r="BD33" s="77">
        <v>1</v>
      </c>
      <c r="BE33" s="53">
        <v>0</v>
      </c>
      <c r="BF33" s="93">
        <f t="shared" ref="BF33" si="70">IF(ISERROR(BE33/BD33),0,(BE33/BD33))</f>
        <v>0</v>
      </c>
      <c r="BG33" s="173"/>
      <c r="BH33" s="173"/>
      <c r="BI33" s="173"/>
      <c r="BJ33" s="77">
        <v>1</v>
      </c>
      <c r="BK33" s="53">
        <v>0</v>
      </c>
      <c r="BL33" s="93">
        <f t="shared" si="6"/>
        <v>0</v>
      </c>
      <c r="BM33" s="167"/>
      <c r="BN33" s="168"/>
      <c r="BO33" s="169"/>
      <c r="BP33" s="77">
        <v>1</v>
      </c>
      <c r="BQ33" s="53">
        <v>0</v>
      </c>
      <c r="BR33" s="93">
        <f t="shared" ref="BR33" si="71">IF(ISERROR(BQ33/BP33),0,(BQ33/BP33))</f>
        <v>0</v>
      </c>
      <c r="BS33" s="173"/>
      <c r="BT33" s="173"/>
      <c r="BU33" s="173"/>
      <c r="BV33" s="77">
        <v>1</v>
      </c>
      <c r="BW33" s="53">
        <v>0</v>
      </c>
      <c r="BX33" s="93">
        <f t="shared" si="8"/>
        <v>0</v>
      </c>
      <c r="BY33" s="167"/>
      <c r="BZ33" s="168"/>
      <c r="CA33" s="169"/>
      <c r="CB33" s="77">
        <v>1</v>
      </c>
      <c r="CC33" s="53">
        <v>0</v>
      </c>
      <c r="CD33" s="93">
        <f t="shared" si="9"/>
        <v>0</v>
      </c>
      <c r="CE33" s="173"/>
      <c r="CF33" s="173"/>
      <c r="CG33" s="173"/>
      <c r="CH33" s="77">
        <v>1</v>
      </c>
      <c r="CI33" s="53">
        <v>0</v>
      </c>
      <c r="CJ33" s="93">
        <f t="shared" si="10"/>
        <v>0</v>
      </c>
      <c r="CK33" s="173"/>
      <c r="CL33" s="173"/>
      <c r="CM33" s="173"/>
      <c r="CN33" s="77">
        <v>1</v>
      </c>
      <c r="CO33" s="53">
        <v>0</v>
      </c>
      <c r="CP33" s="93">
        <f t="shared" si="11"/>
        <v>0</v>
      </c>
      <c r="CQ33" s="170"/>
      <c r="CR33" s="172"/>
      <c r="CS33" s="77">
        <v>1</v>
      </c>
      <c r="CT33" s="53">
        <v>0</v>
      </c>
      <c r="CU33" s="81">
        <f t="shared" si="68"/>
        <v>0</v>
      </c>
    </row>
    <row r="34" spans="1:99" s="2" customFormat="1" ht="190.5" customHeight="1" thickBot="1" x14ac:dyDescent="0.4">
      <c r="A34" s="124" t="s">
        <v>170</v>
      </c>
      <c r="B34" s="129">
        <v>7550</v>
      </c>
      <c r="C34" s="54">
        <v>5</v>
      </c>
      <c r="D34" s="67" t="s">
        <v>150</v>
      </c>
      <c r="E34" s="67" t="s">
        <v>145</v>
      </c>
      <c r="F34" s="54" t="s">
        <v>122</v>
      </c>
      <c r="G34" s="54">
        <v>540</v>
      </c>
      <c r="H34" s="54" t="s">
        <v>122</v>
      </c>
      <c r="I34" s="54" t="s">
        <v>122</v>
      </c>
      <c r="J34" s="54" t="s">
        <v>126</v>
      </c>
      <c r="K34" s="54" t="s">
        <v>122</v>
      </c>
      <c r="L34" s="54" t="s">
        <v>120</v>
      </c>
      <c r="M34" s="54" t="s">
        <v>122</v>
      </c>
      <c r="N34" s="54" t="s">
        <v>137</v>
      </c>
      <c r="O34" s="57">
        <v>1</v>
      </c>
      <c r="P34" s="68" t="s">
        <v>386</v>
      </c>
      <c r="Q34" s="68" t="s">
        <v>387</v>
      </c>
      <c r="R34" s="53">
        <v>1</v>
      </c>
      <c r="S34" s="53">
        <v>1</v>
      </c>
      <c r="T34" s="53" t="s">
        <v>161</v>
      </c>
      <c r="U34" s="53" t="s">
        <v>152</v>
      </c>
      <c r="V34" s="53" t="s">
        <v>158</v>
      </c>
      <c r="W34" s="68" t="s">
        <v>388</v>
      </c>
      <c r="X34" s="68" t="s">
        <v>389</v>
      </c>
      <c r="Y34" s="68" t="s">
        <v>390</v>
      </c>
      <c r="Z34" s="77">
        <v>1</v>
      </c>
      <c r="AA34" s="53">
        <v>0</v>
      </c>
      <c r="AB34" s="93">
        <f t="shared" si="39"/>
        <v>0</v>
      </c>
      <c r="AC34" s="173"/>
      <c r="AD34" s="173"/>
      <c r="AE34" s="173"/>
      <c r="AF34" s="77">
        <v>1</v>
      </c>
      <c r="AG34" s="53">
        <v>0</v>
      </c>
      <c r="AH34" s="93">
        <f t="shared" si="29"/>
        <v>0</v>
      </c>
      <c r="AI34" s="173"/>
      <c r="AJ34" s="173"/>
      <c r="AK34" s="173"/>
      <c r="AL34" s="77">
        <v>1</v>
      </c>
      <c r="AM34" s="53">
        <v>0</v>
      </c>
      <c r="AN34" s="93">
        <f t="shared" si="30"/>
        <v>0</v>
      </c>
      <c r="AO34" s="173"/>
      <c r="AP34" s="173"/>
      <c r="AQ34" s="173"/>
      <c r="AR34" s="77">
        <v>1</v>
      </c>
      <c r="AS34" s="53">
        <v>0</v>
      </c>
      <c r="AT34" s="93">
        <f t="shared" ref="AT34" si="72">IF(ISERROR(AS34/AR34),0,(AS34/AR34))</f>
        <v>0</v>
      </c>
      <c r="AU34" s="173"/>
      <c r="AV34" s="173"/>
      <c r="AW34" s="173"/>
      <c r="AX34" s="77">
        <v>1</v>
      </c>
      <c r="AY34" s="53">
        <v>0</v>
      </c>
      <c r="AZ34" s="93">
        <f t="shared" si="26"/>
        <v>0</v>
      </c>
      <c r="BA34" s="173"/>
      <c r="BB34" s="173"/>
      <c r="BC34" s="173"/>
      <c r="BD34" s="77">
        <v>1</v>
      </c>
      <c r="BE34" s="53">
        <v>0</v>
      </c>
      <c r="BF34" s="93">
        <f t="shared" ref="BF34" si="73">IF(ISERROR(BE34/BD34),0,(BE34/BD34))</f>
        <v>0</v>
      </c>
      <c r="BG34" s="173"/>
      <c r="BH34" s="173"/>
      <c r="BI34" s="173"/>
      <c r="BJ34" s="77">
        <v>1</v>
      </c>
      <c r="BK34" s="53">
        <v>0</v>
      </c>
      <c r="BL34" s="93">
        <f t="shared" si="6"/>
        <v>0</v>
      </c>
      <c r="BM34" s="167"/>
      <c r="BN34" s="168"/>
      <c r="BO34" s="169"/>
      <c r="BP34" s="77">
        <v>1</v>
      </c>
      <c r="BQ34" s="53">
        <v>0</v>
      </c>
      <c r="BR34" s="93">
        <f t="shared" ref="BR34" si="74">IF(ISERROR(BQ34/BP34),0,(BQ34/BP34))</f>
        <v>0</v>
      </c>
      <c r="BS34" s="173"/>
      <c r="BT34" s="173"/>
      <c r="BU34" s="173"/>
      <c r="BV34" s="77">
        <v>1</v>
      </c>
      <c r="BW34" s="53">
        <v>0</v>
      </c>
      <c r="BX34" s="93">
        <f t="shared" si="8"/>
        <v>0</v>
      </c>
      <c r="BY34" s="167"/>
      <c r="BZ34" s="168"/>
      <c r="CA34" s="169"/>
      <c r="CB34" s="77">
        <v>1</v>
      </c>
      <c r="CC34" s="53">
        <v>0</v>
      </c>
      <c r="CD34" s="93">
        <f t="shared" si="9"/>
        <v>0</v>
      </c>
      <c r="CE34" s="173"/>
      <c r="CF34" s="173"/>
      <c r="CG34" s="173"/>
      <c r="CH34" s="77">
        <v>1</v>
      </c>
      <c r="CI34" s="53">
        <v>0</v>
      </c>
      <c r="CJ34" s="93">
        <f t="shared" si="10"/>
        <v>0</v>
      </c>
      <c r="CK34" s="173"/>
      <c r="CL34" s="173"/>
      <c r="CM34" s="173"/>
      <c r="CN34" s="77">
        <v>1</v>
      </c>
      <c r="CO34" s="53">
        <v>0</v>
      </c>
      <c r="CP34" s="93">
        <f t="shared" si="11"/>
        <v>0</v>
      </c>
      <c r="CQ34" s="170"/>
      <c r="CR34" s="172"/>
      <c r="CS34" s="77">
        <v>1</v>
      </c>
      <c r="CT34" s="53">
        <v>0</v>
      </c>
      <c r="CU34" s="81">
        <f t="shared" ref="CU34:CU37" si="75">IF(ISERROR(CT34/CS34),0,(CT34/CS34))</f>
        <v>0</v>
      </c>
    </row>
    <row r="35" spans="1:99" s="2" customFormat="1" ht="190.5" customHeight="1" thickBot="1" x14ac:dyDescent="0.4">
      <c r="A35" s="124" t="s">
        <v>170</v>
      </c>
      <c r="B35" s="129">
        <v>7550</v>
      </c>
      <c r="C35" s="54">
        <v>6</v>
      </c>
      <c r="D35" s="67" t="s">
        <v>151</v>
      </c>
      <c r="E35" s="67" t="s">
        <v>145</v>
      </c>
      <c r="F35" s="54" t="s">
        <v>122</v>
      </c>
      <c r="G35" s="54">
        <v>540</v>
      </c>
      <c r="H35" s="54" t="s">
        <v>122</v>
      </c>
      <c r="I35" s="54" t="s">
        <v>120</v>
      </c>
      <c r="J35" s="54" t="s">
        <v>126</v>
      </c>
      <c r="K35" s="54" t="s">
        <v>122</v>
      </c>
      <c r="L35" s="54" t="s">
        <v>120</v>
      </c>
      <c r="M35" s="54" t="s">
        <v>122</v>
      </c>
      <c r="N35" s="54" t="s">
        <v>136</v>
      </c>
      <c r="O35" s="57">
        <v>0.5</v>
      </c>
      <c r="P35" s="68" t="s">
        <v>340</v>
      </c>
      <c r="Q35" s="68" t="s">
        <v>341</v>
      </c>
      <c r="R35" s="134">
        <v>0.9</v>
      </c>
      <c r="S35" s="134">
        <v>0.9</v>
      </c>
      <c r="T35" s="53" t="s">
        <v>161</v>
      </c>
      <c r="U35" s="53" t="s">
        <v>152</v>
      </c>
      <c r="V35" s="53" t="s">
        <v>158</v>
      </c>
      <c r="W35" s="68" t="s">
        <v>342</v>
      </c>
      <c r="X35" s="68" t="s">
        <v>343</v>
      </c>
      <c r="Y35" s="73" t="s">
        <v>242</v>
      </c>
      <c r="Z35" s="122">
        <v>0.9</v>
      </c>
      <c r="AA35" s="53">
        <v>0</v>
      </c>
      <c r="AB35" s="93">
        <f t="shared" si="39"/>
        <v>0</v>
      </c>
      <c r="AC35" s="173"/>
      <c r="AD35" s="173"/>
      <c r="AE35" s="173"/>
      <c r="AF35" s="77">
        <v>0.9</v>
      </c>
      <c r="AG35" s="53">
        <v>0</v>
      </c>
      <c r="AH35" s="93">
        <f t="shared" si="29"/>
        <v>0</v>
      </c>
      <c r="AI35" s="173"/>
      <c r="AJ35" s="173"/>
      <c r="AK35" s="173"/>
      <c r="AL35" s="77">
        <v>0.9</v>
      </c>
      <c r="AM35" s="53">
        <v>0</v>
      </c>
      <c r="AN35" s="93">
        <f t="shared" si="30"/>
        <v>0</v>
      </c>
      <c r="AO35" s="173"/>
      <c r="AP35" s="173"/>
      <c r="AQ35" s="173"/>
      <c r="AR35" s="77">
        <v>0.9</v>
      </c>
      <c r="AS35" s="53">
        <v>0</v>
      </c>
      <c r="AT35" s="93">
        <f t="shared" ref="AT35" si="76">IF(ISERROR(AS35/AR35),0,(AS35/AR35))</f>
        <v>0</v>
      </c>
      <c r="AU35" s="173"/>
      <c r="AV35" s="173"/>
      <c r="AW35" s="173"/>
      <c r="AX35" s="77">
        <v>0.9</v>
      </c>
      <c r="AY35" s="53">
        <v>0</v>
      </c>
      <c r="AZ35" s="93">
        <f t="shared" si="26"/>
        <v>0</v>
      </c>
      <c r="BA35" s="173"/>
      <c r="BB35" s="173"/>
      <c r="BC35" s="173"/>
      <c r="BD35" s="77">
        <v>0.9</v>
      </c>
      <c r="BE35" s="53">
        <v>0</v>
      </c>
      <c r="BF35" s="93">
        <f t="shared" ref="BF35" si="77">IF(ISERROR(BE35/BD35),0,(BE35/BD35))</f>
        <v>0</v>
      </c>
      <c r="BG35" s="173"/>
      <c r="BH35" s="173"/>
      <c r="BI35" s="173"/>
      <c r="BJ35" s="77">
        <v>0.9</v>
      </c>
      <c r="BK35" s="53">
        <v>0</v>
      </c>
      <c r="BL35" s="93">
        <f t="shared" si="6"/>
        <v>0</v>
      </c>
      <c r="BM35" s="167"/>
      <c r="BN35" s="168"/>
      <c r="BO35" s="169"/>
      <c r="BP35" s="77">
        <v>0.9</v>
      </c>
      <c r="BQ35" s="53">
        <v>0</v>
      </c>
      <c r="BR35" s="93">
        <f t="shared" ref="BR35" si="78">IF(ISERROR(BQ35/BP35),0,(BQ35/BP35))</f>
        <v>0</v>
      </c>
      <c r="BS35" s="173"/>
      <c r="BT35" s="173"/>
      <c r="BU35" s="173"/>
      <c r="BV35" s="77">
        <v>0.9</v>
      </c>
      <c r="BW35" s="53">
        <v>0</v>
      </c>
      <c r="BX35" s="93">
        <f t="shared" si="8"/>
        <v>0</v>
      </c>
      <c r="BY35" s="167"/>
      <c r="BZ35" s="168"/>
      <c r="CA35" s="169"/>
      <c r="CB35" s="77">
        <v>0.9</v>
      </c>
      <c r="CC35" s="53">
        <v>0</v>
      </c>
      <c r="CD35" s="93">
        <f t="shared" si="9"/>
        <v>0</v>
      </c>
      <c r="CE35" s="173"/>
      <c r="CF35" s="173"/>
      <c r="CG35" s="173"/>
      <c r="CH35" s="77">
        <v>0.9</v>
      </c>
      <c r="CI35" s="53">
        <v>0</v>
      </c>
      <c r="CJ35" s="93">
        <f t="shared" si="10"/>
        <v>0</v>
      </c>
      <c r="CK35" s="173"/>
      <c r="CL35" s="173"/>
      <c r="CM35" s="173"/>
      <c r="CN35" s="77">
        <v>0.9</v>
      </c>
      <c r="CO35" s="53">
        <v>0</v>
      </c>
      <c r="CP35" s="93">
        <f t="shared" si="11"/>
        <v>0</v>
      </c>
      <c r="CQ35" s="170"/>
      <c r="CR35" s="172"/>
      <c r="CS35" s="77">
        <v>0.9</v>
      </c>
      <c r="CT35" s="53">
        <v>0</v>
      </c>
      <c r="CU35" s="81">
        <f t="shared" si="75"/>
        <v>0</v>
      </c>
    </row>
    <row r="36" spans="1:99" s="2" customFormat="1" ht="190.5" customHeight="1" thickBot="1" x14ac:dyDescent="0.4">
      <c r="A36" s="124" t="s">
        <v>170</v>
      </c>
      <c r="B36" s="129">
        <v>7550</v>
      </c>
      <c r="C36" s="54">
        <v>6</v>
      </c>
      <c r="D36" s="67" t="s">
        <v>151</v>
      </c>
      <c r="E36" s="67" t="s">
        <v>145</v>
      </c>
      <c r="F36" s="54" t="s">
        <v>122</v>
      </c>
      <c r="G36" s="54">
        <v>540</v>
      </c>
      <c r="H36" s="54" t="s">
        <v>122</v>
      </c>
      <c r="I36" s="54" t="s">
        <v>120</v>
      </c>
      <c r="J36" s="54" t="s">
        <v>126</v>
      </c>
      <c r="K36" s="54" t="s">
        <v>122</v>
      </c>
      <c r="L36" s="54" t="s">
        <v>120</v>
      </c>
      <c r="M36" s="54" t="s">
        <v>122</v>
      </c>
      <c r="N36" s="68" t="s">
        <v>136</v>
      </c>
      <c r="O36" s="57">
        <v>0.25</v>
      </c>
      <c r="P36" s="68" t="s">
        <v>344</v>
      </c>
      <c r="Q36" s="68" t="s">
        <v>345</v>
      </c>
      <c r="R36" s="53" t="s">
        <v>132</v>
      </c>
      <c r="S36" s="134">
        <v>0.95</v>
      </c>
      <c r="T36" s="53" t="s">
        <v>161</v>
      </c>
      <c r="U36" s="53" t="s">
        <v>152</v>
      </c>
      <c r="V36" s="53" t="s">
        <v>158</v>
      </c>
      <c r="W36" s="68" t="s">
        <v>342</v>
      </c>
      <c r="X36" s="68" t="s">
        <v>346</v>
      </c>
      <c r="Y36" s="68" t="s">
        <v>347</v>
      </c>
      <c r="Z36" s="122">
        <v>0.95</v>
      </c>
      <c r="AA36" s="53">
        <v>0</v>
      </c>
      <c r="AB36" s="93">
        <f t="shared" si="39"/>
        <v>0</v>
      </c>
      <c r="AC36" s="173"/>
      <c r="AD36" s="173"/>
      <c r="AE36" s="173"/>
      <c r="AF36" s="77">
        <v>0.95</v>
      </c>
      <c r="AG36" s="53">
        <v>0</v>
      </c>
      <c r="AH36" s="93">
        <f t="shared" si="29"/>
        <v>0</v>
      </c>
      <c r="AI36" s="173"/>
      <c r="AJ36" s="173"/>
      <c r="AK36" s="173"/>
      <c r="AL36" s="77">
        <v>0.95</v>
      </c>
      <c r="AM36" s="53">
        <v>0</v>
      </c>
      <c r="AN36" s="93">
        <f t="shared" si="30"/>
        <v>0</v>
      </c>
      <c r="AO36" s="173"/>
      <c r="AP36" s="173"/>
      <c r="AQ36" s="173"/>
      <c r="AR36" s="77">
        <v>0.95</v>
      </c>
      <c r="AS36" s="53">
        <v>0</v>
      </c>
      <c r="AT36" s="93">
        <f t="shared" ref="AT36" si="79">IF(ISERROR(AS36/AR36),0,(AS36/AR36))</f>
        <v>0</v>
      </c>
      <c r="AU36" s="173"/>
      <c r="AV36" s="173"/>
      <c r="AW36" s="173"/>
      <c r="AX36" s="77">
        <v>0.95</v>
      </c>
      <c r="AY36" s="53">
        <v>0</v>
      </c>
      <c r="AZ36" s="93">
        <f t="shared" si="26"/>
        <v>0</v>
      </c>
      <c r="BA36" s="173"/>
      <c r="BB36" s="173"/>
      <c r="BC36" s="173"/>
      <c r="BD36" s="77">
        <v>0.95</v>
      </c>
      <c r="BE36" s="53">
        <v>0</v>
      </c>
      <c r="BF36" s="93">
        <f t="shared" ref="BF36" si="80">IF(ISERROR(BE36/BD36),0,(BE36/BD36))</f>
        <v>0</v>
      </c>
      <c r="BG36" s="173"/>
      <c r="BH36" s="173"/>
      <c r="BI36" s="173"/>
      <c r="BJ36" s="77">
        <v>0.95</v>
      </c>
      <c r="BK36" s="53">
        <v>0</v>
      </c>
      <c r="BL36" s="93">
        <f t="shared" si="6"/>
        <v>0</v>
      </c>
      <c r="BM36" s="167"/>
      <c r="BN36" s="168"/>
      <c r="BO36" s="169"/>
      <c r="BP36" s="77">
        <v>0.95</v>
      </c>
      <c r="BQ36" s="53">
        <v>0</v>
      </c>
      <c r="BR36" s="93">
        <f t="shared" ref="BR36" si="81">IF(ISERROR(BQ36/BP36),0,(BQ36/BP36))</f>
        <v>0</v>
      </c>
      <c r="BS36" s="173"/>
      <c r="BT36" s="173"/>
      <c r="BU36" s="173"/>
      <c r="BV36" s="77">
        <v>0.95</v>
      </c>
      <c r="BW36" s="53">
        <v>0</v>
      </c>
      <c r="BX36" s="93">
        <f t="shared" si="8"/>
        <v>0</v>
      </c>
      <c r="BY36" s="167"/>
      <c r="BZ36" s="168"/>
      <c r="CA36" s="169"/>
      <c r="CB36" s="77">
        <v>0.95</v>
      </c>
      <c r="CC36" s="53">
        <v>0</v>
      </c>
      <c r="CD36" s="93">
        <f t="shared" si="9"/>
        <v>0</v>
      </c>
      <c r="CE36" s="173"/>
      <c r="CF36" s="173"/>
      <c r="CG36" s="173"/>
      <c r="CH36" s="77">
        <v>0.95</v>
      </c>
      <c r="CI36" s="53">
        <v>0</v>
      </c>
      <c r="CJ36" s="93">
        <f t="shared" si="10"/>
        <v>0</v>
      </c>
      <c r="CK36" s="173"/>
      <c r="CL36" s="173"/>
      <c r="CM36" s="173"/>
      <c r="CN36" s="77">
        <v>0.95</v>
      </c>
      <c r="CO36" s="53">
        <v>0</v>
      </c>
      <c r="CP36" s="93">
        <f t="shared" si="11"/>
        <v>0</v>
      </c>
      <c r="CQ36" s="170"/>
      <c r="CR36" s="172"/>
      <c r="CS36" s="77">
        <v>0.95</v>
      </c>
      <c r="CT36" s="53">
        <v>0</v>
      </c>
      <c r="CU36" s="81">
        <f t="shared" si="75"/>
        <v>0</v>
      </c>
    </row>
    <row r="37" spans="1:99" s="2" customFormat="1" ht="190.5" customHeight="1" thickBot="1" x14ac:dyDescent="0.4">
      <c r="A37" s="124" t="s">
        <v>170</v>
      </c>
      <c r="B37" s="129">
        <v>7550</v>
      </c>
      <c r="C37" s="54">
        <v>6</v>
      </c>
      <c r="D37" s="67" t="s">
        <v>151</v>
      </c>
      <c r="E37" s="67" t="s">
        <v>145</v>
      </c>
      <c r="F37" s="54" t="s">
        <v>122</v>
      </c>
      <c r="G37" s="54">
        <v>540</v>
      </c>
      <c r="H37" s="54" t="s">
        <v>122</v>
      </c>
      <c r="I37" s="54" t="s">
        <v>120</v>
      </c>
      <c r="J37" s="54" t="s">
        <v>126</v>
      </c>
      <c r="K37" s="54" t="s">
        <v>122</v>
      </c>
      <c r="L37" s="54" t="s">
        <v>120</v>
      </c>
      <c r="M37" s="54" t="s">
        <v>122</v>
      </c>
      <c r="N37" s="54" t="s">
        <v>136</v>
      </c>
      <c r="O37" s="57">
        <v>0.25</v>
      </c>
      <c r="P37" s="68" t="s">
        <v>348</v>
      </c>
      <c r="Q37" s="68" t="s">
        <v>349</v>
      </c>
      <c r="R37" s="53">
        <v>0.73</v>
      </c>
      <c r="S37" s="134">
        <v>0.85</v>
      </c>
      <c r="T37" s="53" t="s">
        <v>161</v>
      </c>
      <c r="U37" s="53" t="s">
        <v>152</v>
      </c>
      <c r="V37" s="53" t="s">
        <v>158</v>
      </c>
      <c r="W37" s="68" t="s">
        <v>342</v>
      </c>
      <c r="X37" s="68" t="s">
        <v>346</v>
      </c>
      <c r="Y37" s="68" t="s">
        <v>350</v>
      </c>
      <c r="Z37" s="77">
        <v>0.85</v>
      </c>
      <c r="AA37" s="53">
        <v>0</v>
      </c>
      <c r="AB37" s="93">
        <f t="shared" si="39"/>
        <v>0</v>
      </c>
      <c r="AC37" s="173"/>
      <c r="AD37" s="173"/>
      <c r="AE37" s="173"/>
      <c r="AF37" s="77">
        <v>0.85</v>
      </c>
      <c r="AG37" s="53">
        <v>0</v>
      </c>
      <c r="AH37" s="93">
        <f t="shared" si="29"/>
        <v>0</v>
      </c>
      <c r="AI37" s="173"/>
      <c r="AJ37" s="173"/>
      <c r="AK37" s="173"/>
      <c r="AL37" s="77">
        <v>0.85</v>
      </c>
      <c r="AM37" s="53">
        <v>0</v>
      </c>
      <c r="AN37" s="93">
        <f t="shared" si="30"/>
        <v>0</v>
      </c>
      <c r="AO37" s="173"/>
      <c r="AP37" s="173"/>
      <c r="AQ37" s="173"/>
      <c r="AR37" s="77">
        <v>0.85</v>
      </c>
      <c r="AS37" s="53">
        <v>0</v>
      </c>
      <c r="AT37" s="93">
        <f t="shared" ref="AT37:AT42" si="82">IF(ISERROR(AS37/AR37),0,(AS37/AR37))</f>
        <v>0</v>
      </c>
      <c r="AU37" s="173"/>
      <c r="AV37" s="173"/>
      <c r="AW37" s="173"/>
      <c r="AX37" s="77">
        <v>0.85</v>
      </c>
      <c r="AY37" s="53">
        <v>0</v>
      </c>
      <c r="AZ37" s="93">
        <f t="shared" ref="AZ37:AZ46" si="83">IF(ISERROR(AY37/AX37),0,(AY37/AX37))</f>
        <v>0</v>
      </c>
      <c r="BA37" s="173"/>
      <c r="BB37" s="173"/>
      <c r="BC37" s="173"/>
      <c r="BD37" s="77">
        <v>0.85</v>
      </c>
      <c r="BE37" s="53">
        <v>0</v>
      </c>
      <c r="BF37" s="93">
        <f t="shared" ref="BF37:BF42" si="84">IF(ISERROR(BE37/BD37),0,(BE37/BD37))</f>
        <v>0</v>
      </c>
      <c r="BG37" s="173"/>
      <c r="BH37" s="173"/>
      <c r="BI37" s="173"/>
      <c r="BJ37" s="77">
        <v>0.85</v>
      </c>
      <c r="BK37" s="53">
        <v>0</v>
      </c>
      <c r="BL37" s="93">
        <f t="shared" si="6"/>
        <v>0</v>
      </c>
      <c r="BM37" s="167"/>
      <c r="BN37" s="168"/>
      <c r="BO37" s="169"/>
      <c r="BP37" s="77">
        <v>0.85</v>
      </c>
      <c r="BQ37" s="53">
        <v>0</v>
      </c>
      <c r="BR37" s="93">
        <f t="shared" ref="BR37:BR42" si="85">IF(ISERROR(BQ37/BP37),0,(BQ37/BP37))</f>
        <v>0</v>
      </c>
      <c r="BS37" s="173"/>
      <c r="BT37" s="173"/>
      <c r="BU37" s="173"/>
      <c r="BV37" s="77">
        <v>0.85</v>
      </c>
      <c r="BW37" s="53">
        <v>0</v>
      </c>
      <c r="BX37" s="93">
        <f t="shared" si="8"/>
        <v>0</v>
      </c>
      <c r="BY37" s="167"/>
      <c r="BZ37" s="168"/>
      <c r="CA37" s="169"/>
      <c r="CB37" s="77">
        <v>0.85</v>
      </c>
      <c r="CC37" s="53">
        <v>0</v>
      </c>
      <c r="CD37" s="93">
        <f t="shared" si="9"/>
        <v>0</v>
      </c>
      <c r="CE37" s="173"/>
      <c r="CF37" s="173"/>
      <c r="CG37" s="173"/>
      <c r="CH37" s="77">
        <v>0.85</v>
      </c>
      <c r="CI37" s="53">
        <v>0</v>
      </c>
      <c r="CJ37" s="93">
        <f t="shared" si="10"/>
        <v>0</v>
      </c>
      <c r="CK37" s="173"/>
      <c r="CL37" s="173"/>
      <c r="CM37" s="173"/>
      <c r="CN37" s="77">
        <v>0.85</v>
      </c>
      <c r="CO37" s="53">
        <v>0</v>
      </c>
      <c r="CP37" s="93">
        <f t="shared" si="11"/>
        <v>0</v>
      </c>
      <c r="CQ37" s="170"/>
      <c r="CR37" s="172"/>
      <c r="CS37" s="77">
        <v>0.85</v>
      </c>
      <c r="CT37" s="53">
        <v>0</v>
      </c>
      <c r="CU37" s="81">
        <f t="shared" si="75"/>
        <v>0</v>
      </c>
    </row>
    <row r="38" spans="1:99" s="2" customFormat="1" ht="190.5" customHeight="1" thickBot="1" x14ac:dyDescent="0.4">
      <c r="A38" s="124" t="s">
        <v>170</v>
      </c>
      <c r="B38" s="129">
        <v>7550</v>
      </c>
      <c r="C38" s="54">
        <v>6</v>
      </c>
      <c r="D38" s="67" t="s">
        <v>151</v>
      </c>
      <c r="E38" s="67" t="s">
        <v>145</v>
      </c>
      <c r="F38" s="54" t="s">
        <v>122</v>
      </c>
      <c r="G38" s="54">
        <v>540</v>
      </c>
      <c r="H38" s="54" t="s">
        <v>122</v>
      </c>
      <c r="I38" s="54" t="s">
        <v>122</v>
      </c>
      <c r="J38" s="54" t="s">
        <v>123</v>
      </c>
      <c r="K38" s="54" t="s">
        <v>120</v>
      </c>
      <c r="L38" s="54" t="s">
        <v>120</v>
      </c>
      <c r="M38" s="54" t="s">
        <v>122</v>
      </c>
      <c r="N38" s="54" t="s">
        <v>123</v>
      </c>
      <c r="O38" s="57">
        <v>0.33</v>
      </c>
      <c r="P38" s="68" t="s">
        <v>351</v>
      </c>
      <c r="Q38" s="68" t="s">
        <v>352</v>
      </c>
      <c r="R38" s="53">
        <v>1</v>
      </c>
      <c r="S38" s="137">
        <v>110</v>
      </c>
      <c r="T38" s="134" t="s">
        <v>119</v>
      </c>
      <c r="U38" s="134" t="s">
        <v>154</v>
      </c>
      <c r="V38" s="134" t="s">
        <v>158</v>
      </c>
      <c r="W38" s="73" t="s">
        <v>123</v>
      </c>
      <c r="X38" s="73" t="s">
        <v>353</v>
      </c>
      <c r="Y38" s="134" t="s">
        <v>354</v>
      </c>
      <c r="Z38" s="123">
        <v>2</v>
      </c>
      <c r="AA38" s="137">
        <v>0</v>
      </c>
      <c r="AB38" s="93">
        <f t="shared" si="39"/>
        <v>0</v>
      </c>
      <c r="AC38" s="173"/>
      <c r="AD38" s="173"/>
      <c r="AE38" s="173"/>
      <c r="AF38" s="123">
        <v>12</v>
      </c>
      <c r="AG38" s="137">
        <v>0</v>
      </c>
      <c r="AH38" s="93">
        <f t="shared" si="29"/>
        <v>0</v>
      </c>
      <c r="AI38" s="173"/>
      <c r="AJ38" s="173"/>
      <c r="AK38" s="173"/>
      <c r="AL38" s="123">
        <v>17</v>
      </c>
      <c r="AM38" s="137">
        <v>0</v>
      </c>
      <c r="AN38" s="93">
        <f t="shared" si="30"/>
        <v>0</v>
      </c>
      <c r="AO38" s="173"/>
      <c r="AP38" s="173"/>
      <c r="AQ38" s="173"/>
      <c r="AR38" s="123">
        <v>16</v>
      </c>
      <c r="AS38" s="137">
        <v>0</v>
      </c>
      <c r="AT38" s="93">
        <f t="shared" si="82"/>
        <v>0</v>
      </c>
      <c r="AU38" s="173"/>
      <c r="AV38" s="173"/>
      <c r="AW38" s="173"/>
      <c r="AX38" s="123">
        <v>12</v>
      </c>
      <c r="AY38" s="137">
        <v>0</v>
      </c>
      <c r="AZ38" s="93">
        <f t="shared" si="83"/>
        <v>0</v>
      </c>
      <c r="BA38" s="173"/>
      <c r="BB38" s="173"/>
      <c r="BC38" s="173"/>
      <c r="BD38" s="123">
        <v>12</v>
      </c>
      <c r="BE38" s="137">
        <v>0</v>
      </c>
      <c r="BF38" s="93">
        <f t="shared" si="84"/>
        <v>0</v>
      </c>
      <c r="BG38" s="173"/>
      <c r="BH38" s="173"/>
      <c r="BI38" s="173"/>
      <c r="BJ38" s="123">
        <v>6</v>
      </c>
      <c r="BK38" s="137">
        <v>0</v>
      </c>
      <c r="BL38" s="93">
        <f t="shared" si="6"/>
        <v>0</v>
      </c>
      <c r="BM38" s="167"/>
      <c r="BN38" s="168"/>
      <c r="BO38" s="169"/>
      <c r="BP38" s="123">
        <v>9</v>
      </c>
      <c r="BQ38" s="137">
        <v>0</v>
      </c>
      <c r="BR38" s="93">
        <f t="shared" si="85"/>
        <v>0</v>
      </c>
      <c r="BS38" s="173"/>
      <c r="BT38" s="173"/>
      <c r="BU38" s="173"/>
      <c r="BV38" s="123">
        <v>7</v>
      </c>
      <c r="BW38" s="137">
        <v>0</v>
      </c>
      <c r="BX38" s="93">
        <f t="shared" si="8"/>
        <v>0</v>
      </c>
      <c r="BY38" s="167"/>
      <c r="BZ38" s="168"/>
      <c r="CA38" s="169"/>
      <c r="CB38" s="123">
        <v>10</v>
      </c>
      <c r="CC38" s="137">
        <v>0</v>
      </c>
      <c r="CD38" s="93">
        <f t="shared" si="9"/>
        <v>0</v>
      </c>
      <c r="CE38" s="173"/>
      <c r="CF38" s="173"/>
      <c r="CG38" s="173"/>
      <c r="CH38" s="123">
        <v>4</v>
      </c>
      <c r="CI38" s="137">
        <v>0</v>
      </c>
      <c r="CJ38" s="93">
        <f t="shared" si="10"/>
        <v>0</v>
      </c>
      <c r="CK38" s="173"/>
      <c r="CL38" s="173"/>
      <c r="CM38" s="173"/>
      <c r="CN38" s="123">
        <v>3</v>
      </c>
      <c r="CO38" s="137">
        <v>0</v>
      </c>
      <c r="CP38" s="93">
        <f t="shared" si="11"/>
        <v>0</v>
      </c>
      <c r="CQ38" s="170"/>
      <c r="CR38" s="172"/>
      <c r="CS38" s="109">
        <f>IF(T38="SUMA",(Z38+AF38+AL38+AR38+AX38+BD38+BJ38+BP38+CH38+CN38+BV38+CB38),(#REF!))</f>
        <v>110</v>
      </c>
      <c r="CT38" s="108">
        <f t="shared" ref="CT38:CT46" si="86">IF(T38="SUMA",(AA38+AG38+AM38+AS38+AY38+BE38+BK38+BQ38+CI38+CO38+BW38+CC38),(AA38))</f>
        <v>0</v>
      </c>
      <c r="CU38" s="96">
        <f t="shared" ref="CU38:CU46" si="87">IF(ISERROR(CT38/CS38),0,(CT38/CS38))</f>
        <v>0</v>
      </c>
    </row>
    <row r="39" spans="1:99" s="2" customFormat="1" ht="190.5" customHeight="1" thickBot="1" x14ac:dyDescent="0.4">
      <c r="A39" s="124" t="s">
        <v>170</v>
      </c>
      <c r="B39" s="129">
        <v>7550</v>
      </c>
      <c r="C39" s="54">
        <v>6</v>
      </c>
      <c r="D39" s="67" t="s">
        <v>151</v>
      </c>
      <c r="E39" s="67" t="s">
        <v>145</v>
      </c>
      <c r="F39" s="54" t="s">
        <v>122</v>
      </c>
      <c r="G39" s="54">
        <v>540</v>
      </c>
      <c r="H39" s="54" t="s">
        <v>122</v>
      </c>
      <c r="I39" s="54" t="s">
        <v>122</v>
      </c>
      <c r="J39" s="54" t="s">
        <v>123</v>
      </c>
      <c r="K39" s="54" t="s">
        <v>120</v>
      </c>
      <c r="L39" s="54" t="s">
        <v>120</v>
      </c>
      <c r="M39" s="54" t="s">
        <v>122</v>
      </c>
      <c r="N39" s="54" t="s">
        <v>123</v>
      </c>
      <c r="O39" s="57">
        <v>0.33</v>
      </c>
      <c r="P39" s="68" t="s">
        <v>355</v>
      </c>
      <c r="Q39" s="68" t="s">
        <v>356</v>
      </c>
      <c r="R39" s="53">
        <v>1</v>
      </c>
      <c r="S39" s="137">
        <v>100</v>
      </c>
      <c r="T39" s="134" t="s">
        <v>119</v>
      </c>
      <c r="U39" s="134" t="s">
        <v>154</v>
      </c>
      <c r="V39" s="134" t="s">
        <v>158</v>
      </c>
      <c r="W39" s="73" t="s">
        <v>123</v>
      </c>
      <c r="X39" s="73" t="s">
        <v>357</v>
      </c>
      <c r="Y39" s="134" t="s">
        <v>358</v>
      </c>
      <c r="Z39" s="78">
        <v>0</v>
      </c>
      <c r="AA39" s="137">
        <v>0</v>
      </c>
      <c r="AB39" s="93">
        <f t="shared" ref="AB39:AB41" si="88">IF(ISERROR(AA39/Z39),0,(AA39/Z39))</f>
        <v>0</v>
      </c>
      <c r="AC39" s="173"/>
      <c r="AD39" s="173"/>
      <c r="AE39" s="173"/>
      <c r="AF39" s="78">
        <v>4</v>
      </c>
      <c r="AG39" s="137">
        <v>0</v>
      </c>
      <c r="AH39" s="93">
        <f t="shared" si="29"/>
        <v>0</v>
      </c>
      <c r="AI39" s="173"/>
      <c r="AJ39" s="173"/>
      <c r="AK39" s="173"/>
      <c r="AL39" s="78">
        <v>6</v>
      </c>
      <c r="AM39" s="137">
        <v>0</v>
      </c>
      <c r="AN39" s="93">
        <f t="shared" si="30"/>
        <v>0</v>
      </c>
      <c r="AO39" s="173"/>
      <c r="AP39" s="173"/>
      <c r="AQ39" s="173"/>
      <c r="AR39" s="78">
        <v>14</v>
      </c>
      <c r="AS39" s="137">
        <v>0</v>
      </c>
      <c r="AT39" s="93">
        <f t="shared" si="82"/>
        <v>0</v>
      </c>
      <c r="AU39" s="173"/>
      <c r="AV39" s="173"/>
      <c r="AW39" s="173"/>
      <c r="AX39" s="78">
        <v>12</v>
      </c>
      <c r="AY39" s="137">
        <v>0</v>
      </c>
      <c r="AZ39" s="93">
        <f t="shared" si="83"/>
        <v>0</v>
      </c>
      <c r="BA39" s="173"/>
      <c r="BB39" s="173"/>
      <c r="BC39" s="173"/>
      <c r="BD39" s="78">
        <v>12</v>
      </c>
      <c r="BE39" s="137">
        <v>0</v>
      </c>
      <c r="BF39" s="93">
        <f t="shared" si="84"/>
        <v>0</v>
      </c>
      <c r="BG39" s="173"/>
      <c r="BH39" s="173"/>
      <c r="BI39" s="173"/>
      <c r="BJ39" s="78">
        <v>9</v>
      </c>
      <c r="BK39" s="137">
        <v>0</v>
      </c>
      <c r="BL39" s="93">
        <f t="shared" si="6"/>
        <v>0</v>
      </c>
      <c r="BM39" s="167"/>
      <c r="BN39" s="168"/>
      <c r="BO39" s="169"/>
      <c r="BP39" s="78">
        <v>12</v>
      </c>
      <c r="BQ39" s="137">
        <v>0</v>
      </c>
      <c r="BR39" s="93">
        <f t="shared" si="85"/>
        <v>0</v>
      </c>
      <c r="BS39" s="173"/>
      <c r="BT39" s="173"/>
      <c r="BU39" s="173"/>
      <c r="BV39" s="78">
        <v>7</v>
      </c>
      <c r="BW39" s="137">
        <v>0</v>
      </c>
      <c r="BX39" s="93">
        <f t="shared" si="8"/>
        <v>0</v>
      </c>
      <c r="BY39" s="167"/>
      <c r="BZ39" s="168"/>
      <c r="CA39" s="169"/>
      <c r="CB39" s="78">
        <v>10</v>
      </c>
      <c r="CC39" s="137">
        <v>0</v>
      </c>
      <c r="CD39" s="93">
        <f t="shared" si="9"/>
        <v>0</v>
      </c>
      <c r="CE39" s="173"/>
      <c r="CF39" s="173"/>
      <c r="CG39" s="173"/>
      <c r="CH39" s="78">
        <v>9</v>
      </c>
      <c r="CI39" s="137">
        <v>0</v>
      </c>
      <c r="CJ39" s="93">
        <f t="shared" si="10"/>
        <v>0</v>
      </c>
      <c r="CK39" s="173"/>
      <c r="CL39" s="173"/>
      <c r="CM39" s="173"/>
      <c r="CN39" s="78">
        <v>5</v>
      </c>
      <c r="CO39" s="137">
        <v>0</v>
      </c>
      <c r="CP39" s="93">
        <f t="shared" si="11"/>
        <v>0</v>
      </c>
      <c r="CQ39" s="170"/>
      <c r="CR39" s="172"/>
      <c r="CS39" s="109">
        <f>IF(T39="SUMA",(Z39+AF39+AL39+AR39+AX39+BD39+BJ39+BP39+CH39+CN39+BV39+CB39),(#REF!))</f>
        <v>100</v>
      </c>
      <c r="CT39" s="108">
        <f t="shared" si="86"/>
        <v>0</v>
      </c>
      <c r="CU39" s="96">
        <f t="shared" si="87"/>
        <v>0</v>
      </c>
    </row>
    <row r="40" spans="1:99" s="2" customFormat="1" ht="190.5" customHeight="1" thickBot="1" x14ac:dyDescent="0.4">
      <c r="A40" s="227" t="s">
        <v>170</v>
      </c>
      <c r="B40" s="129">
        <v>7550</v>
      </c>
      <c r="C40" s="54">
        <v>6</v>
      </c>
      <c r="D40" s="54" t="s">
        <v>151</v>
      </c>
      <c r="E40" s="120" t="s">
        <v>145</v>
      </c>
      <c r="F40" s="120" t="s">
        <v>122</v>
      </c>
      <c r="G40" s="54">
        <v>540</v>
      </c>
      <c r="H40" s="120" t="s">
        <v>122</v>
      </c>
      <c r="I40" s="120" t="s">
        <v>122</v>
      </c>
      <c r="J40" s="120" t="s">
        <v>123</v>
      </c>
      <c r="K40" s="120" t="s">
        <v>120</v>
      </c>
      <c r="L40" s="120" t="s">
        <v>120</v>
      </c>
      <c r="M40" s="120" t="s">
        <v>122</v>
      </c>
      <c r="N40" s="120" t="s">
        <v>123</v>
      </c>
      <c r="O40" s="53">
        <v>0.2</v>
      </c>
      <c r="P40" s="225" t="s">
        <v>359</v>
      </c>
      <c r="Q40" s="226" t="s">
        <v>360</v>
      </c>
      <c r="R40" s="53">
        <v>1</v>
      </c>
      <c r="S40" s="137">
        <v>111</v>
      </c>
      <c r="T40" s="53" t="s">
        <v>119</v>
      </c>
      <c r="U40" s="53" t="s">
        <v>154</v>
      </c>
      <c r="V40" s="53" t="s">
        <v>158</v>
      </c>
      <c r="W40" s="53" t="s">
        <v>123</v>
      </c>
      <c r="X40" s="53" t="s">
        <v>361</v>
      </c>
      <c r="Y40" s="136" t="s">
        <v>358</v>
      </c>
      <c r="Z40" s="78">
        <v>8</v>
      </c>
      <c r="AA40" s="137">
        <v>0</v>
      </c>
      <c r="AB40" s="93">
        <f t="shared" si="88"/>
        <v>0</v>
      </c>
      <c r="AC40" s="173"/>
      <c r="AD40" s="173"/>
      <c r="AE40" s="173"/>
      <c r="AF40" s="78">
        <v>9</v>
      </c>
      <c r="AG40" s="137">
        <v>0</v>
      </c>
      <c r="AH40" s="93">
        <f t="shared" si="29"/>
        <v>0</v>
      </c>
      <c r="AI40" s="173"/>
      <c r="AJ40" s="173"/>
      <c r="AK40" s="173"/>
      <c r="AL40" s="78">
        <v>10</v>
      </c>
      <c r="AM40" s="137">
        <v>0</v>
      </c>
      <c r="AN40" s="93">
        <f t="shared" si="30"/>
        <v>0</v>
      </c>
      <c r="AO40" s="173"/>
      <c r="AP40" s="173"/>
      <c r="AQ40" s="173"/>
      <c r="AR40" s="78">
        <v>11</v>
      </c>
      <c r="AS40" s="137">
        <v>0</v>
      </c>
      <c r="AT40" s="93">
        <f t="shared" si="82"/>
        <v>0</v>
      </c>
      <c r="AU40" s="173"/>
      <c r="AV40" s="173"/>
      <c r="AW40" s="173"/>
      <c r="AX40" s="78">
        <v>6</v>
      </c>
      <c r="AY40" s="137">
        <v>0</v>
      </c>
      <c r="AZ40" s="93">
        <f t="shared" si="83"/>
        <v>0</v>
      </c>
      <c r="BA40" s="173"/>
      <c r="BB40" s="173"/>
      <c r="BC40" s="173"/>
      <c r="BD40" s="78">
        <v>12</v>
      </c>
      <c r="BE40" s="137">
        <v>0</v>
      </c>
      <c r="BF40" s="93">
        <f t="shared" si="84"/>
        <v>0</v>
      </c>
      <c r="BG40" s="173"/>
      <c r="BH40" s="173"/>
      <c r="BI40" s="173"/>
      <c r="BJ40" s="78">
        <v>8</v>
      </c>
      <c r="BK40" s="137">
        <v>0</v>
      </c>
      <c r="BL40" s="93">
        <f t="shared" ref="BL40:BL46" si="89">IF(ISERROR(BK40/BJ40),0,(BK40/BJ40))</f>
        <v>0</v>
      </c>
      <c r="BM40" s="167"/>
      <c r="BN40" s="168"/>
      <c r="BO40" s="169"/>
      <c r="BP40" s="78">
        <v>7</v>
      </c>
      <c r="BQ40" s="137">
        <v>0</v>
      </c>
      <c r="BR40" s="93">
        <f t="shared" si="85"/>
        <v>0</v>
      </c>
      <c r="BS40" s="173"/>
      <c r="BT40" s="173"/>
      <c r="BU40" s="173"/>
      <c r="BV40" s="78">
        <v>9</v>
      </c>
      <c r="BW40" s="137">
        <v>0</v>
      </c>
      <c r="BX40" s="93">
        <f t="shared" si="8"/>
        <v>0</v>
      </c>
      <c r="BY40" s="167"/>
      <c r="BZ40" s="168"/>
      <c r="CA40" s="169"/>
      <c r="CB40" s="78">
        <v>11</v>
      </c>
      <c r="CC40" s="137">
        <v>0</v>
      </c>
      <c r="CD40" s="93">
        <f t="shared" si="9"/>
        <v>0</v>
      </c>
      <c r="CE40" s="173"/>
      <c r="CF40" s="173"/>
      <c r="CG40" s="173"/>
      <c r="CH40" s="78">
        <v>10</v>
      </c>
      <c r="CI40" s="137">
        <v>0</v>
      </c>
      <c r="CJ40" s="93">
        <f t="shared" si="10"/>
        <v>0</v>
      </c>
      <c r="CK40" s="173"/>
      <c r="CL40" s="173"/>
      <c r="CM40" s="173"/>
      <c r="CN40" s="78">
        <v>10</v>
      </c>
      <c r="CO40" s="137">
        <v>0</v>
      </c>
      <c r="CP40" s="93">
        <f t="shared" si="11"/>
        <v>0</v>
      </c>
      <c r="CQ40" s="170"/>
      <c r="CR40" s="172"/>
      <c r="CS40" s="109">
        <f>IF(T40="SUMA",(Z40+AF40+AL40+AR40+AX40+BD40+BJ40+BP40+CH40+CN40+BV40+CB40),(#REF!))</f>
        <v>111</v>
      </c>
      <c r="CT40" s="108">
        <f t="shared" si="86"/>
        <v>0</v>
      </c>
      <c r="CU40" s="96">
        <f t="shared" si="87"/>
        <v>0</v>
      </c>
    </row>
    <row r="41" spans="1:99" s="2" customFormat="1" ht="190.5" customHeight="1" thickBot="1" x14ac:dyDescent="0.4">
      <c r="A41" s="227" t="s">
        <v>170</v>
      </c>
      <c r="B41" s="129">
        <v>7550</v>
      </c>
      <c r="C41" s="54">
        <v>6</v>
      </c>
      <c r="D41" s="54" t="s">
        <v>151</v>
      </c>
      <c r="E41" s="120" t="s">
        <v>145</v>
      </c>
      <c r="F41" s="120" t="s">
        <v>122</v>
      </c>
      <c r="G41" s="54">
        <v>540</v>
      </c>
      <c r="H41" s="120" t="s">
        <v>122</v>
      </c>
      <c r="I41" s="120" t="s">
        <v>122</v>
      </c>
      <c r="J41" s="120" t="s">
        <v>123</v>
      </c>
      <c r="K41" s="120" t="s">
        <v>122</v>
      </c>
      <c r="L41" s="120" t="s">
        <v>120</v>
      </c>
      <c r="M41" s="120" t="s">
        <v>122</v>
      </c>
      <c r="N41" s="120" t="s">
        <v>123</v>
      </c>
      <c r="O41" s="53">
        <v>0.14000000000000001</v>
      </c>
      <c r="P41" s="225" t="s">
        <v>362</v>
      </c>
      <c r="Q41" s="226" t="s">
        <v>362</v>
      </c>
      <c r="R41" s="53" t="s">
        <v>132</v>
      </c>
      <c r="S41" s="55">
        <v>53</v>
      </c>
      <c r="T41" s="53" t="s">
        <v>119</v>
      </c>
      <c r="U41" s="53" t="s">
        <v>154</v>
      </c>
      <c r="V41" s="53" t="s">
        <v>158</v>
      </c>
      <c r="W41" s="53" t="s">
        <v>123</v>
      </c>
      <c r="X41" s="53" t="s">
        <v>363</v>
      </c>
      <c r="Y41" s="136" t="s">
        <v>358</v>
      </c>
      <c r="Z41" s="78">
        <v>2</v>
      </c>
      <c r="AA41" s="137">
        <v>0</v>
      </c>
      <c r="AB41" s="93">
        <f t="shared" si="88"/>
        <v>0</v>
      </c>
      <c r="AC41" s="173"/>
      <c r="AD41" s="173"/>
      <c r="AE41" s="173"/>
      <c r="AF41" s="78">
        <v>4</v>
      </c>
      <c r="AG41" s="137">
        <v>0</v>
      </c>
      <c r="AH41" s="93">
        <f t="shared" si="29"/>
        <v>0</v>
      </c>
      <c r="AI41" s="173"/>
      <c r="AJ41" s="173"/>
      <c r="AK41" s="173"/>
      <c r="AL41" s="78">
        <v>6</v>
      </c>
      <c r="AM41" s="137">
        <v>0</v>
      </c>
      <c r="AN41" s="93">
        <f t="shared" si="30"/>
        <v>0</v>
      </c>
      <c r="AO41" s="173"/>
      <c r="AP41" s="173"/>
      <c r="AQ41" s="173"/>
      <c r="AR41" s="78">
        <v>4</v>
      </c>
      <c r="AS41" s="137">
        <v>0</v>
      </c>
      <c r="AT41" s="93">
        <f t="shared" si="82"/>
        <v>0</v>
      </c>
      <c r="AU41" s="173"/>
      <c r="AV41" s="173"/>
      <c r="AW41" s="173"/>
      <c r="AX41" s="78">
        <v>4</v>
      </c>
      <c r="AY41" s="137">
        <v>0</v>
      </c>
      <c r="AZ41" s="93">
        <f t="shared" si="83"/>
        <v>0</v>
      </c>
      <c r="BA41" s="173"/>
      <c r="BB41" s="173"/>
      <c r="BC41" s="173"/>
      <c r="BD41" s="78">
        <v>5</v>
      </c>
      <c r="BE41" s="137">
        <v>0</v>
      </c>
      <c r="BF41" s="93">
        <f t="shared" si="84"/>
        <v>0</v>
      </c>
      <c r="BG41" s="173"/>
      <c r="BH41" s="173"/>
      <c r="BI41" s="173"/>
      <c r="BJ41" s="78">
        <v>5</v>
      </c>
      <c r="BK41" s="137">
        <v>0</v>
      </c>
      <c r="BL41" s="93">
        <f t="shared" si="89"/>
        <v>0</v>
      </c>
      <c r="BM41" s="167"/>
      <c r="BN41" s="168"/>
      <c r="BO41" s="169"/>
      <c r="BP41" s="78">
        <v>8</v>
      </c>
      <c r="BQ41" s="137">
        <v>0</v>
      </c>
      <c r="BR41" s="93">
        <f t="shared" si="85"/>
        <v>0</v>
      </c>
      <c r="BS41" s="173"/>
      <c r="BT41" s="173"/>
      <c r="BU41" s="173"/>
      <c r="BV41" s="78">
        <v>4</v>
      </c>
      <c r="BW41" s="137">
        <v>0</v>
      </c>
      <c r="BX41" s="93">
        <f t="shared" si="8"/>
        <v>0</v>
      </c>
      <c r="BY41" s="167"/>
      <c r="BZ41" s="168"/>
      <c r="CA41" s="169"/>
      <c r="CB41" s="78">
        <v>4</v>
      </c>
      <c r="CC41" s="137">
        <v>0</v>
      </c>
      <c r="CD41" s="93">
        <f t="shared" si="9"/>
        <v>0</v>
      </c>
      <c r="CE41" s="173"/>
      <c r="CF41" s="173"/>
      <c r="CG41" s="173"/>
      <c r="CH41" s="78">
        <v>3</v>
      </c>
      <c r="CI41" s="137">
        <v>0</v>
      </c>
      <c r="CJ41" s="93">
        <f t="shared" si="10"/>
        <v>0</v>
      </c>
      <c r="CK41" s="173"/>
      <c r="CL41" s="173"/>
      <c r="CM41" s="173"/>
      <c r="CN41" s="78">
        <v>4</v>
      </c>
      <c r="CO41" s="137">
        <v>0</v>
      </c>
      <c r="CP41" s="93">
        <f t="shared" si="11"/>
        <v>0</v>
      </c>
      <c r="CQ41" s="170"/>
      <c r="CR41" s="172"/>
      <c r="CS41" s="109">
        <f>IF(T41="SUMA",(Z41+AF41+AL41+AR41+AX41+BD41+BJ41+BP41+CH41+CN41+BV41+CB41),(#REF!))</f>
        <v>53</v>
      </c>
      <c r="CT41" s="108">
        <f t="shared" si="86"/>
        <v>0</v>
      </c>
      <c r="CU41" s="96">
        <f t="shared" si="87"/>
        <v>0</v>
      </c>
    </row>
    <row r="42" spans="1:99" s="2" customFormat="1" ht="190.5" customHeight="1" thickBot="1" x14ac:dyDescent="0.4">
      <c r="A42" s="227" t="s">
        <v>170</v>
      </c>
      <c r="B42" s="129">
        <v>7550</v>
      </c>
      <c r="C42" s="54">
        <v>6</v>
      </c>
      <c r="D42" s="54" t="s">
        <v>151</v>
      </c>
      <c r="E42" s="120" t="s">
        <v>145</v>
      </c>
      <c r="F42" s="120" t="s">
        <v>122</v>
      </c>
      <c r="G42" s="54">
        <v>540</v>
      </c>
      <c r="H42" s="120" t="s">
        <v>122</v>
      </c>
      <c r="I42" s="120" t="s">
        <v>122</v>
      </c>
      <c r="J42" s="120" t="s">
        <v>126</v>
      </c>
      <c r="K42" s="120" t="s">
        <v>122</v>
      </c>
      <c r="L42" s="120" t="s">
        <v>120</v>
      </c>
      <c r="M42" s="120" t="s">
        <v>122</v>
      </c>
      <c r="N42" s="120" t="s">
        <v>140</v>
      </c>
      <c r="O42" s="53">
        <v>0.34</v>
      </c>
      <c r="P42" s="225" t="s">
        <v>364</v>
      </c>
      <c r="Q42" s="226" t="s">
        <v>365</v>
      </c>
      <c r="R42" s="53">
        <v>1</v>
      </c>
      <c r="S42" s="53">
        <v>1</v>
      </c>
      <c r="T42" s="53" t="s">
        <v>161</v>
      </c>
      <c r="U42" s="53" t="s">
        <v>152</v>
      </c>
      <c r="V42" s="53" t="s">
        <v>158</v>
      </c>
      <c r="W42" s="53" t="s">
        <v>366</v>
      </c>
      <c r="X42" s="53" t="s">
        <v>367</v>
      </c>
      <c r="Y42" s="118" t="s">
        <v>368</v>
      </c>
      <c r="Z42" s="122">
        <v>1</v>
      </c>
      <c r="AA42" s="138">
        <v>0</v>
      </c>
      <c r="AB42" s="93">
        <f t="shared" ref="AB42:AB45" si="90">IF(ISERROR(AA42/Z42),0,(AA42/Z42))</f>
        <v>0</v>
      </c>
      <c r="AC42" s="173"/>
      <c r="AD42" s="173"/>
      <c r="AE42" s="173"/>
      <c r="AF42" s="122">
        <v>1</v>
      </c>
      <c r="AG42" s="138">
        <v>0</v>
      </c>
      <c r="AH42" s="93">
        <f t="shared" si="29"/>
        <v>0</v>
      </c>
      <c r="AI42" s="173"/>
      <c r="AJ42" s="173"/>
      <c r="AK42" s="173"/>
      <c r="AL42" s="122">
        <v>1</v>
      </c>
      <c r="AM42" s="138">
        <v>0</v>
      </c>
      <c r="AN42" s="93">
        <f t="shared" si="30"/>
        <v>0</v>
      </c>
      <c r="AO42" s="173"/>
      <c r="AP42" s="173"/>
      <c r="AQ42" s="173"/>
      <c r="AR42" s="122">
        <v>1</v>
      </c>
      <c r="AS42" s="138">
        <v>0</v>
      </c>
      <c r="AT42" s="93">
        <f t="shared" si="82"/>
        <v>0</v>
      </c>
      <c r="AU42" s="173"/>
      <c r="AV42" s="173"/>
      <c r="AW42" s="173"/>
      <c r="AX42" s="122">
        <v>1</v>
      </c>
      <c r="AY42" s="138">
        <v>0</v>
      </c>
      <c r="AZ42" s="93">
        <f t="shared" si="83"/>
        <v>0</v>
      </c>
      <c r="BA42" s="173"/>
      <c r="BB42" s="173"/>
      <c r="BC42" s="173"/>
      <c r="BD42" s="122">
        <v>1</v>
      </c>
      <c r="BE42" s="138">
        <v>0</v>
      </c>
      <c r="BF42" s="93">
        <f t="shared" si="84"/>
        <v>0</v>
      </c>
      <c r="BG42" s="173"/>
      <c r="BH42" s="173"/>
      <c r="BI42" s="173"/>
      <c r="BJ42" s="122">
        <v>1</v>
      </c>
      <c r="BK42" s="138">
        <v>0</v>
      </c>
      <c r="BL42" s="93">
        <f t="shared" si="89"/>
        <v>0</v>
      </c>
      <c r="BM42" s="167"/>
      <c r="BN42" s="168"/>
      <c r="BO42" s="169"/>
      <c r="BP42" s="122">
        <v>1</v>
      </c>
      <c r="BQ42" s="138">
        <v>0</v>
      </c>
      <c r="BR42" s="93">
        <f t="shared" si="85"/>
        <v>0</v>
      </c>
      <c r="BS42" s="173"/>
      <c r="BT42" s="173"/>
      <c r="BU42" s="173"/>
      <c r="BV42" s="122">
        <v>1</v>
      </c>
      <c r="BW42" s="138">
        <v>0</v>
      </c>
      <c r="BX42" s="93">
        <f t="shared" si="8"/>
        <v>0</v>
      </c>
      <c r="BY42" s="167"/>
      <c r="BZ42" s="168"/>
      <c r="CA42" s="169"/>
      <c r="CB42" s="122">
        <v>1</v>
      </c>
      <c r="CC42" s="93">
        <f t="shared" ref="CC42" si="91">IF(ISERROR(CB42/CA42),0,(CB42/CA42))</f>
        <v>0</v>
      </c>
      <c r="CD42" s="93">
        <f t="shared" si="9"/>
        <v>0</v>
      </c>
      <c r="CE42" s="173"/>
      <c r="CF42" s="173"/>
      <c r="CG42" s="173"/>
      <c r="CH42" s="122">
        <v>1</v>
      </c>
      <c r="CI42" s="93">
        <f t="shared" ref="CI42" si="92">IF(ISERROR(CH42/CG42),0,(CH42/CG42))</f>
        <v>0</v>
      </c>
      <c r="CJ42" s="93">
        <f t="shared" si="10"/>
        <v>0</v>
      </c>
      <c r="CK42" s="173"/>
      <c r="CL42" s="173"/>
      <c r="CM42" s="173"/>
      <c r="CN42" s="122">
        <v>1</v>
      </c>
      <c r="CO42" s="93">
        <f t="shared" ref="CO42:CO43" si="93">IF(ISERROR(CN42/CM42),0,(CN42/CM42))</f>
        <v>0</v>
      </c>
      <c r="CP42" s="93">
        <f t="shared" si="11"/>
        <v>0</v>
      </c>
      <c r="CQ42" s="170"/>
      <c r="CR42" s="172"/>
      <c r="CS42" s="122">
        <v>1</v>
      </c>
      <c r="CT42" s="108">
        <f t="shared" si="86"/>
        <v>0</v>
      </c>
      <c r="CU42" s="96">
        <f t="shared" si="87"/>
        <v>0</v>
      </c>
    </row>
    <row r="43" spans="1:99" s="2" customFormat="1" ht="190.5" customHeight="1" thickBot="1" x14ac:dyDescent="0.4">
      <c r="A43" s="227" t="s">
        <v>170</v>
      </c>
      <c r="B43" s="129">
        <v>7550</v>
      </c>
      <c r="C43" s="54">
        <v>6</v>
      </c>
      <c r="D43" s="54" t="s">
        <v>151</v>
      </c>
      <c r="E43" s="120" t="s">
        <v>145</v>
      </c>
      <c r="F43" s="120" t="s">
        <v>122</v>
      </c>
      <c r="G43" s="54">
        <v>540</v>
      </c>
      <c r="H43" s="120" t="s">
        <v>122</v>
      </c>
      <c r="I43" s="120" t="s">
        <v>122</v>
      </c>
      <c r="J43" s="120" t="s">
        <v>126</v>
      </c>
      <c r="K43" s="120" t="s">
        <v>122</v>
      </c>
      <c r="L43" s="120" t="s">
        <v>120</v>
      </c>
      <c r="M43" s="120" t="s">
        <v>122</v>
      </c>
      <c r="N43" s="120" t="s">
        <v>140</v>
      </c>
      <c r="O43" s="53">
        <v>0.33</v>
      </c>
      <c r="P43" s="225" t="s">
        <v>369</v>
      </c>
      <c r="Q43" s="226" t="s">
        <v>370</v>
      </c>
      <c r="R43" s="53">
        <v>1</v>
      </c>
      <c r="S43" s="53">
        <v>1</v>
      </c>
      <c r="T43" s="53" t="s">
        <v>161</v>
      </c>
      <c r="U43" s="53" t="s">
        <v>152</v>
      </c>
      <c r="V43" s="53" t="s">
        <v>158</v>
      </c>
      <c r="W43" s="53" t="s">
        <v>366</v>
      </c>
      <c r="X43" s="53" t="s">
        <v>367</v>
      </c>
      <c r="Y43" s="118" t="s">
        <v>371</v>
      </c>
      <c r="Z43" s="122">
        <v>1</v>
      </c>
      <c r="AA43" s="138">
        <v>0</v>
      </c>
      <c r="AB43" s="93">
        <f t="shared" si="90"/>
        <v>0</v>
      </c>
      <c r="AC43" s="173"/>
      <c r="AD43" s="173"/>
      <c r="AE43" s="173"/>
      <c r="AF43" s="122">
        <v>1</v>
      </c>
      <c r="AG43" s="138">
        <v>0</v>
      </c>
      <c r="AH43" s="93">
        <f t="shared" si="29"/>
        <v>0</v>
      </c>
      <c r="AI43" s="173"/>
      <c r="AJ43" s="173"/>
      <c r="AK43" s="173"/>
      <c r="AL43" s="122">
        <v>1</v>
      </c>
      <c r="AM43" s="138">
        <v>0</v>
      </c>
      <c r="AN43" s="93">
        <f t="shared" si="30"/>
        <v>0</v>
      </c>
      <c r="AO43" s="173"/>
      <c r="AP43" s="173"/>
      <c r="AQ43" s="173"/>
      <c r="AR43" s="122">
        <v>1</v>
      </c>
      <c r="AS43" s="138">
        <v>0</v>
      </c>
      <c r="AT43" s="93">
        <f t="shared" ref="AT43" si="94">IF(ISERROR(AS43/AR43),0,(AS43/AR43))</f>
        <v>0</v>
      </c>
      <c r="AU43" s="173"/>
      <c r="AV43" s="173"/>
      <c r="AW43" s="173"/>
      <c r="AX43" s="122">
        <v>1</v>
      </c>
      <c r="AY43" s="138">
        <v>0</v>
      </c>
      <c r="AZ43" s="93">
        <f t="shared" si="83"/>
        <v>0</v>
      </c>
      <c r="BA43" s="173"/>
      <c r="BB43" s="173"/>
      <c r="BC43" s="173"/>
      <c r="BD43" s="122">
        <v>1</v>
      </c>
      <c r="BE43" s="138">
        <v>0</v>
      </c>
      <c r="BF43" s="93">
        <f t="shared" ref="BF43" si="95">IF(ISERROR(BE43/BD43),0,(BE43/BD43))</f>
        <v>0</v>
      </c>
      <c r="BG43" s="173"/>
      <c r="BH43" s="173"/>
      <c r="BI43" s="173"/>
      <c r="BJ43" s="122">
        <v>1</v>
      </c>
      <c r="BK43" s="138">
        <v>0</v>
      </c>
      <c r="BL43" s="93">
        <f t="shared" si="89"/>
        <v>0</v>
      </c>
      <c r="BM43" s="167"/>
      <c r="BN43" s="168"/>
      <c r="BO43" s="169"/>
      <c r="BP43" s="122">
        <v>1</v>
      </c>
      <c r="BQ43" s="138">
        <v>0</v>
      </c>
      <c r="BR43" s="93">
        <f t="shared" ref="BR43" si="96">IF(ISERROR(BQ43/BP43),0,(BQ43/BP43))</f>
        <v>0</v>
      </c>
      <c r="BS43" s="173"/>
      <c r="BT43" s="173"/>
      <c r="BU43" s="173"/>
      <c r="BV43" s="122">
        <v>1</v>
      </c>
      <c r="BW43" s="138">
        <v>0</v>
      </c>
      <c r="BX43" s="93">
        <f t="shared" si="8"/>
        <v>0</v>
      </c>
      <c r="BY43" s="167"/>
      <c r="BZ43" s="168"/>
      <c r="CA43" s="169"/>
      <c r="CB43" s="122">
        <v>1</v>
      </c>
      <c r="CC43" s="93">
        <f t="shared" ref="CC43" si="97">IF(ISERROR(CB43/CA43),0,(CB43/CA43))</f>
        <v>0</v>
      </c>
      <c r="CD43" s="93">
        <f t="shared" ref="CD43" si="98">IF(ISERROR(CC43/CB43),0,(CC43/CB43))</f>
        <v>0</v>
      </c>
      <c r="CE43" s="173"/>
      <c r="CF43" s="173"/>
      <c r="CG43" s="173"/>
      <c r="CH43" s="122">
        <v>1</v>
      </c>
      <c r="CI43" s="138">
        <v>0</v>
      </c>
      <c r="CJ43" s="93">
        <f t="shared" si="10"/>
        <v>0</v>
      </c>
      <c r="CK43" s="173"/>
      <c r="CL43" s="173"/>
      <c r="CM43" s="173"/>
      <c r="CN43" s="122">
        <v>1</v>
      </c>
      <c r="CO43" s="93">
        <f t="shared" si="93"/>
        <v>0</v>
      </c>
      <c r="CP43" s="93">
        <f t="shared" si="11"/>
        <v>0</v>
      </c>
      <c r="CQ43" s="170"/>
      <c r="CR43" s="172"/>
      <c r="CS43" s="122">
        <v>1</v>
      </c>
      <c r="CT43" s="108">
        <f t="shared" si="86"/>
        <v>0</v>
      </c>
      <c r="CU43" s="96">
        <f t="shared" si="87"/>
        <v>0</v>
      </c>
    </row>
    <row r="44" spans="1:99" s="2" customFormat="1" ht="190.5" customHeight="1" thickBot="1" x14ac:dyDescent="0.4">
      <c r="A44" s="227" t="s">
        <v>170</v>
      </c>
      <c r="B44" s="129">
        <v>7550</v>
      </c>
      <c r="C44" s="54">
        <v>6</v>
      </c>
      <c r="D44" s="54" t="s">
        <v>151</v>
      </c>
      <c r="E44" s="120" t="s">
        <v>145</v>
      </c>
      <c r="F44" s="120" t="s">
        <v>122</v>
      </c>
      <c r="G44" s="54">
        <v>540</v>
      </c>
      <c r="H44" s="120" t="s">
        <v>122</v>
      </c>
      <c r="I44" s="120" t="s">
        <v>122</v>
      </c>
      <c r="J44" s="120" t="s">
        <v>126</v>
      </c>
      <c r="K44" s="120" t="s">
        <v>122</v>
      </c>
      <c r="L44" s="120" t="s">
        <v>120</v>
      </c>
      <c r="M44" s="120" t="s">
        <v>122</v>
      </c>
      <c r="N44" s="120" t="s">
        <v>140</v>
      </c>
      <c r="O44" s="53">
        <v>0.33</v>
      </c>
      <c r="P44" s="225" t="s">
        <v>372</v>
      </c>
      <c r="Q44" s="226" t="s">
        <v>373</v>
      </c>
      <c r="R44" s="53">
        <v>1</v>
      </c>
      <c r="S44" s="53">
        <v>1</v>
      </c>
      <c r="T44" s="53" t="s">
        <v>161</v>
      </c>
      <c r="U44" s="53" t="s">
        <v>152</v>
      </c>
      <c r="V44" s="53" t="s">
        <v>158</v>
      </c>
      <c r="W44" s="53" t="s">
        <v>366</v>
      </c>
      <c r="X44" s="53" t="s">
        <v>367</v>
      </c>
      <c r="Y44" s="118" t="s">
        <v>374</v>
      </c>
      <c r="Z44" s="122">
        <v>1</v>
      </c>
      <c r="AA44" s="138">
        <v>0</v>
      </c>
      <c r="AB44" s="93">
        <f t="shared" si="90"/>
        <v>0</v>
      </c>
      <c r="AC44" s="173"/>
      <c r="AD44" s="173"/>
      <c r="AE44" s="173"/>
      <c r="AF44" s="122">
        <v>1</v>
      </c>
      <c r="AG44" s="138">
        <v>0</v>
      </c>
      <c r="AH44" s="93">
        <f t="shared" si="29"/>
        <v>0</v>
      </c>
      <c r="AI44" s="173"/>
      <c r="AJ44" s="173"/>
      <c r="AK44" s="173"/>
      <c r="AL44" s="122">
        <v>1</v>
      </c>
      <c r="AM44" s="138">
        <v>0</v>
      </c>
      <c r="AN44" s="93">
        <f t="shared" si="30"/>
        <v>0</v>
      </c>
      <c r="AO44" s="173"/>
      <c r="AP44" s="173"/>
      <c r="AQ44" s="173"/>
      <c r="AR44" s="122">
        <v>1</v>
      </c>
      <c r="AS44" s="138">
        <v>0</v>
      </c>
      <c r="AT44" s="93">
        <f t="shared" ref="AT44:AT46" si="99">IF(ISERROR(AS44/AR44),0,(AS44/AR44))</f>
        <v>0</v>
      </c>
      <c r="AU44" s="173"/>
      <c r="AV44" s="173"/>
      <c r="AW44" s="173"/>
      <c r="AX44" s="122">
        <v>1</v>
      </c>
      <c r="AY44" s="138">
        <v>0</v>
      </c>
      <c r="AZ44" s="93">
        <f t="shared" si="83"/>
        <v>0</v>
      </c>
      <c r="BA44" s="173"/>
      <c r="BB44" s="173"/>
      <c r="BC44" s="173"/>
      <c r="BD44" s="122">
        <v>1</v>
      </c>
      <c r="BE44" s="138">
        <v>0</v>
      </c>
      <c r="BF44" s="93">
        <f t="shared" ref="BF44:BF46" si="100">IF(ISERROR(BE44/BD44),0,(BE44/BD44))</f>
        <v>0</v>
      </c>
      <c r="BG44" s="173"/>
      <c r="BH44" s="173"/>
      <c r="BI44" s="173"/>
      <c r="BJ44" s="122">
        <v>1</v>
      </c>
      <c r="BK44" s="137">
        <v>0</v>
      </c>
      <c r="BL44" s="93">
        <f t="shared" si="89"/>
        <v>0</v>
      </c>
      <c r="BM44" s="167"/>
      <c r="BN44" s="168"/>
      <c r="BO44" s="169"/>
      <c r="BP44" s="122">
        <v>1</v>
      </c>
      <c r="BQ44" s="137">
        <v>0</v>
      </c>
      <c r="BR44" s="93">
        <f t="shared" ref="BR44:BR46" si="101">IF(ISERROR(BQ44/BP44),0,(BQ44/BP44))</f>
        <v>0</v>
      </c>
      <c r="BS44" s="173"/>
      <c r="BT44" s="173"/>
      <c r="BU44" s="173"/>
      <c r="BV44" s="122">
        <v>1</v>
      </c>
      <c r="BW44" s="138">
        <v>0</v>
      </c>
      <c r="BX44" s="93">
        <f t="shared" si="8"/>
        <v>0</v>
      </c>
      <c r="BY44" s="167"/>
      <c r="BZ44" s="168"/>
      <c r="CA44" s="169"/>
      <c r="CB44" s="122">
        <v>1</v>
      </c>
      <c r="CC44" s="138">
        <v>0</v>
      </c>
      <c r="CD44" s="93">
        <f t="shared" ref="CD44:CD46" si="102">IF(ISERROR(CC44/CB44),0,(CC44/CB44))</f>
        <v>0</v>
      </c>
      <c r="CE44" s="173"/>
      <c r="CF44" s="173"/>
      <c r="CG44" s="173"/>
      <c r="CH44" s="122">
        <v>1</v>
      </c>
      <c r="CI44" s="138">
        <v>0</v>
      </c>
      <c r="CJ44" s="93">
        <f t="shared" si="10"/>
        <v>0</v>
      </c>
      <c r="CK44" s="173"/>
      <c r="CL44" s="173"/>
      <c r="CM44" s="173"/>
      <c r="CN44" s="122">
        <v>1</v>
      </c>
      <c r="CO44" s="138">
        <v>0</v>
      </c>
      <c r="CP44" s="93">
        <f t="shared" si="11"/>
        <v>0</v>
      </c>
      <c r="CQ44" s="170"/>
      <c r="CR44" s="172"/>
      <c r="CS44" s="122">
        <v>1</v>
      </c>
      <c r="CT44" s="108">
        <f t="shared" si="86"/>
        <v>0</v>
      </c>
      <c r="CU44" s="96">
        <f t="shared" si="87"/>
        <v>0</v>
      </c>
    </row>
    <row r="45" spans="1:99" s="2" customFormat="1" ht="190.5" customHeight="1" thickBot="1" x14ac:dyDescent="0.4">
      <c r="A45" s="227" t="s">
        <v>170</v>
      </c>
      <c r="B45" s="129">
        <v>7550</v>
      </c>
      <c r="C45" s="54">
        <v>6</v>
      </c>
      <c r="D45" s="54" t="s">
        <v>151</v>
      </c>
      <c r="E45" s="120" t="s">
        <v>145</v>
      </c>
      <c r="F45" s="120" t="s">
        <v>122</v>
      </c>
      <c r="G45" s="54">
        <v>540</v>
      </c>
      <c r="H45" s="120" t="s">
        <v>122</v>
      </c>
      <c r="I45" s="120" t="s">
        <v>375</v>
      </c>
      <c r="J45" s="120" t="s">
        <v>126</v>
      </c>
      <c r="K45" s="135" t="s">
        <v>122</v>
      </c>
      <c r="L45" s="135" t="s">
        <v>120</v>
      </c>
      <c r="M45" s="135" t="s">
        <v>122</v>
      </c>
      <c r="N45" s="135" t="s">
        <v>140</v>
      </c>
      <c r="O45" s="134">
        <v>1</v>
      </c>
      <c r="P45" s="228" t="s">
        <v>376</v>
      </c>
      <c r="Q45" s="229" t="s">
        <v>377</v>
      </c>
      <c r="R45" s="53">
        <v>1</v>
      </c>
      <c r="S45" s="137">
        <v>110</v>
      </c>
      <c r="T45" s="53" t="s">
        <v>119</v>
      </c>
      <c r="U45" s="53" t="s">
        <v>154</v>
      </c>
      <c r="V45" s="53" t="s">
        <v>158</v>
      </c>
      <c r="W45" s="53" t="s">
        <v>378</v>
      </c>
      <c r="X45" s="53" t="s">
        <v>379</v>
      </c>
      <c r="Y45" s="136" t="s">
        <v>380</v>
      </c>
      <c r="Z45" s="123">
        <v>6</v>
      </c>
      <c r="AA45" s="137">
        <v>0</v>
      </c>
      <c r="AB45" s="93">
        <f t="shared" si="90"/>
        <v>0</v>
      </c>
      <c r="AC45" s="173"/>
      <c r="AD45" s="173"/>
      <c r="AE45" s="173"/>
      <c r="AF45" s="123">
        <v>9</v>
      </c>
      <c r="AG45" s="137">
        <v>0</v>
      </c>
      <c r="AH45" s="93">
        <f t="shared" si="29"/>
        <v>0</v>
      </c>
      <c r="AI45" s="173"/>
      <c r="AJ45" s="173"/>
      <c r="AK45" s="173"/>
      <c r="AL45" s="123">
        <v>8</v>
      </c>
      <c r="AM45" s="137">
        <v>0</v>
      </c>
      <c r="AN45" s="93">
        <f t="shared" si="30"/>
        <v>0</v>
      </c>
      <c r="AO45" s="173"/>
      <c r="AP45" s="173"/>
      <c r="AQ45" s="173"/>
      <c r="AR45" s="123">
        <v>13</v>
      </c>
      <c r="AS45" s="137">
        <v>0</v>
      </c>
      <c r="AT45" s="93">
        <f t="shared" si="99"/>
        <v>0</v>
      </c>
      <c r="AU45" s="173"/>
      <c r="AV45" s="173"/>
      <c r="AW45" s="173"/>
      <c r="AX45" s="123">
        <v>7</v>
      </c>
      <c r="AY45" s="137">
        <v>0</v>
      </c>
      <c r="AZ45" s="93">
        <f t="shared" si="83"/>
        <v>0</v>
      </c>
      <c r="BA45" s="173"/>
      <c r="BB45" s="173"/>
      <c r="BC45" s="173"/>
      <c r="BD45" s="123">
        <v>13</v>
      </c>
      <c r="BE45" s="137">
        <v>0</v>
      </c>
      <c r="BF45" s="93">
        <f t="shared" si="100"/>
        <v>0</v>
      </c>
      <c r="BG45" s="173"/>
      <c r="BH45" s="173"/>
      <c r="BI45" s="173"/>
      <c r="BJ45" s="123">
        <v>5</v>
      </c>
      <c r="BK45" s="137">
        <v>0</v>
      </c>
      <c r="BL45" s="93">
        <f t="shared" si="89"/>
        <v>0</v>
      </c>
      <c r="BM45" s="167"/>
      <c r="BN45" s="168"/>
      <c r="BO45" s="169"/>
      <c r="BP45" s="123">
        <v>15</v>
      </c>
      <c r="BQ45" s="137">
        <v>0</v>
      </c>
      <c r="BR45" s="93">
        <f t="shared" si="101"/>
        <v>0</v>
      </c>
      <c r="BS45" s="173"/>
      <c r="BT45" s="173"/>
      <c r="BU45" s="173"/>
      <c r="BV45" s="123">
        <v>5</v>
      </c>
      <c r="BW45" s="137">
        <v>0</v>
      </c>
      <c r="BX45" s="93">
        <f t="shared" si="8"/>
        <v>0</v>
      </c>
      <c r="BY45" s="167"/>
      <c r="BZ45" s="168"/>
      <c r="CA45" s="169"/>
      <c r="CB45" s="123">
        <v>5</v>
      </c>
      <c r="CC45" s="137">
        <v>0</v>
      </c>
      <c r="CD45" s="93">
        <f t="shared" si="102"/>
        <v>0</v>
      </c>
      <c r="CE45" s="173"/>
      <c r="CF45" s="173"/>
      <c r="CG45" s="173"/>
      <c r="CH45" s="123">
        <v>12</v>
      </c>
      <c r="CI45" s="137">
        <v>0</v>
      </c>
      <c r="CJ45" s="93">
        <f t="shared" si="10"/>
        <v>0</v>
      </c>
      <c r="CK45" s="173"/>
      <c r="CL45" s="173"/>
      <c r="CM45" s="173"/>
      <c r="CN45" s="123">
        <v>12</v>
      </c>
      <c r="CO45" s="137">
        <v>0</v>
      </c>
      <c r="CP45" s="93">
        <f t="shared" si="11"/>
        <v>0</v>
      </c>
      <c r="CQ45" s="170"/>
      <c r="CR45" s="172"/>
      <c r="CS45" s="109">
        <f>IF(T45="SUMA",(Z45+AF45+AL45+AR45+AX45+BD45+BJ45+BP45+CH45+CN45+BV45+CB45),(#REF!))</f>
        <v>110</v>
      </c>
      <c r="CT45" s="108">
        <f t="shared" si="86"/>
        <v>0</v>
      </c>
      <c r="CU45" s="96">
        <f t="shared" si="87"/>
        <v>0</v>
      </c>
    </row>
    <row r="46" spans="1:99" s="2" customFormat="1" ht="190.5" customHeight="1" thickBot="1" x14ac:dyDescent="0.4">
      <c r="A46" s="227" t="s">
        <v>170</v>
      </c>
      <c r="B46" s="129">
        <v>7550</v>
      </c>
      <c r="C46" s="54">
        <v>6</v>
      </c>
      <c r="D46" s="54" t="s">
        <v>151</v>
      </c>
      <c r="E46" s="120" t="s">
        <v>145</v>
      </c>
      <c r="F46" s="120" t="s">
        <v>122</v>
      </c>
      <c r="G46" s="54">
        <v>540</v>
      </c>
      <c r="H46" s="120" t="s">
        <v>122</v>
      </c>
      <c r="I46" s="120" t="s">
        <v>122</v>
      </c>
      <c r="J46" s="120" t="s">
        <v>126</v>
      </c>
      <c r="K46" s="120" t="s">
        <v>122</v>
      </c>
      <c r="L46" s="120" t="s">
        <v>120</v>
      </c>
      <c r="M46" s="120" t="s">
        <v>122</v>
      </c>
      <c r="N46" s="120" t="s">
        <v>143</v>
      </c>
      <c r="O46" s="57">
        <v>0.125</v>
      </c>
      <c r="P46" s="225" t="s">
        <v>381</v>
      </c>
      <c r="Q46" s="226" t="s">
        <v>382</v>
      </c>
      <c r="R46" s="53">
        <v>1</v>
      </c>
      <c r="S46" s="53">
        <v>1</v>
      </c>
      <c r="T46" s="53" t="s">
        <v>161</v>
      </c>
      <c r="U46" s="53" t="s">
        <v>152</v>
      </c>
      <c r="V46" s="53" t="s">
        <v>158</v>
      </c>
      <c r="W46" s="53" t="s">
        <v>383</v>
      </c>
      <c r="X46" s="53" t="s">
        <v>384</v>
      </c>
      <c r="Y46" s="118" t="s">
        <v>385</v>
      </c>
      <c r="Z46" s="122">
        <v>1</v>
      </c>
      <c r="AA46" s="138">
        <v>0</v>
      </c>
      <c r="AB46" s="93">
        <f t="shared" ref="AB46" si="103">IF(ISERROR(AA46/Z46),0,(AA46/Z46))</f>
        <v>0</v>
      </c>
      <c r="AC46" s="173"/>
      <c r="AD46" s="173"/>
      <c r="AE46" s="173"/>
      <c r="AF46" s="122">
        <v>1</v>
      </c>
      <c r="AG46" s="138">
        <v>0</v>
      </c>
      <c r="AH46" s="93">
        <f t="shared" si="29"/>
        <v>0</v>
      </c>
      <c r="AI46" s="173"/>
      <c r="AJ46" s="173"/>
      <c r="AK46" s="173"/>
      <c r="AL46" s="122">
        <v>1</v>
      </c>
      <c r="AM46" s="138">
        <v>0</v>
      </c>
      <c r="AN46" s="93">
        <f t="shared" si="30"/>
        <v>0</v>
      </c>
      <c r="AO46" s="173"/>
      <c r="AP46" s="173"/>
      <c r="AQ46" s="173"/>
      <c r="AR46" s="122">
        <v>1</v>
      </c>
      <c r="AS46" s="138">
        <v>0</v>
      </c>
      <c r="AT46" s="93">
        <f t="shared" si="99"/>
        <v>0</v>
      </c>
      <c r="AU46" s="173"/>
      <c r="AV46" s="173"/>
      <c r="AW46" s="173"/>
      <c r="AX46" s="122">
        <v>1</v>
      </c>
      <c r="AY46" s="138">
        <v>0</v>
      </c>
      <c r="AZ46" s="93">
        <f t="shared" si="83"/>
        <v>0</v>
      </c>
      <c r="BA46" s="173"/>
      <c r="BB46" s="173"/>
      <c r="BC46" s="173"/>
      <c r="BD46" s="122">
        <v>1</v>
      </c>
      <c r="BE46" s="138">
        <v>0</v>
      </c>
      <c r="BF46" s="93">
        <f t="shared" si="100"/>
        <v>0</v>
      </c>
      <c r="BG46" s="173"/>
      <c r="BH46" s="173"/>
      <c r="BI46" s="173"/>
      <c r="BJ46" s="122">
        <v>1</v>
      </c>
      <c r="BK46" s="138">
        <v>0</v>
      </c>
      <c r="BL46" s="93">
        <f t="shared" si="89"/>
        <v>0</v>
      </c>
      <c r="BM46" s="167"/>
      <c r="BN46" s="168"/>
      <c r="BO46" s="169"/>
      <c r="BP46" s="122">
        <v>1</v>
      </c>
      <c r="BQ46" s="138">
        <v>0</v>
      </c>
      <c r="BR46" s="93">
        <f t="shared" si="101"/>
        <v>0</v>
      </c>
      <c r="BS46" s="173"/>
      <c r="BT46" s="173"/>
      <c r="BU46" s="173"/>
      <c r="BV46" s="122">
        <v>1</v>
      </c>
      <c r="BW46" s="138">
        <v>0</v>
      </c>
      <c r="BX46" s="93">
        <f t="shared" si="8"/>
        <v>0</v>
      </c>
      <c r="BY46" s="167"/>
      <c r="BZ46" s="168"/>
      <c r="CA46" s="169"/>
      <c r="CB46" s="122">
        <v>1</v>
      </c>
      <c r="CC46" s="138">
        <v>0</v>
      </c>
      <c r="CD46" s="93">
        <f t="shared" si="102"/>
        <v>0</v>
      </c>
      <c r="CE46" s="173"/>
      <c r="CF46" s="173"/>
      <c r="CG46" s="173"/>
      <c r="CH46" s="122">
        <v>1</v>
      </c>
      <c r="CI46" s="138">
        <v>0</v>
      </c>
      <c r="CJ46" s="93">
        <f t="shared" si="10"/>
        <v>0</v>
      </c>
      <c r="CK46" s="173"/>
      <c r="CL46" s="173"/>
      <c r="CM46" s="173"/>
      <c r="CN46" s="122">
        <v>1</v>
      </c>
      <c r="CO46" s="138">
        <v>0</v>
      </c>
      <c r="CP46" s="93">
        <f t="shared" si="11"/>
        <v>0</v>
      </c>
      <c r="CQ46" s="170"/>
      <c r="CR46" s="172"/>
      <c r="CS46" s="122">
        <v>1</v>
      </c>
      <c r="CT46" s="108">
        <f t="shared" si="86"/>
        <v>0</v>
      </c>
      <c r="CU46" s="96">
        <f t="shared" si="87"/>
        <v>0</v>
      </c>
    </row>
    <row r="47" spans="1:99" s="2" customFormat="1" ht="190.5" customHeight="1" thickBot="1" x14ac:dyDescent="0.4">
      <c r="A47" s="227" t="s">
        <v>170</v>
      </c>
      <c r="B47" s="129">
        <v>7550</v>
      </c>
      <c r="C47" s="54">
        <v>6</v>
      </c>
      <c r="D47" s="54" t="s">
        <v>151</v>
      </c>
      <c r="E47" s="120" t="s">
        <v>145</v>
      </c>
      <c r="F47" s="120" t="s">
        <v>122</v>
      </c>
      <c r="G47" s="54">
        <v>540</v>
      </c>
      <c r="H47" s="120" t="s">
        <v>122</v>
      </c>
      <c r="I47" s="120" t="s">
        <v>122</v>
      </c>
      <c r="J47" s="120" t="s">
        <v>126</v>
      </c>
      <c r="K47" s="120" t="s">
        <v>122</v>
      </c>
      <c r="L47" s="120" t="s">
        <v>120</v>
      </c>
      <c r="M47" s="120" t="s">
        <v>122</v>
      </c>
      <c r="N47" s="120" t="s">
        <v>143</v>
      </c>
      <c r="O47" s="57">
        <v>0.125</v>
      </c>
      <c r="P47" s="225" t="s">
        <v>391</v>
      </c>
      <c r="Q47" s="226" t="s">
        <v>392</v>
      </c>
      <c r="R47" s="53">
        <v>1</v>
      </c>
      <c r="S47" s="53">
        <v>1</v>
      </c>
      <c r="T47" s="134" t="s">
        <v>163</v>
      </c>
      <c r="U47" s="134" t="s">
        <v>152</v>
      </c>
      <c r="V47" s="134" t="s">
        <v>158</v>
      </c>
      <c r="W47" s="134" t="s">
        <v>383</v>
      </c>
      <c r="X47" s="134" t="s">
        <v>393</v>
      </c>
      <c r="Y47" s="134" t="s">
        <v>442</v>
      </c>
      <c r="Z47" s="139">
        <v>8.3299999999999999E-2</v>
      </c>
      <c r="AA47" s="54"/>
      <c r="AB47" s="57"/>
      <c r="AC47" s="173"/>
      <c r="AD47" s="173"/>
      <c r="AE47" s="173"/>
      <c r="AF47" s="77">
        <f>+Z47+8.33%</f>
        <v>0.1666</v>
      </c>
      <c r="AG47" s="54"/>
      <c r="AH47" s="57"/>
      <c r="AI47" s="173"/>
      <c r="AJ47" s="173"/>
      <c r="AK47" s="173"/>
      <c r="AL47" s="77">
        <f>+AF47+8.33%</f>
        <v>0.24990000000000001</v>
      </c>
      <c r="AM47" s="54"/>
      <c r="AN47" s="57"/>
      <c r="AO47" s="173"/>
      <c r="AP47" s="173"/>
      <c r="AQ47" s="173"/>
      <c r="AR47" s="77">
        <f>+AL47+8.33%</f>
        <v>0.3332</v>
      </c>
      <c r="AS47" s="54"/>
      <c r="AT47" s="57"/>
      <c r="AU47" s="173"/>
      <c r="AV47" s="173"/>
      <c r="AW47" s="173"/>
      <c r="AX47" s="77">
        <f>+AR47+8.33%</f>
        <v>0.41649999999999998</v>
      </c>
      <c r="AY47" s="54"/>
      <c r="AZ47" s="57"/>
      <c r="BA47" s="173"/>
      <c r="BB47" s="173"/>
      <c r="BC47" s="173"/>
      <c r="BD47" s="77">
        <f>+AX47+8.33%</f>
        <v>0.49979999999999997</v>
      </c>
      <c r="BE47" s="54"/>
      <c r="BF47" s="57"/>
      <c r="BG47" s="173"/>
      <c r="BH47" s="173"/>
      <c r="BI47" s="173"/>
      <c r="BJ47" s="77">
        <f>+BD47+8.33%</f>
        <v>0.58309999999999995</v>
      </c>
      <c r="BK47" s="54"/>
      <c r="BL47" s="57"/>
      <c r="BM47" s="167"/>
      <c r="BN47" s="168"/>
      <c r="BO47" s="169"/>
      <c r="BP47" s="77">
        <f>+BJ47+8.33%</f>
        <v>0.66639999999999999</v>
      </c>
      <c r="BQ47" s="54"/>
      <c r="BR47" s="57"/>
      <c r="BS47" s="173"/>
      <c r="BT47" s="173"/>
      <c r="BU47" s="173"/>
      <c r="BV47" s="77">
        <f>+BP47+8.33%</f>
        <v>0.74970000000000003</v>
      </c>
      <c r="BW47" s="54"/>
      <c r="BX47" s="57"/>
      <c r="BY47" s="167"/>
      <c r="BZ47" s="168"/>
      <c r="CA47" s="169"/>
      <c r="CB47" s="77">
        <f>+BV47+8.33%</f>
        <v>0.83300000000000007</v>
      </c>
      <c r="CC47" s="54"/>
      <c r="CD47" s="57"/>
      <c r="CE47" s="173"/>
      <c r="CF47" s="173"/>
      <c r="CG47" s="173"/>
      <c r="CH47" s="77">
        <f>+CB47+8.33%</f>
        <v>0.91630000000000011</v>
      </c>
      <c r="CI47" s="54"/>
      <c r="CJ47" s="57"/>
      <c r="CK47" s="173"/>
      <c r="CL47" s="173"/>
      <c r="CM47" s="173"/>
      <c r="CN47" s="77">
        <f>+CH47+8.33%</f>
        <v>0.99960000000000016</v>
      </c>
      <c r="CO47" s="54"/>
      <c r="CP47" s="57"/>
      <c r="CQ47" s="170"/>
      <c r="CR47" s="172"/>
      <c r="CS47" s="122">
        <v>1</v>
      </c>
      <c r="CT47" s="108">
        <f t="shared" ref="CT47:CT51" si="104">IF(T47="SUMA",(AA47+AG47+AM47+AS47+AY47+BE47+BK47+BQ47+CI47+CO47+BW47+CC47),(AA47))</f>
        <v>0</v>
      </c>
      <c r="CU47" s="96">
        <f t="shared" ref="CU47:CU50" si="105">IF(ISERROR(CT47/CS47),0,(CT47/CS47))</f>
        <v>0</v>
      </c>
    </row>
    <row r="48" spans="1:99" s="2" customFormat="1" ht="190.5" customHeight="1" thickBot="1" x14ac:dyDescent="0.4">
      <c r="A48" s="124" t="s">
        <v>170</v>
      </c>
      <c r="B48" s="129">
        <v>7550</v>
      </c>
      <c r="C48" s="54">
        <v>6</v>
      </c>
      <c r="D48" s="67" t="s">
        <v>151</v>
      </c>
      <c r="E48" s="67" t="s">
        <v>145</v>
      </c>
      <c r="F48" s="54" t="s">
        <v>122</v>
      </c>
      <c r="G48" s="54">
        <v>540</v>
      </c>
      <c r="H48" s="54" t="s">
        <v>122</v>
      </c>
      <c r="I48" s="54" t="s">
        <v>122</v>
      </c>
      <c r="J48" s="54" t="s">
        <v>128</v>
      </c>
      <c r="K48" s="54" t="s">
        <v>122</v>
      </c>
      <c r="L48" s="54" t="s">
        <v>120</v>
      </c>
      <c r="M48" s="54" t="s">
        <v>122</v>
      </c>
      <c r="N48" s="120" t="s">
        <v>143</v>
      </c>
      <c r="O48" s="57">
        <v>0.125</v>
      </c>
      <c r="P48" s="73" t="s">
        <v>444</v>
      </c>
      <c r="Q48" s="73" t="s">
        <v>445</v>
      </c>
      <c r="R48" s="53">
        <v>1</v>
      </c>
      <c r="S48" s="53">
        <v>1</v>
      </c>
      <c r="T48" s="53" t="s">
        <v>163</v>
      </c>
      <c r="U48" s="53" t="s">
        <v>152</v>
      </c>
      <c r="V48" s="53" t="s">
        <v>158</v>
      </c>
      <c r="W48" s="68" t="s">
        <v>383</v>
      </c>
      <c r="X48" s="68" t="s">
        <v>197</v>
      </c>
      <c r="Y48" s="68" t="s">
        <v>198</v>
      </c>
      <c r="Z48" s="122">
        <v>0.8</v>
      </c>
      <c r="AA48" s="54"/>
      <c r="AB48" s="57"/>
      <c r="AC48" s="173"/>
      <c r="AD48" s="173"/>
      <c r="AE48" s="173"/>
      <c r="AF48" s="122">
        <v>0.8</v>
      </c>
      <c r="AG48" s="54"/>
      <c r="AH48" s="57"/>
      <c r="AI48" s="173"/>
      <c r="AJ48" s="173"/>
      <c r="AK48" s="173"/>
      <c r="AL48" s="122">
        <v>0.8</v>
      </c>
      <c r="AM48" s="54"/>
      <c r="AN48" s="57"/>
      <c r="AO48" s="173"/>
      <c r="AP48" s="173"/>
      <c r="AQ48" s="173"/>
      <c r="AR48" s="122">
        <v>0.8</v>
      </c>
      <c r="AS48" s="54"/>
      <c r="AT48" s="57"/>
      <c r="AU48" s="173"/>
      <c r="AV48" s="173"/>
      <c r="AW48" s="173"/>
      <c r="AX48" s="122">
        <v>0.8</v>
      </c>
      <c r="AY48" s="54"/>
      <c r="AZ48" s="57"/>
      <c r="BA48" s="173"/>
      <c r="BB48" s="173"/>
      <c r="BC48" s="173"/>
      <c r="BD48" s="122">
        <v>0.85</v>
      </c>
      <c r="BE48" s="54"/>
      <c r="BF48" s="57"/>
      <c r="BG48" s="173"/>
      <c r="BH48" s="173"/>
      <c r="BI48" s="173"/>
      <c r="BJ48" s="122">
        <v>0.85</v>
      </c>
      <c r="BK48" s="54"/>
      <c r="BL48" s="57"/>
      <c r="BM48" s="167"/>
      <c r="BN48" s="168"/>
      <c r="BO48" s="169"/>
      <c r="BP48" s="122">
        <v>0.85</v>
      </c>
      <c r="BQ48" s="54"/>
      <c r="BR48" s="57"/>
      <c r="BS48" s="173"/>
      <c r="BT48" s="173"/>
      <c r="BU48" s="173"/>
      <c r="BV48" s="122">
        <v>0.85</v>
      </c>
      <c r="BW48" s="54"/>
      <c r="BX48" s="57"/>
      <c r="BY48" s="167"/>
      <c r="BZ48" s="168"/>
      <c r="CA48" s="169"/>
      <c r="CB48" s="122">
        <v>0.99</v>
      </c>
      <c r="CC48" s="54"/>
      <c r="CD48" s="57"/>
      <c r="CE48" s="173"/>
      <c r="CF48" s="173"/>
      <c r="CG48" s="173"/>
      <c r="CH48" s="122">
        <v>0.99</v>
      </c>
      <c r="CI48" s="54"/>
      <c r="CJ48" s="57"/>
      <c r="CK48" s="173"/>
      <c r="CL48" s="173"/>
      <c r="CM48" s="173"/>
      <c r="CN48" s="122">
        <v>1</v>
      </c>
      <c r="CO48" s="54"/>
      <c r="CP48" s="57"/>
      <c r="CQ48" s="170"/>
      <c r="CR48" s="172"/>
      <c r="CS48" s="122">
        <v>1</v>
      </c>
      <c r="CT48" s="108">
        <f t="shared" si="104"/>
        <v>0</v>
      </c>
      <c r="CU48" s="96">
        <f t="shared" si="105"/>
        <v>0</v>
      </c>
    </row>
    <row r="49" spans="1:99" s="2" customFormat="1" ht="190.5" customHeight="1" thickBot="1" x14ac:dyDescent="0.4">
      <c r="A49" s="124" t="s">
        <v>170</v>
      </c>
      <c r="B49" s="129">
        <v>7550</v>
      </c>
      <c r="C49" s="54">
        <v>6</v>
      </c>
      <c r="D49" s="67" t="s">
        <v>151</v>
      </c>
      <c r="E49" s="67" t="s">
        <v>145</v>
      </c>
      <c r="F49" s="54" t="s">
        <v>122</v>
      </c>
      <c r="G49" s="54">
        <v>540</v>
      </c>
      <c r="H49" s="54" t="s">
        <v>122</v>
      </c>
      <c r="I49" s="54" t="s">
        <v>122</v>
      </c>
      <c r="J49" s="54" t="s">
        <v>128</v>
      </c>
      <c r="K49" s="54" t="s">
        <v>122</v>
      </c>
      <c r="L49" s="54" t="s">
        <v>120</v>
      </c>
      <c r="M49" s="54" t="s">
        <v>122</v>
      </c>
      <c r="N49" s="120" t="s">
        <v>143</v>
      </c>
      <c r="O49" s="57">
        <v>0.125</v>
      </c>
      <c r="P49" s="73" t="s">
        <v>446</v>
      </c>
      <c r="Q49" s="73" t="s">
        <v>394</v>
      </c>
      <c r="R49" s="53">
        <v>1</v>
      </c>
      <c r="S49" s="53">
        <v>0.84</v>
      </c>
      <c r="T49" s="53" t="s">
        <v>163</v>
      </c>
      <c r="U49" s="53" t="s">
        <v>152</v>
      </c>
      <c r="V49" s="53" t="s">
        <v>158</v>
      </c>
      <c r="W49" s="68" t="s">
        <v>383</v>
      </c>
      <c r="X49" s="68" t="s">
        <v>197</v>
      </c>
      <c r="Y49" s="68" t="s">
        <v>201</v>
      </c>
      <c r="Z49" s="122">
        <v>7.0000000000000007E-2</v>
      </c>
      <c r="AA49" s="54"/>
      <c r="AB49" s="57"/>
      <c r="AC49" s="173"/>
      <c r="AD49" s="173"/>
      <c r="AE49" s="173"/>
      <c r="AF49" s="77">
        <f>+Z49+7%</f>
        <v>0.14000000000000001</v>
      </c>
      <c r="AG49" s="54"/>
      <c r="AH49" s="57"/>
      <c r="AI49" s="173"/>
      <c r="AJ49" s="173"/>
      <c r="AK49" s="173"/>
      <c r="AL49" s="77">
        <f>+AF49+7%</f>
        <v>0.21000000000000002</v>
      </c>
      <c r="AM49" s="54"/>
      <c r="AN49" s="57"/>
      <c r="AO49" s="173"/>
      <c r="AP49" s="173"/>
      <c r="AQ49" s="173"/>
      <c r="AR49" s="77">
        <f>+AL49+7%</f>
        <v>0.28000000000000003</v>
      </c>
      <c r="AS49" s="54"/>
      <c r="AT49" s="57"/>
      <c r="AU49" s="173"/>
      <c r="AV49" s="173"/>
      <c r="AW49" s="173"/>
      <c r="AX49" s="77">
        <f>+AR49+7%</f>
        <v>0.35000000000000003</v>
      </c>
      <c r="AY49" s="54"/>
      <c r="AZ49" s="57"/>
      <c r="BA49" s="173"/>
      <c r="BB49" s="173"/>
      <c r="BC49" s="173"/>
      <c r="BD49" s="77">
        <f>+AX49+7%</f>
        <v>0.42000000000000004</v>
      </c>
      <c r="BE49" s="54"/>
      <c r="BF49" s="57"/>
      <c r="BG49" s="173"/>
      <c r="BH49" s="173"/>
      <c r="BI49" s="173"/>
      <c r="BJ49" s="77">
        <f>+BD49+7%</f>
        <v>0.49000000000000005</v>
      </c>
      <c r="BK49" s="54"/>
      <c r="BL49" s="57"/>
      <c r="BM49" s="167"/>
      <c r="BN49" s="168"/>
      <c r="BO49" s="169"/>
      <c r="BP49" s="77">
        <f>+BJ49+7%</f>
        <v>0.56000000000000005</v>
      </c>
      <c r="BQ49" s="54"/>
      <c r="BR49" s="57"/>
      <c r="BS49" s="173"/>
      <c r="BT49" s="173"/>
      <c r="BU49" s="173"/>
      <c r="BV49" s="77">
        <f>+BP49+7%</f>
        <v>0.63000000000000012</v>
      </c>
      <c r="BW49" s="54"/>
      <c r="BX49" s="57"/>
      <c r="BY49" s="167"/>
      <c r="BZ49" s="168"/>
      <c r="CA49" s="169"/>
      <c r="CB49" s="77">
        <f>+BV49+7%</f>
        <v>0.70000000000000018</v>
      </c>
      <c r="CC49" s="54"/>
      <c r="CD49" s="57"/>
      <c r="CE49" s="173"/>
      <c r="CF49" s="173"/>
      <c r="CG49" s="173"/>
      <c r="CH49" s="77">
        <f>+CB49+7%</f>
        <v>0.77000000000000024</v>
      </c>
      <c r="CI49" s="54"/>
      <c r="CJ49" s="57"/>
      <c r="CK49" s="173"/>
      <c r="CL49" s="173"/>
      <c r="CM49" s="173"/>
      <c r="CN49" s="77">
        <f>+CH49+7%</f>
        <v>0.8400000000000003</v>
      </c>
      <c r="CO49" s="54"/>
      <c r="CP49" s="57"/>
      <c r="CQ49" s="170"/>
      <c r="CR49" s="172"/>
      <c r="CS49" s="122">
        <f>+CN49</f>
        <v>0.8400000000000003</v>
      </c>
      <c r="CT49" s="108">
        <f t="shared" si="104"/>
        <v>0</v>
      </c>
      <c r="CU49" s="96">
        <f t="shared" si="105"/>
        <v>0</v>
      </c>
    </row>
    <row r="50" spans="1:99" s="2" customFormat="1" ht="190.5" customHeight="1" thickBot="1" x14ac:dyDescent="0.4">
      <c r="A50" s="124" t="s">
        <v>170</v>
      </c>
      <c r="B50" s="129">
        <v>7550</v>
      </c>
      <c r="C50" s="54">
        <v>6</v>
      </c>
      <c r="D50" s="67" t="s">
        <v>151</v>
      </c>
      <c r="E50" s="67" t="s">
        <v>145</v>
      </c>
      <c r="F50" s="54" t="s">
        <v>122</v>
      </c>
      <c r="G50" s="54">
        <v>540</v>
      </c>
      <c r="H50" s="54" t="s">
        <v>122</v>
      </c>
      <c r="I50" s="54" t="s">
        <v>122</v>
      </c>
      <c r="J50" s="54" t="s">
        <v>128</v>
      </c>
      <c r="K50" s="54" t="s">
        <v>122</v>
      </c>
      <c r="L50" s="54" t="s">
        <v>120</v>
      </c>
      <c r="M50" s="54" t="s">
        <v>122</v>
      </c>
      <c r="N50" s="120" t="s">
        <v>143</v>
      </c>
      <c r="O50" s="57">
        <v>0.125</v>
      </c>
      <c r="P50" s="73" t="s">
        <v>447</v>
      </c>
      <c r="Q50" s="73" t="s">
        <v>448</v>
      </c>
      <c r="R50" s="53">
        <v>1</v>
      </c>
      <c r="S50" s="53">
        <v>1</v>
      </c>
      <c r="T50" s="53" t="s">
        <v>163</v>
      </c>
      <c r="U50" s="53" t="s">
        <v>152</v>
      </c>
      <c r="V50" s="53" t="s">
        <v>158</v>
      </c>
      <c r="W50" s="68" t="s">
        <v>383</v>
      </c>
      <c r="X50" s="68" t="s">
        <v>197</v>
      </c>
      <c r="Y50" s="101" t="s">
        <v>204</v>
      </c>
      <c r="Z50" s="122">
        <v>0.3</v>
      </c>
      <c r="AA50" s="54"/>
      <c r="AB50" s="57"/>
      <c r="AC50" s="173"/>
      <c r="AD50" s="173"/>
      <c r="AE50" s="173"/>
      <c r="AF50" s="122">
        <v>0.5</v>
      </c>
      <c r="AG50" s="54"/>
      <c r="AH50" s="57"/>
      <c r="AI50" s="173"/>
      <c r="AJ50" s="173"/>
      <c r="AK50" s="173"/>
      <c r="AL50" s="122">
        <v>0.75</v>
      </c>
      <c r="AM50" s="54"/>
      <c r="AN50" s="57"/>
      <c r="AO50" s="173"/>
      <c r="AP50" s="173"/>
      <c r="AQ50" s="173"/>
      <c r="AR50" s="122">
        <v>1</v>
      </c>
      <c r="AS50" s="54"/>
      <c r="AT50" s="57"/>
      <c r="AU50" s="173"/>
      <c r="AV50" s="173"/>
      <c r="AW50" s="173"/>
      <c r="AX50" s="122">
        <v>1</v>
      </c>
      <c r="AY50" s="54"/>
      <c r="AZ50" s="57"/>
      <c r="BA50" s="173"/>
      <c r="BB50" s="173"/>
      <c r="BC50" s="173"/>
      <c r="BD50" s="122">
        <v>1</v>
      </c>
      <c r="BE50" s="54"/>
      <c r="BF50" s="57"/>
      <c r="BG50" s="173"/>
      <c r="BH50" s="173"/>
      <c r="BI50" s="173"/>
      <c r="BJ50" s="122">
        <v>1</v>
      </c>
      <c r="BK50" s="54"/>
      <c r="BL50" s="57"/>
      <c r="BM50" s="167"/>
      <c r="BN50" s="168"/>
      <c r="BO50" s="169"/>
      <c r="BP50" s="122">
        <v>1</v>
      </c>
      <c r="BQ50" s="54"/>
      <c r="BR50" s="57"/>
      <c r="BS50" s="173"/>
      <c r="BT50" s="173"/>
      <c r="BU50" s="173"/>
      <c r="BV50" s="122">
        <v>1</v>
      </c>
      <c r="BW50" s="54"/>
      <c r="BX50" s="57"/>
      <c r="BY50" s="167"/>
      <c r="BZ50" s="168"/>
      <c r="CA50" s="169"/>
      <c r="CB50" s="122">
        <v>1</v>
      </c>
      <c r="CC50" s="54"/>
      <c r="CD50" s="57"/>
      <c r="CE50" s="173"/>
      <c r="CF50" s="173"/>
      <c r="CG50" s="173"/>
      <c r="CH50" s="122">
        <v>1</v>
      </c>
      <c r="CI50" s="54"/>
      <c r="CJ50" s="57"/>
      <c r="CK50" s="173"/>
      <c r="CL50" s="173"/>
      <c r="CM50" s="173"/>
      <c r="CN50" s="122">
        <v>1</v>
      </c>
      <c r="CO50" s="54"/>
      <c r="CP50" s="57"/>
      <c r="CQ50" s="170"/>
      <c r="CR50" s="172"/>
      <c r="CS50" s="122">
        <v>1</v>
      </c>
      <c r="CT50" s="108">
        <f t="shared" si="104"/>
        <v>0</v>
      </c>
      <c r="CU50" s="96">
        <f t="shared" si="105"/>
        <v>0</v>
      </c>
    </row>
    <row r="51" spans="1:99" s="2" customFormat="1" ht="190.5" customHeight="1" thickBot="1" x14ac:dyDescent="0.4">
      <c r="A51" s="124" t="s">
        <v>170</v>
      </c>
      <c r="B51" s="129">
        <v>7550</v>
      </c>
      <c r="C51" s="54">
        <v>6</v>
      </c>
      <c r="D51" s="67" t="s">
        <v>151</v>
      </c>
      <c r="E51" s="67" t="s">
        <v>145</v>
      </c>
      <c r="F51" s="54" t="s">
        <v>122</v>
      </c>
      <c r="G51" s="54">
        <v>540</v>
      </c>
      <c r="H51" s="54" t="s">
        <v>122</v>
      </c>
      <c r="I51" s="54" t="s">
        <v>122</v>
      </c>
      <c r="J51" s="54" t="s">
        <v>128</v>
      </c>
      <c r="K51" s="54" t="s">
        <v>122</v>
      </c>
      <c r="L51" s="54" t="s">
        <v>120</v>
      </c>
      <c r="M51" s="54" t="s">
        <v>120</v>
      </c>
      <c r="N51" s="120" t="s">
        <v>143</v>
      </c>
      <c r="O51" s="57">
        <v>0.125</v>
      </c>
      <c r="P51" s="73" t="s">
        <v>395</v>
      </c>
      <c r="Q51" s="73" t="s">
        <v>396</v>
      </c>
      <c r="R51" s="134">
        <v>1</v>
      </c>
      <c r="S51" s="134">
        <v>1</v>
      </c>
      <c r="T51" s="134" t="s">
        <v>161</v>
      </c>
      <c r="U51" s="134" t="s">
        <v>152</v>
      </c>
      <c r="V51" s="134" t="s">
        <v>158</v>
      </c>
      <c r="W51" s="73" t="s">
        <v>383</v>
      </c>
      <c r="X51" s="73" t="s">
        <v>197</v>
      </c>
      <c r="Y51" s="73" t="s">
        <v>198</v>
      </c>
      <c r="Z51" s="139">
        <v>8.3299999999999999E-2</v>
      </c>
      <c r="AA51" s="77">
        <v>0.1666</v>
      </c>
      <c r="AB51" s="77">
        <v>0.24990000000000001</v>
      </c>
      <c r="AC51" s="173"/>
      <c r="AD51" s="173"/>
      <c r="AE51" s="173"/>
      <c r="AF51" s="77">
        <f>+Z51+8.33%</f>
        <v>0.1666</v>
      </c>
      <c r="AG51" s="54"/>
      <c r="AH51" s="57"/>
      <c r="AI51" s="173"/>
      <c r="AJ51" s="173"/>
      <c r="AK51" s="173"/>
      <c r="AL51" s="77">
        <f>+AF51+8.33%</f>
        <v>0.24990000000000001</v>
      </c>
      <c r="AM51" s="54"/>
      <c r="AN51" s="57"/>
      <c r="AO51" s="173"/>
      <c r="AP51" s="173"/>
      <c r="AQ51" s="173"/>
      <c r="AR51" s="77">
        <f>+AL51+8.33%</f>
        <v>0.3332</v>
      </c>
      <c r="AS51" s="54"/>
      <c r="AT51" s="57"/>
      <c r="AU51" s="173"/>
      <c r="AV51" s="173"/>
      <c r="AW51" s="173"/>
      <c r="AX51" s="77">
        <f>+AR51+8.33%</f>
        <v>0.41649999999999998</v>
      </c>
      <c r="AY51" s="54"/>
      <c r="AZ51" s="57"/>
      <c r="BA51" s="173"/>
      <c r="BB51" s="173"/>
      <c r="BC51" s="173"/>
      <c r="BD51" s="77">
        <f>+AX51+8.33%</f>
        <v>0.49979999999999997</v>
      </c>
      <c r="BE51" s="54"/>
      <c r="BF51" s="57"/>
      <c r="BG51" s="173"/>
      <c r="BH51" s="173"/>
      <c r="BI51" s="173"/>
      <c r="BJ51" s="77">
        <f>+BD51+8.33%</f>
        <v>0.58309999999999995</v>
      </c>
      <c r="BK51" s="54"/>
      <c r="BL51" s="57"/>
      <c r="BM51" s="167"/>
      <c r="BN51" s="168"/>
      <c r="BO51" s="169"/>
      <c r="BP51" s="77">
        <f>+BJ51+8.33%</f>
        <v>0.66639999999999999</v>
      </c>
      <c r="BQ51" s="54"/>
      <c r="BR51" s="57"/>
      <c r="BS51" s="173"/>
      <c r="BT51" s="173"/>
      <c r="BU51" s="173"/>
      <c r="BV51" s="77">
        <f>+BP51+8.33%</f>
        <v>0.74970000000000003</v>
      </c>
      <c r="BW51" s="54"/>
      <c r="BX51" s="57"/>
      <c r="BY51" s="167"/>
      <c r="BZ51" s="168"/>
      <c r="CA51" s="169"/>
      <c r="CB51" s="77">
        <f>+BV51+8.33%</f>
        <v>0.83300000000000007</v>
      </c>
      <c r="CC51" s="54"/>
      <c r="CD51" s="57"/>
      <c r="CE51" s="173"/>
      <c r="CF51" s="173"/>
      <c r="CG51" s="173"/>
      <c r="CH51" s="77">
        <f>+CB51+8.33%</f>
        <v>0.91630000000000011</v>
      </c>
      <c r="CI51" s="54"/>
      <c r="CJ51" s="57"/>
      <c r="CK51" s="173"/>
      <c r="CL51" s="173"/>
      <c r="CM51" s="173"/>
      <c r="CN51" s="77">
        <f>+CH51+8.33%</f>
        <v>0.99960000000000016</v>
      </c>
      <c r="CO51" s="54"/>
      <c r="CP51" s="57"/>
      <c r="CQ51" s="170"/>
      <c r="CR51" s="172"/>
      <c r="CS51" s="122">
        <v>1</v>
      </c>
      <c r="CT51" s="108">
        <f t="shared" si="104"/>
        <v>0.1666</v>
      </c>
      <c r="CU51" s="96">
        <v>0</v>
      </c>
    </row>
    <row r="52" spans="1:99" s="2" customFormat="1" ht="190.5" customHeight="1" thickBot="1" x14ac:dyDescent="0.4">
      <c r="A52" s="124" t="s">
        <v>170</v>
      </c>
      <c r="B52" s="129">
        <v>7550</v>
      </c>
      <c r="C52" s="54">
        <v>6</v>
      </c>
      <c r="D52" s="67" t="s">
        <v>151</v>
      </c>
      <c r="E52" s="67" t="s">
        <v>145</v>
      </c>
      <c r="F52" s="54" t="s">
        <v>122</v>
      </c>
      <c r="G52" s="54">
        <v>540</v>
      </c>
      <c r="H52" s="54" t="s">
        <v>122</v>
      </c>
      <c r="I52" s="54" t="s">
        <v>122</v>
      </c>
      <c r="J52" s="54" t="s">
        <v>128</v>
      </c>
      <c r="K52" s="54" t="s">
        <v>122</v>
      </c>
      <c r="L52" s="54" t="s">
        <v>120</v>
      </c>
      <c r="M52" s="54" t="s">
        <v>120</v>
      </c>
      <c r="N52" s="120" t="s">
        <v>143</v>
      </c>
      <c r="O52" s="57">
        <v>0.125</v>
      </c>
      <c r="P52" s="134" t="s">
        <v>397</v>
      </c>
      <c r="Q52" s="73" t="s">
        <v>398</v>
      </c>
      <c r="R52" s="134">
        <v>1</v>
      </c>
      <c r="S52" s="134">
        <v>0.84</v>
      </c>
      <c r="T52" s="134" t="s">
        <v>163</v>
      </c>
      <c r="U52" s="134" t="s">
        <v>152</v>
      </c>
      <c r="V52" s="134" t="s">
        <v>158</v>
      </c>
      <c r="W52" s="73" t="s">
        <v>383</v>
      </c>
      <c r="X52" s="73" t="s">
        <v>197</v>
      </c>
      <c r="Y52" s="73" t="s">
        <v>201</v>
      </c>
      <c r="Z52" s="122">
        <v>7.0000000000000007E-2</v>
      </c>
      <c r="AA52" s="54"/>
      <c r="AB52" s="57"/>
      <c r="AC52" s="173"/>
      <c r="AD52" s="173"/>
      <c r="AE52" s="173"/>
      <c r="AF52" s="77">
        <f>+Z52+7%</f>
        <v>0.14000000000000001</v>
      </c>
      <c r="AG52" s="54"/>
      <c r="AH52" s="57"/>
      <c r="AI52" s="173"/>
      <c r="AJ52" s="173"/>
      <c r="AK52" s="173"/>
      <c r="AL52" s="77">
        <f>+AF52+7%</f>
        <v>0.21000000000000002</v>
      </c>
      <c r="AM52" s="54"/>
      <c r="AN52" s="57"/>
      <c r="AO52" s="173"/>
      <c r="AP52" s="173"/>
      <c r="AQ52" s="173"/>
      <c r="AR52" s="77">
        <f>+AL52+7%</f>
        <v>0.28000000000000003</v>
      </c>
      <c r="AS52" s="54"/>
      <c r="AT52" s="57"/>
      <c r="AU52" s="173"/>
      <c r="AV52" s="173"/>
      <c r="AW52" s="173"/>
      <c r="AX52" s="77">
        <f>+AR52+7%</f>
        <v>0.35000000000000003</v>
      </c>
      <c r="AY52" s="54"/>
      <c r="AZ52" s="57"/>
      <c r="BA52" s="173"/>
      <c r="BB52" s="173"/>
      <c r="BC52" s="173"/>
      <c r="BD52" s="77">
        <f>+AX52+7%</f>
        <v>0.42000000000000004</v>
      </c>
      <c r="BE52" s="54"/>
      <c r="BF52" s="57"/>
      <c r="BG52" s="173"/>
      <c r="BH52" s="173"/>
      <c r="BI52" s="173"/>
      <c r="BJ52" s="77">
        <f>+BD52+7%</f>
        <v>0.49000000000000005</v>
      </c>
      <c r="BK52" s="54"/>
      <c r="BL52" s="57"/>
      <c r="BM52" s="167"/>
      <c r="BN52" s="168"/>
      <c r="BO52" s="169"/>
      <c r="BP52" s="77">
        <f>+BJ52+7%</f>
        <v>0.56000000000000005</v>
      </c>
      <c r="BQ52" s="54"/>
      <c r="BR52" s="57"/>
      <c r="BS52" s="173"/>
      <c r="BT52" s="173"/>
      <c r="BU52" s="173"/>
      <c r="BV52" s="77">
        <f>+BP52+7%</f>
        <v>0.63000000000000012</v>
      </c>
      <c r="BW52" s="54"/>
      <c r="BX52" s="57"/>
      <c r="BY52" s="167"/>
      <c r="BZ52" s="168"/>
      <c r="CA52" s="169"/>
      <c r="CB52" s="77">
        <f>+BV52+7%</f>
        <v>0.70000000000000018</v>
      </c>
      <c r="CC52" s="54"/>
      <c r="CD52" s="57"/>
      <c r="CE52" s="173"/>
      <c r="CF52" s="173"/>
      <c r="CG52" s="173"/>
      <c r="CH52" s="77">
        <f>+CB52+7%</f>
        <v>0.77000000000000024</v>
      </c>
      <c r="CI52" s="54"/>
      <c r="CJ52" s="57"/>
      <c r="CK52" s="173"/>
      <c r="CL52" s="173"/>
      <c r="CM52" s="173"/>
      <c r="CN52" s="77">
        <f>+CH52+7%</f>
        <v>0.8400000000000003</v>
      </c>
      <c r="CO52" s="54"/>
      <c r="CP52" s="57"/>
      <c r="CQ52" s="170"/>
      <c r="CR52" s="172"/>
      <c r="CS52" s="122">
        <f>CN52</f>
        <v>0.8400000000000003</v>
      </c>
      <c r="CT52" s="108">
        <f t="shared" ref="CT52:CT53" si="106">IF(T52="SUMA",(AA52+AG52+AM52+AS52+AY52+BE52+BK52+BQ52+CI52+CO52+BW52+CC52),(AA52))</f>
        <v>0</v>
      </c>
      <c r="CU52" s="96">
        <f t="shared" ref="CU52:CU53" si="107">IF(ISERROR(CT52/CS52),0,(CT52/CS52))</f>
        <v>0</v>
      </c>
    </row>
    <row r="53" spans="1:99" s="2" customFormat="1" ht="190.5" customHeight="1" thickBot="1" x14ac:dyDescent="0.4">
      <c r="A53" s="124" t="s">
        <v>170</v>
      </c>
      <c r="B53" s="129">
        <v>7550</v>
      </c>
      <c r="C53" s="54">
        <v>6</v>
      </c>
      <c r="D53" s="67" t="s">
        <v>151</v>
      </c>
      <c r="E53" s="67" t="s">
        <v>145</v>
      </c>
      <c r="F53" s="54" t="s">
        <v>122</v>
      </c>
      <c r="G53" s="54">
        <v>540</v>
      </c>
      <c r="H53" s="54" t="s">
        <v>122</v>
      </c>
      <c r="I53" s="54" t="s">
        <v>122</v>
      </c>
      <c r="J53" s="54" t="s">
        <v>128</v>
      </c>
      <c r="K53" s="54" t="s">
        <v>122</v>
      </c>
      <c r="L53" s="54" t="s">
        <v>120</v>
      </c>
      <c r="M53" s="54" t="s">
        <v>120</v>
      </c>
      <c r="N53" s="120" t="s">
        <v>143</v>
      </c>
      <c r="O53" s="57">
        <v>0.125</v>
      </c>
      <c r="P53" s="73" t="s">
        <v>399</v>
      </c>
      <c r="Q53" s="73" t="s">
        <v>400</v>
      </c>
      <c r="R53" s="134">
        <v>1</v>
      </c>
      <c r="S53" s="134">
        <v>1</v>
      </c>
      <c r="T53" s="134" t="s">
        <v>161</v>
      </c>
      <c r="U53" s="134" t="s">
        <v>152</v>
      </c>
      <c r="V53" s="134" t="s">
        <v>158</v>
      </c>
      <c r="W53" s="73" t="s">
        <v>383</v>
      </c>
      <c r="X53" s="73" t="s">
        <v>197</v>
      </c>
      <c r="Y53" s="73" t="s">
        <v>204</v>
      </c>
      <c r="Z53" s="122">
        <v>0.15</v>
      </c>
      <c r="AA53" s="54"/>
      <c r="AB53" s="57"/>
      <c r="AC53" s="173"/>
      <c r="AD53" s="173"/>
      <c r="AE53" s="173"/>
      <c r="AF53" s="77">
        <f>+Z53+15%</f>
        <v>0.3</v>
      </c>
      <c r="AG53" s="54"/>
      <c r="AH53" s="57"/>
      <c r="AI53" s="173"/>
      <c r="AJ53" s="173"/>
      <c r="AK53" s="173"/>
      <c r="AL53" s="77">
        <f>+AF53+15%</f>
        <v>0.44999999999999996</v>
      </c>
      <c r="AM53" s="54"/>
      <c r="AN53" s="57"/>
      <c r="AO53" s="173"/>
      <c r="AP53" s="173"/>
      <c r="AQ53" s="173"/>
      <c r="AR53" s="77">
        <f>+AL53+15%</f>
        <v>0.6</v>
      </c>
      <c r="AS53" s="54"/>
      <c r="AT53" s="57"/>
      <c r="AU53" s="173"/>
      <c r="AV53" s="173"/>
      <c r="AW53" s="173"/>
      <c r="AX53" s="77">
        <f>+AR53+15%</f>
        <v>0.75</v>
      </c>
      <c r="AY53" s="54"/>
      <c r="AZ53" s="57"/>
      <c r="BA53" s="173"/>
      <c r="BB53" s="173"/>
      <c r="BC53" s="173"/>
      <c r="BD53" s="77">
        <f>+AX53+10%</f>
        <v>0.85</v>
      </c>
      <c r="BE53" s="54"/>
      <c r="BF53" s="57"/>
      <c r="BG53" s="173"/>
      <c r="BH53" s="173"/>
      <c r="BI53" s="173"/>
      <c r="BJ53" s="77">
        <f>+BD53+15%</f>
        <v>1</v>
      </c>
      <c r="BK53" s="54"/>
      <c r="BL53" s="57"/>
      <c r="BM53" s="167"/>
      <c r="BN53" s="168"/>
      <c r="BO53" s="169"/>
      <c r="BP53" s="77">
        <v>1</v>
      </c>
      <c r="BQ53" s="54"/>
      <c r="BR53" s="57"/>
      <c r="BS53" s="173"/>
      <c r="BT53" s="173"/>
      <c r="BU53" s="173"/>
      <c r="BV53" s="77">
        <v>1</v>
      </c>
      <c r="BW53" s="54"/>
      <c r="BX53" s="57"/>
      <c r="BY53" s="167"/>
      <c r="BZ53" s="168"/>
      <c r="CA53" s="169"/>
      <c r="CB53" s="77">
        <v>1</v>
      </c>
      <c r="CC53" s="54"/>
      <c r="CD53" s="57"/>
      <c r="CE53" s="173"/>
      <c r="CF53" s="173"/>
      <c r="CG53" s="173"/>
      <c r="CH53" s="77">
        <v>1</v>
      </c>
      <c r="CI53" s="54"/>
      <c r="CJ53" s="57"/>
      <c r="CK53" s="173"/>
      <c r="CL53" s="173"/>
      <c r="CM53" s="173"/>
      <c r="CN53" s="77">
        <v>1</v>
      </c>
      <c r="CO53" s="54"/>
      <c r="CP53" s="57"/>
      <c r="CQ53" s="170"/>
      <c r="CR53" s="172"/>
      <c r="CS53" s="122">
        <v>1</v>
      </c>
      <c r="CT53" s="108">
        <f t="shared" si="106"/>
        <v>0</v>
      </c>
      <c r="CU53" s="96">
        <f t="shared" si="107"/>
        <v>0</v>
      </c>
    </row>
    <row r="54" spans="1:99" s="2" customFormat="1" ht="190.5" customHeight="1" thickBot="1" x14ac:dyDescent="0.4">
      <c r="A54" s="124" t="s">
        <v>170</v>
      </c>
      <c r="B54" s="129">
        <v>7550</v>
      </c>
      <c r="C54" s="54">
        <v>6</v>
      </c>
      <c r="D54" s="67" t="s">
        <v>151</v>
      </c>
      <c r="E54" s="67" t="s">
        <v>145</v>
      </c>
      <c r="F54" s="54" t="s">
        <v>122</v>
      </c>
      <c r="G54" s="54">
        <v>540</v>
      </c>
      <c r="H54" s="54" t="s">
        <v>122</v>
      </c>
      <c r="I54" s="54" t="s">
        <v>122</v>
      </c>
      <c r="J54" s="54" t="s">
        <v>130</v>
      </c>
      <c r="K54" s="54" t="s">
        <v>120</v>
      </c>
      <c r="L54" s="54" t="s">
        <v>120</v>
      </c>
      <c r="M54" s="54" t="s">
        <v>122</v>
      </c>
      <c r="N54" s="68" t="s">
        <v>140</v>
      </c>
      <c r="O54" s="57">
        <v>0.9</v>
      </c>
      <c r="P54" s="68" t="s">
        <v>401</v>
      </c>
      <c r="Q54" s="68" t="s">
        <v>402</v>
      </c>
      <c r="R54" s="53" t="s">
        <v>132</v>
      </c>
      <c r="S54" s="55">
        <v>86</v>
      </c>
      <c r="T54" s="53" t="s">
        <v>119</v>
      </c>
      <c r="U54" s="53" t="s">
        <v>154</v>
      </c>
      <c r="V54" s="53" t="s">
        <v>158</v>
      </c>
      <c r="W54" s="68" t="s">
        <v>403</v>
      </c>
      <c r="X54" s="68" t="s">
        <v>404</v>
      </c>
      <c r="Y54" s="134" t="s">
        <v>405</v>
      </c>
      <c r="Z54" s="123">
        <v>0</v>
      </c>
      <c r="AA54" s="137">
        <v>0</v>
      </c>
      <c r="AB54" s="93">
        <f t="shared" ref="AB54" si="108">IF(ISERROR(AA54/Z54),0,(AA54/Z54))</f>
        <v>0</v>
      </c>
      <c r="AC54" s="173"/>
      <c r="AD54" s="173"/>
      <c r="AE54" s="173"/>
      <c r="AF54" s="123">
        <v>9</v>
      </c>
      <c r="AG54" s="137">
        <v>0</v>
      </c>
      <c r="AH54" s="93">
        <f t="shared" ref="AH54" si="109">IF(ISERROR(AG54/AF54),0,(AG54/AF54))</f>
        <v>0</v>
      </c>
      <c r="AI54" s="173"/>
      <c r="AJ54" s="173"/>
      <c r="AK54" s="173"/>
      <c r="AL54" s="123">
        <v>9</v>
      </c>
      <c r="AM54" s="137">
        <v>0</v>
      </c>
      <c r="AN54" s="93">
        <f t="shared" ref="AN54" si="110">IF(ISERROR(AM54/AL54),0,(AM54/AL54))</f>
        <v>0</v>
      </c>
      <c r="AO54" s="173"/>
      <c r="AP54" s="173"/>
      <c r="AQ54" s="173"/>
      <c r="AR54" s="123">
        <v>7</v>
      </c>
      <c r="AS54" s="137">
        <v>0</v>
      </c>
      <c r="AT54" s="93">
        <f t="shared" ref="AT54" si="111">IF(ISERROR(AS54/AR54),0,(AS54/AR54))</f>
        <v>0</v>
      </c>
      <c r="AU54" s="173"/>
      <c r="AV54" s="173"/>
      <c r="AW54" s="173"/>
      <c r="AX54" s="123">
        <v>8</v>
      </c>
      <c r="AY54" s="137">
        <v>0</v>
      </c>
      <c r="AZ54" s="93">
        <f t="shared" ref="AZ54" si="112">IF(ISERROR(AY54/AX54),0,(AY54/AX54))</f>
        <v>0</v>
      </c>
      <c r="BA54" s="173"/>
      <c r="BB54" s="173"/>
      <c r="BC54" s="173"/>
      <c r="BD54" s="123">
        <v>8</v>
      </c>
      <c r="BE54" s="137">
        <v>0</v>
      </c>
      <c r="BF54" s="93">
        <f t="shared" ref="BF54" si="113">IF(ISERROR(BE54/BD54),0,(BE54/BD54))</f>
        <v>0</v>
      </c>
      <c r="BG54" s="173"/>
      <c r="BH54" s="173"/>
      <c r="BI54" s="173"/>
      <c r="BJ54" s="123">
        <v>9</v>
      </c>
      <c r="BK54" s="137">
        <v>0</v>
      </c>
      <c r="BL54" s="93">
        <f t="shared" ref="BL54" si="114">IF(ISERROR(BK54/BJ54),0,(BK54/BJ54))</f>
        <v>0</v>
      </c>
      <c r="BM54" s="167"/>
      <c r="BN54" s="168"/>
      <c r="BO54" s="169"/>
      <c r="BP54" s="123">
        <v>7</v>
      </c>
      <c r="BQ54" s="137">
        <v>0</v>
      </c>
      <c r="BR54" s="93">
        <f t="shared" ref="BR54" si="115">IF(ISERROR(BQ54/BP54),0,(BQ54/BP54))</f>
        <v>0</v>
      </c>
      <c r="BS54" s="173"/>
      <c r="BT54" s="173"/>
      <c r="BU54" s="173"/>
      <c r="BV54" s="123">
        <v>8</v>
      </c>
      <c r="BW54" s="137">
        <v>0</v>
      </c>
      <c r="BX54" s="93">
        <f t="shared" ref="BX54" si="116">IF(ISERROR(BW54/BV54),0,(BW54/BV54))</f>
        <v>0</v>
      </c>
      <c r="BY54" s="167"/>
      <c r="BZ54" s="168"/>
      <c r="CA54" s="169"/>
      <c r="CB54" s="123">
        <v>9</v>
      </c>
      <c r="CC54" s="137">
        <v>0</v>
      </c>
      <c r="CD54" s="93">
        <f t="shared" ref="CD54" si="117">IF(ISERROR(CC54/CB54),0,(CC54/CB54))</f>
        <v>0</v>
      </c>
      <c r="CE54" s="173"/>
      <c r="CF54" s="173"/>
      <c r="CG54" s="173"/>
      <c r="CH54" s="123">
        <v>6</v>
      </c>
      <c r="CI54" s="137">
        <v>0</v>
      </c>
      <c r="CJ54" s="93">
        <f t="shared" ref="CJ54" si="118">IF(ISERROR(CI54/CH54),0,(CI54/CH54))</f>
        <v>0</v>
      </c>
      <c r="CK54" s="173"/>
      <c r="CL54" s="173"/>
      <c r="CM54" s="173"/>
      <c r="CN54" s="123">
        <v>6</v>
      </c>
      <c r="CO54" s="137">
        <v>0</v>
      </c>
      <c r="CP54" s="93">
        <f t="shared" ref="CP54" si="119">IF(ISERROR(CO54/CN54),0,(CO54/CN54))</f>
        <v>0</v>
      </c>
      <c r="CQ54" s="170"/>
      <c r="CR54" s="172"/>
      <c r="CS54" s="109">
        <f>IF(T54="SUMA",(Z54+AF54+AL54+AR54+AX54+BD54+BJ54+BP54+CH54+CN54+BV54+CB54),(#REF!))</f>
        <v>86</v>
      </c>
      <c r="CT54" s="108">
        <f t="shared" ref="CT54:CT60" si="120">IF(T54="SUMA",(AA54+AG54+AM54+AS54+AY54+BE54+BK54+BQ54+CI54+CO54+BW54+CC54),(AA54))</f>
        <v>0</v>
      </c>
      <c r="CU54" s="96">
        <f t="shared" ref="CU54:CU60" si="121">IF(ISERROR(CT54/CS54),0,(CT54/CS54))</f>
        <v>0</v>
      </c>
    </row>
    <row r="55" spans="1:99" s="2" customFormat="1" ht="190.5" customHeight="1" thickBot="1" x14ac:dyDescent="0.4">
      <c r="A55" s="124" t="s">
        <v>170</v>
      </c>
      <c r="B55" s="129">
        <v>7550</v>
      </c>
      <c r="C55" s="54">
        <v>6</v>
      </c>
      <c r="D55" s="67" t="s">
        <v>151</v>
      </c>
      <c r="E55" s="67" t="s">
        <v>145</v>
      </c>
      <c r="F55" s="54" t="s">
        <v>122</v>
      </c>
      <c r="G55" s="54">
        <v>540</v>
      </c>
      <c r="H55" s="54" t="s">
        <v>122</v>
      </c>
      <c r="I55" s="54" t="s">
        <v>122</v>
      </c>
      <c r="J55" s="54" t="s">
        <v>130</v>
      </c>
      <c r="K55" s="54" t="s">
        <v>122</v>
      </c>
      <c r="L55" s="54" t="s">
        <v>120</v>
      </c>
      <c r="M55" s="54" t="s">
        <v>122</v>
      </c>
      <c r="N55" s="68" t="s">
        <v>140</v>
      </c>
      <c r="O55" s="57">
        <v>0.1</v>
      </c>
      <c r="P55" s="68" t="s">
        <v>443</v>
      </c>
      <c r="Q55" s="68" t="s">
        <v>406</v>
      </c>
      <c r="R55" s="53">
        <v>0.9</v>
      </c>
      <c r="S55" s="53">
        <v>0.9</v>
      </c>
      <c r="T55" s="134" t="s">
        <v>119</v>
      </c>
      <c r="U55" s="134" t="s">
        <v>152</v>
      </c>
      <c r="V55" s="134" t="s">
        <v>158</v>
      </c>
      <c r="W55" s="73" t="s">
        <v>403</v>
      </c>
      <c r="X55" s="73" t="s">
        <v>407</v>
      </c>
      <c r="Y55" s="73" t="s">
        <v>358</v>
      </c>
      <c r="Z55" s="140">
        <v>0</v>
      </c>
      <c r="AA55" s="54"/>
      <c r="AB55" s="57"/>
      <c r="AC55" s="173"/>
      <c r="AD55" s="173"/>
      <c r="AE55" s="173"/>
      <c r="AF55" s="140">
        <v>0</v>
      </c>
      <c r="AG55" s="54"/>
      <c r="AH55" s="57"/>
      <c r="AI55" s="173"/>
      <c r="AJ55" s="173"/>
      <c r="AK55" s="173"/>
      <c r="AL55" s="140">
        <v>0</v>
      </c>
      <c r="AM55" s="54"/>
      <c r="AN55" s="57"/>
      <c r="AO55" s="173"/>
      <c r="AP55" s="173"/>
      <c r="AQ55" s="173"/>
      <c r="AR55" s="140">
        <v>0</v>
      </c>
      <c r="AS55" s="54"/>
      <c r="AT55" s="57"/>
      <c r="AU55" s="173"/>
      <c r="AV55" s="173"/>
      <c r="AW55" s="173"/>
      <c r="AX55" s="140">
        <v>0</v>
      </c>
      <c r="AY55" s="54"/>
      <c r="AZ55" s="57"/>
      <c r="BA55" s="173"/>
      <c r="BB55" s="173"/>
      <c r="BC55" s="173"/>
      <c r="BD55" s="140">
        <v>0</v>
      </c>
      <c r="BE55" s="54"/>
      <c r="BF55" s="57"/>
      <c r="BG55" s="173"/>
      <c r="BH55" s="173"/>
      <c r="BI55" s="173"/>
      <c r="BJ55" s="140">
        <v>0</v>
      </c>
      <c r="BK55" s="54"/>
      <c r="BL55" s="57"/>
      <c r="BM55" s="167"/>
      <c r="BN55" s="168"/>
      <c r="BO55" s="169"/>
      <c r="BP55" s="140">
        <v>0</v>
      </c>
      <c r="BQ55" s="54"/>
      <c r="BR55" s="57"/>
      <c r="BS55" s="173"/>
      <c r="BT55" s="173"/>
      <c r="BU55" s="173"/>
      <c r="BV55" s="140">
        <v>0</v>
      </c>
      <c r="BW55" s="54"/>
      <c r="BX55" s="57"/>
      <c r="BY55" s="167"/>
      <c r="BZ55" s="168"/>
      <c r="CA55" s="169"/>
      <c r="CB55" s="77">
        <v>0.3</v>
      </c>
      <c r="CC55" s="54"/>
      <c r="CD55" s="57"/>
      <c r="CE55" s="173"/>
      <c r="CF55" s="173"/>
      <c r="CG55" s="173"/>
      <c r="CH55" s="77">
        <v>0.3</v>
      </c>
      <c r="CI55" s="54"/>
      <c r="CJ55" s="57"/>
      <c r="CK55" s="173"/>
      <c r="CL55" s="173"/>
      <c r="CM55" s="173"/>
      <c r="CN55" s="77">
        <v>0.3</v>
      </c>
      <c r="CO55" s="54"/>
      <c r="CP55" s="57"/>
      <c r="CQ55" s="170"/>
      <c r="CR55" s="172"/>
      <c r="CS55" s="117">
        <f>IF(T55="SUMA",(Z55+AF55+AL55+AR55+AX55+BD55+BJ55+BP55+CH55+CN55+BV55+CB55),(#REF!))</f>
        <v>0.89999999999999991</v>
      </c>
      <c r="CT55" s="108">
        <f t="shared" si="120"/>
        <v>0</v>
      </c>
      <c r="CU55" s="96">
        <f t="shared" si="121"/>
        <v>0</v>
      </c>
    </row>
    <row r="56" spans="1:99" s="2" customFormat="1" ht="190.5" customHeight="1" thickBot="1" x14ac:dyDescent="0.4">
      <c r="A56" s="124" t="s">
        <v>168</v>
      </c>
      <c r="B56" s="129">
        <v>7550</v>
      </c>
      <c r="C56" s="54">
        <v>7</v>
      </c>
      <c r="D56" s="67" t="s">
        <v>153</v>
      </c>
      <c r="E56" s="67" t="s">
        <v>145</v>
      </c>
      <c r="F56" s="54" t="s">
        <v>122</v>
      </c>
      <c r="G56" s="54">
        <v>540</v>
      </c>
      <c r="H56" s="54" t="s">
        <v>122</v>
      </c>
      <c r="I56" s="54" t="s">
        <v>120</v>
      </c>
      <c r="J56" s="54" t="s">
        <v>126</v>
      </c>
      <c r="K56" s="54" t="s">
        <v>120</v>
      </c>
      <c r="L56" s="54" t="s">
        <v>120</v>
      </c>
      <c r="M56" s="54" t="s">
        <v>122</v>
      </c>
      <c r="N56" s="54" t="s">
        <v>141</v>
      </c>
      <c r="O56" s="57">
        <v>0.2</v>
      </c>
      <c r="P56" s="68" t="s">
        <v>408</v>
      </c>
      <c r="Q56" s="68" t="s">
        <v>409</v>
      </c>
      <c r="R56" s="53">
        <v>1</v>
      </c>
      <c r="S56" s="78">
        <v>5</v>
      </c>
      <c r="T56" s="53" t="s">
        <v>119</v>
      </c>
      <c r="U56" s="134" t="s">
        <v>154</v>
      </c>
      <c r="V56" s="134" t="s">
        <v>158</v>
      </c>
      <c r="W56" s="73" t="s">
        <v>410</v>
      </c>
      <c r="X56" s="73" t="s">
        <v>411</v>
      </c>
      <c r="Y56" s="73" t="s">
        <v>358</v>
      </c>
      <c r="Z56" s="78">
        <v>0</v>
      </c>
      <c r="AA56" s="138">
        <v>0</v>
      </c>
      <c r="AB56" s="93">
        <f t="shared" ref="AB56:AB58" si="122">IF(ISERROR(AA56/Z56),0,(AA56/Z56))</f>
        <v>0</v>
      </c>
      <c r="AC56" s="173"/>
      <c r="AD56" s="173"/>
      <c r="AE56" s="173"/>
      <c r="AF56" s="78">
        <v>0</v>
      </c>
      <c r="AG56" s="138">
        <v>0</v>
      </c>
      <c r="AH56" s="57" t="e">
        <f>+AG56/AF56</f>
        <v>#DIV/0!</v>
      </c>
      <c r="AI56" s="173"/>
      <c r="AJ56" s="173"/>
      <c r="AK56" s="173"/>
      <c r="AL56" s="78">
        <v>1</v>
      </c>
      <c r="AM56" s="138">
        <v>0</v>
      </c>
      <c r="AN56" s="57"/>
      <c r="AO56" s="173"/>
      <c r="AP56" s="173"/>
      <c r="AQ56" s="173"/>
      <c r="AR56" s="78">
        <v>0</v>
      </c>
      <c r="AS56" s="138">
        <v>0</v>
      </c>
      <c r="AT56" s="57"/>
      <c r="AU56" s="173"/>
      <c r="AV56" s="173"/>
      <c r="AW56" s="173"/>
      <c r="AX56" s="78">
        <v>0</v>
      </c>
      <c r="AY56" s="138">
        <v>0</v>
      </c>
      <c r="AZ56" s="57"/>
      <c r="BA56" s="173"/>
      <c r="BB56" s="173"/>
      <c r="BC56" s="173"/>
      <c r="BD56" s="78">
        <v>1</v>
      </c>
      <c r="BE56" s="138">
        <v>0</v>
      </c>
      <c r="BF56" s="57"/>
      <c r="BG56" s="173"/>
      <c r="BH56" s="173"/>
      <c r="BI56" s="173"/>
      <c r="BJ56" s="78">
        <v>1</v>
      </c>
      <c r="BK56" s="138">
        <v>0</v>
      </c>
      <c r="BL56" s="57"/>
      <c r="BM56" s="167"/>
      <c r="BN56" s="168"/>
      <c r="BO56" s="169"/>
      <c r="BP56" s="78">
        <v>0</v>
      </c>
      <c r="BQ56" s="138">
        <v>0</v>
      </c>
      <c r="BR56" s="57"/>
      <c r="BS56" s="173"/>
      <c r="BT56" s="173"/>
      <c r="BU56" s="173"/>
      <c r="BV56" s="78">
        <v>1</v>
      </c>
      <c r="BW56" s="138">
        <v>0</v>
      </c>
      <c r="BX56" s="57"/>
      <c r="BY56" s="167"/>
      <c r="BZ56" s="168"/>
      <c r="CA56" s="169"/>
      <c r="CB56" s="78">
        <v>0</v>
      </c>
      <c r="CC56" s="138">
        <v>0</v>
      </c>
      <c r="CD56" s="57"/>
      <c r="CE56" s="173"/>
      <c r="CF56" s="173"/>
      <c r="CG56" s="173"/>
      <c r="CH56" s="78">
        <v>0</v>
      </c>
      <c r="CI56" s="138">
        <v>0</v>
      </c>
      <c r="CJ56" s="57"/>
      <c r="CK56" s="173"/>
      <c r="CL56" s="173"/>
      <c r="CM56" s="173"/>
      <c r="CN56" s="78">
        <v>1</v>
      </c>
      <c r="CO56" s="138">
        <v>0</v>
      </c>
      <c r="CP56" s="57"/>
      <c r="CQ56" s="170"/>
      <c r="CR56" s="172"/>
      <c r="CS56" s="109">
        <f>IF(T56="SUMA",(Z56+AF56+AL56+AR56+AX56+BD56+BJ56+BP56+CH56+CN56+BV56+CB56),(#REF!))</f>
        <v>5</v>
      </c>
      <c r="CT56" s="108">
        <f t="shared" si="120"/>
        <v>0</v>
      </c>
      <c r="CU56" s="96">
        <f t="shared" si="121"/>
        <v>0</v>
      </c>
    </row>
    <row r="57" spans="1:99" s="2" customFormat="1" ht="190.5" customHeight="1" thickBot="1" x14ac:dyDescent="0.4">
      <c r="A57" s="124" t="s">
        <v>168</v>
      </c>
      <c r="B57" s="129">
        <v>7550</v>
      </c>
      <c r="C57" s="54">
        <v>7</v>
      </c>
      <c r="D57" s="67" t="s">
        <v>153</v>
      </c>
      <c r="E57" s="67" t="s">
        <v>145</v>
      </c>
      <c r="F57" s="54" t="s">
        <v>122</v>
      </c>
      <c r="G57" s="54">
        <v>540</v>
      </c>
      <c r="H57" s="54" t="s">
        <v>122</v>
      </c>
      <c r="I57" s="54" t="s">
        <v>120</v>
      </c>
      <c r="J57" s="54" t="s">
        <v>126</v>
      </c>
      <c r="K57" s="54" t="s">
        <v>120</v>
      </c>
      <c r="L57" s="54" t="s">
        <v>120</v>
      </c>
      <c r="M57" s="54" t="s">
        <v>122</v>
      </c>
      <c r="N57" s="54" t="s">
        <v>141</v>
      </c>
      <c r="O57" s="57">
        <v>0.3</v>
      </c>
      <c r="P57" s="68" t="s">
        <v>412</v>
      </c>
      <c r="Q57" s="68" t="s">
        <v>413</v>
      </c>
      <c r="R57" s="53">
        <v>1</v>
      </c>
      <c r="S57" s="55">
        <v>5</v>
      </c>
      <c r="T57" s="53" t="s">
        <v>119</v>
      </c>
      <c r="U57" s="53" t="s">
        <v>154</v>
      </c>
      <c r="V57" s="53" t="s">
        <v>158</v>
      </c>
      <c r="W57" s="68" t="s">
        <v>410</v>
      </c>
      <c r="X57" s="68" t="s">
        <v>411</v>
      </c>
      <c r="Y57" s="73" t="s">
        <v>358</v>
      </c>
      <c r="Z57" s="123">
        <v>0</v>
      </c>
      <c r="AA57" s="137">
        <v>0</v>
      </c>
      <c r="AB57" s="93">
        <f t="shared" si="122"/>
        <v>0</v>
      </c>
      <c r="AC57" s="173"/>
      <c r="AD57" s="173"/>
      <c r="AE57" s="173"/>
      <c r="AF57" s="123">
        <v>0</v>
      </c>
      <c r="AG57" s="137">
        <v>0</v>
      </c>
      <c r="AH57" s="93">
        <f t="shared" ref="AH57:AH82" si="123">IF(ISERROR(AG57/AF57),0,(AG57/AF57))</f>
        <v>0</v>
      </c>
      <c r="AI57" s="173"/>
      <c r="AJ57" s="173"/>
      <c r="AK57" s="173"/>
      <c r="AL57" s="123">
        <v>1</v>
      </c>
      <c r="AM57" s="137">
        <v>0</v>
      </c>
      <c r="AN57" s="93">
        <f t="shared" ref="AN57:AN82" si="124">IF(ISERROR(AM57/AL57),0,(AM57/AL57))</f>
        <v>0</v>
      </c>
      <c r="AO57" s="173"/>
      <c r="AP57" s="173"/>
      <c r="AQ57" s="173"/>
      <c r="AR57" s="123">
        <v>0</v>
      </c>
      <c r="AS57" s="137">
        <v>0</v>
      </c>
      <c r="AT57" s="93">
        <f t="shared" ref="AT57:AT82" si="125">IF(ISERROR(AS57/AR57),0,(AS57/AR57))</f>
        <v>0</v>
      </c>
      <c r="AU57" s="173"/>
      <c r="AV57" s="173"/>
      <c r="AW57" s="173"/>
      <c r="AX57" s="123">
        <v>0</v>
      </c>
      <c r="AY57" s="137">
        <v>0</v>
      </c>
      <c r="AZ57" s="93">
        <f t="shared" ref="AZ57:AZ82" si="126">IF(ISERROR(AY57/AX57),0,(AY57/AX57))</f>
        <v>0</v>
      </c>
      <c r="BA57" s="173"/>
      <c r="BB57" s="173"/>
      <c r="BC57" s="173"/>
      <c r="BD57" s="123">
        <v>1</v>
      </c>
      <c r="BE57" s="137">
        <v>0</v>
      </c>
      <c r="BF57" s="93">
        <f t="shared" ref="BF57:BF80" si="127">IF(ISERROR(BE57/BD57),0,(BE57/BD57))</f>
        <v>0</v>
      </c>
      <c r="BG57" s="173"/>
      <c r="BH57" s="173"/>
      <c r="BI57" s="173"/>
      <c r="BJ57" s="123">
        <v>1</v>
      </c>
      <c r="BK57" s="137">
        <v>0</v>
      </c>
      <c r="BL57" s="93">
        <f t="shared" ref="BL57:BL72" si="128">IF(ISERROR(BK57/BJ57),0,(BK57/BJ57))</f>
        <v>0</v>
      </c>
      <c r="BM57" s="167"/>
      <c r="BN57" s="168"/>
      <c r="BO57" s="169"/>
      <c r="BP57" s="123">
        <v>0</v>
      </c>
      <c r="BQ57" s="137">
        <v>0</v>
      </c>
      <c r="BR57" s="93">
        <f t="shared" ref="BR57" si="129">IF(ISERROR(BQ57/BP57),0,(BQ57/BP57))</f>
        <v>0</v>
      </c>
      <c r="BS57" s="173"/>
      <c r="BT57" s="173"/>
      <c r="BU57" s="173"/>
      <c r="BV57" s="123">
        <v>1</v>
      </c>
      <c r="BW57" s="137">
        <v>0</v>
      </c>
      <c r="BX57" s="93">
        <f t="shared" ref="BX57:BX72" si="130">IF(ISERROR(BW57/BV57),0,(BW57/BV57))</f>
        <v>0</v>
      </c>
      <c r="BY57" s="167"/>
      <c r="BZ57" s="168"/>
      <c r="CA57" s="169"/>
      <c r="CB57" s="123">
        <v>0</v>
      </c>
      <c r="CC57" s="137">
        <v>0</v>
      </c>
      <c r="CD57" s="93">
        <f t="shared" ref="CD57:CD72" si="131">IF(ISERROR(CC57/CB57),0,(CC57/CB57))</f>
        <v>0</v>
      </c>
      <c r="CE57" s="173"/>
      <c r="CF57" s="173"/>
      <c r="CG57" s="173"/>
      <c r="CH57" s="123">
        <v>0</v>
      </c>
      <c r="CI57" s="137">
        <v>0</v>
      </c>
      <c r="CJ57" s="93">
        <f t="shared" ref="CJ57:CJ71" si="132">IF(ISERROR(CI57/CH57),0,(CI57/CH57))</f>
        <v>0</v>
      </c>
      <c r="CK57" s="173"/>
      <c r="CL57" s="173"/>
      <c r="CM57" s="173"/>
      <c r="CN57" s="123">
        <v>1</v>
      </c>
      <c r="CO57" s="137">
        <v>0</v>
      </c>
      <c r="CP57" s="93">
        <f t="shared" ref="CP57:CP71" si="133">IF(ISERROR(CO57/CN57),0,(CO57/CN57))</f>
        <v>0</v>
      </c>
      <c r="CQ57" s="170"/>
      <c r="CR57" s="172"/>
      <c r="CS57" s="109">
        <f>IF(T57="SUMA",(Z57+AF57+AL57+AR57+AX57+BD57+BJ57+BP57+CH57+CN57+BV57+CB57),(#REF!))</f>
        <v>5</v>
      </c>
      <c r="CT57" s="108">
        <f t="shared" si="120"/>
        <v>0</v>
      </c>
      <c r="CU57" s="96">
        <f t="shared" si="121"/>
        <v>0</v>
      </c>
    </row>
    <row r="58" spans="1:99" s="2" customFormat="1" ht="190.5" customHeight="1" thickBot="1" x14ac:dyDescent="0.4">
      <c r="A58" s="124" t="s">
        <v>168</v>
      </c>
      <c r="B58" s="129">
        <v>7550</v>
      </c>
      <c r="C58" s="54">
        <v>7</v>
      </c>
      <c r="D58" s="67" t="s">
        <v>153</v>
      </c>
      <c r="E58" s="67" t="s">
        <v>145</v>
      </c>
      <c r="F58" s="54" t="s">
        <v>122</v>
      </c>
      <c r="G58" s="54">
        <v>540</v>
      </c>
      <c r="H58" s="54" t="s">
        <v>122</v>
      </c>
      <c r="I58" s="54" t="s">
        <v>120</v>
      </c>
      <c r="J58" s="54" t="s">
        <v>126</v>
      </c>
      <c r="K58" s="54" t="s">
        <v>120</v>
      </c>
      <c r="L58" s="54" t="s">
        <v>120</v>
      </c>
      <c r="M58" s="54" t="s">
        <v>122</v>
      </c>
      <c r="N58" s="54" t="s">
        <v>141</v>
      </c>
      <c r="O58" s="57">
        <v>0.3</v>
      </c>
      <c r="P58" s="68" t="s">
        <v>414</v>
      </c>
      <c r="Q58" s="68" t="s">
        <v>415</v>
      </c>
      <c r="R58" s="53">
        <v>1</v>
      </c>
      <c r="S58" s="53">
        <v>1</v>
      </c>
      <c r="T58" s="53" t="s">
        <v>119</v>
      </c>
      <c r="U58" s="53" t="s">
        <v>154</v>
      </c>
      <c r="V58" s="53" t="s">
        <v>158</v>
      </c>
      <c r="W58" s="68" t="s">
        <v>410</v>
      </c>
      <c r="X58" s="68" t="s">
        <v>411</v>
      </c>
      <c r="Y58" s="134" t="s">
        <v>358</v>
      </c>
      <c r="Z58" s="123">
        <v>0</v>
      </c>
      <c r="AA58" s="137">
        <v>0</v>
      </c>
      <c r="AB58" s="93">
        <f t="shared" si="122"/>
        <v>0</v>
      </c>
      <c r="AC58" s="173"/>
      <c r="AD58" s="173"/>
      <c r="AE58" s="173"/>
      <c r="AF58" s="78">
        <v>0</v>
      </c>
      <c r="AG58" s="137">
        <v>0</v>
      </c>
      <c r="AH58" s="93">
        <f t="shared" si="123"/>
        <v>0</v>
      </c>
      <c r="AI58" s="173"/>
      <c r="AJ58" s="173"/>
      <c r="AK58" s="173"/>
      <c r="AL58" s="78">
        <v>0</v>
      </c>
      <c r="AM58" s="137">
        <v>0</v>
      </c>
      <c r="AN58" s="93">
        <f t="shared" si="124"/>
        <v>0</v>
      </c>
      <c r="AO58" s="173"/>
      <c r="AP58" s="173"/>
      <c r="AQ58" s="173"/>
      <c r="AR58" s="78">
        <v>0</v>
      </c>
      <c r="AS58" s="137">
        <v>0</v>
      </c>
      <c r="AT58" s="93">
        <f t="shared" si="125"/>
        <v>0</v>
      </c>
      <c r="AU58" s="173"/>
      <c r="AV58" s="173"/>
      <c r="AW58" s="173"/>
      <c r="AX58" s="78">
        <v>0</v>
      </c>
      <c r="AY58" s="137">
        <v>0</v>
      </c>
      <c r="AZ58" s="93">
        <f t="shared" si="126"/>
        <v>0</v>
      </c>
      <c r="BA58" s="173"/>
      <c r="BB58" s="173"/>
      <c r="BC58" s="173"/>
      <c r="BD58" s="78">
        <v>0</v>
      </c>
      <c r="BE58" s="137">
        <v>0</v>
      </c>
      <c r="BF58" s="93">
        <f t="shared" si="127"/>
        <v>0</v>
      </c>
      <c r="BG58" s="173"/>
      <c r="BH58" s="173"/>
      <c r="BI58" s="173"/>
      <c r="BJ58" s="78">
        <v>0</v>
      </c>
      <c r="BK58" s="137">
        <v>0</v>
      </c>
      <c r="BL58" s="93">
        <f t="shared" si="128"/>
        <v>0</v>
      </c>
      <c r="BM58" s="167"/>
      <c r="BN58" s="168"/>
      <c r="BO58" s="169"/>
      <c r="BP58" s="78">
        <v>0</v>
      </c>
      <c r="BQ58" s="137">
        <v>0</v>
      </c>
      <c r="BR58" s="93">
        <f t="shared" ref="BR58:BR72" si="134">IF(ISERROR(BQ58/BP58),0,(BQ58/BP58))</f>
        <v>0</v>
      </c>
      <c r="BS58" s="173"/>
      <c r="BT58" s="173"/>
      <c r="BU58" s="173"/>
      <c r="BV58" s="78">
        <v>0</v>
      </c>
      <c r="BW58" s="137">
        <v>0</v>
      </c>
      <c r="BX58" s="93">
        <f t="shared" si="130"/>
        <v>0</v>
      </c>
      <c r="BY58" s="167"/>
      <c r="BZ58" s="168"/>
      <c r="CA58" s="169"/>
      <c r="CB58" s="78">
        <v>1</v>
      </c>
      <c r="CC58" s="137">
        <v>0</v>
      </c>
      <c r="CD58" s="93">
        <f t="shared" si="131"/>
        <v>0</v>
      </c>
      <c r="CE58" s="173"/>
      <c r="CF58" s="173"/>
      <c r="CG58" s="173"/>
      <c r="CH58" s="78">
        <v>1</v>
      </c>
      <c r="CI58" s="137">
        <v>0</v>
      </c>
      <c r="CJ58" s="93">
        <f t="shared" si="132"/>
        <v>0</v>
      </c>
      <c r="CK58" s="173"/>
      <c r="CL58" s="173"/>
      <c r="CM58" s="173"/>
      <c r="CN58" s="78">
        <v>3</v>
      </c>
      <c r="CO58" s="137">
        <v>0</v>
      </c>
      <c r="CP58" s="93">
        <f t="shared" si="133"/>
        <v>0</v>
      </c>
      <c r="CQ58" s="170"/>
      <c r="CR58" s="172"/>
      <c r="CS58" s="109">
        <f>IF(T58="SUMA",(Z58+AF58+AL58+AR58+AX58+BD58+BJ58+BP58+CH58+CN58+BV58+CB58),(#REF!))</f>
        <v>5</v>
      </c>
      <c r="CT58" s="108">
        <f t="shared" si="120"/>
        <v>0</v>
      </c>
      <c r="CU58" s="96">
        <f t="shared" si="121"/>
        <v>0</v>
      </c>
    </row>
    <row r="59" spans="1:99" s="2" customFormat="1" ht="190.5" customHeight="1" thickBot="1" x14ac:dyDescent="0.4">
      <c r="A59" s="124" t="s">
        <v>168</v>
      </c>
      <c r="B59" s="129">
        <v>7550</v>
      </c>
      <c r="C59" s="54">
        <v>7</v>
      </c>
      <c r="D59" s="67" t="s">
        <v>153</v>
      </c>
      <c r="E59" s="67" t="s">
        <v>145</v>
      </c>
      <c r="F59" s="54" t="s">
        <v>122</v>
      </c>
      <c r="G59" s="54">
        <v>540</v>
      </c>
      <c r="H59" s="54" t="s">
        <v>122</v>
      </c>
      <c r="I59" s="54" t="s">
        <v>120</v>
      </c>
      <c r="J59" s="54" t="s">
        <v>126</v>
      </c>
      <c r="K59" s="54" t="s">
        <v>122</v>
      </c>
      <c r="L59" s="54" t="s">
        <v>120</v>
      </c>
      <c r="M59" s="54" t="s">
        <v>122</v>
      </c>
      <c r="N59" s="54" t="s">
        <v>141</v>
      </c>
      <c r="O59" s="57">
        <v>0.2</v>
      </c>
      <c r="P59" s="68" t="s">
        <v>416</v>
      </c>
      <c r="Q59" s="68" t="s">
        <v>417</v>
      </c>
      <c r="R59" s="53">
        <v>1</v>
      </c>
      <c r="S59" s="53">
        <v>1</v>
      </c>
      <c r="T59" s="53" t="s">
        <v>161</v>
      </c>
      <c r="U59" s="53" t="s">
        <v>152</v>
      </c>
      <c r="V59" s="53" t="s">
        <v>158</v>
      </c>
      <c r="W59" s="68" t="s">
        <v>410</v>
      </c>
      <c r="X59" s="68" t="s">
        <v>411</v>
      </c>
      <c r="Y59" s="68" t="s">
        <v>418</v>
      </c>
      <c r="Z59" s="122">
        <v>1</v>
      </c>
      <c r="AA59" s="138">
        <v>0</v>
      </c>
      <c r="AB59" s="93">
        <f t="shared" ref="AB59:AB60" si="135">IF(ISERROR(AA59/Z59),0,(AA59/Z59))</f>
        <v>0</v>
      </c>
      <c r="AC59" s="173"/>
      <c r="AD59" s="173"/>
      <c r="AE59" s="173"/>
      <c r="AF59" s="122">
        <v>1</v>
      </c>
      <c r="AG59" s="138">
        <v>0</v>
      </c>
      <c r="AH59" s="93">
        <f t="shared" si="123"/>
        <v>0</v>
      </c>
      <c r="AI59" s="173"/>
      <c r="AJ59" s="173"/>
      <c r="AK59" s="173"/>
      <c r="AL59" s="122">
        <v>1</v>
      </c>
      <c r="AM59" s="138">
        <v>0</v>
      </c>
      <c r="AN59" s="93">
        <f t="shared" si="124"/>
        <v>0</v>
      </c>
      <c r="AO59" s="173"/>
      <c r="AP59" s="173"/>
      <c r="AQ59" s="173"/>
      <c r="AR59" s="122">
        <v>1</v>
      </c>
      <c r="AS59" s="138">
        <v>0</v>
      </c>
      <c r="AT59" s="93">
        <f t="shared" si="125"/>
        <v>0</v>
      </c>
      <c r="AU59" s="173"/>
      <c r="AV59" s="173"/>
      <c r="AW59" s="173"/>
      <c r="AX59" s="122">
        <v>1</v>
      </c>
      <c r="AY59" s="138">
        <v>0</v>
      </c>
      <c r="AZ59" s="93">
        <f t="shared" si="126"/>
        <v>0</v>
      </c>
      <c r="BA59" s="173"/>
      <c r="BB59" s="173"/>
      <c r="BC59" s="173"/>
      <c r="BD59" s="122">
        <v>1</v>
      </c>
      <c r="BE59" s="138">
        <v>0</v>
      </c>
      <c r="BF59" s="93">
        <f t="shared" si="127"/>
        <v>0</v>
      </c>
      <c r="BG59" s="173"/>
      <c r="BH59" s="173"/>
      <c r="BI59" s="173"/>
      <c r="BJ59" s="122">
        <v>1</v>
      </c>
      <c r="BK59" s="138">
        <v>0</v>
      </c>
      <c r="BL59" s="93">
        <f t="shared" si="128"/>
        <v>0</v>
      </c>
      <c r="BM59" s="167"/>
      <c r="BN59" s="168"/>
      <c r="BO59" s="169"/>
      <c r="BP59" s="122">
        <v>1</v>
      </c>
      <c r="BQ59" s="138">
        <v>0</v>
      </c>
      <c r="BR59" s="93">
        <f t="shared" si="134"/>
        <v>0</v>
      </c>
      <c r="BS59" s="173"/>
      <c r="BT59" s="173"/>
      <c r="BU59" s="173"/>
      <c r="BV59" s="122">
        <v>1</v>
      </c>
      <c r="BW59" s="138">
        <v>0</v>
      </c>
      <c r="BX59" s="93">
        <f t="shared" si="130"/>
        <v>0</v>
      </c>
      <c r="BY59" s="167"/>
      <c r="BZ59" s="168"/>
      <c r="CA59" s="169"/>
      <c r="CB59" s="122">
        <v>1</v>
      </c>
      <c r="CC59" s="138">
        <v>0</v>
      </c>
      <c r="CD59" s="93">
        <f t="shared" si="131"/>
        <v>0</v>
      </c>
      <c r="CE59" s="173"/>
      <c r="CF59" s="173"/>
      <c r="CG59" s="173"/>
      <c r="CH59" s="122">
        <v>1</v>
      </c>
      <c r="CI59" s="138">
        <v>0</v>
      </c>
      <c r="CJ59" s="93">
        <f t="shared" si="132"/>
        <v>0</v>
      </c>
      <c r="CK59" s="173"/>
      <c r="CL59" s="173"/>
      <c r="CM59" s="173"/>
      <c r="CN59" s="122">
        <v>1</v>
      </c>
      <c r="CO59" s="138">
        <v>0</v>
      </c>
      <c r="CP59" s="93">
        <f t="shared" si="133"/>
        <v>0</v>
      </c>
      <c r="CQ59" s="170"/>
      <c r="CR59" s="172"/>
      <c r="CS59" s="122">
        <v>1</v>
      </c>
      <c r="CT59" s="108">
        <f t="shared" si="120"/>
        <v>0</v>
      </c>
      <c r="CU59" s="96">
        <f t="shared" si="121"/>
        <v>0</v>
      </c>
    </row>
    <row r="60" spans="1:99" s="2" customFormat="1" ht="190.5" customHeight="1" thickBot="1" x14ac:dyDescent="0.4">
      <c r="A60" s="127" t="s">
        <v>166</v>
      </c>
      <c r="B60" s="131">
        <v>7551</v>
      </c>
      <c r="C60" s="61">
        <v>1</v>
      </c>
      <c r="D60" s="69" t="s">
        <v>134</v>
      </c>
      <c r="E60" s="69" t="s">
        <v>138</v>
      </c>
      <c r="F60" s="61" t="s">
        <v>120</v>
      </c>
      <c r="G60" s="61">
        <v>257</v>
      </c>
      <c r="H60" s="61" t="s">
        <v>120</v>
      </c>
      <c r="I60" s="61" t="s">
        <v>122</v>
      </c>
      <c r="J60" s="61" t="s">
        <v>128</v>
      </c>
      <c r="K60" s="61" t="s">
        <v>122</v>
      </c>
      <c r="L60" s="61" t="s">
        <v>120</v>
      </c>
      <c r="M60" s="61" t="s">
        <v>122</v>
      </c>
      <c r="N60" s="92" t="s">
        <v>127</v>
      </c>
      <c r="O60" s="62">
        <v>0.5</v>
      </c>
      <c r="P60" s="106" t="s">
        <v>211</v>
      </c>
      <c r="Q60" s="71" t="s">
        <v>212</v>
      </c>
      <c r="R60" s="63">
        <v>96</v>
      </c>
      <c r="S60" s="63">
        <v>96</v>
      </c>
      <c r="T60" s="62" t="s">
        <v>119</v>
      </c>
      <c r="U60" s="62" t="s">
        <v>154</v>
      </c>
      <c r="V60" s="62" t="s">
        <v>158</v>
      </c>
      <c r="W60" s="71" t="s">
        <v>208</v>
      </c>
      <c r="X60" s="71" t="s">
        <v>209</v>
      </c>
      <c r="Y60" s="75" t="s">
        <v>213</v>
      </c>
      <c r="Z60" s="108">
        <v>8</v>
      </c>
      <c r="AA60" s="137">
        <v>0</v>
      </c>
      <c r="AB60" s="93">
        <f t="shared" si="135"/>
        <v>0</v>
      </c>
      <c r="AC60" s="173"/>
      <c r="AD60" s="173"/>
      <c r="AE60" s="173"/>
      <c r="AF60" s="108">
        <v>8</v>
      </c>
      <c r="AG60" s="137">
        <v>0</v>
      </c>
      <c r="AH60" s="93">
        <f t="shared" si="123"/>
        <v>0</v>
      </c>
      <c r="AI60" s="173"/>
      <c r="AJ60" s="173"/>
      <c r="AK60" s="173"/>
      <c r="AL60" s="108">
        <v>8</v>
      </c>
      <c r="AM60" s="137">
        <v>0</v>
      </c>
      <c r="AN60" s="93">
        <f t="shared" si="124"/>
        <v>0</v>
      </c>
      <c r="AO60" s="173"/>
      <c r="AP60" s="173"/>
      <c r="AQ60" s="173"/>
      <c r="AR60" s="108">
        <v>8</v>
      </c>
      <c r="AS60" s="137">
        <v>0</v>
      </c>
      <c r="AT60" s="93">
        <f t="shared" si="125"/>
        <v>0</v>
      </c>
      <c r="AU60" s="173"/>
      <c r="AV60" s="173"/>
      <c r="AW60" s="173"/>
      <c r="AX60" s="108">
        <v>8</v>
      </c>
      <c r="AY60" s="137">
        <v>0</v>
      </c>
      <c r="AZ60" s="93">
        <f t="shared" si="126"/>
        <v>0</v>
      </c>
      <c r="BA60" s="173"/>
      <c r="BB60" s="173"/>
      <c r="BC60" s="173"/>
      <c r="BD60" s="108">
        <v>8</v>
      </c>
      <c r="BE60" s="137">
        <v>0</v>
      </c>
      <c r="BF60" s="93">
        <f t="shared" si="127"/>
        <v>0</v>
      </c>
      <c r="BG60" s="173"/>
      <c r="BH60" s="173"/>
      <c r="BI60" s="173"/>
      <c r="BJ60" s="108">
        <v>8</v>
      </c>
      <c r="BK60" s="137">
        <v>0</v>
      </c>
      <c r="BL60" s="93">
        <f t="shared" si="128"/>
        <v>0</v>
      </c>
      <c r="BM60" s="167"/>
      <c r="BN60" s="168"/>
      <c r="BO60" s="169"/>
      <c r="BP60" s="108">
        <v>8</v>
      </c>
      <c r="BQ60" s="137">
        <v>0</v>
      </c>
      <c r="BR60" s="93">
        <f t="shared" si="134"/>
        <v>0</v>
      </c>
      <c r="BS60" s="173"/>
      <c r="BT60" s="173"/>
      <c r="BU60" s="173"/>
      <c r="BV60" s="108">
        <v>8</v>
      </c>
      <c r="BW60" s="137">
        <v>0</v>
      </c>
      <c r="BX60" s="93">
        <f t="shared" si="130"/>
        <v>0</v>
      </c>
      <c r="BY60" s="167"/>
      <c r="BZ60" s="168"/>
      <c r="CA60" s="169"/>
      <c r="CB60" s="108">
        <v>8</v>
      </c>
      <c r="CC60" s="137">
        <v>0</v>
      </c>
      <c r="CD60" s="93">
        <f t="shared" si="131"/>
        <v>0</v>
      </c>
      <c r="CE60" s="173"/>
      <c r="CF60" s="173"/>
      <c r="CG60" s="173"/>
      <c r="CH60" s="108">
        <v>8</v>
      </c>
      <c r="CI60" s="137">
        <v>0</v>
      </c>
      <c r="CJ60" s="93">
        <f t="shared" si="132"/>
        <v>0</v>
      </c>
      <c r="CK60" s="173"/>
      <c r="CL60" s="173"/>
      <c r="CM60" s="173"/>
      <c r="CN60" s="108">
        <v>8</v>
      </c>
      <c r="CO60" s="137">
        <v>0</v>
      </c>
      <c r="CP60" s="93">
        <f t="shared" si="133"/>
        <v>0</v>
      </c>
      <c r="CQ60" s="170"/>
      <c r="CR60" s="172"/>
      <c r="CS60" s="109">
        <f>IF(T60="SUMA",(Z60+AF60+AL60+AR60+AX60+BD60+BJ60+BP60+CH60+CN60+BV60+CB60),(#REF!))</f>
        <v>96</v>
      </c>
      <c r="CT60" s="108">
        <f t="shared" si="120"/>
        <v>0</v>
      </c>
      <c r="CU60" s="96">
        <f t="shared" si="121"/>
        <v>0</v>
      </c>
    </row>
    <row r="61" spans="1:99" s="2" customFormat="1" ht="190.5" customHeight="1" thickBot="1" x14ac:dyDescent="0.4">
      <c r="A61" s="125" t="s">
        <v>166</v>
      </c>
      <c r="B61" s="129">
        <v>7551</v>
      </c>
      <c r="C61" s="54">
        <v>1</v>
      </c>
      <c r="D61" s="67" t="s">
        <v>134</v>
      </c>
      <c r="E61" s="67" t="s">
        <v>138</v>
      </c>
      <c r="F61" s="54" t="s">
        <v>120</v>
      </c>
      <c r="G61" s="54">
        <v>257</v>
      </c>
      <c r="H61" s="54" t="s">
        <v>120</v>
      </c>
      <c r="I61" s="54" t="s">
        <v>122</v>
      </c>
      <c r="J61" s="54" t="s">
        <v>128</v>
      </c>
      <c r="K61" s="54" t="s">
        <v>122</v>
      </c>
      <c r="L61" s="54" t="s">
        <v>120</v>
      </c>
      <c r="M61" s="54" t="s">
        <v>122</v>
      </c>
      <c r="N61" s="54" t="s">
        <v>127</v>
      </c>
      <c r="O61" s="53">
        <v>0.5</v>
      </c>
      <c r="P61" s="68" t="s">
        <v>206</v>
      </c>
      <c r="Q61" s="68" t="s">
        <v>207</v>
      </c>
      <c r="R61" s="63">
        <v>120</v>
      </c>
      <c r="S61" s="63">
        <v>120</v>
      </c>
      <c r="T61" s="53" t="s">
        <v>119</v>
      </c>
      <c r="U61" s="53" t="s">
        <v>154</v>
      </c>
      <c r="V61" s="53" t="s">
        <v>158</v>
      </c>
      <c r="W61" s="68" t="s">
        <v>208</v>
      </c>
      <c r="X61" s="68" t="s">
        <v>209</v>
      </c>
      <c r="Y61" s="68" t="s">
        <v>210</v>
      </c>
      <c r="Z61" s="79">
        <v>10</v>
      </c>
      <c r="AA61" s="137">
        <v>0</v>
      </c>
      <c r="AB61" s="93">
        <f t="shared" ref="AB61" si="136">IF(ISERROR(AA61/Z61),0,(AA61/Z61))</f>
        <v>0</v>
      </c>
      <c r="AC61" s="170"/>
      <c r="AD61" s="171"/>
      <c r="AE61" s="172"/>
      <c r="AF61" s="78">
        <v>10</v>
      </c>
      <c r="AG61" s="137">
        <v>0</v>
      </c>
      <c r="AH61" s="93">
        <f t="shared" si="123"/>
        <v>0</v>
      </c>
      <c r="AI61" s="173"/>
      <c r="AJ61" s="173"/>
      <c r="AK61" s="173"/>
      <c r="AL61" s="79">
        <v>10</v>
      </c>
      <c r="AM61" s="137">
        <v>0</v>
      </c>
      <c r="AN61" s="93">
        <f t="shared" si="124"/>
        <v>0</v>
      </c>
      <c r="AO61" s="173"/>
      <c r="AP61" s="173">
        <v>10</v>
      </c>
      <c r="AQ61" s="173">
        <v>10</v>
      </c>
      <c r="AR61" s="79">
        <v>10</v>
      </c>
      <c r="AS61" s="137">
        <v>0</v>
      </c>
      <c r="AT61" s="93">
        <f t="shared" si="125"/>
        <v>0</v>
      </c>
      <c r="AU61" s="173"/>
      <c r="AV61" s="173"/>
      <c r="AW61" s="173"/>
      <c r="AX61" s="79">
        <v>10</v>
      </c>
      <c r="AY61" s="137">
        <v>0</v>
      </c>
      <c r="AZ61" s="93">
        <f t="shared" si="126"/>
        <v>0</v>
      </c>
      <c r="BA61" s="170"/>
      <c r="BB61" s="171"/>
      <c r="BC61" s="172"/>
      <c r="BD61" s="79">
        <v>10</v>
      </c>
      <c r="BE61" s="137">
        <v>0</v>
      </c>
      <c r="BF61" s="93">
        <f t="shared" si="127"/>
        <v>0</v>
      </c>
      <c r="BG61" s="173"/>
      <c r="BH61" s="173"/>
      <c r="BI61" s="173"/>
      <c r="BJ61" s="79">
        <v>10</v>
      </c>
      <c r="BK61" s="137">
        <v>0</v>
      </c>
      <c r="BL61" s="93">
        <f t="shared" si="128"/>
        <v>0</v>
      </c>
      <c r="BM61" s="170"/>
      <c r="BN61" s="171"/>
      <c r="BO61" s="172"/>
      <c r="BP61" s="79">
        <v>10</v>
      </c>
      <c r="BQ61" s="137">
        <v>0</v>
      </c>
      <c r="BR61" s="93">
        <f t="shared" si="134"/>
        <v>0</v>
      </c>
      <c r="BS61" s="173"/>
      <c r="BT61" s="173"/>
      <c r="BU61" s="173"/>
      <c r="BV61" s="79">
        <v>10</v>
      </c>
      <c r="BW61" s="137">
        <v>0</v>
      </c>
      <c r="BX61" s="93">
        <f t="shared" si="130"/>
        <v>0</v>
      </c>
      <c r="BY61" s="170"/>
      <c r="BZ61" s="171"/>
      <c r="CA61" s="172"/>
      <c r="CB61" s="79">
        <v>10</v>
      </c>
      <c r="CC61" s="137">
        <v>0</v>
      </c>
      <c r="CD61" s="93">
        <f t="shared" si="131"/>
        <v>0</v>
      </c>
      <c r="CE61" s="173"/>
      <c r="CF61" s="173"/>
      <c r="CG61" s="173"/>
      <c r="CH61" s="79">
        <v>10</v>
      </c>
      <c r="CI61" s="137">
        <v>0</v>
      </c>
      <c r="CJ61" s="93">
        <f t="shared" si="132"/>
        <v>0</v>
      </c>
      <c r="CK61" s="173"/>
      <c r="CL61" s="173"/>
      <c r="CM61" s="173"/>
      <c r="CN61" s="79">
        <v>10</v>
      </c>
      <c r="CO61" s="137">
        <v>0</v>
      </c>
      <c r="CP61" s="93">
        <f t="shared" si="133"/>
        <v>0</v>
      </c>
      <c r="CQ61" s="170"/>
      <c r="CR61" s="172"/>
      <c r="CS61" s="84">
        <f>IF(T61="SUMA",(Z61+AF61+AL61+AR61+AX61+BD61+BJ61+BP61+CH61+CN61+BV61+CB61),(#REF!))</f>
        <v>120</v>
      </c>
      <c r="CT61" s="78">
        <f t="shared" ref="CT61:CT73" si="137">IF(T61="SUMA",(AA61+AG61+AM61+AS61+AY61+BE61+BK61+BQ61+CI61+CO61+BW61+CC61),(AA61))</f>
        <v>0</v>
      </c>
      <c r="CU61" s="97">
        <f t="shared" ref="CU61:CU73" si="138">IF(ISERROR(CT61/CS61),0,(CT61/CS61))</f>
        <v>0</v>
      </c>
    </row>
    <row r="62" spans="1:99" s="2" customFormat="1" ht="190.5" customHeight="1" thickBot="1" x14ac:dyDescent="0.4">
      <c r="A62" s="125" t="s">
        <v>166</v>
      </c>
      <c r="B62" s="129">
        <v>7551</v>
      </c>
      <c r="C62" s="54">
        <v>2</v>
      </c>
      <c r="D62" s="67" t="s">
        <v>135</v>
      </c>
      <c r="E62" s="67" t="s">
        <v>138</v>
      </c>
      <c r="F62" s="54" t="s">
        <v>120</v>
      </c>
      <c r="G62" s="54">
        <v>260</v>
      </c>
      <c r="H62" s="54" t="s">
        <v>120</v>
      </c>
      <c r="I62" s="54" t="s">
        <v>122</v>
      </c>
      <c r="J62" s="54" t="s">
        <v>128</v>
      </c>
      <c r="K62" s="54" t="s">
        <v>122</v>
      </c>
      <c r="L62" s="54" t="s">
        <v>120</v>
      </c>
      <c r="M62" s="54" t="s">
        <v>122</v>
      </c>
      <c r="N62" s="54" t="s">
        <v>127</v>
      </c>
      <c r="O62" s="134">
        <v>0.41</v>
      </c>
      <c r="P62" s="68" t="s">
        <v>214</v>
      </c>
      <c r="Q62" s="68" t="s">
        <v>215</v>
      </c>
      <c r="R62" s="141">
        <v>6427</v>
      </c>
      <c r="S62" s="56">
        <v>4706</v>
      </c>
      <c r="T62" s="53" t="s">
        <v>119</v>
      </c>
      <c r="U62" s="53" t="s">
        <v>154</v>
      </c>
      <c r="V62" s="53" t="s">
        <v>158</v>
      </c>
      <c r="W62" s="68" t="s">
        <v>208</v>
      </c>
      <c r="X62" s="68" t="s">
        <v>209</v>
      </c>
      <c r="Y62" s="68" t="s">
        <v>216</v>
      </c>
      <c r="Z62" s="80">
        <v>392</v>
      </c>
      <c r="AA62" s="137">
        <v>0</v>
      </c>
      <c r="AB62" s="93">
        <f t="shared" ref="AB62:AB67" si="139">IF(ISERROR(AA62/Z62),0,(AA62/Z62))</f>
        <v>0</v>
      </c>
      <c r="AC62" s="170"/>
      <c r="AD62" s="171"/>
      <c r="AE62" s="172"/>
      <c r="AF62" s="80">
        <v>392</v>
      </c>
      <c r="AG62" s="137">
        <v>0</v>
      </c>
      <c r="AH62" s="93">
        <f t="shared" si="123"/>
        <v>0</v>
      </c>
      <c r="AI62" s="173"/>
      <c r="AJ62" s="173"/>
      <c r="AK62" s="173"/>
      <c r="AL62" s="80">
        <v>393</v>
      </c>
      <c r="AM62" s="137">
        <v>0</v>
      </c>
      <c r="AN62" s="93">
        <f t="shared" si="124"/>
        <v>0</v>
      </c>
      <c r="AO62" s="170"/>
      <c r="AP62" s="171">
        <v>10</v>
      </c>
      <c r="AQ62" s="172">
        <v>10</v>
      </c>
      <c r="AR62" s="80">
        <v>392</v>
      </c>
      <c r="AS62" s="137">
        <v>0</v>
      </c>
      <c r="AT62" s="93">
        <f t="shared" si="125"/>
        <v>0</v>
      </c>
      <c r="AU62" s="173"/>
      <c r="AV62" s="173"/>
      <c r="AW62" s="173"/>
      <c r="AX62" s="80">
        <v>392</v>
      </c>
      <c r="AY62" s="137">
        <v>0</v>
      </c>
      <c r="AZ62" s="93">
        <f t="shared" si="126"/>
        <v>0</v>
      </c>
      <c r="BA62" s="170"/>
      <c r="BB62" s="171"/>
      <c r="BC62" s="172"/>
      <c r="BD62" s="80">
        <v>392</v>
      </c>
      <c r="BE62" s="137">
        <v>0</v>
      </c>
      <c r="BF62" s="93">
        <f t="shared" si="127"/>
        <v>0</v>
      </c>
      <c r="BG62" s="173"/>
      <c r="BH62" s="173"/>
      <c r="BI62" s="173"/>
      <c r="BJ62" s="80">
        <v>392</v>
      </c>
      <c r="BK62" s="137">
        <v>0</v>
      </c>
      <c r="BL62" s="93">
        <f t="shared" si="128"/>
        <v>0</v>
      </c>
      <c r="BM62" s="170"/>
      <c r="BN62" s="171"/>
      <c r="BO62" s="172"/>
      <c r="BP62" s="80">
        <v>392</v>
      </c>
      <c r="BQ62" s="137">
        <v>0</v>
      </c>
      <c r="BR62" s="93">
        <f t="shared" si="134"/>
        <v>0</v>
      </c>
      <c r="BS62" s="173"/>
      <c r="BT62" s="173"/>
      <c r="BU62" s="173"/>
      <c r="BV62" s="147">
        <f>392+65</f>
        <v>457</v>
      </c>
      <c r="BW62" s="137">
        <v>0</v>
      </c>
      <c r="BX62" s="93">
        <f t="shared" si="130"/>
        <v>0</v>
      </c>
      <c r="BY62" s="170"/>
      <c r="BZ62" s="171"/>
      <c r="CA62" s="172"/>
      <c r="CB62" s="147">
        <f>393-65</f>
        <v>328</v>
      </c>
      <c r="CC62" s="137">
        <v>0</v>
      </c>
      <c r="CD62" s="93">
        <f t="shared" si="131"/>
        <v>0</v>
      </c>
      <c r="CE62" s="173"/>
      <c r="CF62" s="173"/>
      <c r="CG62" s="173"/>
      <c r="CH62" s="80">
        <v>392</v>
      </c>
      <c r="CI62" s="137">
        <v>0</v>
      </c>
      <c r="CJ62" s="93">
        <f t="shared" si="132"/>
        <v>0</v>
      </c>
      <c r="CK62" s="173"/>
      <c r="CL62" s="173"/>
      <c r="CM62" s="173"/>
      <c r="CN62" s="80">
        <v>392</v>
      </c>
      <c r="CO62" s="137">
        <v>0</v>
      </c>
      <c r="CP62" s="93">
        <f t="shared" si="133"/>
        <v>0</v>
      </c>
      <c r="CQ62" s="170"/>
      <c r="CR62" s="172"/>
      <c r="CS62" s="84">
        <f>IF(T62="SUMA",(Z62+AF62+AL62+AR62+AX62+BD62+BJ62+BP62+CH62+CN62+BV62+CB62),(#REF!))</f>
        <v>4706</v>
      </c>
      <c r="CT62" s="78">
        <f t="shared" si="137"/>
        <v>0</v>
      </c>
      <c r="CU62" s="97">
        <f t="shared" si="138"/>
        <v>0</v>
      </c>
    </row>
    <row r="63" spans="1:99" s="2" customFormat="1" ht="190.5" customHeight="1" thickBot="1" x14ac:dyDescent="0.4">
      <c r="A63" s="125" t="s">
        <v>166</v>
      </c>
      <c r="B63" s="129">
        <v>7551</v>
      </c>
      <c r="C63" s="54">
        <v>2</v>
      </c>
      <c r="D63" s="67" t="s">
        <v>135</v>
      </c>
      <c r="E63" s="67" t="s">
        <v>138</v>
      </c>
      <c r="F63" s="54" t="s">
        <v>120</v>
      </c>
      <c r="G63" s="54">
        <v>260</v>
      </c>
      <c r="H63" s="54" t="s">
        <v>120</v>
      </c>
      <c r="I63" s="54" t="s">
        <v>122</v>
      </c>
      <c r="J63" s="54" t="s">
        <v>128</v>
      </c>
      <c r="K63" s="54" t="s">
        <v>122</v>
      </c>
      <c r="L63" s="54" t="s">
        <v>120</v>
      </c>
      <c r="M63" s="54" t="s">
        <v>122</v>
      </c>
      <c r="N63" s="54" t="s">
        <v>127</v>
      </c>
      <c r="O63" s="134">
        <v>0.15</v>
      </c>
      <c r="P63" s="68" t="s">
        <v>217</v>
      </c>
      <c r="Q63" s="68" t="s">
        <v>218</v>
      </c>
      <c r="R63" s="141">
        <v>1905</v>
      </c>
      <c r="S63" s="56">
        <v>1373</v>
      </c>
      <c r="T63" s="53" t="s">
        <v>119</v>
      </c>
      <c r="U63" s="53" t="s">
        <v>154</v>
      </c>
      <c r="V63" s="53" t="s">
        <v>158</v>
      </c>
      <c r="W63" s="68" t="s">
        <v>208</v>
      </c>
      <c r="X63" s="68" t="s">
        <v>209</v>
      </c>
      <c r="Y63" s="68" t="s">
        <v>219</v>
      </c>
      <c r="Z63" s="78">
        <v>114</v>
      </c>
      <c r="AA63" s="137">
        <v>0</v>
      </c>
      <c r="AB63" s="93">
        <f t="shared" si="139"/>
        <v>0</v>
      </c>
      <c r="AC63" s="170"/>
      <c r="AD63" s="171"/>
      <c r="AE63" s="172"/>
      <c r="AF63" s="80">
        <v>114</v>
      </c>
      <c r="AG63" s="137">
        <v>0</v>
      </c>
      <c r="AH63" s="93">
        <f t="shared" si="123"/>
        <v>0</v>
      </c>
      <c r="AI63" s="173"/>
      <c r="AJ63" s="173"/>
      <c r="AK63" s="173"/>
      <c r="AL63" s="78">
        <v>114</v>
      </c>
      <c r="AM63" s="137">
        <v>0</v>
      </c>
      <c r="AN63" s="93">
        <f t="shared" si="124"/>
        <v>0</v>
      </c>
      <c r="AO63" s="170"/>
      <c r="AP63" s="171">
        <v>10</v>
      </c>
      <c r="AQ63" s="172">
        <v>10</v>
      </c>
      <c r="AR63" s="78">
        <v>114</v>
      </c>
      <c r="AS63" s="137">
        <v>0</v>
      </c>
      <c r="AT63" s="93">
        <f t="shared" si="125"/>
        <v>0</v>
      </c>
      <c r="AU63" s="173"/>
      <c r="AV63" s="173"/>
      <c r="AW63" s="173"/>
      <c r="AX63" s="78">
        <v>114</v>
      </c>
      <c r="AY63" s="137">
        <v>0</v>
      </c>
      <c r="AZ63" s="93">
        <f t="shared" si="126"/>
        <v>0</v>
      </c>
      <c r="BA63" s="170"/>
      <c r="BB63" s="171"/>
      <c r="BC63" s="172"/>
      <c r="BD63" s="78">
        <v>114</v>
      </c>
      <c r="BE63" s="137">
        <v>0</v>
      </c>
      <c r="BF63" s="93">
        <f t="shared" si="127"/>
        <v>0</v>
      </c>
      <c r="BG63" s="170"/>
      <c r="BH63" s="171"/>
      <c r="BI63" s="172"/>
      <c r="BJ63" s="78">
        <v>114</v>
      </c>
      <c r="BK63" s="137">
        <v>0</v>
      </c>
      <c r="BL63" s="93">
        <f t="shared" si="128"/>
        <v>0</v>
      </c>
      <c r="BM63" s="170"/>
      <c r="BN63" s="171"/>
      <c r="BO63" s="172"/>
      <c r="BP63" s="78">
        <v>114</v>
      </c>
      <c r="BQ63" s="137">
        <v>0</v>
      </c>
      <c r="BR63" s="93">
        <f t="shared" si="134"/>
        <v>0</v>
      </c>
      <c r="BS63" s="173"/>
      <c r="BT63" s="173"/>
      <c r="BU63" s="173"/>
      <c r="BV63" s="78">
        <v>114</v>
      </c>
      <c r="BW63" s="137">
        <v>0</v>
      </c>
      <c r="BX63" s="93">
        <f t="shared" si="130"/>
        <v>0</v>
      </c>
      <c r="BY63" s="170"/>
      <c r="BZ63" s="171"/>
      <c r="CA63" s="172"/>
      <c r="CB63" s="78">
        <v>116</v>
      </c>
      <c r="CC63" s="137">
        <v>0</v>
      </c>
      <c r="CD63" s="93">
        <f t="shared" si="131"/>
        <v>0</v>
      </c>
      <c r="CE63" s="170"/>
      <c r="CF63" s="171"/>
      <c r="CG63" s="172"/>
      <c r="CH63" s="78">
        <v>116</v>
      </c>
      <c r="CI63" s="137">
        <v>0</v>
      </c>
      <c r="CJ63" s="93">
        <f t="shared" si="132"/>
        <v>0</v>
      </c>
      <c r="CK63" s="173"/>
      <c r="CL63" s="173"/>
      <c r="CM63" s="173"/>
      <c r="CN63" s="78">
        <v>115</v>
      </c>
      <c r="CO63" s="137">
        <v>0</v>
      </c>
      <c r="CP63" s="93">
        <f t="shared" si="133"/>
        <v>0</v>
      </c>
      <c r="CQ63" s="170"/>
      <c r="CR63" s="172"/>
      <c r="CS63" s="84">
        <f>IF(T63="SUMA",(Z63+AF63+AL63+AR63+AX63+BD63+BJ63+BP63+CH63+CN63+BV63+CB63),(#REF!))</f>
        <v>1373</v>
      </c>
      <c r="CT63" s="78">
        <f t="shared" si="137"/>
        <v>0</v>
      </c>
      <c r="CU63" s="97">
        <f t="shared" si="138"/>
        <v>0</v>
      </c>
    </row>
    <row r="64" spans="1:99" s="2" customFormat="1" ht="190.5" customHeight="1" thickBot="1" x14ac:dyDescent="0.4">
      <c r="A64" s="125" t="s">
        <v>166</v>
      </c>
      <c r="B64" s="129">
        <v>7551</v>
      </c>
      <c r="C64" s="54">
        <v>2</v>
      </c>
      <c r="D64" s="67" t="s">
        <v>135</v>
      </c>
      <c r="E64" s="67" t="s">
        <v>138</v>
      </c>
      <c r="F64" s="54" t="s">
        <v>120</v>
      </c>
      <c r="G64" s="54">
        <v>260</v>
      </c>
      <c r="H64" s="54" t="s">
        <v>120</v>
      </c>
      <c r="I64" s="54" t="s">
        <v>122</v>
      </c>
      <c r="J64" s="54" t="s">
        <v>128</v>
      </c>
      <c r="K64" s="54" t="s">
        <v>122</v>
      </c>
      <c r="L64" s="54" t="s">
        <v>120</v>
      </c>
      <c r="M64" s="54" t="s">
        <v>122</v>
      </c>
      <c r="N64" s="54" t="s">
        <v>127</v>
      </c>
      <c r="O64" s="134">
        <v>0.26666666666666666</v>
      </c>
      <c r="P64" s="68" t="s">
        <v>220</v>
      </c>
      <c r="Q64" s="68" t="s">
        <v>221</v>
      </c>
      <c r="R64" s="141">
        <v>5888</v>
      </c>
      <c r="S64" s="56">
        <v>2745</v>
      </c>
      <c r="T64" s="53" t="s">
        <v>119</v>
      </c>
      <c r="U64" s="53" t="s">
        <v>154</v>
      </c>
      <c r="V64" s="53" t="s">
        <v>158</v>
      </c>
      <c r="W64" s="68" t="s">
        <v>208</v>
      </c>
      <c r="X64" s="68" t="s">
        <v>209</v>
      </c>
      <c r="Y64" s="68" t="s">
        <v>222</v>
      </c>
      <c r="Z64" s="78">
        <v>100</v>
      </c>
      <c r="AA64" s="137">
        <v>0</v>
      </c>
      <c r="AB64" s="93">
        <f t="shared" si="139"/>
        <v>0</v>
      </c>
      <c r="AC64" s="170"/>
      <c r="AD64" s="171"/>
      <c r="AE64" s="172"/>
      <c r="AF64" s="78">
        <v>200</v>
      </c>
      <c r="AG64" s="137">
        <v>0</v>
      </c>
      <c r="AH64" s="93">
        <f t="shared" si="123"/>
        <v>0</v>
      </c>
      <c r="AI64" s="170"/>
      <c r="AJ64" s="171"/>
      <c r="AK64" s="172"/>
      <c r="AL64" s="78">
        <v>229</v>
      </c>
      <c r="AM64" s="137">
        <v>0</v>
      </c>
      <c r="AN64" s="93">
        <f t="shared" si="124"/>
        <v>0</v>
      </c>
      <c r="AO64" s="170"/>
      <c r="AP64" s="171">
        <v>10</v>
      </c>
      <c r="AQ64" s="172">
        <v>10</v>
      </c>
      <c r="AR64" s="78">
        <v>229</v>
      </c>
      <c r="AS64" s="137">
        <v>0</v>
      </c>
      <c r="AT64" s="93">
        <f t="shared" si="125"/>
        <v>0</v>
      </c>
      <c r="AU64" s="170"/>
      <c r="AV64" s="171"/>
      <c r="AW64" s="172"/>
      <c r="AX64" s="78">
        <v>230</v>
      </c>
      <c r="AY64" s="137">
        <v>0</v>
      </c>
      <c r="AZ64" s="93">
        <f t="shared" si="126"/>
        <v>0</v>
      </c>
      <c r="BA64" s="170"/>
      <c r="BB64" s="171"/>
      <c r="BC64" s="172"/>
      <c r="BD64" s="78">
        <v>230</v>
      </c>
      <c r="BE64" s="137">
        <v>0</v>
      </c>
      <c r="BF64" s="93">
        <f t="shared" si="127"/>
        <v>0</v>
      </c>
      <c r="BG64" s="170"/>
      <c r="BH64" s="171"/>
      <c r="BI64" s="172"/>
      <c r="BJ64" s="78">
        <v>230</v>
      </c>
      <c r="BK64" s="137">
        <v>0</v>
      </c>
      <c r="BL64" s="93">
        <f t="shared" si="128"/>
        <v>0</v>
      </c>
      <c r="BM64" s="170"/>
      <c r="BN64" s="171"/>
      <c r="BO64" s="172"/>
      <c r="BP64" s="78">
        <v>229</v>
      </c>
      <c r="BQ64" s="137">
        <v>0</v>
      </c>
      <c r="BR64" s="93">
        <f t="shared" si="134"/>
        <v>0</v>
      </c>
      <c r="BS64" s="173"/>
      <c r="BT64" s="173"/>
      <c r="BU64" s="173"/>
      <c r="BV64" s="78">
        <v>316</v>
      </c>
      <c r="BW64" s="137">
        <v>0</v>
      </c>
      <c r="BX64" s="93">
        <f t="shared" si="130"/>
        <v>0</v>
      </c>
      <c r="BY64" s="170"/>
      <c r="BZ64" s="171"/>
      <c r="CA64" s="172"/>
      <c r="CB64" s="78">
        <v>333</v>
      </c>
      <c r="CC64" s="137">
        <v>0</v>
      </c>
      <c r="CD64" s="93">
        <f t="shared" si="131"/>
        <v>0</v>
      </c>
      <c r="CE64" s="170"/>
      <c r="CF64" s="171"/>
      <c r="CG64" s="172"/>
      <c r="CH64" s="78">
        <v>333</v>
      </c>
      <c r="CI64" s="137">
        <v>0</v>
      </c>
      <c r="CJ64" s="93">
        <f t="shared" si="132"/>
        <v>0</v>
      </c>
      <c r="CK64" s="170"/>
      <c r="CL64" s="171"/>
      <c r="CM64" s="172"/>
      <c r="CN64" s="78">
        <v>86</v>
      </c>
      <c r="CO64" s="137">
        <v>0</v>
      </c>
      <c r="CP64" s="93">
        <f t="shared" si="133"/>
        <v>0</v>
      </c>
      <c r="CQ64" s="170"/>
      <c r="CR64" s="172"/>
      <c r="CS64" s="84">
        <f>IF(T64="SUMA",(Z64+AF64+AL64+AR64+AX64+BD64+BJ64+BP64+CH64+CN64+BV64+CB64),(#REF!))</f>
        <v>2745</v>
      </c>
      <c r="CT64" s="78">
        <f t="shared" si="137"/>
        <v>0</v>
      </c>
      <c r="CU64" s="97">
        <f t="shared" si="138"/>
        <v>0</v>
      </c>
    </row>
    <row r="65" spans="1:99" s="2" customFormat="1" ht="190.5" customHeight="1" thickBot="1" x14ac:dyDescent="0.4">
      <c r="A65" s="125" t="s">
        <v>166</v>
      </c>
      <c r="B65" s="129">
        <v>7551</v>
      </c>
      <c r="C65" s="54">
        <v>2</v>
      </c>
      <c r="D65" s="67" t="s">
        <v>135</v>
      </c>
      <c r="E65" s="67" t="s">
        <v>138</v>
      </c>
      <c r="F65" s="54" t="s">
        <v>120</v>
      </c>
      <c r="G65" s="54">
        <v>260</v>
      </c>
      <c r="H65" s="54" t="s">
        <v>120</v>
      </c>
      <c r="I65" s="54" t="s">
        <v>122</v>
      </c>
      <c r="J65" s="54" t="s">
        <v>128</v>
      </c>
      <c r="K65" s="54" t="s">
        <v>122</v>
      </c>
      <c r="L65" s="54" t="s">
        <v>120</v>
      </c>
      <c r="M65" s="54" t="s">
        <v>122</v>
      </c>
      <c r="N65" s="54" t="s">
        <v>127</v>
      </c>
      <c r="O65" s="134">
        <v>0.02</v>
      </c>
      <c r="P65" s="68" t="s">
        <v>223</v>
      </c>
      <c r="Q65" s="68" t="s">
        <v>224</v>
      </c>
      <c r="R65" s="141">
        <v>326</v>
      </c>
      <c r="S65" s="56">
        <v>196</v>
      </c>
      <c r="T65" s="53" t="s">
        <v>119</v>
      </c>
      <c r="U65" s="53" t="s">
        <v>154</v>
      </c>
      <c r="V65" s="53" t="s">
        <v>158</v>
      </c>
      <c r="W65" s="68" t="s">
        <v>208</v>
      </c>
      <c r="X65" s="68" t="s">
        <v>209</v>
      </c>
      <c r="Y65" s="68" t="s">
        <v>225</v>
      </c>
      <c r="Z65" s="78">
        <v>16</v>
      </c>
      <c r="AA65" s="137">
        <v>0</v>
      </c>
      <c r="AB65" s="93">
        <f t="shared" ref="AB65" si="140">IF(ISERROR(AA65/Z65),0,(AA65/Z65))</f>
        <v>0</v>
      </c>
      <c r="AC65" s="170"/>
      <c r="AD65" s="171"/>
      <c r="AE65" s="172"/>
      <c r="AF65" s="78">
        <v>17</v>
      </c>
      <c r="AG65" s="137">
        <v>0</v>
      </c>
      <c r="AH65" s="93">
        <f t="shared" si="123"/>
        <v>0</v>
      </c>
      <c r="AI65" s="170"/>
      <c r="AJ65" s="171"/>
      <c r="AK65" s="172"/>
      <c r="AL65" s="78">
        <v>17</v>
      </c>
      <c r="AM65" s="137">
        <v>0</v>
      </c>
      <c r="AN65" s="93">
        <f t="shared" si="124"/>
        <v>0</v>
      </c>
      <c r="AO65" s="170"/>
      <c r="AP65" s="171">
        <v>10</v>
      </c>
      <c r="AQ65" s="172">
        <v>10</v>
      </c>
      <c r="AR65" s="78">
        <v>16</v>
      </c>
      <c r="AS65" s="137">
        <v>0</v>
      </c>
      <c r="AT65" s="93">
        <f t="shared" si="125"/>
        <v>0</v>
      </c>
      <c r="AU65" s="170"/>
      <c r="AV65" s="171"/>
      <c r="AW65" s="172"/>
      <c r="AX65" s="78">
        <v>17</v>
      </c>
      <c r="AY65" s="137">
        <v>0</v>
      </c>
      <c r="AZ65" s="93">
        <f t="shared" si="126"/>
        <v>0</v>
      </c>
      <c r="BA65" s="170"/>
      <c r="BB65" s="171"/>
      <c r="BC65" s="172"/>
      <c r="BD65" s="78">
        <v>17</v>
      </c>
      <c r="BE65" s="137">
        <v>0</v>
      </c>
      <c r="BF65" s="93">
        <f t="shared" si="127"/>
        <v>0</v>
      </c>
      <c r="BG65" s="170"/>
      <c r="BH65" s="171"/>
      <c r="BI65" s="172"/>
      <c r="BJ65" s="78">
        <v>17</v>
      </c>
      <c r="BK65" s="137">
        <v>0</v>
      </c>
      <c r="BL65" s="93">
        <f t="shared" si="128"/>
        <v>0</v>
      </c>
      <c r="BM65" s="170"/>
      <c r="BN65" s="171"/>
      <c r="BO65" s="172"/>
      <c r="BP65" s="78">
        <v>17</v>
      </c>
      <c r="BQ65" s="137">
        <v>0</v>
      </c>
      <c r="BR65" s="93">
        <f t="shared" si="134"/>
        <v>0</v>
      </c>
      <c r="BS65" s="173"/>
      <c r="BT65" s="173"/>
      <c r="BU65" s="173"/>
      <c r="BV65" s="78">
        <v>17</v>
      </c>
      <c r="BW65" s="137">
        <v>0</v>
      </c>
      <c r="BX65" s="93">
        <f t="shared" si="130"/>
        <v>0</v>
      </c>
      <c r="BY65" s="170"/>
      <c r="BZ65" s="171"/>
      <c r="CA65" s="172"/>
      <c r="CB65" s="78">
        <v>15</v>
      </c>
      <c r="CC65" s="137">
        <v>0</v>
      </c>
      <c r="CD65" s="93">
        <f t="shared" si="131"/>
        <v>0</v>
      </c>
      <c r="CE65" s="170"/>
      <c r="CF65" s="171"/>
      <c r="CG65" s="172"/>
      <c r="CH65" s="78">
        <v>15</v>
      </c>
      <c r="CI65" s="137">
        <v>0</v>
      </c>
      <c r="CJ65" s="93">
        <f t="shared" si="132"/>
        <v>0</v>
      </c>
      <c r="CK65" s="170"/>
      <c r="CL65" s="171"/>
      <c r="CM65" s="172"/>
      <c r="CN65" s="78">
        <v>15</v>
      </c>
      <c r="CO65" s="137">
        <v>0</v>
      </c>
      <c r="CP65" s="93">
        <f t="shared" si="133"/>
        <v>0</v>
      </c>
      <c r="CQ65" s="170"/>
      <c r="CR65" s="172"/>
      <c r="CS65" s="84">
        <f>IF(T65="SUMA",(Z65+AF65+AL65+AR65+AX65+BD65+BJ65+BP65+CH65+CN65+BV65+CB65),(#REF!))</f>
        <v>196</v>
      </c>
      <c r="CT65" s="78">
        <f t="shared" si="137"/>
        <v>0</v>
      </c>
      <c r="CU65" s="97">
        <f t="shared" si="138"/>
        <v>0</v>
      </c>
    </row>
    <row r="66" spans="1:99" s="2" customFormat="1" ht="190.5" customHeight="1" thickBot="1" x14ac:dyDescent="0.4">
      <c r="A66" s="125" t="s">
        <v>166</v>
      </c>
      <c r="B66" s="129">
        <v>7551</v>
      </c>
      <c r="C66" s="54">
        <v>2</v>
      </c>
      <c r="D66" s="67" t="s">
        <v>135</v>
      </c>
      <c r="E66" s="67" t="s">
        <v>138</v>
      </c>
      <c r="F66" s="54" t="s">
        <v>120</v>
      </c>
      <c r="G66" s="54">
        <v>260</v>
      </c>
      <c r="H66" s="54" t="s">
        <v>120</v>
      </c>
      <c r="I66" s="54" t="s">
        <v>122</v>
      </c>
      <c r="J66" s="54" t="s">
        <v>128</v>
      </c>
      <c r="K66" s="54" t="s">
        <v>122</v>
      </c>
      <c r="L66" s="54" t="s">
        <v>120</v>
      </c>
      <c r="M66" s="54" t="s">
        <v>122</v>
      </c>
      <c r="N66" s="54" t="s">
        <v>127</v>
      </c>
      <c r="O66" s="134">
        <v>0.08</v>
      </c>
      <c r="P66" s="68" t="s">
        <v>226</v>
      </c>
      <c r="Q66" s="68" t="s">
        <v>227</v>
      </c>
      <c r="R66" s="141">
        <v>992</v>
      </c>
      <c r="S66" s="56">
        <v>784</v>
      </c>
      <c r="T66" s="53" t="s">
        <v>119</v>
      </c>
      <c r="U66" s="53" t="s">
        <v>154</v>
      </c>
      <c r="V66" s="53" t="s">
        <v>158</v>
      </c>
      <c r="W66" s="68" t="s">
        <v>208</v>
      </c>
      <c r="X66" s="68" t="s">
        <v>209</v>
      </c>
      <c r="Y66" s="68" t="s">
        <v>228</v>
      </c>
      <c r="Z66" s="78">
        <v>65</v>
      </c>
      <c r="AA66" s="137">
        <v>0</v>
      </c>
      <c r="AB66" s="93">
        <f t="shared" ref="AB66" si="141">IF(ISERROR(AA66/Z66),0,(AA66/Z66))</f>
        <v>0</v>
      </c>
      <c r="AC66" s="170"/>
      <c r="AD66" s="171"/>
      <c r="AE66" s="172"/>
      <c r="AF66" s="78">
        <v>65</v>
      </c>
      <c r="AG66" s="137">
        <v>0</v>
      </c>
      <c r="AH66" s="93">
        <f t="shared" si="123"/>
        <v>0</v>
      </c>
      <c r="AI66" s="170"/>
      <c r="AJ66" s="171"/>
      <c r="AK66" s="172"/>
      <c r="AL66" s="78">
        <v>66</v>
      </c>
      <c r="AM66" s="137">
        <v>0</v>
      </c>
      <c r="AN66" s="93">
        <f t="shared" si="124"/>
        <v>0</v>
      </c>
      <c r="AO66" s="170"/>
      <c r="AP66" s="171">
        <v>10</v>
      </c>
      <c r="AQ66" s="172">
        <v>10</v>
      </c>
      <c r="AR66" s="78">
        <v>65</v>
      </c>
      <c r="AS66" s="137">
        <v>0</v>
      </c>
      <c r="AT66" s="93">
        <f t="shared" si="125"/>
        <v>0</v>
      </c>
      <c r="AU66" s="170"/>
      <c r="AV66" s="171"/>
      <c r="AW66" s="172"/>
      <c r="AX66" s="78">
        <v>65</v>
      </c>
      <c r="AY66" s="137">
        <v>0</v>
      </c>
      <c r="AZ66" s="93">
        <f t="shared" si="126"/>
        <v>0</v>
      </c>
      <c r="BA66" s="170"/>
      <c r="BB66" s="171"/>
      <c r="BC66" s="172"/>
      <c r="BD66" s="78">
        <v>66</v>
      </c>
      <c r="BE66" s="137">
        <v>0</v>
      </c>
      <c r="BF66" s="93">
        <f t="shared" si="127"/>
        <v>0</v>
      </c>
      <c r="BG66" s="170"/>
      <c r="BH66" s="171"/>
      <c r="BI66" s="172"/>
      <c r="BJ66" s="78">
        <v>66</v>
      </c>
      <c r="BK66" s="137">
        <v>0</v>
      </c>
      <c r="BL66" s="93">
        <f t="shared" si="128"/>
        <v>0</v>
      </c>
      <c r="BM66" s="170"/>
      <c r="BN66" s="171"/>
      <c r="BO66" s="172"/>
      <c r="BP66" s="78">
        <v>65</v>
      </c>
      <c r="BQ66" s="137">
        <v>0</v>
      </c>
      <c r="BR66" s="93">
        <f t="shared" si="134"/>
        <v>0</v>
      </c>
      <c r="BS66" s="173"/>
      <c r="BT66" s="173"/>
      <c r="BU66" s="173"/>
      <c r="BV66" s="78">
        <v>66</v>
      </c>
      <c r="BW66" s="137">
        <v>0</v>
      </c>
      <c r="BX66" s="93">
        <f t="shared" si="130"/>
        <v>0</v>
      </c>
      <c r="BY66" s="170"/>
      <c r="BZ66" s="171"/>
      <c r="CA66" s="172"/>
      <c r="CB66" s="78">
        <v>65</v>
      </c>
      <c r="CC66" s="137">
        <v>0</v>
      </c>
      <c r="CD66" s="93">
        <f t="shared" si="131"/>
        <v>0</v>
      </c>
      <c r="CE66" s="170"/>
      <c r="CF66" s="171"/>
      <c r="CG66" s="172"/>
      <c r="CH66" s="78">
        <v>65</v>
      </c>
      <c r="CI66" s="137">
        <v>0</v>
      </c>
      <c r="CJ66" s="93">
        <f t="shared" si="132"/>
        <v>0</v>
      </c>
      <c r="CK66" s="170"/>
      <c r="CL66" s="171"/>
      <c r="CM66" s="172"/>
      <c r="CN66" s="78">
        <v>65</v>
      </c>
      <c r="CO66" s="137">
        <v>0</v>
      </c>
      <c r="CP66" s="93">
        <f t="shared" si="133"/>
        <v>0</v>
      </c>
      <c r="CQ66" s="170"/>
      <c r="CR66" s="172"/>
      <c r="CS66" s="84">
        <f>IF(T66="SUMA",(Z66+AF66+AL66+AR66+AX66+BD66+BJ66+BP66+CH66+CN66+BV66+CB66),(#REF!))</f>
        <v>784</v>
      </c>
      <c r="CT66" s="78">
        <f t="shared" si="137"/>
        <v>0</v>
      </c>
      <c r="CU66" s="97">
        <f t="shared" si="138"/>
        <v>0</v>
      </c>
    </row>
    <row r="67" spans="1:99" s="2" customFormat="1" ht="190.5" customHeight="1" thickBot="1" x14ac:dyDescent="0.4">
      <c r="A67" s="125" t="s">
        <v>166</v>
      </c>
      <c r="B67" s="129">
        <v>7551</v>
      </c>
      <c r="C67" s="54">
        <v>2</v>
      </c>
      <c r="D67" s="67" t="s">
        <v>135</v>
      </c>
      <c r="E67" s="67" t="s">
        <v>138</v>
      </c>
      <c r="F67" s="54" t="s">
        <v>120</v>
      </c>
      <c r="G67" s="54">
        <v>260</v>
      </c>
      <c r="H67" s="54" t="s">
        <v>120</v>
      </c>
      <c r="I67" s="54" t="s">
        <v>120</v>
      </c>
      <c r="J67" s="54" t="s">
        <v>128</v>
      </c>
      <c r="K67" s="54" t="s">
        <v>122</v>
      </c>
      <c r="L67" s="54" t="s">
        <v>120</v>
      </c>
      <c r="M67" s="54" t="s">
        <v>122</v>
      </c>
      <c r="N67" s="114" t="s">
        <v>127</v>
      </c>
      <c r="O67" s="134">
        <v>7.0000000000000007E-2</v>
      </c>
      <c r="P67" s="68" t="s">
        <v>229</v>
      </c>
      <c r="Q67" s="68" t="s">
        <v>230</v>
      </c>
      <c r="R67" s="141">
        <v>600</v>
      </c>
      <c r="S67" s="56">
        <v>500</v>
      </c>
      <c r="T67" s="53" t="s">
        <v>119</v>
      </c>
      <c r="U67" s="53" t="s">
        <v>154</v>
      </c>
      <c r="V67" s="53" t="s">
        <v>158</v>
      </c>
      <c r="W67" s="68" t="s">
        <v>208</v>
      </c>
      <c r="X67" s="68" t="s">
        <v>209</v>
      </c>
      <c r="Y67" s="68" t="s">
        <v>231</v>
      </c>
      <c r="Z67" s="78">
        <v>41</v>
      </c>
      <c r="AA67" s="137">
        <v>0</v>
      </c>
      <c r="AB67" s="93">
        <f t="shared" si="139"/>
        <v>0</v>
      </c>
      <c r="AC67" s="170"/>
      <c r="AD67" s="171"/>
      <c r="AE67" s="172"/>
      <c r="AF67" s="78">
        <v>41</v>
      </c>
      <c r="AG67" s="137">
        <v>0</v>
      </c>
      <c r="AH67" s="93">
        <f t="shared" si="123"/>
        <v>0</v>
      </c>
      <c r="AI67" s="170"/>
      <c r="AJ67" s="171"/>
      <c r="AK67" s="172"/>
      <c r="AL67" s="78">
        <v>43</v>
      </c>
      <c r="AM67" s="137">
        <v>0</v>
      </c>
      <c r="AN67" s="93">
        <f t="shared" si="124"/>
        <v>0</v>
      </c>
      <c r="AO67" s="170"/>
      <c r="AP67" s="171">
        <v>10</v>
      </c>
      <c r="AQ67" s="172">
        <v>10</v>
      </c>
      <c r="AR67" s="78">
        <v>41</v>
      </c>
      <c r="AS67" s="137">
        <v>0</v>
      </c>
      <c r="AT67" s="93">
        <f t="shared" si="125"/>
        <v>0</v>
      </c>
      <c r="AU67" s="170"/>
      <c r="AV67" s="171"/>
      <c r="AW67" s="172"/>
      <c r="AX67" s="78">
        <v>41</v>
      </c>
      <c r="AY67" s="137">
        <v>0</v>
      </c>
      <c r="AZ67" s="93">
        <f t="shared" si="126"/>
        <v>0</v>
      </c>
      <c r="BA67" s="170"/>
      <c r="BB67" s="171"/>
      <c r="BC67" s="172"/>
      <c r="BD67" s="78">
        <v>44</v>
      </c>
      <c r="BE67" s="137">
        <v>0</v>
      </c>
      <c r="BF67" s="93">
        <f t="shared" si="127"/>
        <v>0</v>
      </c>
      <c r="BG67" s="170"/>
      <c r="BH67" s="171"/>
      <c r="BI67" s="172"/>
      <c r="BJ67" s="78">
        <v>41</v>
      </c>
      <c r="BK67" s="137">
        <v>0</v>
      </c>
      <c r="BL67" s="93">
        <f t="shared" si="128"/>
        <v>0</v>
      </c>
      <c r="BM67" s="170"/>
      <c r="BN67" s="171"/>
      <c r="BO67" s="172"/>
      <c r="BP67" s="78">
        <v>41</v>
      </c>
      <c r="BQ67" s="137">
        <v>0</v>
      </c>
      <c r="BR67" s="93">
        <f t="shared" si="134"/>
        <v>0</v>
      </c>
      <c r="BS67" s="173"/>
      <c r="BT67" s="173"/>
      <c r="BU67" s="173"/>
      <c r="BV67" s="78">
        <v>44</v>
      </c>
      <c r="BW67" s="137">
        <v>0</v>
      </c>
      <c r="BX67" s="93">
        <f t="shared" si="130"/>
        <v>0</v>
      </c>
      <c r="BY67" s="170"/>
      <c r="BZ67" s="171"/>
      <c r="CA67" s="172"/>
      <c r="CB67" s="78">
        <v>41</v>
      </c>
      <c r="CC67" s="137">
        <v>0</v>
      </c>
      <c r="CD67" s="93">
        <f t="shared" si="131"/>
        <v>0</v>
      </c>
      <c r="CE67" s="170"/>
      <c r="CF67" s="171"/>
      <c r="CG67" s="172"/>
      <c r="CH67" s="78">
        <v>41</v>
      </c>
      <c r="CI67" s="137">
        <v>0</v>
      </c>
      <c r="CJ67" s="93">
        <f t="shared" si="132"/>
        <v>0</v>
      </c>
      <c r="CK67" s="170"/>
      <c r="CL67" s="171"/>
      <c r="CM67" s="172"/>
      <c r="CN67" s="78">
        <v>41</v>
      </c>
      <c r="CO67" s="137">
        <v>0</v>
      </c>
      <c r="CP67" s="93">
        <f t="shared" si="133"/>
        <v>0</v>
      </c>
      <c r="CQ67" s="170"/>
      <c r="CR67" s="172"/>
      <c r="CS67" s="84">
        <f>IF(T67="SUMA",(Z67+AF67+AL67+AR67+AX67+BD67+BJ67+BP67+CH67+CN67+BV67+CB67),(#REF!))</f>
        <v>500</v>
      </c>
      <c r="CT67" s="78">
        <f t="shared" si="137"/>
        <v>0</v>
      </c>
      <c r="CU67" s="97">
        <f t="shared" si="138"/>
        <v>0</v>
      </c>
    </row>
    <row r="68" spans="1:99" s="2" customFormat="1" ht="190.5" customHeight="1" thickBot="1" x14ac:dyDescent="0.4">
      <c r="A68" s="125" t="s">
        <v>166</v>
      </c>
      <c r="B68" s="129">
        <v>7551</v>
      </c>
      <c r="C68" s="54">
        <v>4</v>
      </c>
      <c r="D68" s="67" t="s">
        <v>139</v>
      </c>
      <c r="E68" s="67" t="s">
        <v>138</v>
      </c>
      <c r="F68" s="54" t="s">
        <v>120</v>
      </c>
      <c r="G68" s="54">
        <v>261</v>
      </c>
      <c r="H68" s="54" t="s">
        <v>120</v>
      </c>
      <c r="I68" s="54" t="s">
        <v>120</v>
      </c>
      <c r="J68" s="54" t="s">
        <v>128</v>
      </c>
      <c r="K68" s="54" t="s">
        <v>122</v>
      </c>
      <c r="L68" s="54" t="s">
        <v>120</v>
      </c>
      <c r="M68" s="54" t="s">
        <v>122</v>
      </c>
      <c r="N68" s="54" t="s">
        <v>127</v>
      </c>
      <c r="O68" s="53">
        <v>0.3</v>
      </c>
      <c r="P68" s="68" t="s">
        <v>232</v>
      </c>
      <c r="Q68" s="68" t="s">
        <v>233</v>
      </c>
      <c r="R68" s="56">
        <v>88763</v>
      </c>
      <c r="S68" s="56">
        <v>50996</v>
      </c>
      <c r="T68" s="53" t="s">
        <v>119</v>
      </c>
      <c r="U68" s="53" t="s">
        <v>154</v>
      </c>
      <c r="V68" s="53" t="s">
        <v>158</v>
      </c>
      <c r="W68" s="68" t="s">
        <v>208</v>
      </c>
      <c r="X68" s="68" t="s">
        <v>209</v>
      </c>
      <c r="Y68" s="68" t="s">
        <v>234</v>
      </c>
      <c r="Z68" s="80">
        <v>6437</v>
      </c>
      <c r="AA68" s="137">
        <v>0</v>
      </c>
      <c r="AB68" s="93">
        <f t="shared" ref="AB68" si="142">IF(ISERROR(AA68/Z68),0,(AA68/Z68))</f>
        <v>0</v>
      </c>
      <c r="AC68" s="170"/>
      <c r="AD68" s="171"/>
      <c r="AE68" s="172"/>
      <c r="AF68" s="80">
        <v>6135</v>
      </c>
      <c r="AG68" s="137">
        <v>0</v>
      </c>
      <c r="AH68" s="93">
        <f t="shared" si="123"/>
        <v>0</v>
      </c>
      <c r="AI68" s="170"/>
      <c r="AJ68" s="171"/>
      <c r="AK68" s="172"/>
      <c r="AL68" s="80">
        <v>6134</v>
      </c>
      <c r="AM68" s="137">
        <v>0</v>
      </c>
      <c r="AN68" s="93">
        <f t="shared" si="124"/>
        <v>0</v>
      </c>
      <c r="AO68" s="170"/>
      <c r="AP68" s="171">
        <v>10</v>
      </c>
      <c r="AQ68" s="172">
        <v>10</v>
      </c>
      <c r="AR68" s="80">
        <v>3637</v>
      </c>
      <c r="AS68" s="137">
        <v>0</v>
      </c>
      <c r="AT68" s="93">
        <f t="shared" si="125"/>
        <v>0</v>
      </c>
      <c r="AU68" s="170"/>
      <c r="AV68" s="171"/>
      <c r="AW68" s="172"/>
      <c r="AX68" s="80">
        <v>3636</v>
      </c>
      <c r="AY68" s="137">
        <v>0</v>
      </c>
      <c r="AZ68" s="93">
        <f t="shared" si="126"/>
        <v>0</v>
      </c>
      <c r="BA68" s="170"/>
      <c r="BB68" s="171"/>
      <c r="BC68" s="172"/>
      <c r="BD68" s="80">
        <v>3636</v>
      </c>
      <c r="BE68" s="137">
        <v>0</v>
      </c>
      <c r="BF68" s="93">
        <f t="shared" si="127"/>
        <v>0</v>
      </c>
      <c r="BG68" s="170"/>
      <c r="BH68" s="171"/>
      <c r="BI68" s="172"/>
      <c r="BJ68" s="80">
        <v>3636</v>
      </c>
      <c r="BK68" s="137">
        <v>0</v>
      </c>
      <c r="BL68" s="93">
        <f t="shared" si="128"/>
        <v>0</v>
      </c>
      <c r="BM68" s="170"/>
      <c r="BN68" s="171"/>
      <c r="BO68" s="172"/>
      <c r="BP68" s="80">
        <v>3636</v>
      </c>
      <c r="BQ68" s="137">
        <v>0</v>
      </c>
      <c r="BR68" s="93">
        <f t="shared" si="134"/>
        <v>0</v>
      </c>
      <c r="BS68" s="173"/>
      <c r="BT68" s="173"/>
      <c r="BU68" s="173"/>
      <c r="BV68" s="80">
        <v>3636</v>
      </c>
      <c r="BW68" s="137">
        <v>0</v>
      </c>
      <c r="BX68" s="93">
        <f t="shared" si="130"/>
        <v>0</v>
      </c>
      <c r="BY68" s="170"/>
      <c r="BZ68" s="171"/>
      <c r="CA68" s="172"/>
      <c r="CB68" s="80">
        <v>3636</v>
      </c>
      <c r="CC68" s="137">
        <v>0</v>
      </c>
      <c r="CD68" s="93">
        <f t="shared" si="131"/>
        <v>0</v>
      </c>
      <c r="CE68" s="170"/>
      <c r="CF68" s="171"/>
      <c r="CG68" s="172"/>
      <c r="CH68" s="80">
        <v>3636</v>
      </c>
      <c r="CI68" s="137">
        <v>0</v>
      </c>
      <c r="CJ68" s="93">
        <f t="shared" si="132"/>
        <v>0</v>
      </c>
      <c r="CK68" s="170"/>
      <c r="CL68" s="171"/>
      <c r="CM68" s="172"/>
      <c r="CN68" s="80">
        <v>3201</v>
      </c>
      <c r="CO68" s="137">
        <v>0</v>
      </c>
      <c r="CP68" s="93">
        <f t="shared" si="133"/>
        <v>0</v>
      </c>
      <c r="CQ68" s="170"/>
      <c r="CR68" s="172"/>
      <c r="CS68" s="78">
        <f>IF(T68="SUMA",(Z68+AF68+AL68+AR68+AX68+BD68+BJ68+BP68+CH68+CN68+BV68+CB68),(#REF!))</f>
        <v>50996</v>
      </c>
      <c r="CT68" s="78">
        <f t="shared" si="137"/>
        <v>0</v>
      </c>
      <c r="CU68" s="97">
        <f t="shared" si="138"/>
        <v>0</v>
      </c>
    </row>
    <row r="69" spans="1:99" s="2" customFormat="1" ht="190.5" customHeight="1" thickBot="1" x14ac:dyDescent="0.4">
      <c r="A69" s="125" t="s">
        <v>166</v>
      </c>
      <c r="B69" s="129">
        <v>7551</v>
      </c>
      <c r="C69" s="54">
        <v>4</v>
      </c>
      <c r="D69" s="67" t="s">
        <v>139</v>
      </c>
      <c r="E69" s="67" t="s">
        <v>138</v>
      </c>
      <c r="F69" s="54" t="s">
        <v>120</v>
      </c>
      <c r="G69" s="54">
        <v>261</v>
      </c>
      <c r="H69" s="54" t="s">
        <v>120</v>
      </c>
      <c r="I69" s="54" t="s">
        <v>122</v>
      </c>
      <c r="J69" s="54" t="s">
        <v>128</v>
      </c>
      <c r="K69" s="54" t="s">
        <v>122</v>
      </c>
      <c r="L69" s="54" t="s">
        <v>120</v>
      </c>
      <c r="M69" s="54" t="s">
        <v>122</v>
      </c>
      <c r="N69" s="54" t="s">
        <v>127</v>
      </c>
      <c r="O69" s="53">
        <v>0.7</v>
      </c>
      <c r="P69" s="68" t="s">
        <v>235</v>
      </c>
      <c r="Q69" s="68" t="s">
        <v>236</v>
      </c>
      <c r="R69" s="56">
        <v>806</v>
      </c>
      <c r="S69" s="56">
        <v>432</v>
      </c>
      <c r="T69" s="53" t="s">
        <v>119</v>
      </c>
      <c r="U69" s="53" t="s">
        <v>154</v>
      </c>
      <c r="V69" s="53" t="s">
        <v>158</v>
      </c>
      <c r="W69" s="68" t="s">
        <v>208</v>
      </c>
      <c r="X69" s="68" t="s">
        <v>209</v>
      </c>
      <c r="Y69" s="68" t="s">
        <v>237</v>
      </c>
      <c r="Z69" s="80">
        <v>36</v>
      </c>
      <c r="AA69" s="137">
        <v>0</v>
      </c>
      <c r="AB69" s="93">
        <f t="shared" ref="AB69:AB71" si="143">IF(ISERROR(AA69/Z69),0,(AA69/Z69))</f>
        <v>0</v>
      </c>
      <c r="AC69" s="170"/>
      <c r="AD69" s="171"/>
      <c r="AE69" s="172"/>
      <c r="AF69" s="80">
        <v>36</v>
      </c>
      <c r="AG69" s="137">
        <v>0</v>
      </c>
      <c r="AH69" s="93">
        <f t="shared" si="123"/>
        <v>0</v>
      </c>
      <c r="AI69" s="170"/>
      <c r="AJ69" s="171"/>
      <c r="AK69" s="172"/>
      <c r="AL69" s="80">
        <v>36</v>
      </c>
      <c r="AM69" s="137">
        <v>0</v>
      </c>
      <c r="AN69" s="93">
        <f t="shared" si="124"/>
        <v>0</v>
      </c>
      <c r="AO69" s="170"/>
      <c r="AP69" s="171">
        <v>10</v>
      </c>
      <c r="AQ69" s="172">
        <v>10</v>
      </c>
      <c r="AR69" s="80">
        <v>36</v>
      </c>
      <c r="AS69" s="137">
        <v>0</v>
      </c>
      <c r="AT69" s="93">
        <f t="shared" si="125"/>
        <v>0</v>
      </c>
      <c r="AU69" s="170"/>
      <c r="AV69" s="171"/>
      <c r="AW69" s="172"/>
      <c r="AX69" s="80">
        <v>36</v>
      </c>
      <c r="AY69" s="137">
        <v>0</v>
      </c>
      <c r="AZ69" s="93">
        <f t="shared" si="126"/>
        <v>0</v>
      </c>
      <c r="BA69" s="170"/>
      <c r="BB69" s="171"/>
      <c r="BC69" s="172"/>
      <c r="BD69" s="80">
        <v>36</v>
      </c>
      <c r="BE69" s="137">
        <v>0</v>
      </c>
      <c r="BF69" s="93">
        <f t="shared" si="127"/>
        <v>0</v>
      </c>
      <c r="BG69" s="170"/>
      <c r="BH69" s="171"/>
      <c r="BI69" s="172"/>
      <c r="BJ69" s="80">
        <v>36</v>
      </c>
      <c r="BK69" s="137">
        <v>0</v>
      </c>
      <c r="BL69" s="93">
        <f t="shared" si="128"/>
        <v>0</v>
      </c>
      <c r="BM69" s="170"/>
      <c r="BN69" s="171"/>
      <c r="BO69" s="172"/>
      <c r="BP69" s="80">
        <v>36</v>
      </c>
      <c r="BQ69" s="137">
        <v>0</v>
      </c>
      <c r="BR69" s="93">
        <f t="shared" si="134"/>
        <v>0</v>
      </c>
      <c r="BS69" s="173"/>
      <c r="BT69" s="173"/>
      <c r="BU69" s="173"/>
      <c r="BV69" s="80">
        <v>36</v>
      </c>
      <c r="BW69" s="137">
        <v>0</v>
      </c>
      <c r="BX69" s="93">
        <f t="shared" si="130"/>
        <v>0</v>
      </c>
      <c r="BY69" s="170"/>
      <c r="BZ69" s="171"/>
      <c r="CA69" s="172"/>
      <c r="CB69" s="80">
        <v>36</v>
      </c>
      <c r="CC69" s="137">
        <v>0</v>
      </c>
      <c r="CD69" s="93">
        <f t="shared" si="131"/>
        <v>0</v>
      </c>
      <c r="CE69" s="170"/>
      <c r="CF69" s="171"/>
      <c r="CG69" s="172"/>
      <c r="CH69" s="80">
        <v>36</v>
      </c>
      <c r="CI69" s="137">
        <v>0</v>
      </c>
      <c r="CJ69" s="93">
        <f t="shared" si="132"/>
        <v>0</v>
      </c>
      <c r="CK69" s="170"/>
      <c r="CL69" s="171"/>
      <c r="CM69" s="172"/>
      <c r="CN69" s="80">
        <v>36</v>
      </c>
      <c r="CO69" s="137">
        <v>0</v>
      </c>
      <c r="CP69" s="93">
        <f t="shared" si="133"/>
        <v>0</v>
      </c>
      <c r="CQ69" s="170"/>
      <c r="CR69" s="172"/>
      <c r="CS69" s="78">
        <f>IF(T69="SUMA",(Z69+AF69+AL69+AR69+AX69+BD69+BJ69+BP69+CH69+CN69+BV69+CB69),(#REF!))</f>
        <v>432</v>
      </c>
      <c r="CT69" s="78">
        <f t="shared" si="137"/>
        <v>0</v>
      </c>
      <c r="CU69" s="97">
        <f t="shared" si="138"/>
        <v>0</v>
      </c>
    </row>
    <row r="70" spans="1:99" s="2" customFormat="1" ht="190.5" customHeight="1" thickBot="1" x14ac:dyDescent="0.4">
      <c r="A70" s="125" t="s">
        <v>166</v>
      </c>
      <c r="B70" s="129" t="s">
        <v>189</v>
      </c>
      <c r="C70" s="54" t="s">
        <v>238</v>
      </c>
      <c r="D70" s="67" t="s">
        <v>191</v>
      </c>
      <c r="E70" s="67" t="s">
        <v>138</v>
      </c>
      <c r="F70" s="54" t="s">
        <v>120</v>
      </c>
      <c r="G70" s="54" t="s">
        <v>239</v>
      </c>
      <c r="H70" s="54" t="s">
        <v>120</v>
      </c>
      <c r="I70" s="54" t="s">
        <v>122</v>
      </c>
      <c r="J70" s="54" t="s">
        <v>128</v>
      </c>
      <c r="K70" s="54" t="s">
        <v>122</v>
      </c>
      <c r="L70" s="54" t="s">
        <v>120</v>
      </c>
      <c r="M70" s="54" t="s">
        <v>122</v>
      </c>
      <c r="N70" s="54" t="s">
        <v>127</v>
      </c>
      <c r="O70" s="53">
        <v>0.25</v>
      </c>
      <c r="P70" s="68" t="s">
        <v>240</v>
      </c>
      <c r="Q70" s="68" t="s">
        <v>193</v>
      </c>
      <c r="R70" s="53">
        <v>1</v>
      </c>
      <c r="S70" s="53">
        <v>1</v>
      </c>
      <c r="T70" s="53" t="s">
        <v>161</v>
      </c>
      <c r="U70" s="53" t="s">
        <v>152</v>
      </c>
      <c r="V70" s="53" t="s">
        <v>158</v>
      </c>
      <c r="W70" s="68" t="s">
        <v>208</v>
      </c>
      <c r="X70" s="68" t="s">
        <v>241</v>
      </c>
      <c r="Y70" s="68" t="s">
        <v>242</v>
      </c>
      <c r="Z70" s="81">
        <v>1</v>
      </c>
      <c r="AA70" s="138">
        <v>0</v>
      </c>
      <c r="AB70" s="93">
        <f t="shared" si="143"/>
        <v>0</v>
      </c>
      <c r="AC70" s="170"/>
      <c r="AD70" s="171"/>
      <c r="AE70" s="172"/>
      <c r="AF70" s="81">
        <v>1</v>
      </c>
      <c r="AG70" s="138">
        <v>0</v>
      </c>
      <c r="AH70" s="93">
        <f t="shared" si="123"/>
        <v>0</v>
      </c>
      <c r="AI70" s="170"/>
      <c r="AJ70" s="171"/>
      <c r="AK70" s="172"/>
      <c r="AL70" s="81">
        <v>1</v>
      </c>
      <c r="AM70" s="138">
        <v>0</v>
      </c>
      <c r="AN70" s="93">
        <f t="shared" si="124"/>
        <v>0</v>
      </c>
      <c r="AO70" s="170"/>
      <c r="AP70" s="171">
        <v>10</v>
      </c>
      <c r="AQ70" s="172">
        <v>10</v>
      </c>
      <c r="AR70" s="81">
        <v>1</v>
      </c>
      <c r="AS70" s="138">
        <v>0</v>
      </c>
      <c r="AT70" s="93">
        <f t="shared" si="125"/>
        <v>0</v>
      </c>
      <c r="AU70" s="170"/>
      <c r="AV70" s="171"/>
      <c r="AW70" s="172"/>
      <c r="AX70" s="81">
        <v>1</v>
      </c>
      <c r="AY70" s="138">
        <v>0</v>
      </c>
      <c r="AZ70" s="93">
        <f t="shared" si="126"/>
        <v>0</v>
      </c>
      <c r="BA70" s="170"/>
      <c r="BB70" s="171"/>
      <c r="BC70" s="172"/>
      <c r="BD70" s="81">
        <v>1</v>
      </c>
      <c r="BE70" s="138">
        <v>0</v>
      </c>
      <c r="BF70" s="93">
        <f t="shared" si="127"/>
        <v>0</v>
      </c>
      <c r="BG70" s="170"/>
      <c r="BH70" s="171"/>
      <c r="BI70" s="172"/>
      <c r="BJ70" s="81">
        <v>1</v>
      </c>
      <c r="BK70" s="138">
        <v>0</v>
      </c>
      <c r="BL70" s="93">
        <f t="shared" si="128"/>
        <v>0</v>
      </c>
      <c r="BM70" s="170"/>
      <c r="BN70" s="171"/>
      <c r="BO70" s="172"/>
      <c r="BP70" s="81">
        <v>1</v>
      </c>
      <c r="BQ70" s="138">
        <v>0</v>
      </c>
      <c r="BR70" s="93">
        <f t="shared" si="134"/>
        <v>0</v>
      </c>
      <c r="BS70" s="173"/>
      <c r="BT70" s="173"/>
      <c r="BU70" s="173"/>
      <c r="BV70" s="81">
        <v>1</v>
      </c>
      <c r="BW70" s="138">
        <v>0</v>
      </c>
      <c r="BX70" s="93">
        <f t="shared" si="130"/>
        <v>0</v>
      </c>
      <c r="BY70" s="170"/>
      <c r="BZ70" s="171"/>
      <c r="CA70" s="172"/>
      <c r="CB70" s="81">
        <v>1</v>
      </c>
      <c r="CC70" s="138">
        <v>0</v>
      </c>
      <c r="CD70" s="93">
        <f t="shared" si="131"/>
        <v>0</v>
      </c>
      <c r="CE70" s="170"/>
      <c r="CF70" s="171"/>
      <c r="CG70" s="172"/>
      <c r="CH70" s="81">
        <v>1</v>
      </c>
      <c r="CI70" s="138">
        <v>0</v>
      </c>
      <c r="CJ70" s="93">
        <f t="shared" si="132"/>
        <v>0</v>
      </c>
      <c r="CK70" s="170"/>
      <c r="CL70" s="171"/>
      <c r="CM70" s="172"/>
      <c r="CN70" s="81">
        <v>1</v>
      </c>
      <c r="CO70" s="138">
        <v>0</v>
      </c>
      <c r="CP70" s="93">
        <f t="shared" si="133"/>
        <v>0</v>
      </c>
      <c r="CQ70" s="170"/>
      <c r="CR70" s="172"/>
      <c r="CS70" s="81">
        <v>1</v>
      </c>
      <c r="CT70" s="77">
        <f t="shared" si="137"/>
        <v>0</v>
      </c>
      <c r="CU70" s="97">
        <f t="shared" si="138"/>
        <v>0</v>
      </c>
    </row>
    <row r="71" spans="1:99" s="2" customFormat="1" ht="190.5" customHeight="1" thickBot="1" x14ac:dyDescent="0.4">
      <c r="A71" s="125" t="s">
        <v>166</v>
      </c>
      <c r="B71" s="129" t="s">
        <v>189</v>
      </c>
      <c r="C71" s="54" t="s">
        <v>238</v>
      </c>
      <c r="D71" s="67" t="s">
        <v>191</v>
      </c>
      <c r="E71" s="67" t="s">
        <v>138</v>
      </c>
      <c r="F71" s="54" t="s">
        <v>120</v>
      </c>
      <c r="G71" s="54" t="s">
        <v>239</v>
      </c>
      <c r="H71" s="54" t="s">
        <v>120</v>
      </c>
      <c r="I71" s="54" t="s">
        <v>122</v>
      </c>
      <c r="J71" s="54" t="s">
        <v>128</v>
      </c>
      <c r="K71" s="54" t="s">
        <v>122</v>
      </c>
      <c r="L71" s="54" t="s">
        <v>120</v>
      </c>
      <c r="M71" s="54" t="s">
        <v>122</v>
      </c>
      <c r="N71" s="114" t="s">
        <v>127</v>
      </c>
      <c r="O71" s="53">
        <v>0.25</v>
      </c>
      <c r="P71" s="68" t="s">
        <v>245</v>
      </c>
      <c r="Q71" s="68" t="s">
        <v>246</v>
      </c>
      <c r="R71" s="53">
        <v>1</v>
      </c>
      <c r="S71" s="53">
        <v>1</v>
      </c>
      <c r="T71" s="53" t="s">
        <v>163</v>
      </c>
      <c r="U71" s="53" t="s">
        <v>152</v>
      </c>
      <c r="V71" s="53" t="s">
        <v>158</v>
      </c>
      <c r="W71" s="68" t="s">
        <v>208</v>
      </c>
      <c r="X71" s="68" t="s">
        <v>197</v>
      </c>
      <c r="Y71" s="68" t="s">
        <v>198</v>
      </c>
      <c r="Z71" s="81">
        <v>0.38</v>
      </c>
      <c r="AA71" s="138">
        <v>0</v>
      </c>
      <c r="AB71" s="93">
        <f t="shared" si="143"/>
        <v>0</v>
      </c>
      <c r="AC71" s="170"/>
      <c r="AD71" s="171"/>
      <c r="AE71" s="172"/>
      <c r="AF71" s="81">
        <v>0.42</v>
      </c>
      <c r="AG71" s="138">
        <v>0</v>
      </c>
      <c r="AH71" s="93">
        <f t="shared" si="123"/>
        <v>0</v>
      </c>
      <c r="AI71" s="170"/>
      <c r="AJ71" s="171"/>
      <c r="AK71" s="172"/>
      <c r="AL71" s="81">
        <v>0.6</v>
      </c>
      <c r="AM71" s="138">
        <v>0</v>
      </c>
      <c r="AN71" s="93">
        <f t="shared" si="124"/>
        <v>0</v>
      </c>
      <c r="AO71" s="170"/>
      <c r="AP71" s="171">
        <v>10</v>
      </c>
      <c r="AQ71" s="172">
        <v>10</v>
      </c>
      <c r="AR71" s="81">
        <v>0.62</v>
      </c>
      <c r="AS71" s="138">
        <v>0</v>
      </c>
      <c r="AT71" s="93">
        <f t="shared" si="125"/>
        <v>0</v>
      </c>
      <c r="AU71" s="170"/>
      <c r="AV71" s="171"/>
      <c r="AW71" s="172"/>
      <c r="AX71" s="81">
        <v>0.64</v>
      </c>
      <c r="AY71" s="138">
        <v>0</v>
      </c>
      <c r="AZ71" s="93">
        <f t="shared" si="126"/>
        <v>0</v>
      </c>
      <c r="BA71" s="170"/>
      <c r="BB71" s="171"/>
      <c r="BC71" s="172"/>
      <c r="BD71" s="81">
        <v>0.77</v>
      </c>
      <c r="BE71" s="138">
        <v>0</v>
      </c>
      <c r="BF71" s="93">
        <f t="shared" si="127"/>
        <v>0</v>
      </c>
      <c r="BG71" s="170"/>
      <c r="BH71" s="171"/>
      <c r="BI71" s="172"/>
      <c r="BJ71" s="81">
        <v>0.91</v>
      </c>
      <c r="BK71" s="138">
        <v>0</v>
      </c>
      <c r="BL71" s="93">
        <f t="shared" si="128"/>
        <v>0</v>
      </c>
      <c r="BM71" s="170"/>
      <c r="BN71" s="171"/>
      <c r="BO71" s="172"/>
      <c r="BP71" s="81">
        <v>0.91</v>
      </c>
      <c r="BQ71" s="138">
        <v>0</v>
      </c>
      <c r="BR71" s="93">
        <f t="shared" si="134"/>
        <v>0</v>
      </c>
      <c r="BS71" s="170"/>
      <c r="BT71" s="171"/>
      <c r="BU71" s="172"/>
      <c r="BV71" s="81">
        <v>0.92</v>
      </c>
      <c r="BW71" s="138">
        <v>0</v>
      </c>
      <c r="BX71" s="93">
        <f t="shared" si="130"/>
        <v>0</v>
      </c>
      <c r="BY71" s="170"/>
      <c r="BZ71" s="171"/>
      <c r="CA71" s="172"/>
      <c r="CB71" s="81">
        <v>0.97</v>
      </c>
      <c r="CC71" s="138">
        <v>0</v>
      </c>
      <c r="CD71" s="93">
        <f t="shared" si="131"/>
        <v>0</v>
      </c>
      <c r="CE71" s="170"/>
      <c r="CF71" s="171"/>
      <c r="CG71" s="172"/>
      <c r="CH71" s="81">
        <v>0.98</v>
      </c>
      <c r="CI71" s="138">
        <v>0</v>
      </c>
      <c r="CJ71" s="93">
        <f t="shared" si="132"/>
        <v>0</v>
      </c>
      <c r="CK71" s="170"/>
      <c r="CL71" s="171"/>
      <c r="CM71" s="172"/>
      <c r="CN71" s="81">
        <v>1</v>
      </c>
      <c r="CO71" s="138">
        <v>0</v>
      </c>
      <c r="CP71" s="93">
        <f t="shared" si="133"/>
        <v>0</v>
      </c>
      <c r="CQ71" s="170"/>
      <c r="CR71" s="172"/>
      <c r="CS71" s="81">
        <f>CN71</f>
        <v>1</v>
      </c>
      <c r="CT71" s="77">
        <f t="shared" si="137"/>
        <v>0</v>
      </c>
      <c r="CU71" s="97">
        <f t="shared" si="138"/>
        <v>0</v>
      </c>
    </row>
    <row r="72" spans="1:99" s="2" customFormat="1" ht="190.5" customHeight="1" thickBot="1" x14ac:dyDescent="0.4">
      <c r="A72" s="125" t="s">
        <v>166</v>
      </c>
      <c r="B72" s="129" t="s">
        <v>189</v>
      </c>
      <c r="C72" s="54" t="s">
        <v>238</v>
      </c>
      <c r="D72" s="67" t="s">
        <v>191</v>
      </c>
      <c r="E72" s="67" t="s">
        <v>138</v>
      </c>
      <c r="F72" s="54" t="s">
        <v>120</v>
      </c>
      <c r="G72" s="54" t="s">
        <v>239</v>
      </c>
      <c r="H72" s="54" t="s">
        <v>120</v>
      </c>
      <c r="I72" s="54" t="s">
        <v>122</v>
      </c>
      <c r="J72" s="54" t="s">
        <v>128</v>
      </c>
      <c r="K72" s="54" t="s">
        <v>122</v>
      </c>
      <c r="L72" s="54" t="s">
        <v>120</v>
      </c>
      <c r="M72" s="54" t="s">
        <v>122</v>
      </c>
      <c r="N72" s="54" t="s">
        <v>127</v>
      </c>
      <c r="O72" s="53">
        <v>0.25</v>
      </c>
      <c r="P72" s="68" t="s">
        <v>243</v>
      </c>
      <c r="Q72" s="68" t="s">
        <v>244</v>
      </c>
      <c r="R72" s="134">
        <v>0.9</v>
      </c>
      <c r="S72" s="53">
        <v>0.9</v>
      </c>
      <c r="T72" s="53" t="s">
        <v>163</v>
      </c>
      <c r="U72" s="53" t="s">
        <v>152</v>
      </c>
      <c r="V72" s="53" t="s">
        <v>158</v>
      </c>
      <c r="W72" s="68" t="s">
        <v>208</v>
      </c>
      <c r="X72" s="68" t="s">
        <v>197</v>
      </c>
      <c r="Y72" s="68" t="s">
        <v>201</v>
      </c>
      <c r="Z72" s="81">
        <v>0</v>
      </c>
      <c r="AA72" s="138">
        <v>0</v>
      </c>
      <c r="AB72" s="93">
        <f t="shared" ref="AB72" si="144">IF(ISERROR(AA72/Z72),0,(AA72/Z72))</f>
        <v>0</v>
      </c>
      <c r="AC72" s="170"/>
      <c r="AD72" s="171"/>
      <c r="AE72" s="172"/>
      <c r="AF72" s="81">
        <v>0.01</v>
      </c>
      <c r="AG72" s="138">
        <v>0</v>
      </c>
      <c r="AH72" s="93">
        <f t="shared" si="123"/>
        <v>0</v>
      </c>
      <c r="AI72" s="170"/>
      <c r="AJ72" s="171"/>
      <c r="AK72" s="172"/>
      <c r="AL72" s="81">
        <v>0.06</v>
      </c>
      <c r="AM72" s="138">
        <v>0</v>
      </c>
      <c r="AN72" s="93">
        <f t="shared" si="124"/>
        <v>0</v>
      </c>
      <c r="AO72" s="170"/>
      <c r="AP72" s="171">
        <v>10</v>
      </c>
      <c r="AQ72" s="172">
        <v>10</v>
      </c>
      <c r="AR72" s="81">
        <v>0.12</v>
      </c>
      <c r="AS72" s="138">
        <v>0</v>
      </c>
      <c r="AT72" s="93">
        <f t="shared" si="125"/>
        <v>0</v>
      </c>
      <c r="AU72" s="170"/>
      <c r="AV72" s="171"/>
      <c r="AW72" s="172"/>
      <c r="AX72" s="81">
        <v>0.19</v>
      </c>
      <c r="AY72" s="138">
        <v>0</v>
      </c>
      <c r="AZ72" s="93">
        <f t="shared" si="126"/>
        <v>0</v>
      </c>
      <c r="BA72" s="170"/>
      <c r="BB72" s="171"/>
      <c r="BC72" s="172"/>
      <c r="BD72" s="81">
        <v>0.3</v>
      </c>
      <c r="BE72" s="138">
        <v>0</v>
      </c>
      <c r="BF72" s="93">
        <f t="shared" si="127"/>
        <v>0</v>
      </c>
      <c r="BG72" s="170"/>
      <c r="BH72" s="171"/>
      <c r="BI72" s="172"/>
      <c r="BJ72" s="81">
        <v>0.45</v>
      </c>
      <c r="BK72" s="138">
        <v>0</v>
      </c>
      <c r="BL72" s="93">
        <f t="shared" si="128"/>
        <v>0</v>
      </c>
      <c r="BM72" s="170"/>
      <c r="BN72" s="171"/>
      <c r="BO72" s="172"/>
      <c r="BP72" s="81">
        <v>0.65</v>
      </c>
      <c r="BQ72" s="138">
        <v>0</v>
      </c>
      <c r="BR72" s="93">
        <f t="shared" si="134"/>
        <v>0</v>
      </c>
      <c r="BS72" s="170"/>
      <c r="BT72" s="171"/>
      <c r="BU72" s="172"/>
      <c r="BV72" s="81">
        <v>0.7</v>
      </c>
      <c r="BW72" s="138">
        <v>0</v>
      </c>
      <c r="BX72" s="93">
        <f t="shared" si="130"/>
        <v>0</v>
      </c>
      <c r="BY72" s="170"/>
      <c r="BZ72" s="171"/>
      <c r="CA72" s="172"/>
      <c r="CB72" s="81">
        <v>0.8</v>
      </c>
      <c r="CC72" s="138">
        <v>0</v>
      </c>
      <c r="CD72" s="93">
        <f t="shared" si="131"/>
        <v>0</v>
      </c>
      <c r="CE72" s="170"/>
      <c r="CF72" s="171"/>
      <c r="CG72" s="172"/>
      <c r="CH72" s="139">
        <v>0.9</v>
      </c>
      <c r="CI72" s="121"/>
      <c r="CJ72" s="121">
        <f t="shared" ref="CJ72:CJ82" si="145">IF(ISERROR(CI72/CH72),0,(CI72/CH72))</f>
        <v>0</v>
      </c>
      <c r="CK72" s="178"/>
      <c r="CL72" s="179"/>
      <c r="CM72" s="180"/>
      <c r="CN72" s="139">
        <v>0.9</v>
      </c>
      <c r="CO72" s="121"/>
      <c r="CP72" s="121">
        <f t="shared" ref="CP72:CP82" si="146">IF(ISERROR(CO72/CN72),0,(CO72/CN72))</f>
        <v>0</v>
      </c>
      <c r="CQ72" s="170"/>
      <c r="CR72" s="172"/>
      <c r="CS72" s="139">
        <f>+CN72</f>
        <v>0.9</v>
      </c>
      <c r="CT72" s="77">
        <f t="shared" si="137"/>
        <v>0</v>
      </c>
      <c r="CU72" s="97">
        <f t="shared" si="138"/>
        <v>0</v>
      </c>
    </row>
    <row r="73" spans="1:99" s="2" customFormat="1" ht="190.5" customHeight="1" thickBot="1" x14ac:dyDescent="0.4">
      <c r="A73" s="126" t="s">
        <v>166</v>
      </c>
      <c r="B73" s="130" t="s">
        <v>189</v>
      </c>
      <c r="C73" s="99" t="s">
        <v>238</v>
      </c>
      <c r="D73" s="98" t="s">
        <v>191</v>
      </c>
      <c r="E73" s="98" t="s">
        <v>138</v>
      </c>
      <c r="F73" s="99" t="s">
        <v>120</v>
      </c>
      <c r="G73" s="99" t="s">
        <v>239</v>
      </c>
      <c r="H73" s="99" t="s">
        <v>120</v>
      </c>
      <c r="I73" s="99" t="s">
        <v>122</v>
      </c>
      <c r="J73" s="99" t="s">
        <v>128</v>
      </c>
      <c r="K73" s="99" t="s">
        <v>122</v>
      </c>
      <c r="L73" s="99" t="s">
        <v>120</v>
      </c>
      <c r="M73" s="99" t="s">
        <v>122</v>
      </c>
      <c r="N73" s="115" t="s">
        <v>127</v>
      </c>
      <c r="O73" s="100">
        <v>0.25</v>
      </c>
      <c r="P73" s="101" t="s">
        <v>247</v>
      </c>
      <c r="Q73" s="101" t="s">
        <v>248</v>
      </c>
      <c r="R73" s="100">
        <v>1</v>
      </c>
      <c r="S73" s="100">
        <v>1</v>
      </c>
      <c r="T73" s="100" t="s">
        <v>163</v>
      </c>
      <c r="U73" s="100" t="s">
        <v>152</v>
      </c>
      <c r="V73" s="100" t="s">
        <v>158</v>
      </c>
      <c r="W73" s="101" t="s">
        <v>208</v>
      </c>
      <c r="X73" s="101" t="s">
        <v>197</v>
      </c>
      <c r="Y73" s="101" t="s">
        <v>204</v>
      </c>
      <c r="Z73" s="103">
        <v>0.09</v>
      </c>
      <c r="AA73" s="138">
        <v>0</v>
      </c>
      <c r="AB73" s="93">
        <f t="shared" ref="AB73" si="147">IF(ISERROR(AA73/Z73),0,(AA73/Z73))</f>
        <v>0</v>
      </c>
      <c r="AC73" s="175"/>
      <c r="AD73" s="176"/>
      <c r="AE73" s="177"/>
      <c r="AF73" s="103">
        <v>0.2</v>
      </c>
      <c r="AG73" s="138">
        <v>0</v>
      </c>
      <c r="AH73" s="93">
        <f t="shared" si="123"/>
        <v>0</v>
      </c>
      <c r="AI73" s="175"/>
      <c r="AJ73" s="176"/>
      <c r="AK73" s="177"/>
      <c r="AL73" s="103">
        <v>0.43</v>
      </c>
      <c r="AM73" s="138">
        <v>0</v>
      </c>
      <c r="AN73" s="93">
        <f t="shared" si="124"/>
        <v>0</v>
      </c>
      <c r="AO73" s="175"/>
      <c r="AP73" s="176">
        <v>10</v>
      </c>
      <c r="AQ73" s="177">
        <v>10</v>
      </c>
      <c r="AR73" s="103">
        <v>0.82</v>
      </c>
      <c r="AS73" s="138">
        <v>0</v>
      </c>
      <c r="AT73" s="93">
        <f t="shared" si="125"/>
        <v>0</v>
      </c>
      <c r="AU73" s="175"/>
      <c r="AV73" s="176"/>
      <c r="AW73" s="177"/>
      <c r="AX73" s="103">
        <v>0.9</v>
      </c>
      <c r="AY73" s="138">
        <v>0</v>
      </c>
      <c r="AZ73" s="93">
        <f t="shared" si="126"/>
        <v>0</v>
      </c>
      <c r="BA73" s="175"/>
      <c r="BB73" s="176"/>
      <c r="BC73" s="177"/>
      <c r="BD73" s="103">
        <v>1</v>
      </c>
      <c r="BE73" s="138">
        <v>0</v>
      </c>
      <c r="BF73" s="93">
        <f t="shared" si="127"/>
        <v>0</v>
      </c>
      <c r="BG73" s="175"/>
      <c r="BH73" s="176"/>
      <c r="BI73" s="177"/>
      <c r="BJ73" s="143">
        <v>1</v>
      </c>
      <c r="BK73" s="144"/>
      <c r="BL73" s="144">
        <f t="shared" ref="BL73:BL82" si="148">IF(ISERROR(BK73/BJ73),0,(BK73/BJ73))</f>
        <v>0</v>
      </c>
      <c r="BM73" s="181"/>
      <c r="BN73" s="182"/>
      <c r="BO73" s="183"/>
      <c r="BP73" s="143">
        <v>1</v>
      </c>
      <c r="BQ73" s="144"/>
      <c r="BR73" s="144">
        <f t="shared" ref="BR73:BR82" si="149">IF(ISERROR(BQ73/BP73),0,(BQ73/BP73))</f>
        <v>0</v>
      </c>
      <c r="BS73" s="181"/>
      <c r="BT73" s="182"/>
      <c r="BU73" s="183"/>
      <c r="BV73" s="143">
        <v>1</v>
      </c>
      <c r="BW73" s="144"/>
      <c r="BX73" s="144">
        <f t="shared" ref="BX73:BX82" si="150">IF(ISERROR(BW73/BV73),0,(BW73/BV73))</f>
        <v>0</v>
      </c>
      <c r="BY73" s="181"/>
      <c r="BZ73" s="182"/>
      <c r="CA73" s="183"/>
      <c r="CB73" s="143">
        <v>1</v>
      </c>
      <c r="CC73" s="144"/>
      <c r="CD73" s="144">
        <f t="shared" ref="CD73:CD82" si="151">IF(ISERROR(CC73/CB73),0,(CC73/CB73))</f>
        <v>0</v>
      </c>
      <c r="CE73" s="181"/>
      <c r="CF73" s="182"/>
      <c r="CG73" s="183"/>
      <c r="CH73" s="143">
        <v>1</v>
      </c>
      <c r="CI73" s="144"/>
      <c r="CJ73" s="144">
        <f t="shared" si="145"/>
        <v>0</v>
      </c>
      <c r="CK73" s="181"/>
      <c r="CL73" s="182"/>
      <c r="CM73" s="183"/>
      <c r="CN73" s="143">
        <v>1</v>
      </c>
      <c r="CO73" s="144"/>
      <c r="CP73" s="144">
        <f t="shared" si="146"/>
        <v>0</v>
      </c>
      <c r="CQ73" s="170"/>
      <c r="CR73" s="172"/>
      <c r="CS73" s="143">
        <f>BD73</f>
        <v>1</v>
      </c>
      <c r="CT73" s="145">
        <f t="shared" si="137"/>
        <v>0</v>
      </c>
      <c r="CU73" s="146">
        <f t="shared" si="138"/>
        <v>0</v>
      </c>
    </row>
    <row r="74" spans="1:99" s="2" customFormat="1" ht="190.5" customHeight="1" thickBot="1" x14ac:dyDescent="0.4">
      <c r="A74" s="127" t="s">
        <v>168</v>
      </c>
      <c r="B74" s="131">
        <v>7555</v>
      </c>
      <c r="C74" s="61">
        <v>1</v>
      </c>
      <c r="D74" s="69" t="s">
        <v>155</v>
      </c>
      <c r="E74" s="69" t="s">
        <v>144</v>
      </c>
      <c r="F74" s="61" t="s">
        <v>120</v>
      </c>
      <c r="G74" s="61">
        <v>505</v>
      </c>
      <c r="H74" s="61" t="s">
        <v>120</v>
      </c>
      <c r="I74" s="61" t="s">
        <v>120</v>
      </c>
      <c r="J74" s="61" t="s">
        <v>131</v>
      </c>
      <c r="K74" s="61" t="s">
        <v>122</v>
      </c>
      <c r="L74" s="61" t="s">
        <v>120</v>
      </c>
      <c r="M74" s="61" t="s">
        <v>122</v>
      </c>
      <c r="N74" s="61" t="s">
        <v>133</v>
      </c>
      <c r="O74" s="93">
        <v>1</v>
      </c>
      <c r="P74" s="71" t="s">
        <v>249</v>
      </c>
      <c r="Q74" s="71" t="s">
        <v>250</v>
      </c>
      <c r="R74" s="142">
        <v>1</v>
      </c>
      <c r="S74" s="142">
        <v>1</v>
      </c>
      <c r="T74" s="62" t="s">
        <v>119</v>
      </c>
      <c r="U74" s="62" t="s">
        <v>152</v>
      </c>
      <c r="V74" s="62" t="s">
        <v>158</v>
      </c>
      <c r="W74" s="71" t="s">
        <v>175</v>
      </c>
      <c r="X74" s="71" t="s">
        <v>267</v>
      </c>
      <c r="Y74" s="71" t="s">
        <v>179</v>
      </c>
      <c r="Z74" s="94">
        <v>0.1125</v>
      </c>
      <c r="AA74" s="138">
        <v>0</v>
      </c>
      <c r="AB74" s="93">
        <f t="shared" ref="AB74" si="152">IF(ISERROR(AA74/Z74),0,(AA74/Z74))</f>
        <v>0</v>
      </c>
      <c r="AC74" s="174"/>
      <c r="AD74" s="174"/>
      <c r="AE74" s="174"/>
      <c r="AF74" s="94">
        <v>8.7499999999999994E-2</v>
      </c>
      <c r="AG74" s="138">
        <v>0</v>
      </c>
      <c r="AH74" s="93">
        <f t="shared" si="123"/>
        <v>0</v>
      </c>
      <c r="AI74" s="167"/>
      <c r="AJ74" s="168"/>
      <c r="AK74" s="169"/>
      <c r="AL74" s="94">
        <v>0.05</v>
      </c>
      <c r="AM74" s="138">
        <v>0</v>
      </c>
      <c r="AN74" s="93">
        <f t="shared" si="124"/>
        <v>0</v>
      </c>
      <c r="AO74" s="167"/>
      <c r="AP74" s="168"/>
      <c r="AQ74" s="169"/>
      <c r="AR74" s="94">
        <v>0.1125</v>
      </c>
      <c r="AS74" s="138">
        <v>0</v>
      </c>
      <c r="AT74" s="93">
        <f t="shared" si="125"/>
        <v>0</v>
      </c>
      <c r="AU74" s="167"/>
      <c r="AV74" s="168"/>
      <c r="AW74" s="169"/>
      <c r="AX74" s="94">
        <v>8.7499999999999994E-2</v>
      </c>
      <c r="AY74" s="138">
        <v>0</v>
      </c>
      <c r="AZ74" s="93">
        <f t="shared" si="126"/>
        <v>0</v>
      </c>
      <c r="BA74" s="174"/>
      <c r="BB74" s="174"/>
      <c r="BC74" s="174"/>
      <c r="BD74" s="94">
        <v>0.05</v>
      </c>
      <c r="BE74" s="138">
        <v>0</v>
      </c>
      <c r="BF74" s="93">
        <f t="shared" si="127"/>
        <v>0</v>
      </c>
      <c r="BG74" s="167"/>
      <c r="BH74" s="168"/>
      <c r="BI74" s="169"/>
      <c r="BJ74" s="94">
        <v>0.1125</v>
      </c>
      <c r="BK74" s="138">
        <v>0</v>
      </c>
      <c r="BL74" s="93">
        <f t="shared" si="148"/>
        <v>0</v>
      </c>
      <c r="BM74" s="167"/>
      <c r="BN74" s="168"/>
      <c r="BO74" s="169"/>
      <c r="BP74" s="94">
        <v>8.7499999999999994E-2</v>
      </c>
      <c r="BQ74" s="138">
        <v>0</v>
      </c>
      <c r="BR74" s="93">
        <f t="shared" si="149"/>
        <v>0</v>
      </c>
      <c r="BS74" s="167"/>
      <c r="BT74" s="168"/>
      <c r="BU74" s="169"/>
      <c r="BV74" s="94">
        <v>0.05</v>
      </c>
      <c r="BW74" s="138">
        <v>0</v>
      </c>
      <c r="BX74" s="93">
        <f t="shared" si="150"/>
        <v>0</v>
      </c>
      <c r="BY74" s="167"/>
      <c r="BZ74" s="168"/>
      <c r="CA74" s="169"/>
      <c r="CB74" s="94">
        <v>0.1125</v>
      </c>
      <c r="CC74" s="138">
        <v>0</v>
      </c>
      <c r="CD74" s="93">
        <f t="shared" si="151"/>
        <v>0</v>
      </c>
      <c r="CE74" s="167"/>
      <c r="CF74" s="168"/>
      <c r="CG74" s="169"/>
      <c r="CH74" s="94">
        <v>8.7499999999999994E-2</v>
      </c>
      <c r="CI74" s="138">
        <v>0</v>
      </c>
      <c r="CJ74" s="93">
        <f t="shared" si="145"/>
        <v>0</v>
      </c>
      <c r="CK74" s="167"/>
      <c r="CL74" s="168"/>
      <c r="CM74" s="169"/>
      <c r="CN74" s="94">
        <v>0.05</v>
      </c>
      <c r="CO74" s="138">
        <v>0</v>
      </c>
      <c r="CP74" s="93">
        <f t="shared" si="146"/>
        <v>0</v>
      </c>
      <c r="CQ74" s="170"/>
      <c r="CR74" s="172"/>
      <c r="CS74" s="95">
        <f>IF(T74="SUMA",(Z74+AF74+AL74+AR74+AX74+BD74+BJ74+BP74+CH74+CN74+BV74+CB74),(#REF!))</f>
        <v>1</v>
      </c>
      <c r="CT74" s="94">
        <f t="shared" ref="CT74:CT79" si="153">IF(T74="SUMA",(AA74+AG74+AM74+AS74+AY74+BE74+BK74+BQ74+CI74+CO74+BW74+CC74),(AA74))</f>
        <v>0</v>
      </c>
      <c r="CU74" s="96">
        <f t="shared" ref="CU74:CU82" si="154">IF(ISERROR(CT74/CS74),0,(CT74/CS74))</f>
        <v>0</v>
      </c>
    </row>
    <row r="75" spans="1:99" s="2" customFormat="1" ht="190.5" customHeight="1" thickBot="1" x14ac:dyDescent="0.4">
      <c r="A75" s="125" t="s">
        <v>168</v>
      </c>
      <c r="B75" s="129">
        <v>7555</v>
      </c>
      <c r="C75" s="54">
        <v>2</v>
      </c>
      <c r="D75" s="67" t="s">
        <v>156</v>
      </c>
      <c r="E75" s="67" t="s">
        <v>144</v>
      </c>
      <c r="F75" s="54" t="s">
        <v>120</v>
      </c>
      <c r="G75" s="54">
        <v>505</v>
      </c>
      <c r="H75" s="54" t="s">
        <v>120</v>
      </c>
      <c r="I75" s="54" t="s">
        <v>122</v>
      </c>
      <c r="J75" s="54" t="s">
        <v>131</v>
      </c>
      <c r="K75" s="54" t="s">
        <v>122</v>
      </c>
      <c r="L75" s="54" t="s">
        <v>120</v>
      </c>
      <c r="M75" s="54" t="s">
        <v>122</v>
      </c>
      <c r="N75" s="54" t="s">
        <v>133</v>
      </c>
      <c r="O75" s="57">
        <v>1</v>
      </c>
      <c r="P75" s="68" t="s">
        <v>251</v>
      </c>
      <c r="Q75" s="68" t="s">
        <v>252</v>
      </c>
      <c r="R75" s="142">
        <v>1</v>
      </c>
      <c r="S75" s="142">
        <v>1</v>
      </c>
      <c r="T75" s="53" t="s">
        <v>119</v>
      </c>
      <c r="U75" s="53" t="s">
        <v>152</v>
      </c>
      <c r="V75" s="53" t="s">
        <v>158</v>
      </c>
      <c r="W75" s="68" t="s">
        <v>175</v>
      </c>
      <c r="X75" s="68" t="s">
        <v>267</v>
      </c>
      <c r="Y75" s="68" t="s">
        <v>179</v>
      </c>
      <c r="Z75" s="81">
        <v>4.7100000000000003E-2</v>
      </c>
      <c r="AA75" s="138">
        <v>0</v>
      </c>
      <c r="AB75" s="93">
        <f t="shared" ref="AB75" si="155">IF(ISERROR(AA75/Z75),0,(AA75/Z75))</f>
        <v>0</v>
      </c>
      <c r="AC75" s="173"/>
      <c r="AD75" s="173"/>
      <c r="AE75" s="173"/>
      <c r="AF75" s="81">
        <v>0.28239999999999998</v>
      </c>
      <c r="AG75" s="138">
        <v>0</v>
      </c>
      <c r="AH75" s="93">
        <f t="shared" si="123"/>
        <v>0</v>
      </c>
      <c r="AI75" s="170"/>
      <c r="AJ75" s="171"/>
      <c r="AK75" s="172"/>
      <c r="AL75" s="81">
        <v>0.14119999999999999</v>
      </c>
      <c r="AM75" s="138">
        <v>0</v>
      </c>
      <c r="AN75" s="93">
        <f t="shared" si="124"/>
        <v>0</v>
      </c>
      <c r="AO75" s="170"/>
      <c r="AP75" s="171"/>
      <c r="AQ75" s="172"/>
      <c r="AR75" s="81">
        <v>4.41E-2</v>
      </c>
      <c r="AS75" s="138">
        <v>0</v>
      </c>
      <c r="AT75" s="93">
        <f t="shared" si="125"/>
        <v>0</v>
      </c>
      <c r="AU75" s="170"/>
      <c r="AV75" s="171"/>
      <c r="AW75" s="172"/>
      <c r="AX75" s="81">
        <v>4.41E-2</v>
      </c>
      <c r="AY75" s="138">
        <v>0</v>
      </c>
      <c r="AZ75" s="93">
        <f t="shared" si="126"/>
        <v>0</v>
      </c>
      <c r="BA75" s="173"/>
      <c r="BB75" s="173"/>
      <c r="BC75" s="173"/>
      <c r="BD75" s="81">
        <v>5.8799999999999998E-2</v>
      </c>
      <c r="BE75" s="138">
        <v>0</v>
      </c>
      <c r="BF75" s="93">
        <f t="shared" si="127"/>
        <v>0</v>
      </c>
      <c r="BG75" s="170"/>
      <c r="BH75" s="171"/>
      <c r="BI75" s="172"/>
      <c r="BJ75" s="81">
        <v>5.8799999999999998E-2</v>
      </c>
      <c r="BK75" s="138">
        <v>0</v>
      </c>
      <c r="BL75" s="93">
        <f t="shared" si="148"/>
        <v>0</v>
      </c>
      <c r="BM75" s="170"/>
      <c r="BN75" s="171"/>
      <c r="BO75" s="172"/>
      <c r="BP75" s="81">
        <v>4.41E-2</v>
      </c>
      <c r="BQ75" s="138">
        <v>0</v>
      </c>
      <c r="BR75" s="93">
        <f t="shared" si="149"/>
        <v>0</v>
      </c>
      <c r="BS75" s="170"/>
      <c r="BT75" s="171"/>
      <c r="BU75" s="172"/>
      <c r="BV75" s="81">
        <v>4.41E-2</v>
      </c>
      <c r="BW75" s="138">
        <v>0</v>
      </c>
      <c r="BX75" s="93">
        <f t="shared" si="150"/>
        <v>0</v>
      </c>
      <c r="BY75" s="170"/>
      <c r="BZ75" s="171"/>
      <c r="CA75" s="172"/>
      <c r="CB75" s="81">
        <v>7.8399999999999997E-2</v>
      </c>
      <c r="CC75" s="138">
        <v>0</v>
      </c>
      <c r="CD75" s="93">
        <f t="shared" si="151"/>
        <v>0</v>
      </c>
      <c r="CE75" s="170"/>
      <c r="CF75" s="171"/>
      <c r="CG75" s="172"/>
      <c r="CH75" s="81">
        <v>7.8399999999999997E-2</v>
      </c>
      <c r="CI75" s="138">
        <v>0</v>
      </c>
      <c r="CJ75" s="93">
        <f t="shared" si="145"/>
        <v>0</v>
      </c>
      <c r="CK75" s="170"/>
      <c r="CL75" s="171"/>
      <c r="CM75" s="172"/>
      <c r="CN75" s="81">
        <v>7.85E-2</v>
      </c>
      <c r="CO75" s="138">
        <v>0</v>
      </c>
      <c r="CP75" s="93">
        <f t="shared" si="146"/>
        <v>0</v>
      </c>
      <c r="CQ75" s="170"/>
      <c r="CR75" s="172"/>
      <c r="CS75" s="85">
        <f>IF(T75="SUMA",(Z75+AF75+AL75+AR75+AX75+BD75+BJ75+BP75+CH75+CN75+BV75+CB75),(#REF!))</f>
        <v>1</v>
      </c>
      <c r="CT75" s="81">
        <f t="shared" si="153"/>
        <v>0</v>
      </c>
      <c r="CU75" s="97">
        <f t="shared" si="154"/>
        <v>0</v>
      </c>
    </row>
    <row r="76" spans="1:99" s="2" customFormat="1" ht="190.5" customHeight="1" thickBot="1" x14ac:dyDescent="0.4">
      <c r="A76" s="125" t="s">
        <v>168</v>
      </c>
      <c r="B76" s="129">
        <v>7555</v>
      </c>
      <c r="C76" s="54">
        <v>3</v>
      </c>
      <c r="D76" s="67" t="s">
        <v>157</v>
      </c>
      <c r="E76" s="67" t="s">
        <v>144</v>
      </c>
      <c r="F76" s="54" t="s">
        <v>120</v>
      </c>
      <c r="G76" s="54">
        <v>505</v>
      </c>
      <c r="H76" s="54" t="s">
        <v>120</v>
      </c>
      <c r="I76" s="54" t="s">
        <v>122</v>
      </c>
      <c r="J76" s="54" t="s">
        <v>131</v>
      </c>
      <c r="K76" s="54" t="s">
        <v>122</v>
      </c>
      <c r="L76" s="54" t="s">
        <v>120</v>
      </c>
      <c r="M76" s="54" t="s">
        <v>122</v>
      </c>
      <c r="N76" s="54" t="s">
        <v>133</v>
      </c>
      <c r="O76" s="57">
        <v>1</v>
      </c>
      <c r="P76" s="68" t="s">
        <v>253</v>
      </c>
      <c r="Q76" s="68" t="s">
        <v>254</v>
      </c>
      <c r="R76" s="142">
        <v>1</v>
      </c>
      <c r="S76" s="142">
        <v>1</v>
      </c>
      <c r="T76" s="53" t="s">
        <v>119</v>
      </c>
      <c r="U76" s="53" t="s">
        <v>152</v>
      </c>
      <c r="V76" s="53" t="s">
        <v>158</v>
      </c>
      <c r="W76" s="68" t="s">
        <v>175</v>
      </c>
      <c r="X76" s="68" t="s">
        <v>267</v>
      </c>
      <c r="Y76" s="68" t="s">
        <v>179</v>
      </c>
      <c r="Z76" s="81">
        <v>8.3400000000000002E-2</v>
      </c>
      <c r="AA76" s="138">
        <v>0</v>
      </c>
      <c r="AB76" s="93">
        <f t="shared" ref="AB76" si="156">IF(ISERROR(AA76/Z76),0,(AA76/Z76))</f>
        <v>0</v>
      </c>
      <c r="AC76" s="173"/>
      <c r="AD76" s="173"/>
      <c r="AE76" s="173"/>
      <c r="AF76" s="81">
        <v>8.3299999999999999E-2</v>
      </c>
      <c r="AG76" s="138">
        <v>0</v>
      </c>
      <c r="AH76" s="93">
        <f t="shared" si="123"/>
        <v>0</v>
      </c>
      <c r="AI76" s="170"/>
      <c r="AJ76" s="171"/>
      <c r="AK76" s="172"/>
      <c r="AL76" s="81">
        <v>0.11459999999999999</v>
      </c>
      <c r="AM76" s="138">
        <v>0</v>
      </c>
      <c r="AN76" s="93">
        <f t="shared" si="124"/>
        <v>0</v>
      </c>
      <c r="AO76" s="170"/>
      <c r="AP76" s="171"/>
      <c r="AQ76" s="172"/>
      <c r="AR76" s="81">
        <v>7.0300000000000001E-2</v>
      </c>
      <c r="AS76" s="138">
        <v>0</v>
      </c>
      <c r="AT76" s="93">
        <f t="shared" si="125"/>
        <v>0</v>
      </c>
      <c r="AU76" s="170"/>
      <c r="AV76" s="171"/>
      <c r="AW76" s="172"/>
      <c r="AX76" s="81">
        <v>7.0300000000000001E-2</v>
      </c>
      <c r="AY76" s="138">
        <v>0</v>
      </c>
      <c r="AZ76" s="93">
        <f t="shared" si="126"/>
        <v>0</v>
      </c>
      <c r="BA76" s="173"/>
      <c r="BB76" s="173"/>
      <c r="BC76" s="173"/>
      <c r="BD76" s="81">
        <v>7.0300000000000001E-2</v>
      </c>
      <c r="BE76" s="138">
        <v>0</v>
      </c>
      <c r="BF76" s="93">
        <f t="shared" si="127"/>
        <v>0</v>
      </c>
      <c r="BG76" s="170"/>
      <c r="BH76" s="171"/>
      <c r="BI76" s="172"/>
      <c r="BJ76" s="81">
        <v>7.0300000000000001E-2</v>
      </c>
      <c r="BK76" s="138">
        <v>0</v>
      </c>
      <c r="BL76" s="93">
        <f t="shared" si="148"/>
        <v>0</v>
      </c>
      <c r="BM76" s="170"/>
      <c r="BN76" s="171"/>
      <c r="BO76" s="172"/>
      <c r="BP76" s="81">
        <v>7.0300000000000001E-2</v>
      </c>
      <c r="BQ76" s="138">
        <v>0</v>
      </c>
      <c r="BR76" s="93">
        <f t="shared" si="149"/>
        <v>0</v>
      </c>
      <c r="BS76" s="170"/>
      <c r="BT76" s="171"/>
      <c r="BU76" s="172"/>
      <c r="BV76" s="81">
        <v>9.7600000000000006E-2</v>
      </c>
      <c r="BW76" s="138">
        <v>0</v>
      </c>
      <c r="BX76" s="93">
        <f t="shared" si="150"/>
        <v>0</v>
      </c>
      <c r="BY76" s="170"/>
      <c r="BZ76" s="171"/>
      <c r="CA76" s="172"/>
      <c r="CB76" s="81">
        <v>7.0300000000000001E-2</v>
      </c>
      <c r="CC76" s="138">
        <v>0</v>
      </c>
      <c r="CD76" s="93">
        <f t="shared" si="151"/>
        <v>0</v>
      </c>
      <c r="CE76" s="170"/>
      <c r="CF76" s="171"/>
      <c r="CG76" s="172"/>
      <c r="CH76" s="81">
        <v>0.1055</v>
      </c>
      <c r="CI76" s="138">
        <v>0</v>
      </c>
      <c r="CJ76" s="93">
        <f t="shared" si="145"/>
        <v>0</v>
      </c>
      <c r="CK76" s="170"/>
      <c r="CL76" s="171"/>
      <c r="CM76" s="172"/>
      <c r="CN76" s="81">
        <v>9.3799999999999994E-2</v>
      </c>
      <c r="CO76" s="138">
        <v>0</v>
      </c>
      <c r="CP76" s="93">
        <f t="shared" si="146"/>
        <v>0</v>
      </c>
      <c r="CQ76" s="170"/>
      <c r="CR76" s="172"/>
      <c r="CS76" s="85">
        <f>IF(T76="SUMA",(Z76+AF76+AL76+AR76+AX76+BD76+BJ76+BP76+CH76+CN76+BV76+CB76),(#REF!))</f>
        <v>1.0000000000000002</v>
      </c>
      <c r="CT76" s="81">
        <f t="shared" si="153"/>
        <v>0</v>
      </c>
      <c r="CU76" s="97">
        <f t="shared" si="154"/>
        <v>0</v>
      </c>
    </row>
    <row r="77" spans="1:99" s="2" customFormat="1" ht="190.5" customHeight="1" thickBot="1" x14ac:dyDescent="0.4">
      <c r="A77" s="125" t="s">
        <v>168</v>
      </c>
      <c r="B77" s="129">
        <v>7555</v>
      </c>
      <c r="C77" s="54">
        <v>4</v>
      </c>
      <c r="D77" s="67" t="s">
        <v>159</v>
      </c>
      <c r="E77" s="67" t="s">
        <v>144</v>
      </c>
      <c r="F77" s="54" t="s">
        <v>120</v>
      </c>
      <c r="G77" s="54">
        <v>505</v>
      </c>
      <c r="H77" s="54" t="s">
        <v>120</v>
      </c>
      <c r="I77" s="54" t="s">
        <v>122</v>
      </c>
      <c r="J77" s="54" t="s">
        <v>131</v>
      </c>
      <c r="K77" s="54" t="s">
        <v>122</v>
      </c>
      <c r="L77" s="54" t="s">
        <v>120</v>
      </c>
      <c r="M77" s="54" t="s">
        <v>122</v>
      </c>
      <c r="N77" s="54" t="s">
        <v>133</v>
      </c>
      <c r="O77" s="57">
        <v>1</v>
      </c>
      <c r="P77" s="68" t="s">
        <v>255</v>
      </c>
      <c r="Q77" s="68" t="s">
        <v>256</v>
      </c>
      <c r="R77" s="142">
        <v>1</v>
      </c>
      <c r="S77" s="142">
        <v>1</v>
      </c>
      <c r="T77" s="53" t="s">
        <v>119</v>
      </c>
      <c r="U77" s="53" t="s">
        <v>152</v>
      </c>
      <c r="V77" s="53" t="s">
        <v>158</v>
      </c>
      <c r="W77" s="68" t="s">
        <v>175</v>
      </c>
      <c r="X77" s="68" t="s">
        <v>267</v>
      </c>
      <c r="Y77" s="68" t="s">
        <v>179</v>
      </c>
      <c r="Z77" s="81">
        <v>1.46E-2</v>
      </c>
      <c r="AA77" s="138">
        <v>0</v>
      </c>
      <c r="AB77" s="93">
        <f t="shared" ref="AB77:AB82" si="157">IF(ISERROR(AA77/Z77),0,(AA77/Z77))</f>
        <v>0</v>
      </c>
      <c r="AC77" s="173"/>
      <c r="AD77" s="173"/>
      <c r="AE77" s="173"/>
      <c r="AF77" s="81">
        <v>0.13220000000000001</v>
      </c>
      <c r="AG77" s="138">
        <v>0</v>
      </c>
      <c r="AH77" s="93">
        <f t="shared" si="123"/>
        <v>0</v>
      </c>
      <c r="AI77" s="170"/>
      <c r="AJ77" s="171"/>
      <c r="AK77" s="172"/>
      <c r="AL77" s="81">
        <v>0.13220000000000001</v>
      </c>
      <c r="AM77" s="138">
        <v>0</v>
      </c>
      <c r="AN77" s="93">
        <f t="shared" si="124"/>
        <v>0</v>
      </c>
      <c r="AO77" s="170"/>
      <c r="AP77" s="171"/>
      <c r="AQ77" s="172"/>
      <c r="AR77" s="81">
        <v>0.13250000000000001</v>
      </c>
      <c r="AS77" s="138">
        <v>0</v>
      </c>
      <c r="AT77" s="93">
        <f t="shared" si="125"/>
        <v>0</v>
      </c>
      <c r="AU77" s="170"/>
      <c r="AV77" s="171"/>
      <c r="AW77" s="172"/>
      <c r="AX77" s="81">
        <v>9.3399999999999997E-2</v>
      </c>
      <c r="AY77" s="138">
        <v>0</v>
      </c>
      <c r="AZ77" s="93">
        <f t="shared" si="126"/>
        <v>0</v>
      </c>
      <c r="BA77" s="173"/>
      <c r="BB77" s="173"/>
      <c r="BC77" s="173"/>
      <c r="BD77" s="81">
        <v>9.3399999999999997E-2</v>
      </c>
      <c r="BE77" s="138">
        <v>0</v>
      </c>
      <c r="BF77" s="93">
        <f t="shared" si="127"/>
        <v>0</v>
      </c>
      <c r="BG77" s="170"/>
      <c r="BH77" s="171"/>
      <c r="BI77" s="172"/>
      <c r="BJ77" s="81">
        <v>9.3399999999999997E-2</v>
      </c>
      <c r="BK77" s="138">
        <v>0</v>
      </c>
      <c r="BL77" s="93">
        <f t="shared" si="148"/>
        <v>0</v>
      </c>
      <c r="BM77" s="170"/>
      <c r="BN77" s="171"/>
      <c r="BO77" s="172"/>
      <c r="BP77" s="81">
        <v>9.3399999999999997E-2</v>
      </c>
      <c r="BQ77" s="138">
        <v>0</v>
      </c>
      <c r="BR77" s="93">
        <f t="shared" si="149"/>
        <v>0</v>
      </c>
      <c r="BS77" s="170"/>
      <c r="BT77" s="171"/>
      <c r="BU77" s="172"/>
      <c r="BV77" s="81">
        <v>9.2799999999999994E-2</v>
      </c>
      <c r="BW77" s="138">
        <v>0</v>
      </c>
      <c r="BX77" s="93">
        <f t="shared" si="150"/>
        <v>0</v>
      </c>
      <c r="BY77" s="170"/>
      <c r="BZ77" s="171"/>
      <c r="CA77" s="172"/>
      <c r="CB77" s="81">
        <v>9.2799999999999994E-2</v>
      </c>
      <c r="CC77" s="138">
        <v>0</v>
      </c>
      <c r="CD77" s="93">
        <f t="shared" si="151"/>
        <v>0</v>
      </c>
      <c r="CE77" s="170"/>
      <c r="CF77" s="171"/>
      <c r="CG77" s="172"/>
      <c r="CH77" s="81">
        <v>1.46E-2</v>
      </c>
      <c r="CI77" s="138">
        <v>0</v>
      </c>
      <c r="CJ77" s="93">
        <f t="shared" si="145"/>
        <v>0</v>
      </c>
      <c r="CK77" s="170"/>
      <c r="CL77" s="171"/>
      <c r="CM77" s="172"/>
      <c r="CN77" s="81">
        <v>1.47E-2</v>
      </c>
      <c r="CO77" s="138">
        <v>0</v>
      </c>
      <c r="CP77" s="93">
        <f t="shared" si="146"/>
        <v>0</v>
      </c>
      <c r="CQ77" s="170"/>
      <c r="CR77" s="172"/>
      <c r="CS77" s="85">
        <f>IF(T77="SUMA",(Z77+AF77+AL77+AR77+AX77+BD77+BJ77+BP77+CH77+CN77+BV77+CB77),(#REF!))</f>
        <v>1</v>
      </c>
      <c r="CT77" s="81">
        <f t="shared" si="153"/>
        <v>0</v>
      </c>
      <c r="CU77" s="97">
        <f t="shared" si="154"/>
        <v>0</v>
      </c>
    </row>
    <row r="78" spans="1:99" s="2" customFormat="1" ht="190.5" customHeight="1" thickBot="1" x14ac:dyDescent="0.4">
      <c r="A78" s="125" t="s">
        <v>168</v>
      </c>
      <c r="B78" s="129">
        <v>7555</v>
      </c>
      <c r="C78" s="54">
        <v>5</v>
      </c>
      <c r="D78" s="67" t="s">
        <v>160</v>
      </c>
      <c r="E78" s="67" t="s">
        <v>144</v>
      </c>
      <c r="F78" s="54" t="s">
        <v>120</v>
      </c>
      <c r="G78" s="54">
        <v>505</v>
      </c>
      <c r="H78" s="54" t="s">
        <v>120</v>
      </c>
      <c r="I78" s="54" t="s">
        <v>122</v>
      </c>
      <c r="J78" s="54" t="s">
        <v>131</v>
      </c>
      <c r="K78" s="54" t="s">
        <v>122</v>
      </c>
      <c r="L78" s="54" t="s">
        <v>120</v>
      </c>
      <c r="M78" s="54" t="s">
        <v>122</v>
      </c>
      <c r="N78" s="54" t="s">
        <v>133</v>
      </c>
      <c r="O78" s="57">
        <v>1</v>
      </c>
      <c r="P78" s="68" t="s">
        <v>257</v>
      </c>
      <c r="Q78" s="68" t="s">
        <v>258</v>
      </c>
      <c r="R78" s="142">
        <v>1</v>
      </c>
      <c r="S78" s="142">
        <v>1</v>
      </c>
      <c r="T78" s="53" t="s">
        <v>119</v>
      </c>
      <c r="U78" s="53" t="s">
        <v>152</v>
      </c>
      <c r="V78" s="53" t="s">
        <v>158</v>
      </c>
      <c r="W78" s="68" t="s">
        <v>175</v>
      </c>
      <c r="X78" s="68" t="s">
        <v>267</v>
      </c>
      <c r="Y78" s="68" t="s">
        <v>179</v>
      </c>
      <c r="Z78" s="81">
        <v>0.1176</v>
      </c>
      <c r="AA78" s="138">
        <v>0</v>
      </c>
      <c r="AB78" s="93">
        <f t="shared" si="157"/>
        <v>0</v>
      </c>
      <c r="AC78" s="173"/>
      <c r="AD78" s="173"/>
      <c r="AE78" s="173"/>
      <c r="AF78" s="81">
        <v>7.3499999999999996E-2</v>
      </c>
      <c r="AG78" s="138">
        <v>0</v>
      </c>
      <c r="AH78" s="93">
        <f t="shared" si="123"/>
        <v>0</v>
      </c>
      <c r="AI78" s="170"/>
      <c r="AJ78" s="171"/>
      <c r="AK78" s="172"/>
      <c r="AL78" s="81">
        <v>0.22059999999999999</v>
      </c>
      <c r="AM78" s="138">
        <v>0</v>
      </c>
      <c r="AN78" s="93">
        <f t="shared" si="124"/>
        <v>0</v>
      </c>
      <c r="AO78" s="170"/>
      <c r="AP78" s="171"/>
      <c r="AQ78" s="172"/>
      <c r="AR78" s="81">
        <v>5.1499999999999997E-2</v>
      </c>
      <c r="AS78" s="138">
        <v>0</v>
      </c>
      <c r="AT78" s="93">
        <f t="shared" si="125"/>
        <v>0</v>
      </c>
      <c r="AU78" s="170"/>
      <c r="AV78" s="171"/>
      <c r="AW78" s="172"/>
      <c r="AX78" s="81">
        <v>5.1499999999999997E-2</v>
      </c>
      <c r="AY78" s="138">
        <v>0</v>
      </c>
      <c r="AZ78" s="93">
        <f t="shared" si="126"/>
        <v>0</v>
      </c>
      <c r="BA78" s="173"/>
      <c r="BB78" s="173"/>
      <c r="BC78" s="173"/>
      <c r="BD78" s="81">
        <v>5.1499999999999997E-2</v>
      </c>
      <c r="BE78" s="138">
        <v>0</v>
      </c>
      <c r="BF78" s="93">
        <f t="shared" si="127"/>
        <v>0</v>
      </c>
      <c r="BG78" s="170"/>
      <c r="BH78" s="171"/>
      <c r="BI78" s="172"/>
      <c r="BJ78" s="81">
        <v>0.13969999999999999</v>
      </c>
      <c r="BK78" s="138">
        <v>0</v>
      </c>
      <c r="BL78" s="93">
        <f t="shared" si="148"/>
        <v>0</v>
      </c>
      <c r="BM78" s="170"/>
      <c r="BN78" s="171"/>
      <c r="BO78" s="172"/>
      <c r="BP78" s="81">
        <v>5.1499999999999997E-2</v>
      </c>
      <c r="BQ78" s="138">
        <v>0</v>
      </c>
      <c r="BR78" s="93">
        <f t="shared" si="149"/>
        <v>0</v>
      </c>
      <c r="BS78" s="170"/>
      <c r="BT78" s="171"/>
      <c r="BU78" s="172"/>
      <c r="BV78" s="81">
        <v>5.1499999999999997E-2</v>
      </c>
      <c r="BW78" s="138">
        <v>0</v>
      </c>
      <c r="BX78" s="93">
        <f t="shared" si="150"/>
        <v>0</v>
      </c>
      <c r="BY78" s="170"/>
      <c r="BZ78" s="171"/>
      <c r="CA78" s="172"/>
      <c r="CB78" s="81">
        <v>5.1499999999999997E-2</v>
      </c>
      <c r="CC78" s="138">
        <v>0</v>
      </c>
      <c r="CD78" s="93">
        <f t="shared" si="151"/>
        <v>0</v>
      </c>
      <c r="CE78" s="170"/>
      <c r="CF78" s="171"/>
      <c r="CG78" s="172"/>
      <c r="CH78" s="81">
        <v>5.1499999999999997E-2</v>
      </c>
      <c r="CI78" s="138">
        <v>0</v>
      </c>
      <c r="CJ78" s="93">
        <f t="shared" si="145"/>
        <v>0</v>
      </c>
      <c r="CK78" s="170"/>
      <c r="CL78" s="171"/>
      <c r="CM78" s="172"/>
      <c r="CN78" s="81">
        <v>8.8099999999999998E-2</v>
      </c>
      <c r="CO78" s="138">
        <v>0</v>
      </c>
      <c r="CP78" s="93">
        <f t="shared" si="146"/>
        <v>0</v>
      </c>
      <c r="CQ78" s="170"/>
      <c r="CR78" s="172"/>
      <c r="CS78" s="85">
        <f>IF(T78="SUMA",(Z78+AF78+AL78+AR78+AX78+BD78+BJ78+BP78+CH78+CN78+BV78+CB78),(#REF!))</f>
        <v>0.99999999999999989</v>
      </c>
      <c r="CT78" s="81">
        <f t="shared" si="153"/>
        <v>0</v>
      </c>
      <c r="CU78" s="97">
        <f t="shared" si="154"/>
        <v>0</v>
      </c>
    </row>
    <row r="79" spans="1:99" s="2" customFormat="1" ht="190.5" customHeight="1" thickBot="1" x14ac:dyDescent="0.4">
      <c r="A79" s="125" t="s">
        <v>168</v>
      </c>
      <c r="B79" s="129">
        <v>7555</v>
      </c>
      <c r="C79" s="54">
        <v>6</v>
      </c>
      <c r="D79" s="67" t="s">
        <v>162</v>
      </c>
      <c r="E79" s="67" t="s">
        <v>144</v>
      </c>
      <c r="F79" s="54" t="s">
        <v>120</v>
      </c>
      <c r="G79" s="54">
        <v>505</v>
      </c>
      <c r="H79" s="54" t="s">
        <v>120</v>
      </c>
      <c r="I79" s="54" t="s">
        <v>122</v>
      </c>
      <c r="J79" s="54" t="s">
        <v>131</v>
      </c>
      <c r="K79" s="54" t="s">
        <v>122</v>
      </c>
      <c r="L79" s="54" t="s">
        <v>120</v>
      </c>
      <c r="M79" s="54" t="s">
        <v>122</v>
      </c>
      <c r="N79" s="54" t="s">
        <v>133</v>
      </c>
      <c r="O79" s="57">
        <v>1</v>
      </c>
      <c r="P79" s="68" t="s">
        <v>259</v>
      </c>
      <c r="Q79" s="68" t="s">
        <v>260</v>
      </c>
      <c r="R79" s="142">
        <v>1</v>
      </c>
      <c r="S79" s="142">
        <v>1</v>
      </c>
      <c r="T79" s="53" t="s">
        <v>119</v>
      </c>
      <c r="U79" s="53" t="s">
        <v>152</v>
      </c>
      <c r="V79" s="53" t="s">
        <v>158</v>
      </c>
      <c r="W79" s="68" t="s">
        <v>175</v>
      </c>
      <c r="X79" s="68" t="s">
        <v>267</v>
      </c>
      <c r="Y79" s="68" t="s">
        <v>179</v>
      </c>
      <c r="Z79" s="81">
        <v>5.8799999999999998E-2</v>
      </c>
      <c r="AA79" s="138">
        <v>0</v>
      </c>
      <c r="AB79" s="93">
        <f t="shared" si="157"/>
        <v>0</v>
      </c>
      <c r="AC79" s="173"/>
      <c r="AD79" s="173"/>
      <c r="AE79" s="173"/>
      <c r="AF79" s="81">
        <v>5.8799999999999998E-2</v>
      </c>
      <c r="AG79" s="138">
        <v>0</v>
      </c>
      <c r="AH79" s="93">
        <f t="shared" si="123"/>
        <v>0</v>
      </c>
      <c r="AI79" s="170"/>
      <c r="AJ79" s="171"/>
      <c r="AK79" s="172"/>
      <c r="AL79" s="81">
        <v>0.1179</v>
      </c>
      <c r="AM79" s="138">
        <v>0</v>
      </c>
      <c r="AN79" s="93">
        <f t="shared" si="124"/>
        <v>0</v>
      </c>
      <c r="AO79" s="170"/>
      <c r="AP79" s="171"/>
      <c r="AQ79" s="172"/>
      <c r="AR79" s="81">
        <v>9.2499999999999999E-2</v>
      </c>
      <c r="AS79" s="138">
        <v>0</v>
      </c>
      <c r="AT79" s="93">
        <f t="shared" si="125"/>
        <v>0</v>
      </c>
      <c r="AU79" s="170"/>
      <c r="AV79" s="171"/>
      <c r="AW79" s="172"/>
      <c r="AX79" s="81">
        <v>9.2499999999999999E-2</v>
      </c>
      <c r="AY79" s="138">
        <v>0</v>
      </c>
      <c r="AZ79" s="93">
        <f t="shared" si="126"/>
        <v>0</v>
      </c>
      <c r="BA79" s="173"/>
      <c r="BB79" s="173"/>
      <c r="BC79" s="173"/>
      <c r="BD79" s="81">
        <v>9.2499999999999999E-2</v>
      </c>
      <c r="BE79" s="138">
        <v>0</v>
      </c>
      <c r="BF79" s="93">
        <f t="shared" si="127"/>
        <v>0</v>
      </c>
      <c r="BG79" s="170"/>
      <c r="BH79" s="171"/>
      <c r="BI79" s="172"/>
      <c r="BJ79" s="81">
        <v>9.2499999999999999E-2</v>
      </c>
      <c r="BK79" s="138">
        <v>0</v>
      </c>
      <c r="BL79" s="93">
        <f t="shared" si="148"/>
        <v>0</v>
      </c>
      <c r="BM79" s="170"/>
      <c r="BN79" s="171"/>
      <c r="BO79" s="172"/>
      <c r="BP79" s="81">
        <v>9.2499999999999999E-2</v>
      </c>
      <c r="BQ79" s="138">
        <v>0</v>
      </c>
      <c r="BR79" s="93">
        <f t="shared" si="149"/>
        <v>0</v>
      </c>
      <c r="BS79" s="170"/>
      <c r="BT79" s="171"/>
      <c r="BU79" s="172"/>
      <c r="BV79" s="81">
        <v>9.2499999999999999E-2</v>
      </c>
      <c r="BW79" s="138">
        <v>0</v>
      </c>
      <c r="BX79" s="93">
        <f t="shared" si="150"/>
        <v>0</v>
      </c>
      <c r="BY79" s="170"/>
      <c r="BZ79" s="171"/>
      <c r="CA79" s="172"/>
      <c r="CB79" s="81">
        <v>9.1899999999999996E-2</v>
      </c>
      <c r="CC79" s="138">
        <v>0</v>
      </c>
      <c r="CD79" s="93">
        <f t="shared" si="151"/>
        <v>0</v>
      </c>
      <c r="CE79" s="170"/>
      <c r="CF79" s="171"/>
      <c r="CG79" s="172"/>
      <c r="CH79" s="81">
        <v>5.8799999999999998E-2</v>
      </c>
      <c r="CI79" s="138">
        <v>0</v>
      </c>
      <c r="CJ79" s="93">
        <f t="shared" si="145"/>
        <v>0</v>
      </c>
      <c r="CK79" s="170"/>
      <c r="CL79" s="171"/>
      <c r="CM79" s="172"/>
      <c r="CN79" s="81">
        <v>5.8799999999999998E-2</v>
      </c>
      <c r="CO79" s="138">
        <v>0</v>
      </c>
      <c r="CP79" s="93">
        <f t="shared" si="146"/>
        <v>0</v>
      </c>
      <c r="CQ79" s="170"/>
      <c r="CR79" s="172"/>
      <c r="CS79" s="85">
        <f>IF(T79="SUMA",(Z79+AF79+AL79+AR79+AX79+BD79+BJ79+BP79+CH79+CN79+BV79+CB79),(#REF!))</f>
        <v>1</v>
      </c>
      <c r="CT79" s="81">
        <f t="shared" si="153"/>
        <v>0</v>
      </c>
      <c r="CU79" s="97">
        <f t="shared" si="154"/>
        <v>0</v>
      </c>
    </row>
    <row r="80" spans="1:99" s="2" customFormat="1" ht="190.5" customHeight="1" thickBot="1" x14ac:dyDescent="0.4">
      <c r="A80" s="125" t="s">
        <v>168</v>
      </c>
      <c r="B80" s="129">
        <v>7555</v>
      </c>
      <c r="C80" s="58" t="s">
        <v>190</v>
      </c>
      <c r="D80" s="67" t="s">
        <v>191</v>
      </c>
      <c r="E80" s="67" t="s">
        <v>144</v>
      </c>
      <c r="F80" s="54" t="s">
        <v>120</v>
      </c>
      <c r="G80" s="54">
        <v>505</v>
      </c>
      <c r="H80" s="54" t="s">
        <v>120</v>
      </c>
      <c r="I80" s="54" t="s">
        <v>122</v>
      </c>
      <c r="J80" s="54" t="s">
        <v>128</v>
      </c>
      <c r="K80" s="54" t="s">
        <v>122</v>
      </c>
      <c r="L80" s="54" t="s">
        <v>120</v>
      </c>
      <c r="M80" s="54" t="s">
        <v>122</v>
      </c>
      <c r="N80" s="54" t="s">
        <v>133</v>
      </c>
      <c r="O80" s="57">
        <v>0.33</v>
      </c>
      <c r="P80" s="68" t="s">
        <v>261</v>
      </c>
      <c r="Q80" s="68" t="s">
        <v>262</v>
      </c>
      <c r="R80" s="142">
        <v>1</v>
      </c>
      <c r="S80" s="142">
        <v>1</v>
      </c>
      <c r="T80" s="53" t="s">
        <v>163</v>
      </c>
      <c r="U80" s="53" t="s">
        <v>152</v>
      </c>
      <c r="V80" s="53" t="s">
        <v>158</v>
      </c>
      <c r="W80" s="68" t="s">
        <v>175</v>
      </c>
      <c r="X80" s="68" t="s">
        <v>197</v>
      </c>
      <c r="Y80" s="68" t="s">
        <v>198</v>
      </c>
      <c r="Z80" s="81">
        <v>0.1</v>
      </c>
      <c r="AA80" s="138">
        <v>0</v>
      </c>
      <c r="AB80" s="93">
        <f t="shared" si="157"/>
        <v>0</v>
      </c>
      <c r="AC80" s="173"/>
      <c r="AD80" s="173"/>
      <c r="AE80" s="173"/>
      <c r="AF80" s="81">
        <v>0.8</v>
      </c>
      <c r="AG80" s="138">
        <v>0</v>
      </c>
      <c r="AH80" s="93">
        <f t="shared" si="123"/>
        <v>0</v>
      </c>
      <c r="AI80" s="170"/>
      <c r="AJ80" s="171"/>
      <c r="AK80" s="172"/>
      <c r="AL80" s="81">
        <v>0</v>
      </c>
      <c r="AM80" s="138">
        <v>0</v>
      </c>
      <c r="AN80" s="93">
        <f t="shared" si="124"/>
        <v>0</v>
      </c>
      <c r="AO80" s="170"/>
      <c r="AP80" s="171"/>
      <c r="AQ80" s="172"/>
      <c r="AR80" s="81">
        <v>0</v>
      </c>
      <c r="AS80" s="138">
        <v>0</v>
      </c>
      <c r="AT80" s="93">
        <f t="shared" si="125"/>
        <v>0</v>
      </c>
      <c r="AU80" s="170"/>
      <c r="AV80" s="171"/>
      <c r="AW80" s="172"/>
      <c r="AX80" s="81">
        <v>0</v>
      </c>
      <c r="AY80" s="138">
        <v>0</v>
      </c>
      <c r="AZ80" s="93">
        <f t="shared" si="126"/>
        <v>0</v>
      </c>
      <c r="BA80" s="173"/>
      <c r="BB80" s="173"/>
      <c r="BC80" s="173"/>
      <c r="BD80" s="81">
        <v>0</v>
      </c>
      <c r="BE80" s="138">
        <v>0</v>
      </c>
      <c r="BF80" s="93">
        <f t="shared" si="127"/>
        <v>0</v>
      </c>
      <c r="BG80" s="170"/>
      <c r="BH80" s="171"/>
      <c r="BI80" s="172"/>
      <c r="BJ80" s="81">
        <v>0</v>
      </c>
      <c r="BK80" s="138">
        <v>0</v>
      </c>
      <c r="BL80" s="93">
        <f t="shared" si="148"/>
        <v>0</v>
      </c>
      <c r="BM80" s="170"/>
      <c r="BN80" s="171"/>
      <c r="BO80" s="172"/>
      <c r="BP80" s="81">
        <v>0</v>
      </c>
      <c r="BQ80" s="138">
        <v>0</v>
      </c>
      <c r="BR80" s="93">
        <f t="shared" si="149"/>
        <v>0</v>
      </c>
      <c r="BS80" s="170"/>
      <c r="BT80" s="171"/>
      <c r="BU80" s="172"/>
      <c r="BV80" s="81">
        <v>0</v>
      </c>
      <c r="BW80" s="138">
        <v>0</v>
      </c>
      <c r="BX80" s="93">
        <f t="shared" si="150"/>
        <v>0</v>
      </c>
      <c r="BY80" s="170"/>
      <c r="BZ80" s="171"/>
      <c r="CA80" s="172"/>
      <c r="CB80" s="81">
        <v>0</v>
      </c>
      <c r="CC80" s="138">
        <v>0</v>
      </c>
      <c r="CD80" s="93">
        <f t="shared" si="151"/>
        <v>0</v>
      </c>
      <c r="CE80" s="170"/>
      <c r="CF80" s="171"/>
      <c r="CG80" s="172"/>
      <c r="CH80" s="81">
        <v>0</v>
      </c>
      <c r="CI80" s="138">
        <v>0</v>
      </c>
      <c r="CJ80" s="93">
        <f t="shared" si="145"/>
        <v>0</v>
      </c>
      <c r="CK80" s="170"/>
      <c r="CL80" s="171"/>
      <c r="CM80" s="172"/>
      <c r="CN80" s="81">
        <v>1</v>
      </c>
      <c r="CO80" s="57"/>
      <c r="CP80" s="57">
        <f t="shared" si="146"/>
        <v>0</v>
      </c>
      <c r="CQ80" s="170"/>
      <c r="CR80" s="172"/>
      <c r="CS80" s="85">
        <f>CN80</f>
        <v>1</v>
      </c>
      <c r="CT80" s="81">
        <v>0</v>
      </c>
      <c r="CU80" s="97">
        <f t="shared" ref="CU80" si="158">IF(ISERROR(CT80/CS80),0,(CT80/CS80))</f>
        <v>0</v>
      </c>
    </row>
    <row r="81" spans="1:100" s="2" customFormat="1" ht="190.5" customHeight="1" thickBot="1" x14ac:dyDescent="0.4">
      <c r="A81" s="125" t="s">
        <v>168</v>
      </c>
      <c r="B81" s="129">
        <v>7555</v>
      </c>
      <c r="C81" s="58" t="s">
        <v>190</v>
      </c>
      <c r="D81" s="67" t="s">
        <v>191</v>
      </c>
      <c r="E81" s="67" t="s">
        <v>144</v>
      </c>
      <c r="F81" s="54" t="s">
        <v>120</v>
      </c>
      <c r="G81" s="54">
        <v>505</v>
      </c>
      <c r="H81" s="54" t="s">
        <v>120</v>
      </c>
      <c r="I81" s="54" t="s">
        <v>122</v>
      </c>
      <c r="J81" s="54" t="s">
        <v>128</v>
      </c>
      <c r="K81" s="54" t="s">
        <v>122</v>
      </c>
      <c r="L81" s="54" t="s">
        <v>120</v>
      </c>
      <c r="M81" s="54" t="s">
        <v>122</v>
      </c>
      <c r="N81" s="54" t="s">
        <v>133</v>
      </c>
      <c r="O81" s="57">
        <v>0.33</v>
      </c>
      <c r="P81" s="68" t="s">
        <v>263</v>
      </c>
      <c r="Q81" s="68" t="s">
        <v>264</v>
      </c>
      <c r="R81" s="142">
        <v>1</v>
      </c>
      <c r="S81" s="142">
        <v>0.9</v>
      </c>
      <c r="T81" s="53" t="s">
        <v>163</v>
      </c>
      <c r="U81" s="53" t="s">
        <v>152</v>
      </c>
      <c r="V81" s="53" t="s">
        <v>158</v>
      </c>
      <c r="W81" s="68" t="s">
        <v>175</v>
      </c>
      <c r="X81" s="68" t="s">
        <v>197</v>
      </c>
      <c r="Y81" s="68" t="s">
        <v>201</v>
      </c>
      <c r="Z81" s="81">
        <v>0</v>
      </c>
      <c r="AA81" s="138">
        <v>0</v>
      </c>
      <c r="AB81" s="93">
        <f t="shared" si="157"/>
        <v>0</v>
      </c>
      <c r="AC81" s="173"/>
      <c r="AD81" s="173"/>
      <c r="AE81" s="173"/>
      <c r="AF81" s="81">
        <v>0.12139999999999999</v>
      </c>
      <c r="AG81" s="138">
        <v>0</v>
      </c>
      <c r="AH81" s="93">
        <f t="shared" si="123"/>
        <v>0</v>
      </c>
      <c r="AI81" s="170"/>
      <c r="AJ81" s="171"/>
      <c r="AK81" s="172"/>
      <c r="AL81" s="81">
        <v>0.23569999999999999</v>
      </c>
      <c r="AM81" s="138">
        <v>0</v>
      </c>
      <c r="AN81" s="93">
        <f t="shared" si="124"/>
        <v>0</v>
      </c>
      <c r="AO81" s="170"/>
      <c r="AP81" s="171"/>
      <c r="AQ81" s="172"/>
      <c r="AR81" s="81">
        <v>0.31780000000000003</v>
      </c>
      <c r="AS81" s="138">
        <v>0</v>
      </c>
      <c r="AT81" s="93">
        <f t="shared" si="125"/>
        <v>0</v>
      </c>
      <c r="AU81" s="170"/>
      <c r="AV81" s="171"/>
      <c r="AW81" s="172"/>
      <c r="AX81" s="81">
        <v>0.39989999999999998</v>
      </c>
      <c r="AY81" s="138">
        <v>0</v>
      </c>
      <c r="AZ81" s="93">
        <f t="shared" si="126"/>
        <v>0</v>
      </c>
      <c r="BA81" s="173"/>
      <c r="BB81" s="173"/>
      <c r="BC81" s="173"/>
      <c r="BD81" s="81">
        <v>0.48199999999999998</v>
      </c>
      <c r="BE81" s="57"/>
      <c r="BF81" s="57">
        <f t="shared" ref="BF81:BF82" si="159">IF(ISERROR(BE81/BD81),0,(BE81/BD81))</f>
        <v>0</v>
      </c>
      <c r="BG81" s="170"/>
      <c r="BH81" s="171"/>
      <c r="BI81" s="172"/>
      <c r="BJ81" s="81">
        <v>0.56410000000000005</v>
      </c>
      <c r="BK81" s="138">
        <v>0</v>
      </c>
      <c r="BL81" s="93">
        <f t="shared" si="148"/>
        <v>0</v>
      </c>
      <c r="BM81" s="170"/>
      <c r="BN81" s="171"/>
      <c r="BO81" s="172"/>
      <c r="BP81" s="81">
        <v>0.64529999999999998</v>
      </c>
      <c r="BQ81" s="138">
        <v>0</v>
      </c>
      <c r="BR81" s="93">
        <f t="shared" si="149"/>
        <v>0</v>
      </c>
      <c r="BS81" s="170"/>
      <c r="BT81" s="171"/>
      <c r="BU81" s="172"/>
      <c r="BV81" s="81">
        <v>0.72389999999999999</v>
      </c>
      <c r="BW81" s="138">
        <v>0</v>
      </c>
      <c r="BX81" s="93">
        <f t="shared" si="150"/>
        <v>0</v>
      </c>
      <c r="BY81" s="170"/>
      <c r="BZ81" s="171"/>
      <c r="CA81" s="172"/>
      <c r="CB81" s="81">
        <v>0.8034</v>
      </c>
      <c r="CC81" s="138">
        <v>0</v>
      </c>
      <c r="CD81" s="93">
        <f t="shared" si="151"/>
        <v>0</v>
      </c>
      <c r="CE81" s="170"/>
      <c r="CF81" s="171"/>
      <c r="CG81" s="172"/>
      <c r="CH81" s="81">
        <v>0.85</v>
      </c>
      <c r="CI81" s="138">
        <v>0</v>
      </c>
      <c r="CJ81" s="93">
        <f t="shared" si="145"/>
        <v>0</v>
      </c>
      <c r="CK81" s="170"/>
      <c r="CL81" s="171"/>
      <c r="CM81" s="172"/>
      <c r="CN81" s="81">
        <v>0.9</v>
      </c>
      <c r="CO81" s="138">
        <v>0</v>
      </c>
      <c r="CP81" s="93">
        <f t="shared" si="146"/>
        <v>0</v>
      </c>
      <c r="CQ81" s="170"/>
      <c r="CR81" s="172"/>
      <c r="CS81" s="85">
        <f>CN81</f>
        <v>0.9</v>
      </c>
      <c r="CT81" s="81">
        <v>0</v>
      </c>
      <c r="CU81" s="97">
        <f t="shared" si="154"/>
        <v>0</v>
      </c>
    </row>
    <row r="82" spans="1:100" s="2" customFormat="1" ht="190.5" customHeight="1" thickBot="1" x14ac:dyDescent="0.4">
      <c r="A82" s="126" t="s">
        <v>168</v>
      </c>
      <c r="B82" s="130">
        <v>7555</v>
      </c>
      <c r="C82" s="111" t="s">
        <v>190</v>
      </c>
      <c r="D82" s="98" t="s">
        <v>191</v>
      </c>
      <c r="E82" s="98" t="s">
        <v>144</v>
      </c>
      <c r="F82" s="99" t="s">
        <v>120</v>
      </c>
      <c r="G82" s="99">
        <v>505</v>
      </c>
      <c r="H82" s="99" t="s">
        <v>120</v>
      </c>
      <c r="I82" s="99" t="s">
        <v>122</v>
      </c>
      <c r="J82" s="99" t="s">
        <v>128</v>
      </c>
      <c r="K82" s="99" t="s">
        <v>122</v>
      </c>
      <c r="L82" s="99" t="s">
        <v>120</v>
      </c>
      <c r="M82" s="99" t="s">
        <v>122</v>
      </c>
      <c r="N82" s="99" t="s">
        <v>133</v>
      </c>
      <c r="O82" s="100">
        <v>0.34</v>
      </c>
      <c r="P82" s="101" t="s">
        <v>265</v>
      </c>
      <c r="Q82" s="101" t="s">
        <v>266</v>
      </c>
      <c r="R82" s="142">
        <v>1</v>
      </c>
      <c r="S82" s="142">
        <v>1</v>
      </c>
      <c r="T82" s="100" t="s">
        <v>163</v>
      </c>
      <c r="U82" s="100" t="s">
        <v>152</v>
      </c>
      <c r="V82" s="100" t="s">
        <v>158</v>
      </c>
      <c r="W82" s="101" t="s">
        <v>175</v>
      </c>
      <c r="X82" s="101" t="s">
        <v>197</v>
      </c>
      <c r="Y82" s="101" t="s">
        <v>204</v>
      </c>
      <c r="Z82" s="103">
        <v>0.15</v>
      </c>
      <c r="AA82" s="138">
        <v>0</v>
      </c>
      <c r="AB82" s="93">
        <f t="shared" si="157"/>
        <v>0</v>
      </c>
      <c r="AC82" s="187"/>
      <c r="AD82" s="187"/>
      <c r="AE82" s="187"/>
      <c r="AF82" s="103">
        <v>0.5</v>
      </c>
      <c r="AG82" s="138">
        <v>0</v>
      </c>
      <c r="AH82" s="93">
        <f t="shared" si="123"/>
        <v>0</v>
      </c>
      <c r="AI82" s="175"/>
      <c r="AJ82" s="176"/>
      <c r="AK82" s="177"/>
      <c r="AL82" s="103">
        <v>0.6</v>
      </c>
      <c r="AM82" s="138">
        <v>0</v>
      </c>
      <c r="AN82" s="93">
        <f t="shared" si="124"/>
        <v>0</v>
      </c>
      <c r="AO82" s="187"/>
      <c r="AP82" s="187"/>
      <c r="AQ82" s="187"/>
      <c r="AR82" s="103">
        <v>1</v>
      </c>
      <c r="AS82" s="138">
        <v>0</v>
      </c>
      <c r="AT82" s="93">
        <f t="shared" si="125"/>
        <v>0</v>
      </c>
      <c r="AU82" s="175"/>
      <c r="AV82" s="176"/>
      <c r="AW82" s="177"/>
      <c r="AX82" s="103">
        <v>1</v>
      </c>
      <c r="AY82" s="138">
        <v>0</v>
      </c>
      <c r="AZ82" s="93">
        <f t="shared" si="126"/>
        <v>0</v>
      </c>
      <c r="BA82" s="187"/>
      <c r="BB82" s="187"/>
      <c r="BC82" s="187"/>
      <c r="BD82" s="103">
        <v>1</v>
      </c>
      <c r="BE82" s="138">
        <v>0</v>
      </c>
      <c r="BF82" s="93">
        <f t="shared" si="159"/>
        <v>0</v>
      </c>
      <c r="BG82" s="175"/>
      <c r="BH82" s="176"/>
      <c r="BI82" s="177"/>
      <c r="BJ82" s="103">
        <v>1</v>
      </c>
      <c r="BK82" s="138">
        <v>0</v>
      </c>
      <c r="BL82" s="93">
        <f t="shared" si="148"/>
        <v>0</v>
      </c>
      <c r="BM82" s="175"/>
      <c r="BN82" s="176"/>
      <c r="BO82" s="177"/>
      <c r="BP82" s="103">
        <v>1</v>
      </c>
      <c r="BQ82" s="138">
        <v>0</v>
      </c>
      <c r="BR82" s="93">
        <f t="shared" si="149"/>
        <v>0</v>
      </c>
      <c r="BS82" s="187"/>
      <c r="BT82" s="187"/>
      <c r="BU82" s="187"/>
      <c r="BV82" s="103">
        <v>1</v>
      </c>
      <c r="BW82" s="138">
        <v>0</v>
      </c>
      <c r="BX82" s="93">
        <f t="shared" si="150"/>
        <v>0</v>
      </c>
      <c r="BY82" s="175"/>
      <c r="BZ82" s="176"/>
      <c r="CA82" s="177"/>
      <c r="CB82" s="103">
        <v>1</v>
      </c>
      <c r="CC82" s="138">
        <v>0</v>
      </c>
      <c r="CD82" s="93">
        <f t="shared" si="151"/>
        <v>0</v>
      </c>
      <c r="CE82" s="175"/>
      <c r="CF82" s="176"/>
      <c r="CG82" s="177"/>
      <c r="CH82" s="103">
        <v>1</v>
      </c>
      <c r="CI82" s="138">
        <v>0</v>
      </c>
      <c r="CJ82" s="93">
        <f t="shared" si="145"/>
        <v>0</v>
      </c>
      <c r="CK82" s="187"/>
      <c r="CL82" s="187"/>
      <c r="CM82" s="187"/>
      <c r="CN82" s="103">
        <v>1</v>
      </c>
      <c r="CO82" s="138">
        <v>0</v>
      </c>
      <c r="CP82" s="93">
        <f t="shared" si="146"/>
        <v>0</v>
      </c>
      <c r="CQ82" s="170"/>
      <c r="CR82" s="172"/>
      <c r="CS82" s="104">
        <f>+CN82</f>
        <v>1</v>
      </c>
      <c r="CT82" s="103">
        <v>0</v>
      </c>
      <c r="CU82" s="105">
        <f t="shared" si="154"/>
        <v>0</v>
      </c>
    </row>
    <row r="83" spans="1:100" s="2" customFormat="1" ht="190.5" customHeight="1" thickBot="1" x14ac:dyDescent="0.4">
      <c r="A83" s="127" t="s">
        <v>167</v>
      </c>
      <c r="B83" s="131">
        <v>7560</v>
      </c>
      <c r="C83" s="61">
        <v>1</v>
      </c>
      <c r="D83" s="69" t="e">
        <f>IF(C83="","",+VLOOKUP(CONCATENATE(B83,"-",C83),#REF!,2,FALSE))</f>
        <v>#REF!</v>
      </c>
      <c r="E83" s="69" t="s">
        <v>142</v>
      </c>
      <c r="F83" s="61" t="s">
        <v>120</v>
      </c>
      <c r="G83" s="61">
        <v>160</v>
      </c>
      <c r="H83" s="61" t="s">
        <v>120</v>
      </c>
      <c r="I83" s="61" t="s">
        <v>122</v>
      </c>
      <c r="J83" s="61" t="s">
        <v>128</v>
      </c>
      <c r="K83" s="61" t="s">
        <v>122</v>
      </c>
      <c r="L83" s="61" t="s">
        <v>120</v>
      </c>
      <c r="M83" s="61" t="s">
        <v>122</v>
      </c>
      <c r="N83" s="61" t="s">
        <v>129</v>
      </c>
      <c r="O83" s="62">
        <v>1</v>
      </c>
      <c r="P83" s="106" t="s">
        <v>173</v>
      </c>
      <c r="Q83" s="71" t="s">
        <v>174</v>
      </c>
      <c r="R83" s="107">
        <v>350</v>
      </c>
      <c r="S83" s="107">
        <v>208</v>
      </c>
      <c r="T83" s="62" t="s">
        <v>119</v>
      </c>
      <c r="U83" s="62" t="s">
        <v>154</v>
      </c>
      <c r="V83" s="62" t="s">
        <v>158</v>
      </c>
      <c r="W83" s="71" t="s">
        <v>175</v>
      </c>
      <c r="X83" s="71" t="s">
        <v>267</v>
      </c>
      <c r="Y83" s="71" t="s">
        <v>176</v>
      </c>
      <c r="Z83" s="108">
        <v>8</v>
      </c>
      <c r="AA83" s="61"/>
      <c r="AB83" s="93">
        <f t="shared" ref="AB83:AB86" si="160">IF(ISERROR(AA83/Z83),0,(AA83/Z83))</f>
        <v>0</v>
      </c>
      <c r="AC83" s="174"/>
      <c r="AD83" s="174"/>
      <c r="AE83" s="174"/>
      <c r="AF83" s="108">
        <v>10</v>
      </c>
      <c r="AG83" s="61"/>
      <c r="AH83" s="93">
        <f t="shared" ref="AH83:AH92" si="161">IF(ISERROR(AG83/AF83),0,(AG83/AF83))</f>
        <v>0</v>
      </c>
      <c r="AI83" s="174"/>
      <c r="AJ83" s="174"/>
      <c r="AK83" s="174"/>
      <c r="AL83" s="108">
        <v>15</v>
      </c>
      <c r="AM83" s="61"/>
      <c r="AN83" s="93">
        <f t="shared" ref="AN83:AN92" si="162">IF(ISERROR(AM83/AL83),0,(AM83/AL83))</f>
        <v>0</v>
      </c>
      <c r="AO83" s="174"/>
      <c r="AP83" s="174"/>
      <c r="AQ83" s="174"/>
      <c r="AR83" s="108">
        <v>18</v>
      </c>
      <c r="AS83" s="61"/>
      <c r="AT83" s="93">
        <f t="shared" ref="AT83:AT92" si="163">IF(ISERROR(AS83/AR83),0,(AS83/AR83))</f>
        <v>0</v>
      </c>
      <c r="AU83" s="174"/>
      <c r="AV83" s="174"/>
      <c r="AW83" s="174"/>
      <c r="AX83" s="108">
        <v>22</v>
      </c>
      <c r="AY83" s="61"/>
      <c r="AZ83" s="93">
        <f t="shared" ref="AZ83:AZ92" si="164">IF(ISERROR(AY83/AX83),0,(AY83/AX83))</f>
        <v>0</v>
      </c>
      <c r="BA83" s="174"/>
      <c r="BB83" s="174"/>
      <c r="BC83" s="174"/>
      <c r="BD83" s="108">
        <v>32</v>
      </c>
      <c r="BE83" s="61"/>
      <c r="BF83" s="93">
        <f t="shared" ref="BF83:BF92" si="165">IF(ISERROR(BE83/BD83),0,(BE83/BD83))</f>
        <v>0</v>
      </c>
      <c r="BG83" s="174"/>
      <c r="BH83" s="174"/>
      <c r="BI83" s="174"/>
      <c r="BJ83" s="108">
        <v>32</v>
      </c>
      <c r="BK83" s="61"/>
      <c r="BL83" s="93">
        <f t="shared" ref="BL83:BL92" si="166">IF(ISERROR(BK83/BJ83),0,(BK83/BJ83))</f>
        <v>0</v>
      </c>
      <c r="BM83" s="174"/>
      <c r="BN83" s="174"/>
      <c r="BO83" s="174"/>
      <c r="BP83" s="108">
        <v>20</v>
      </c>
      <c r="BQ83" s="61"/>
      <c r="BR83" s="93">
        <f t="shared" ref="BR83:BR92" si="167">IF(ISERROR(BQ83/BP83),0,(BQ83/BP83))</f>
        <v>0</v>
      </c>
      <c r="BS83" s="174"/>
      <c r="BT83" s="174"/>
      <c r="BU83" s="174"/>
      <c r="BV83" s="108">
        <v>18</v>
      </c>
      <c r="BW83" s="61"/>
      <c r="BX83" s="93">
        <f t="shared" ref="BX83:BX92" si="168">IF(ISERROR(BW83/BV83),0,(BW83/BV83))</f>
        <v>0</v>
      </c>
      <c r="BY83" s="174"/>
      <c r="BZ83" s="174"/>
      <c r="CA83" s="174"/>
      <c r="CB83" s="108">
        <v>15</v>
      </c>
      <c r="CC83" s="61"/>
      <c r="CD83" s="93">
        <f t="shared" ref="CD83:CD92" si="169">IF(ISERROR(CC83/CB83),0,(CC83/CB83))</f>
        <v>0</v>
      </c>
      <c r="CE83" s="174"/>
      <c r="CF83" s="174"/>
      <c r="CG83" s="174"/>
      <c r="CH83" s="108">
        <v>10</v>
      </c>
      <c r="CI83" s="61"/>
      <c r="CJ83" s="93">
        <f t="shared" ref="CJ83:CJ92" si="170">IF(ISERROR(CI83/CH83),0,(CI83/CH83))</f>
        <v>0</v>
      </c>
      <c r="CK83" s="174"/>
      <c r="CL83" s="174"/>
      <c r="CM83" s="174"/>
      <c r="CN83" s="108">
        <v>8</v>
      </c>
      <c r="CO83" s="61"/>
      <c r="CP83" s="93">
        <f t="shared" ref="CP83:CP92" si="171">IF(ISERROR(CO83/CN83),0,(CO83/CN83))</f>
        <v>0</v>
      </c>
      <c r="CQ83" s="170"/>
      <c r="CR83" s="172"/>
      <c r="CS83" s="109">
        <f>IF(T83="SUMA",(Z83+AF83+AL83+AR83+AX83+BD83+BJ83+BP83+CH83+CN83+BV83+CB83),(#REF!))</f>
        <v>208</v>
      </c>
      <c r="CT83" s="110">
        <f>IF(T83="SUMA",(AA83+AG83+AM83+AS83+AY83+BE83+BK83+BQ83+CI83+CO83+BW83+CC83),(AA83))</f>
        <v>0</v>
      </c>
      <c r="CU83" s="96">
        <f t="shared" ref="CU83:CU91" si="172">IF(ISERROR(CT83/CS83),0,(CT83/CS83))</f>
        <v>0</v>
      </c>
    </row>
    <row r="84" spans="1:100" s="2" customFormat="1" ht="190.5" customHeight="1" thickBot="1" x14ac:dyDescent="0.4">
      <c r="A84" s="125" t="s">
        <v>167</v>
      </c>
      <c r="B84" s="129">
        <v>7560</v>
      </c>
      <c r="C84" s="54">
        <v>2</v>
      </c>
      <c r="D84" s="67" t="e">
        <f>IF(C84="","",+VLOOKUP(CONCATENATE(B84,"-",C84),#REF!,2,FALSE))</f>
        <v>#REF!</v>
      </c>
      <c r="E84" s="67" t="s">
        <v>142</v>
      </c>
      <c r="F84" s="54" t="s">
        <v>120</v>
      </c>
      <c r="G84" s="54">
        <v>160</v>
      </c>
      <c r="H84" s="54" t="s">
        <v>120</v>
      </c>
      <c r="I84" s="54" t="s">
        <v>122</v>
      </c>
      <c r="J84" s="54" t="s">
        <v>128</v>
      </c>
      <c r="K84" s="54" t="s">
        <v>122</v>
      </c>
      <c r="L84" s="54" t="s">
        <v>120</v>
      </c>
      <c r="M84" s="54" t="s">
        <v>122</v>
      </c>
      <c r="N84" s="54" t="s">
        <v>129</v>
      </c>
      <c r="O84" s="53">
        <v>1</v>
      </c>
      <c r="P84" s="68" t="s">
        <v>177</v>
      </c>
      <c r="Q84" s="68" t="s">
        <v>178</v>
      </c>
      <c r="R84" s="57">
        <v>1</v>
      </c>
      <c r="S84" s="57">
        <v>1</v>
      </c>
      <c r="T84" s="53" t="s">
        <v>119</v>
      </c>
      <c r="U84" s="53" t="s">
        <v>152</v>
      </c>
      <c r="V84" s="53" t="s">
        <v>158</v>
      </c>
      <c r="W84" s="68" t="s">
        <v>175</v>
      </c>
      <c r="X84" s="68" t="s">
        <v>267</v>
      </c>
      <c r="Y84" s="68" t="s">
        <v>179</v>
      </c>
      <c r="Z84" s="81">
        <v>0.05</v>
      </c>
      <c r="AA84" s="138">
        <v>0</v>
      </c>
      <c r="AB84" s="93">
        <f t="shared" si="160"/>
        <v>0</v>
      </c>
      <c r="AC84" s="173"/>
      <c r="AD84" s="173"/>
      <c r="AE84" s="173"/>
      <c r="AF84" s="81">
        <v>0.05</v>
      </c>
      <c r="AG84" s="138">
        <v>0</v>
      </c>
      <c r="AH84" s="93">
        <f t="shared" si="161"/>
        <v>0</v>
      </c>
      <c r="AI84" s="173"/>
      <c r="AJ84" s="173"/>
      <c r="AK84" s="173"/>
      <c r="AL84" s="81">
        <v>0.1</v>
      </c>
      <c r="AM84" s="138">
        <v>0</v>
      </c>
      <c r="AN84" s="93">
        <f t="shared" si="162"/>
        <v>0</v>
      </c>
      <c r="AO84" s="173"/>
      <c r="AP84" s="173"/>
      <c r="AQ84" s="173"/>
      <c r="AR84" s="81">
        <v>0.05</v>
      </c>
      <c r="AS84" s="138">
        <v>0</v>
      </c>
      <c r="AT84" s="93">
        <f t="shared" si="163"/>
        <v>0</v>
      </c>
      <c r="AU84" s="173"/>
      <c r="AV84" s="173"/>
      <c r="AW84" s="173"/>
      <c r="AX84" s="81">
        <v>0.1</v>
      </c>
      <c r="AY84" s="138">
        <v>0</v>
      </c>
      <c r="AZ84" s="93">
        <f t="shared" si="164"/>
        <v>0</v>
      </c>
      <c r="BA84" s="173"/>
      <c r="BB84" s="173"/>
      <c r="BC84" s="173"/>
      <c r="BD84" s="81">
        <v>0.05</v>
      </c>
      <c r="BE84" s="138">
        <v>0</v>
      </c>
      <c r="BF84" s="93">
        <f t="shared" si="165"/>
        <v>0</v>
      </c>
      <c r="BG84" s="173"/>
      <c r="BH84" s="173"/>
      <c r="BI84" s="173"/>
      <c r="BJ84" s="81">
        <v>0.1</v>
      </c>
      <c r="BK84" s="138">
        <v>0</v>
      </c>
      <c r="BL84" s="93">
        <f t="shared" si="166"/>
        <v>0</v>
      </c>
      <c r="BM84" s="173"/>
      <c r="BN84" s="173"/>
      <c r="BO84" s="173"/>
      <c r="BP84" s="81">
        <v>0.11</v>
      </c>
      <c r="BQ84" s="138">
        <v>0</v>
      </c>
      <c r="BR84" s="93">
        <f t="shared" si="167"/>
        <v>0</v>
      </c>
      <c r="BS84" s="173"/>
      <c r="BT84" s="173"/>
      <c r="BU84" s="173"/>
      <c r="BV84" s="81">
        <v>0.11</v>
      </c>
      <c r="BW84" s="138">
        <v>0</v>
      </c>
      <c r="BX84" s="93">
        <f t="shared" si="168"/>
        <v>0</v>
      </c>
      <c r="BY84" s="173"/>
      <c r="BZ84" s="173"/>
      <c r="CA84" s="173"/>
      <c r="CB84" s="81">
        <v>0.11</v>
      </c>
      <c r="CC84" s="138">
        <v>0</v>
      </c>
      <c r="CD84" s="93">
        <f t="shared" si="169"/>
        <v>0</v>
      </c>
      <c r="CE84" s="173"/>
      <c r="CF84" s="173"/>
      <c r="CG84" s="173"/>
      <c r="CH84" s="81">
        <v>0.11</v>
      </c>
      <c r="CI84" s="138">
        <v>0</v>
      </c>
      <c r="CJ84" s="93">
        <f t="shared" si="170"/>
        <v>0</v>
      </c>
      <c r="CK84" s="173"/>
      <c r="CL84" s="173"/>
      <c r="CM84" s="173"/>
      <c r="CN84" s="81">
        <v>0.06</v>
      </c>
      <c r="CO84" s="138">
        <v>0</v>
      </c>
      <c r="CP84" s="93">
        <f t="shared" si="171"/>
        <v>0</v>
      </c>
      <c r="CQ84" s="170"/>
      <c r="CR84" s="172"/>
      <c r="CS84" s="86">
        <f>IF(T84="SUMA",(Z84+AF84+AL84+AR84+AX84+BD84+BJ84+BP84+CH84+CN84+BV84+CB84),(#REF!))</f>
        <v>1</v>
      </c>
      <c r="CT84" s="81">
        <f t="shared" ref="CT84:CT92" si="173">IF(T84="SUMA",(AA84+AG84+AM84+AS84+AY84+BE84+BK84+BQ84+CI84+CO84+BW84+CC84),(AA84))</f>
        <v>0</v>
      </c>
      <c r="CU84" s="97">
        <f t="shared" si="172"/>
        <v>0</v>
      </c>
    </row>
    <row r="85" spans="1:100" s="2" customFormat="1" ht="190.5" customHeight="1" thickBot="1" x14ac:dyDescent="0.4">
      <c r="A85" s="125" t="s">
        <v>167</v>
      </c>
      <c r="B85" s="129">
        <v>7560</v>
      </c>
      <c r="C85" s="54">
        <v>3</v>
      </c>
      <c r="D85" s="67" t="e">
        <f>IF(C85="","",+VLOOKUP(CONCATENATE(B85,"-",C85),#REF!,2,FALSE))</f>
        <v>#REF!</v>
      </c>
      <c r="E85" s="67" t="s">
        <v>142</v>
      </c>
      <c r="F85" s="54" t="s">
        <v>120</v>
      </c>
      <c r="G85" s="54">
        <v>160</v>
      </c>
      <c r="H85" s="54" t="s">
        <v>120</v>
      </c>
      <c r="I85" s="54" t="s">
        <v>122</v>
      </c>
      <c r="J85" s="54" t="s">
        <v>128</v>
      </c>
      <c r="K85" s="54" t="s">
        <v>122</v>
      </c>
      <c r="L85" s="54" t="s">
        <v>120</v>
      </c>
      <c r="M85" s="54" t="s">
        <v>122</v>
      </c>
      <c r="N85" s="54" t="s">
        <v>129</v>
      </c>
      <c r="O85" s="53">
        <v>1</v>
      </c>
      <c r="P85" s="68" t="s">
        <v>180</v>
      </c>
      <c r="Q85" s="72" t="s">
        <v>181</v>
      </c>
      <c r="R85" s="56">
        <v>25000</v>
      </c>
      <c r="S85" s="56">
        <v>2100</v>
      </c>
      <c r="T85" s="53" t="s">
        <v>119</v>
      </c>
      <c r="U85" s="53" t="s">
        <v>154</v>
      </c>
      <c r="V85" s="53" t="s">
        <v>158</v>
      </c>
      <c r="W85" s="68" t="s">
        <v>175</v>
      </c>
      <c r="X85" s="68" t="s">
        <v>267</v>
      </c>
      <c r="Y85" s="68" t="s">
        <v>182</v>
      </c>
      <c r="Z85" s="78">
        <v>50</v>
      </c>
      <c r="AA85" s="137">
        <v>0</v>
      </c>
      <c r="AB85" s="93">
        <f t="shared" si="160"/>
        <v>0</v>
      </c>
      <c r="AC85" s="173"/>
      <c r="AD85" s="173"/>
      <c r="AE85" s="173"/>
      <c r="AF85" s="78">
        <v>200</v>
      </c>
      <c r="AG85" s="137">
        <v>0</v>
      </c>
      <c r="AH85" s="93">
        <f t="shared" si="161"/>
        <v>0</v>
      </c>
      <c r="AI85" s="173"/>
      <c r="AJ85" s="173"/>
      <c r="AK85" s="173"/>
      <c r="AL85" s="78">
        <v>200</v>
      </c>
      <c r="AM85" s="137">
        <v>0</v>
      </c>
      <c r="AN85" s="93">
        <f t="shared" si="162"/>
        <v>0</v>
      </c>
      <c r="AO85" s="173"/>
      <c r="AP85" s="173"/>
      <c r="AQ85" s="173"/>
      <c r="AR85" s="78">
        <v>200</v>
      </c>
      <c r="AS85" s="137">
        <v>0</v>
      </c>
      <c r="AT85" s="93">
        <f t="shared" si="163"/>
        <v>0</v>
      </c>
      <c r="AU85" s="173"/>
      <c r="AV85" s="173"/>
      <c r="AW85" s="173"/>
      <c r="AX85" s="78">
        <v>200</v>
      </c>
      <c r="AY85" s="137">
        <v>0</v>
      </c>
      <c r="AZ85" s="93">
        <f t="shared" si="164"/>
        <v>0</v>
      </c>
      <c r="BA85" s="173"/>
      <c r="BB85" s="173"/>
      <c r="BC85" s="173"/>
      <c r="BD85" s="78">
        <v>250</v>
      </c>
      <c r="BE85" s="137">
        <v>0</v>
      </c>
      <c r="BF85" s="93">
        <f t="shared" si="165"/>
        <v>0</v>
      </c>
      <c r="BG85" s="173"/>
      <c r="BH85" s="173"/>
      <c r="BI85" s="173"/>
      <c r="BJ85" s="78">
        <v>250</v>
      </c>
      <c r="BK85" s="137">
        <v>0</v>
      </c>
      <c r="BL85" s="93">
        <f t="shared" si="166"/>
        <v>0</v>
      </c>
      <c r="BM85" s="173"/>
      <c r="BN85" s="173"/>
      <c r="BO85" s="173"/>
      <c r="BP85" s="78">
        <v>250</v>
      </c>
      <c r="BQ85" s="137">
        <v>0</v>
      </c>
      <c r="BR85" s="93">
        <f t="shared" si="167"/>
        <v>0</v>
      </c>
      <c r="BS85" s="173"/>
      <c r="BT85" s="173"/>
      <c r="BU85" s="173"/>
      <c r="BV85" s="78">
        <v>150</v>
      </c>
      <c r="BW85" s="137">
        <v>0</v>
      </c>
      <c r="BX85" s="93">
        <f t="shared" si="168"/>
        <v>0</v>
      </c>
      <c r="BY85" s="173"/>
      <c r="BZ85" s="173"/>
      <c r="CA85" s="173"/>
      <c r="CB85" s="78">
        <v>150</v>
      </c>
      <c r="CC85" s="137">
        <v>0</v>
      </c>
      <c r="CD85" s="93">
        <f t="shared" si="169"/>
        <v>0</v>
      </c>
      <c r="CE85" s="173"/>
      <c r="CF85" s="173"/>
      <c r="CG85" s="173"/>
      <c r="CH85" s="78">
        <v>100</v>
      </c>
      <c r="CI85" s="137">
        <v>0</v>
      </c>
      <c r="CJ85" s="93">
        <f t="shared" si="170"/>
        <v>0</v>
      </c>
      <c r="CK85" s="173"/>
      <c r="CL85" s="173"/>
      <c r="CM85" s="173"/>
      <c r="CN85" s="78">
        <v>100</v>
      </c>
      <c r="CO85" s="137">
        <v>0</v>
      </c>
      <c r="CP85" s="93">
        <f t="shared" si="171"/>
        <v>0</v>
      </c>
      <c r="CQ85" s="170"/>
      <c r="CR85" s="172"/>
      <c r="CS85" s="87">
        <f>IF(T85="SUMA",(Z85+AF85+AL85+AR85+AX85+BD85+BJ85+BP85+CH85+CN85+BV85+CB85),(#REF!))</f>
        <v>2100</v>
      </c>
      <c r="CT85" s="91">
        <f>IF(T85="SUMA",(AA85+AG85+AM85+AS85+AY85+BE85+BK85+BQ85+CI85+CO85+BW85+CC85),(AA85))</f>
        <v>0</v>
      </c>
      <c r="CU85" s="97">
        <f t="shared" si="172"/>
        <v>0</v>
      </c>
    </row>
    <row r="86" spans="1:100" s="2" customFormat="1" ht="195" customHeight="1" thickBot="1" x14ac:dyDescent="0.4">
      <c r="A86" s="125" t="s">
        <v>167</v>
      </c>
      <c r="B86" s="129">
        <v>7560</v>
      </c>
      <c r="C86" s="54">
        <v>4</v>
      </c>
      <c r="D86" s="67" t="e">
        <f>IF(C86="","",+VLOOKUP(CONCATENATE(B86,"-",C86),#REF!,2,FALSE))</f>
        <v>#REF!</v>
      </c>
      <c r="E86" s="67" t="s">
        <v>142</v>
      </c>
      <c r="F86" s="54" t="s">
        <v>120</v>
      </c>
      <c r="G86" s="54">
        <v>160</v>
      </c>
      <c r="H86" s="54" t="s">
        <v>120</v>
      </c>
      <c r="I86" s="54" t="s">
        <v>120</v>
      </c>
      <c r="J86" s="54" t="s">
        <v>128</v>
      </c>
      <c r="K86" s="54" t="s">
        <v>122</v>
      </c>
      <c r="L86" s="54" t="s">
        <v>120</v>
      </c>
      <c r="M86" s="54" t="s">
        <v>122</v>
      </c>
      <c r="N86" s="54" t="s">
        <v>129</v>
      </c>
      <c r="O86" s="53">
        <v>1</v>
      </c>
      <c r="P86" s="68" t="s">
        <v>183</v>
      </c>
      <c r="Q86" s="72" t="s">
        <v>184</v>
      </c>
      <c r="R86" s="56">
        <v>4000</v>
      </c>
      <c r="S86" s="56">
        <v>1700</v>
      </c>
      <c r="T86" s="53" t="s">
        <v>119</v>
      </c>
      <c r="U86" s="53" t="s">
        <v>154</v>
      </c>
      <c r="V86" s="53" t="s">
        <v>158</v>
      </c>
      <c r="W86" s="68" t="s">
        <v>175</v>
      </c>
      <c r="X86" s="68" t="s">
        <v>267</v>
      </c>
      <c r="Y86" s="68" t="s">
        <v>182</v>
      </c>
      <c r="Z86" s="65">
        <v>0</v>
      </c>
      <c r="AA86" s="137">
        <v>0</v>
      </c>
      <c r="AB86" s="93">
        <f t="shared" si="160"/>
        <v>0</v>
      </c>
      <c r="AC86" s="173"/>
      <c r="AD86" s="173"/>
      <c r="AE86" s="173"/>
      <c r="AF86" s="78">
        <v>50</v>
      </c>
      <c r="AG86" s="137">
        <v>0</v>
      </c>
      <c r="AH86" s="93">
        <f t="shared" si="161"/>
        <v>0</v>
      </c>
      <c r="AI86" s="173"/>
      <c r="AJ86" s="173"/>
      <c r="AK86" s="173"/>
      <c r="AL86" s="78">
        <v>70</v>
      </c>
      <c r="AM86" s="137">
        <v>0</v>
      </c>
      <c r="AN86" s="93">
        <f t="shared" si="162"/>
        <v>0</v>
      </c>
      <c r="AO86" s="173"/>
      <c r="AP86" s="173"/>
      <c r="AQ86" s="173"/>
      <c r="AR86" s="78">
        <v>250</v>
      </c>
      <c r="AS86" s="137">
        <v>0</v>
      </c>
      <c r="AT86" s="93">
        <f t="shared" si="163"/>
        <v>0</v>
      </c>
      <c r="AU86" s="173"/>
      <c r="AV86" s="173"/>
      <c r="AW86" s="173"/>
      <c r="AX86" s="78">
        <v>250</v>
      </c>
      <c r="AY86" s="137">
        <v>0</v>
      </c>
      <c r="AZ86" s="93">
        <f t="shared" si="164"/>
        <v>0</v>
      </c>
      <c r="BA86" s="173"/>
      <c r="BB86" s="173"/>
      <c r="BC86" s="173"/>
      <c r="BD86" s="78">
        <v>250</v>
      </c>
      <c r="BE86" s="137">
        <v>0</v>
      </c>
      <c r="BF86" s="93">
        <f t="shared" si="165"/>
        <v>0</v>
      </c>
      <c r="BG86" s="173"/>
      <c r="BH86" s="173"/>
      <c r="BI86" s="173"/>
      <c r="BJ86" s="78">
        <v>200</v>
      </c>
      <c r="BK86" s="137">
        <v>0</v>
      </c>
      <c r="BL86" s="93">
        <f t="shared" si="166"/>
        <v>0</v>
      </c>
      <c r="BM86" s="173"/>
      <c r="BN86" s="173"/>
      <c r="BO86" s="173"/>
      <c r="BP86" s="78">
        <v>200</v>
      </c>
      <c r="BQ86" s="137">
        <v>0</v>
      </c>
      <c r="BR86" s="93">
        <f t="shared" si="167"/>
        <v>0</v>
      </c>
      <c r="BS86" s="173"/>
      <c r="BT86" s="173"/>
      <c r="BU86" s="173"/>
      <c r="BV86" s="78">
        <v>150</v>
      </c>
      <c r="BW86" s="137">
        <v>0</v>
      </c>
      <c r="BX86" s="93">
        <f t="shared" si="168"/>
        <v>0</v>
      </c>
      <c r="BY86" s="173"/>
      <c r="BZ86" s="173"/>
      <c r="CA86" s="173"/>
      <c r="CB86" s="78">
        <v>150</v>
      </c>
      <c r="CC86" s="137">
        <v>0</v>
      </c>
      <c r="CD86" s="93">
        <f t="shared" si="169"/>
        <v>0</v>
      </c>
      <c r="CE86" s="173"/>
      <c r="CF86" s="173"/>
      <c r="CG86" s="173"/>
      <c r="CH86" s="78">
        <v>100</v>
      </c>
      <c r="CI86" s="137">
        <v>0</v>
      </c>
      <c r="CJ86" s="93">
        <f t="shared" si="170"/>
        <v>0</v>
      </c>
      <c r="CK86" s="173"/>
      <c r="CL86" s="173"/>
      <c r="CM86" s="173"/>
      <c r="CN86" s="78">
        <v>30</v>
      </c>
      <c r="CO86" s="137">
        <v>0</v>
      </c>
      <c r="CP86" s="93">
        <f t="shared" si="171"/>
        <v>0</v>
      </c>
      <c r="CQ86" s="170"/>
      <c r="CR86" s="172"/>
      <c r="CS86" s="87">
        <f>IF(T86="SUMA",(Z86+AF86+AL86+AR86+AX86+BD86+BJ86+BP86+CH86+CN86+BV86+CB86),(#REF!))</f>
        <v>1700</v>
      </c>
      <c r="CT86" s="91">
        <f t="shared" si="173"/>
        <v>0</v>
      </c>
      <c r="CU86" s="97">
        <f t="shared" si="172"/>
        <v>0</v>
      </c>
    </row>
    <row r="87" spans="1:100" s="2" customFormat="1" ht="195" customHeight="1" thickBot="1" x14ac:dyDescent="0.4">
      <c r="A87" s="125" t="s">
        <v>167</v>
      </c>
      <c r="B87" s="129">
        <v>7560</v>
      </c>
      <c r="C87" s="54">
        <v>5</v>
      </c>
      <c r="D87" s="67" t="e">
        <f>IF(C87="","",+VLOOKUP(CONCATENATE(B87,"-",C87),#REF!,2,FALSE))</f>
        <v>#REF!</v>
      </c>
      <c r="E87" s="67" t="s">
        <v>142</v>
      </c>
      <c r="F87" s="54" t="s">
        <v>120</v>
      </c>
      <c r="G87" s="54">
        <v>160</v>
      </c>
      <c r="H87" s="54" t="s">
        <v>120</v>
      </c>
      <c r="I87" s="54" t="s">
        <v>120</v>
      </c>
      <c r="J87" s="54" t="s">
        <v>128</v>
      </c>
      <c r="K87" s="54" t="s">
        <v>122</v>
      </c>
      <c r="L87" s="54" t="s">
        <v>120</v>
      </c>
      <c r="M87" s="54" t="s">
        <v>122</v>
      </c>
      <c r="N87" s="54" t="s">
        <v>129</v>
      </c>
      <c r="O87" s="53">
        <v>1</v>
      </c>
      <c r="P87" s="68" t="s">
        <v>185</v>
      </c>
      <c r="Q87" s="72" t="s">
        <v>186</v>
      </c>
      <c r="R87" s="56">
        <v>430</v>
      </c>
      <c r="S87" s="56">
        <v>75</v>
      </c>
      <c r="T87" s="53" t="s">
        <v>119</v>
      </c>
      <c r="U87" s="53" t="s">
        <v>154</v>
      </c>
      <c r="V87" s="53" t="s">
        <v>158</v>
      </c>
      <c r="W87" s="68" t="s">
        <v>175</v>
      </c>
      <c r="X87" s="68" t="s">
        <v>267</v>
      </c>
      <c r="Y87" s="68" t="s">
        <v>179</v>
      </c>
      <c r="Z87" s="81">
        <v>8.3199999999999996E-2</v>
      </c>
      <c r="AA87" s="138">
        <v>0</v>
      </c>
      <c r="AB87" s="93">
        <f t="shared" ref="AB87:AB88" si="174">IF(ISERROR(AA87/Z87),0,(AA87/Z87))</f>
        <v>0</v>
      </c>
      <c r="AC87" s="173"/>
      <c r="AD87" s="173"/>
      <c r="AE87" s="173"/>
      <c r="AF87" s="81">
        <v>8.3199999999999996E-2</v>
      </c>
      <c r="AG87" s="138">
        <v>0</v>
      </c>
      <c r="AH87" s="93">
        <f t="shared" si="161"/>
        <v>0</v>
      </c>
      <c r="AI87" s="173"/>
      <c r="AJ87" s="173"/>
      <c r="AK87" s="173"/>
      <c r="AL87" s="81">
        <v>8.3199999999999996E-2</v>
      </c>
      <c r="AM87" s="138">
        <v>0</v>
      </c>
      <c r="AN87" s="93">
        <f t="shared" si="162"/>
        <v>0</v>
      </c>
      <c r="AO87" s="173"/>
      <c r="AP87" s="173"/>
      <c r="AQ87" s="173"/>
      <c r="AR87" s="81">
        <v>8.3199999999999996E-2</v>
      </c>
      <c r="AS87" s="138">
        <v>0</v>
      </c>
      <c r="AT87" s="93">
        <f t="shared" si="163"/>
        <v>0</v>
      </c>
      <c r="AU87" s="173"/>
      <c r="AV87" s="173"/>
      <c r="AW87" s="173"/>
      <c r="AX87" s="81">
        <v>8.3199999999999996E-2</v>
      </c>
      <c r="AY87" s="138">
        <v>0</v>
      </c>
      <c r="AZ87" s="93">
        <f t="shared" si="164"/>
        <v>0</v>
      </c>
      <c r="BA87" s="173"/>
      <c r="BB87" s="173"/>
      <c r="BC87" s="173"/>
      <c r="BD87" s="81">
        <v>8.3199999999999996E-2</v>
      </c>
      <c r="BE87" s="138">
        <v>0</v>
      </c>
      <c r="BF87" s="93">
        <f t="shared" si="165"/>
        <v>0</v>
      </c>
      <c r="BG87" s="173"/>
      <c r="BH87" s="173"/>
      <c r="BI87" s="173"/>
      <c r="BJ87" s="81">
        <v>8.3199999999999996E-2</v>
      </c>
      <c r="BK87" s="138">
        <v>0</v>
      </c>
      <c r="BL87" s="93">
        <f t="shared" si="166"/>
        <v>0</v>
      </c>
      <c r="BM87" s="173"/>
      <c r="BN87" s="173"/>
      <c r="BO87" s="173"/>
      <c r="BP87" s="81">
        <v>8.3199999999999996E-2</v>
      </c>
      <c r="BQ87" s="138">
        <v>0</v>
      </c>
      <c r="BR87" s="93">
        <f t="shared" si="167"/>
        <v>0</v>
      </c>
      <c r="BS87" s="173"/>
      <c r="BT87" s="173"/>
      <c r="BU87" s="173"/>
      <c r="BV87" s="81">
        <v>8.3199999999999996E-2</v>
      </c>
      <c r="BW87" s="138">
        <v>0</v>
      </c>
      <c r="BX87" s="93">
        <f t="shared" si="168"/>
        <v>0</v>
      </c>
      <c r="BY87" s="173"/>
      <c r="BZ87" s="173"/>
      <c r="CA87" s="173"/>
      <c r="CB87" s="81">
        <v>8.3199999999999996E-2</v>
      </c>
      <c r="CC87" s="138">
        <v>0</v>
      </c>
      <c r="CD87" s="93">
        <f t="shared" si="169"/>
        <v>0</v>
      </c>
      <c r="CE87" s="173"/>
      <c r="CF87" s="173"/>
      <c r="CG87" s="173"/>
      <c r="CH87" s="81">
        <v>8.3199999999999996E-2</v>
      </c>
      <c r="CI87" s="138">
        <v>0</v>
      </c>
      <c r="CJ87" s="93">
        <f t="shared" si="170"/>
        <v>0</v>
      </c>
      <c r="CK87" s="173"/>
      <c r="CL87" s="173"/>
      <c r="CM87" s="173"/>
      <c r="CN87" s="81">
        <v>8.5199999999999998E-2</v>
      </c>
      <c r="CO87" s="138">
        <v>0</v>
      </c>
      <c r="CP87" s="93">
        <f t="shared" si="171"/>
        <v>0</v>
      </c>
      <c r="CQ87" s="170"/>
      <c r="CR87" s="172"/>
      <c r="CS87" s="86">
        <f>IF(T87="SUMA",(Z87+AF87+AL87+AR87+AX87+BD87+BJ87+BP87+CH87+CN87+BV87+CB87),(#REF!))</f>
        <v>1.0003999999999997</v>
      </c>
      <c r="CT87" s="91">
        <f t="shared" si="173"/>
        <v>0</v>
      </c>
      <c r="CU87" s="97">
        <f t="shared" si="172"/>
        <v>0</v>
      </c>
    </row>
    <row r="88" spans="1:100" s="2" customFormat="1" ht="195" customHeight="1" thickBot="1" x14ac:dyDescent="0.4">
      <c r="A88" s="125" t="s">
        <v>167</v>
      </c>
      <c r="B88" s="129">
        <v>7560</v>
      </c>
      <c r="C88" s="54">
        <v>6</v>
      </c>
      <c r="D88" s="67" t="e">
        <f>IF(C88="","",+VLOOKUP(CONCATENATE(B88,"-",C88),#REF!,2,FALSE))</f>
        <v>#REF!</v>
      </c>
      <c r="E88" s="67" t="s">
        <v>142</v>
      </c>
      <c r="F88" s="54" t="s">
        <v>120</v>
      </c>
      <c r="G88" s="54">
        <v>160</v>
      </c>
      <c r="H88" s="54" t="s">
        <v>120</v>
      </c>
      <c r="I88" s="54" t="s">
        <v>122</v>
      </c>
      <c r="J88" s="54" t="s">
        <v>128</v>
      </c>
      <c r="K88" s="54" t="s">
        <v>122</v>
      </c>
      <c r="L88" s="54" t="s">
        <v>120</v>
      </c>
      <c r="M88" s="54" t="s">
        <v>122</v>
      </c>
      <c r="N88" s="54" t="s">
        <v>129</v>
      </c>
      <c r="O88" s="53">
        <v>1</v>
      </c>
      <c r="P88" s="68" t="s">
        <v>187</v>
      </c>
      <c r="Q88" s="72" t="s">
        <v>188</v>
      </c>
      <c r="R88" s="56">
        <v>18</v>
      </c>
      <c r="S88" s="56">
        <v>10</v>
      </c>
      <c r="T88" s="53" t="s">
        <v>119</v>
      </c>
      <c r="U88" s="53" t="s">
        <v>154</v>
      </c>
      <c r="V88" s="53" t="s">
        <v>158</v>
      </c>
      <c r="W88" s="68" t="s">
        <v>175</v>
      </c>
      <c r="X88" s="68" t="s">
        <v>267</v>
      </c>
      <c r="Y88" s="68" t="s">
        <v>205</v>
      </c>
      <c r="Z88" s="81">
        <v>6.3299999999999995E-2</v>
      </c>
      <c r="AA88" s="138">
        <v>0</v>
      </c>
      <c r="AB88" s="93">
        <f t="shared" si="174"/>
        <v>0</v>
      </c>
      <c r="AC88" s="173"/>
      <c r="AD88" s="173"/>
      <c r="AE88" s="173"/>
      <c r="AF88" s="81">
        <v>6.3299999999999995E-2</v>
      </c>
      <c r="AG88" s="138">
        <v>0</v>
      </c>
      <c r="AH88" s="93">
        <f t="shared" si="161"/>
        <v>0</v>
      </c>
      <c r="AI88" s="173"/>
      <c r="AJ88" s="173"/>
      <c r="AK88" s="173"/>
      <c r="AL88" s="81">
        <v>0.12330000000000001</v>
      </c>
      <c r="AM88" s="138">
        <v>0</v>
      </c>
      <c r="AN88" s="93">
        <f t="shared" si="162"/>
        <v>0</v>
      </c>
      <c r="AO88" s="173"/>
      <c r="AP88" s="173"/>
      <c r="AQ88" s="173"/>
      <c r="AR88" s="81">
        <v>0.15329999999999999</v>
      </c>
      <c r="AS88" s="138">
        <v>0</v>
      </c>
      <c r="AT88" s="93">
        <f t="shared" si="163"/>
        <v>0</v>
      </c>
      <c r="AU88" s="173"/>
      <c r="AV88" s="173"/>
      <c r="AW88" s="173"/>
      <c r="AX88" s="81">
        <v>0.15329999999999999</v>
      </c>
      <c r="AY88" s="138">
        <v>0</v>
      </c>
      <c r="AZ88" s="93">
        <f t="shared" si="164"/>
        <v>0</v>
      </c>
      <c r="BA88" s="173"/>
      <c r="BB88" s="173"/>
      <c r="BC88" s="173"/>
      <c r="BD88" s="81">
        <v>0.13830000000000001</v>
      </c>
      <c r="BE88" s="138">
        <v>0</v>
      </c>
      <c r="BF88" s="93">
        <f t="shared" si="165"/>
        <v>0</v>
      </c>
      <c r="BG88" s="173"/>
      <c r="BH88" s="173"/>
      <c r="BI88" s="173"/>
      <c r="BJ88" s="81">
        <v>0.09</v>
      </c>
      <c r="BK88" s="138">
        <v>0</v>
      </c>
      <c r="BL88" s="93">
        <f t="shared" si="166"/>
        <v>0</v>
      </c>
      <c r="BM88" s="173"/>
      <c r="BN88" s="173"/>
      <c r="BO88" s="173"/>
      <c r="BP88" s="81">
        <v>6.8000000000000005E-2</v>
      </c>
      <c r="BQ88" s="138">
        <v>0</v>
      </c>
      <c r="BR88" s="93">
        <f t="shared" si="167"/>
        <v>0</v>
      </c>
      <c r="BS88" s="173"/>
      <c r="BT88" s="173"/>
      <c r="BU88" s="173"/>
      <c r="BV88" s="81">
        <v>6.6000000000000003E-2</v>
      </c>
      <c r="BW88" s="138">
        <v>0</v>
      </c>
      <c r="BX88" s="93">
        <f t="shared" si="168"/>
        <v>0</v>
      </c>
      <c r="BY88" s="173"/>
      <c r="BZ88" s="173"/>
      <c r="CA88" s="173"/>
      <c r="CB88" s="81">
        <v>5.3999999999999999E-2</v>
      </c>
      <c r="CC88" s="138">
        <v>0</v>
      </c>
      <c r="CD88" s="93">
        <f t="shared" si="169"/>
        <v>0</v>
      </c>
      <c r="CE88" s="173"/>
      <c r="CF88" s="173"/>
      <c r="CG88" s="173"/>
      <c r="CH88" s="81">
        <v>1.4999999999999999E-2</v>
      </c>
      <c r="CI88" s="138">
        <v>0</v>
      </c>
      <c r="CJ88" s="93">
        <f t="shared" si="170"/>
        <v>0</v>
      </c>
      <c r="CK88" s="173"/>
      <c r="CL88" s="173"/>
      <c r="CM88" s="173"/>
      <c r="CN88" s="81">
        <v>1.2E-2</v>
      </c>
      <c r="CO88" s="138">
        <v>0</v>
      </c>
      <c r="CP88" s="93">
        <f t="shared" si="171"/>
        <v>0</v>
      </c>
      <c r="CQ88" s="170"/>
      <c r="CR88" s="172"/>
      <c r="CS88" s="86">
        <f>IF(T88="SUMA",(Z88+AF88+AL88+AR88+AX88+BD88+BJ88+BP88+CH88+CN88+BV88+CB88),(#REF!))</f>
        <v>0.99980000000000002</v>
      </c>
      <c r="CT88" s="81">
        <f t="shared" si="173"/>
        <v>0</v>
      </c>
      <c r="CU88" s="97">
        <f t="shared" si="172"/>
        <v>0</v>
      </c>
    </row>
    <row r="89" spans="1:100" s="2" customFormat="1" ht="195" customHeight="1" thickBot="1" x14ac:dyDescent="0.4">
      <c r="A89" s="125" t="s">
        <v>167</v>
      </c>
      <c r="B89" s="129" t="s">
        <v>189</v>
      </c>
      <c r="C89" s="58" t="s">
        <v>190</v>
      </c>
      <c r="D89" s="67" t="s">
        <v>191</v>
      </c>
      <c r="E89" s="67" t="s">
        <v>142</v>
      </c>
      <c r="F89" s="54" t="s">
        <v>120</v>
      </c>
      <c r="G89" s="54">
        <v>160</v>
      </c>
      <c r="H89" s="54" t="s">
        <v>120</v>
      </c>
      <c r="I89" s="54" t="s">
        <v>122</v>
      </c>
      <c r="J89" s="54" t="s">
        <v>128</v>
      </c>
      <c r="K89" s="54" t="s">
        <v>122</v>
      </c>
      <c r="L89" s="54" t="s">
        <v>120</v>
      </c>
      <c r="M89" s="54" t="s">
        <v>122</v>
      </c>
      <c r="N89" s="54" t="s">
        <v>129</v>
      </c>
      <c r="O89" s="53">
        <v>0.25</v>
      </c>
      <c r="P89" s="68" t="s">
        <v>192</v>
      </c>
      <c r="Q89" s="72" t="s">
        <v>193</v>
      </c>
      <c r="R89" s="60">
        <v>1</v>
      </c>
      <c r="S89" s="60">
        <v>1</v>
      </c>
      <c r="T89" s="53" t="s">
        <v>161</v>
      </c>
      <c r="U89" s="53" t="s">
        <v>152</v>
      </c>
      <c r="V89" s="53" t="s">
        <v>158</v>
      </c>
      <c r="W89" s="68" t="s">
        <v>175</v>
      </c>
      <c r="X89" s="68" t="s">
        <v>267</v>
      </c>
      <c r="Y89" s="68" t="s">
        <v>194</v>
      </c>
      <c r="Z89" s="77">
        <v>1</v>
      </c>
      <c r="AA89" s="138">
        <v>0</v>
      </c>
      <c r="AB89" s="93">
        <f t="shared" ref="AB89" si="175">IF(ISERROR(AA89/Z89),0,(AA89/Z89))</f>
        <v>0</v>
      </c>
      <c r="AC89" s="173"/>
      <c r="AD89" s="173"/>
      <c r="AE89" s="173"/>
      <c r="AF89" s="81">
        <v>1</v>
      </c>
      <c r="AG89" s="138">
        <v>0</v>
      </c>
      <c r="AH89" s="93">
        <f t="shared" si="161"/>
        <v>0</v>
      </c>
      <c r="AI89" s="173"/>
      <c r="AJ89" s="173"/>
      <c r="AK89" s="173"/>
      <c r="AL89" s="81">
        <v>1</v>
      </c>
      <c r="AM89" s="138">
        <v>0</v>
      </c>
      <c r="AN89" s="93">
        <f t="shared" si="162"/>
        <v>0</v>
      </c>
      <c r="AO89" s="173"/>
      <c r="AP89" s="173"/>
      <c r="AQ89" s="173"/>
      <c r="AR89" s="81">
        <v>1</v>
      </c>
      <c r="AS89" s="138">
        <v>0</v>
      </c>
      <c r="AT89" s="93">
        <f t="shared" si="163"/>
        <v>0</v>
      </c>
      <c r="AU89" s="173"/>
      <c r="AV89" s="173"/>
      <c r="AW89" s="173"/>
      <c r="AX89" s="81">
        <v>1</v>
      </c>
      <c r="AY89" s="138">
        <v>0</v>
      </c>
      <c r="AZ89" s="93">
        <f t="shared" si="164"/>
        <v>0</v>
      </c>
      <c r="BA89" s="173"/>
      <c r="BB89" s="173"/>
      <c r="BC89" s="173"/>
      <c r="BD89" s="81">
        <v>1</v>
      </c>
      <c r="BE89" s="138">
        <v>0</v>
      </c>
      <c r="BF89" s="93">
        <f t="shared" si="165"/>
        <v>0</v>
      </c>
      <c r="BG89" s="173"/>
      <c r="BH89" s="173"/>
      <c r="BI89" s="173"/>
      <c r="BJ89" s="81">
        <v>1</v>
      </c>
      <c r="BK89" s="138">
        <v>0</v>
      </c>
      <c r="BL89" s="93">
        <f t="shared" si="166"/>
        <v>0</v>
      </c>
      <c r="BM89" s="173"/>
      <c r="BN89" s="173"/>
      <c r="BO89" s="173"/>
      <c r="BP89" s="81">
        <v>1</v>
      </c>
      <c r="BQ89" s="138">
        <v>0</v>
      </c>
      <c r="BR89" s="93">
        <f t="shared" si="167"/>
        <v>0</v>
      </c>
      <c r="BS89" s="173"/>
      <c r="BT89" s="173"/>
      <c r="BU89" s="173"/>
      <c r="BV89" s="81">
        <v>1</v>
      </c>
      <c r="BW89" s="138">
        <v>0</v>
      </c>
      <c r="BX89" s="93">
        <f t="shared" si="168"/>
        <v>0</v>
      </c>
      <c r="BY89" s="173"/>
      <c r="BZ89" s="173"/>
      <c r="CA89" s="173"/>
      <c r="CB89" s="81">
        <v>1</v>
      </c>
      <c r="CC89" s="138">
        <v>0</v>
      </c>
      <c r="CD89" s="93">
        <f t="shared" si="169"/>
        <v>0</v>
      </c>
      <c r="CE89" s="173"/>
      <c r="CF89" s="173"/>
      <c r="CG89" s="173"/>
      <c r="CH89" s="81">
        <v>1</v>
      </c>
      <c r="CI89" s="138">
        <v>0</v>
      </c>
      <c r="CJ89" s="93">
        <f t="shared" si="170"/>
        <v>0</v>
      </c>
      <c r="CK89" s="173"/>
      <c r="CL89" s="173"/>
      <c r="CM89" s="173"/>
      <c r="CN89" s="81">
        <v>1</v>
      </c>
      <c r="CO89" s="138">
        <v>0</v>
      </c>
      <c r="CP89" s="93">
        <f t="shared" si="171"/>
        <v>0</v>
      </c>
      <c r="CQ89" s="170"/>
      <c r="CR89" s="172"/>
      <c r="CS89" s="86">
        <v>1</v>
      </c>
      <c r="CT89" s="81">
        <f>IF(T89="SUMA",(AA89+AG89+AM89+AS89+AY89+BE89+BK89+BQ89+CI89+CO89+BW89+CC89),(AA89))</f>
        <v>0</v>
      </c>
      <c r="CU89" s="97">
        <f t="shared" si="172"/>
        <v>0</v>
      </c>
    </row>
    <row r="90" spans="1:100" s="2" customFormat="1" ht="195" customHeight="1" thickBot="1" x14ac:dyDescent="0.4">
      <c r="A90" s="125" t="s">
        <v>167</v>
      </c>
      <c r="B90" s="129" t="s">
        <v>189</v>
      </c>
      <c r="C90" s="58" t="s">
        <v>190</v>
      </c>
      <c r="D90" s="67" t="s">
        <v>191</v>
      </c>
      <c r="E90" s="67" t="s">
        <v>142</v>
      </c>
      <c r="F90" s="54" t="s">
        <v>120</v>
      </c>
      <c r="G90" s="54">
        <v>160</v>
      </c>
      <c r="H90" s="54" t="s">
        <v>120</v>
      </c>
      <c r="I90" s="54" t="s">
        <v>122</v>
      </c>
      <c r="J90" s="54" t="s">
        <v>128</v>
      </c>
      <c r="K90" s="54" t="s">
        <v>122</v>
      </c>
      <c r="L90" s="54" t="s">
        <v>120</v>
      </c>
      <c r="M90" s="54" t="s">
        <v>122</v>
      </c>
      <c r="N90" s="54" t="s">
        <v>129</v>
      </c>
      <c r="O90" s="53">
        <v>0.25</v>
      </c>
      <c r="P90" s="68" t="s">
        <v>195</v>
      </c>
      <c r="Q90" s="72" t="s">
        <v>196</v>
      </c>
      <c r="R90" s="60">
        <v>1</v>
      </c>
      <c r="S90" s="60">
        <v>1</v>
      </c>
      <c r="T90" s="53" t="s">
        <v>163</v>
      </c>
      <c r="U90" s="53" t="s">
        <v>152</v>
      </c>
      <c r="V90" s="53" t="s">
        <v>158</v>
      </c>
      <c r="W90" s="68" t="s">
        <v>175</v>
      </c>
      <c r="X90" s="68" t="s">
        <v>197</v>
      </c>
      <c r="Y90" s="68" t="s">
        <v>198</v>
      </c>
      <c r="Z90" s="81">
        <v>8.3299999999999999E-2</v>
      </c>
      <c r="AA90" s="138">
        <v>0</v>
      </c>
      <c r="AB90" s="93">
        <f t="shared" ref="AB90:AB92" si="176">IF(ISERROR(AA90/Z90),0,(AA90/Z90))</f>
        <v>0</v>
      </c>
      <c r="AC90" s="173"/>
      <c r="AD90" s="173"/>
      <c r="AE90" s="173"/>
      <c r="AF90" s="81">
        <v>0.6</v>
      </c>
      <c r="AG90" s="138">
        <v>0</v>
      </c>
      <c r="AH90" s="93">
        <f t="shared" si="161"/>
        <v>0</v>
      </c>
      <c r="AI90" s="173"/>
      <c r="AJ90" s="173"/>
      <c r="AK90" s="173"/>
      <c r="AL90" s="81">
        <v>0.6</v>
      </c>
      <c r="AM90" s="138">
        <v>0</v>
      </c>
      <c r="AN90" s="93">
        <f t="shared" si="162"/>
        <v>0</v>
      </c>
      <c r="AO90" s="173"/>
      <c r="AP90" s="173"/>
      <c r="AQ90" s="173"/>
      <c r="AR90" s="81">
        <v>0.6</v>
      </c>
      <c r="AS90" s="138">
        <v>0</v>
      </c>
      <c r="AT90" s="93">
        <f t="shared" si="163"/>
        <v>0</v>
      </c>
      <c r="AU90" s="173"/>
      <c r="AV90" s="173"/>
      <c r="AW90" s="173"/>
      <c r="AX90" s="81">
        <v>0.6</v>
      </c>
      <c r="AY90" s="138">
        <v>0</v>
      </c>
      <c r="AZ90" s="93">
        <f t="shared" si="164"/>
        <v>0</v>
      </c>
      <c r="BA90" s="173"/>
      <c r="BB90" s="173"/>
      <c r="BC90" s="173"/>
      <c r="BD90" s="81">
        <v>0.6</v>
      </c>
      <c r="BE90" s="138">
        <v>0</v>
      </c>
      <c r="BF90" s="93">
        <f t="shared" si="165"/>
        <v>0</v>
      </c>
      <c r="BG90" s="173"/>
      <c r="BH90" s="173"/>
      <c r="BI90" s="173"/>
      <c r="BJ90" s="81">
        <v>0.6</v>
      </c>
      <c r="BK90" s="138">
        <v>0</v>
      </c>
      <c r="BL90" s="93">
        <f t="shared" si="166"/>
        <v>0</v>
      </c>
      <c r="BM90" s="173"/>
      <c r="BN90" s="173"/>
      <c r="BO90" s="173"/>
      <c r="BP90" s="81">
        <v>0.6</v>
      </c>
      <c r="BQ90" s="138">
        <v>0</v>
      </c>
      <c r="BR90" s="93">
        <f t="shared" si="167"/>
        <v>0</v>
      </c>
      <c r="BS90" s="173"/>
      <c r="BT90" s="173"/>
      <c r="BU90" s="173"/>
      <c r="BV90" s="81">
        <v>0.7</v>
      </c>
      <c r="BW90" s="138">
        <v>0</v>
      </c>
      <c r="BX90" s="93">
        <f t="shared" si="168"/>
        <v>0</v>
      </c>
      <c r="BY90" s="173"/>
      <c r="BZ90" s="173"/>
      <c r="CA90" s="173"/>
      <c r="CB90" s="81">
        <v>0.75</v>
      </c>
      <c r="CC90" s="138">
        <v>0</v>
      </c>
      <c r="CD90" s="93">
        <f t="shared" si="169"/>
        <v>0</v>
      </c>
      <c r="CE90" s="173"/>
      <c r="CF90" s="173"/>
      <c r="CG90" s="173"/>
      <c r="CH90" s="81">
        <v>0.8</v>
      </c>
      <c r="CI90" s="138">
        <v>0</v>
      </c>
      <c r="CJ90" s="93">
        <f t="shared" si="170"/>
        <v>0</v>
      </c>
      <c r="CK90" s="173"/>
      <c r="CL90" s="173"/>
      <c r="CM90" s="173"/>
      <c r="CN90" s="81">
        <v>1</v>
      </c>
      <c r="CO90" s="138">
        <v>0</v>
      </c>
      <c r="CP90" s="93">
        <f t="shared" si="171"/>
        <v>0</v>
      </c>
      <c r="CQ90" s="170"/>
      <c r="CR90" s="172"/>
      <c r="CS90" s="88">
        <v>1</v>
      </c>
      <c r="CT90" s="81">
        <f t="shared" si="173"/>
        <v>0</v>
      </c>
      <c r="CU90" s="97">
        <f t="shared" si="172"/>
        <v>0</v>
      </c>
    </row>
    <row r="91" spans="1:100" s="2" customFormat="1" ht="195" customHeight="1" thickBot="1" x14ac:dyDescent="0.4">
      <c r="A91" s="125" t="s">
        <v>167</v>
      </c>
      <c r="B91" s="129" t="s">
        <v>189</v>
      </c>
      <c r="C91" s="58" t="s">
        <v>190</v>
      </c>
      <c r="D91" s="67" t="s">
        <v>191</v>
      </c>
      <c r="E91" s="67" t="s">
        <v>142</v>
      </c>
      <c r="F91" s="54" t="s">
        <v>120</v>
      </c>
      <c r="G91" s="54">
        <v>160</v>
      </c>
      <c r="H91" s="54" t="s">
        <v>120</v>
      </c>
      <c r="I91" s="54" t="s">
        <v>122</v>
      </c>
      <c r="J91" s="54" t="s">
        <v>128</v>
      </c>
      <c r="K91" s="54" t="s">
        <v>122</v>
      </c>
      <c r="L91" s="54" t="s">
        <v>120</v>
      </c>
      <c r="M91" s="54" t="s">
        <v>122</v>
      </c>
      <c r="N91" s="54" t="s">
        <v>129</v>
      </c>
      <c r="O91" s="53">
        <v>0.25</v>
      </c>
      <c r="P91" s="73" t="s">
        <v>199</v>
      </c>
      <c r="Q91" s="73" t="s">
        <v>200</v>
      </c>
      <c r="R91" s="60">
        <v>1</v>
      </c>
      <c r="S91" s="60">
        <v>0.9</v>
      </c>
      <c r="T91" s="53" t="s">
        <v>163</v>
      </c>
      <c r="U91" s="53" t="s">
        <v>152</v>
      </c>
      <c r="V91" s="53" t="s">
        <v>158</v>
      </c>
      <c r="W91" s="68" t="s">
        <v>175</v>
      </c>
      <c r="X91" s="68" t="s">
        <v>197</v>
      </c>
      <c r="Y91" s="68" t="s">
        <v>201</v>
      </c>
      <c r="Z91" s="81">
        <v>0</v>
      </c>
      <c r="AA91" s="138">
        <v>0</v>
      </c>
      <c r="AB91" s="93">
        <f t="shared" si="176"/>
        <v>0</v>
      </c>
      <c r="AC91" s="173"/>
      <c r="AD91" s="173"/>
      <c r="AE91" s="173"/>
      <c r="AF91" s="81">
        <v>9.8100000000000007E-2</v>
      </c>
      <c r="AG91" s="138">
        <v>0</v>
      </c>
      <c r="AH91" s="93">
        <f t="shared" si="161"/>
        <v>0</v>
      </c>
      <c r="AI91" s="173"/>
      <c r="AJ91" s="173"/>
      <c r="AK91" s="173"/>
      <c r="AL91" s="81">
        <v>0.1799</v>
      </c>
      <c r="AM91" s="138">
        <v>0</v>
      </c>
      <c r="AN91" s="93">
        <f t="shared" si="162"/>
        <v>0</v>
      </c>
      <c r="AO91" s="173"/>
      <c r="AP91" s="173"/>
      <c r="AQ91" s="173"/>
      <c r="AR91" s="81">
        <v>0.26169999999999999</v>
      </c>
      <c r="AS91" s="138">
        <v>0</v>
      </c>
      <c r="AT91" s="93">
        <f t="shared" si="163"/>
        <v>0</v>
      </c>
      <c r="AU91" s="173"/>
      <c r="AV91" s="173"/>
      <c r="AW91" s="173"/>
      <c r="AX91" s="81">
        <v>0.34350000000000003</v>
      </c>
      <c r="AY91" s="138">
        <v>0</v>
      </c>
      <c r="AZ91" s="93">
        <f t="shared" si="164"/>
        <v>0</v>
      </c>
      <c r="BA91" s="173"/>
      <c r="BB91" s="173"/>
      <c r="BC91" s="173"/>
      <c r="BD91" s="81">
        <v>0.42530000000000001</v>
      </c>
      <c r="BE91" s="138">
        <v>0</v>
      </c>
      <c r="BF91" s="93">
        <f t="shared" si="165"/>
        <v>0</v>
      </c>
      <c r="BG91" s="173"/>
      <c r="BH91" s="173"/>
      <c r="BI91" s="173"/>
      <c r="BJ91" s="81">
        <v>0.49080000000000001</v>
      </c>
      <c r="BK91" s="138">
        <v>0</v>
      </c>
      <c r="BL91" s="93">
        <f t="shared" si="166"/>
        <v>0</v>
      </c>
      <c r="BM91" s="173"/>
      <c r="BN91" s="173"/>
      <c r="BO91" s="173"/>
      <c r="BP91" s="81">
        <v>0.5726</v>
      </c>
      <c r="BQ91" s="138">
        <v>0</v>
      </c>
      <c r="BR91" s="93">
        <f t="shared" si="167"/>
        <v>0</v>
      </c>
      <c r="BS91" s="173"/>
      <c r="BT91" s="173"/>
      <c r="BU91" s="173"/>
      <c r="BV91" s="81">
        <v>0.66439999999999999</v>
      </c>
      <c r="BW91" s="138">
        <v>0</v>
      </c>
      <c r="BX91" s="93">
        <f t="shared" si="168"/>
        <v>0</v>
      </c>
      <c r="BY91" s="173"/>
      <c r="BZ91" s="173"/>
      <c r="CA91" s="173"/>
      <c r="CB91" s="81">
        <v>0.73619999999999997</v>
      </c>
      <c r="CC91" s="138">
        <v>0</v>
      </c>
      <c r="CD91" s="93">
        <f t="shared" si="169"/>
        <v>0</v>
      </c>
      <c r="CE91" s="173"/>
      <c r="CF91" s="173"/>
      <c r="CG91" s="173"/>
      <c r="CH91" s="81">
        <v>0.81799999999999995</v>
      </c>
      <c r="CI91" s="138">
        <v>0</v>
      </c>
      <c r="CJ91" s="93">
        <f t="shared" si="170"/>
        <v>0</v>
      </c>
      <c r="CK91" s="173"/>
      <c r="CL91" s="173"/>
      <c r="CM91" s="173"/>
      <c r="CN91" s="81">
        <v>0.9</v>
      </c>
      <c r="CO91" s="138">
        <v>0</v>
      </c>
      <c r="CP91" s="93">
        <f t="shared" si="171"/>
        <v>0</v>
      </c>
      <c r="CQ91" s="170"/>
      <c r="CR91" s="172"/>
      <c r="CS91" s="88">
        <v>0.9</v>
      </c>
      <c r="CT91" s="81">
        <f t="shared" si="173"/>
        <v>0</v>
      </c>
      <c r="CU91" s="97">
        <f t="shared" si="172"/>
        <v>0</v>
      </c>
    </row>
    <row r="92" spans="1:100" s="2" customFormat="1" ht="195.75" customHeight="1" thickBot="1" x14ac:dyDescent="0.4">
      <c r="A92" s="126" t="s">
        <v>167</v>
      </c>
      <c r="B92" s="130" t="s">
        <v>189</v>
      </c>
      <c r="C92" s="111" t="s">
        <v>190</v>
      </c>
      <c r="D92" s="98" t="s">
        <v>191</v>
      </c>
      <c r="E92" s="98" t="s">
        <v>142</v>
      </c>
      <c r="F92" s="99" t="s">
        <v>120</v>
      </c>
      <c r="G92" s="99">
        <v>160</v>
      </c>
      <c r="H92" s="99" t="s">
        <v>120</v>
      </c>
      <c r="I92" s="99" t="s">
        <v>122</v>
      </c>
      <c r="J92" s="99" t="s">
        <v>128</v>
      </c>
      <c r="K92" s="99" t="s">
        <v>122</v>
      </c>
      <c r="L92" s="99" t="s">
        <v>120</v>
      </c>
      <c r="M92" s="99" t="s">
        <v>122</v>
      </c>
      <c r="N92" s="99" t="s">
        <v>129</v>
      </c>
      <c r="O92" s="100">
        <v>0.25</v>
      </c>
      <c r="P92" s="112" t="s">
        <v>202</v>
      </c>
      <c r="Q92" s="112" t="s">
        <v>203</v>
      </c>
      <c r="R92" s="102">
        <v>1</v>
      </c>
      <c r="S92" s="102">
        <v>1</v>
      </c>
      <c r="T92" s="100" t="s">
        <v>163</v>
      </c>
      <c r="U92" s="100" t="s">
        <v>152</v>
      </c>
      <c r="V92" s="100" t="s">
        <v>158</v>
      </c>
      <c r="W92" s="101" t="s">
        <v>175</v>
      </c>
      <c r="X92" s="101" t="s">
        <v>197</v>
      </c>
      <c r="Y92" s="101" t="s">
        <v>204</v>
      </c>
      <c r="Z92" s="103">
        <v>0.2</v>
      </c>
      <c r="AA92" s="138">
        <v>0</v>
      </c>
      <c r="AB92" s="93">
        <f t="shared" si="176"/>
        <v>0</v>
      </c>
      <c r="AC92" s="187"/>
      <c r="AD92" s="187"/>
      <c r="AE92" s="187"/>
      <c r="AF92" s="103">
        <v>0.35</v>
      </c>
      <c r="AG92" s="138">
        <v>0</v>
      </c>
      <c r="AH92" s="93">
        <f t="shared" si="161"/>
        <v>0</v>
      </c>
      <c r="AI92" s="187"/>
      <c r="AJ92" s="187"/>
      <c r="AK92" s="187"/>
      <c r="AL92" s="103">
        <v>0.7</v>
      </c>
      <c r="AM92" s="138">
        <v>0</v>
      </c>
      <c r="AN92" s="93">
        <f t="shared" si="162"/>
        <v>0</v>
      </c>
      <c r="AO92" s="187"/>
      <c r="AP92" s="187"/>
      <c r="AQ92" s="187"/>
      <c r="AR92" s="103">
        <v>1</v>
      </c>
      <c r="AS92" s="138">
        <v>0</v>
      </c>
      <c r="AT92" s="93">
        <f t="shared" si="163"/>
        <v>0</v>
      </c>
      <c r="AU92" s="187"/>
      <c r="AV92" s="187"/>
      <c r="AW92" s="187"/>
      <c r="AX92" s="103">
        <v>1</v>
      </c>
      <c r="AY92" s="138">
        <v>0</v>
      </c>
      <c r="AZ92" s="93">
        <f t="shared" si="164"/>
        <v>0</v>
      </c>
      <c r="BA92" s="187"/>
      <c r="BB92" s="187"/>
      <c r="BC92" s="187"/>
      <c r="BD92" s="103">
        <v>1</v>
      </c>
      <c r="BE92" s="138">
        <v>0</v>
      </c>
      <c r="BF92" s="93">
        <f t="shared" si="165"/>
        <v>0</v>
      </c>
      <c r="BG92" s="187"/>
      <c r="BH92" s="187"/>
      <c r="BI92" s="187"/>
      <c r="BJ92" s="103">
        <v>1</v>
      </c>
      <c r="BK92" s="138">
        <v>0</v>
      </c>
      <c r="BL92" s="93">
        <f t="shared" si="166"/>
        <v>0</v>
      </c>
      <c r="BM92" s="187"/>
      <c r="BN92" s="187"/>
      <c r="BO92" s="187"/>
      <c r="BP92" s="103">
        <v>1</v>
      </c>
      <c r="BQ92" s="138">
        <v>0</v>
      </c>
      <c r="BR92" s="93">
        <f t="shared" si="167"/>
        <v>0</v>
      </c>
      <c r="BS92" s="187"/>
      <c r="BT92" s="187"/>
      <c r="BU92" s="187"/>
      <c r="BV92" s="103">
        <v>1</v>
      </c>
      <c r="BW92" s="138">
        <v>0</v>
      </c>
      <c r="BX92" s="93">
        <f t="shared" si="168"/>
        <v>0</v>
      </c>
      <c r="BY92" s="187"/>
      <c r="BZ92" s="187"/>
      <c r="CA92" s="187"/>
      <c r="CB92" s="103">
        <v>1</v>
      </c>
      <c r="CC92" s="138">
        <v>0</v>
      </c>
      <c r="CD92" s="93">
        <f t="shared" si="169"/>
        <v>0</v>
      </c>
      <c r="CE92" s="187"/>
      <c r="CF92" s="187"/>
      <c r="CG92" s="187"/>
      <c r="CH92" s="103">
        <v>1</v>
      </c>
      <c r="CI92" s="138">
        <v>0</v>
      </c>
      <c r="CJ92" s="93">
        <f t="shared" si="170"/>
        <v>0</v>
      </c>
      <c r="CK92" s="187"/>
      <c r="CL92" s="187"/>
      <c r="CM92" s="187"/>
      <c r="CN92" s="103">
        <v>1</v>
      </c>
      <c r="CO92" s="138">
        <v>0</v>
      </c>
      <c r="CP92" s="93">
        <f t="shared" si="171"/>
        <v>0</v>
      </c>
      <c r="CQ92" s="170"/>
      <c r="CR92" s="172"/>
      <c r="CS92" s="113">
        <f>+AR92</f>
        <v>1</v>
      </c>
      <c r="CT92" s="103">
        <f t="shared" si="173"/>
        <v>0</v>
      </c>
      <c r="CU92" s="105">
        <f>IF(ISERROR(CT92/CS92),0,(CT92/CS92))</f>
        <v>0</v>
      </c>
    </row>
    <row r="93" spans="1:100" s="2" customFormat="1" ht="51" customHeight="1" x14ac:dyDescent="0.35">
      <c r="A93" s="128"/>
      <c r="B93" s="132"/>
      <c r="C93" s="52"/>
      <c r="D93" s="59"/>
      <c r="E93" s="59"/>
      <c r="F93" s="48"/>
      <c r="G93" s="48"/>
      <c r="H93" s="48"/>
      <c r="I93" s="48"/>
      <c r="J93" s="48"/>
      <c r="K93" s="48"/>
      <c r="L93" s="48"/>
      <c r="M93" s="48"/>
      <c r="N93" s="48"/>
      <c r="O93" s="70"/>
      <c r="P93" s="74"/>
      <c r="Q93" s="74"/>
      <c r="R93" s="49"/>
      <c r="S93" s="49"/>
      <c r="T93" s="49"/>
      <c r="U93" s="49"/>
      <c r="V93" s="49"/>
      <c r="W93" s="74"/>
      <c r="X93" s="74"/>
      <c r="Y93" s="74"/>
      <c r="Z93" s="82"/>
      <c r="AA93" s="48"/>
      <c r="AB93" s="48"/>
      <c r="AC93" s="50"/>
      <c r="AD93" s="51"/>
      <c r="AE93" s="51"/>
      <c r="AF93" s="83"/>
      <c r="AG93" s="48"/>
      <c r="AH93" s="48"/>
      <c r="AI93" s="50"/>
      <c r="AJ93" s="51"/>
      <c r="AK93" s="51"/>
      <c r="AL93" s="83"/>
      <c r="AM93" s="48"/>
      <c r="AN93" s="48"/>
      <c r="AO93" s="50"/>
      <c r="AP93" s="51"/>
      <c r="AQ93" s="51"/>
      <c r="AR93" s="83"/>
      <c r="AS93" s="48"/>
      <c r="AT93" s="48"/>
      <c r="AU93" s="50"/>
      <c r="AV93" s="51"/>
      <c r="AW93" s="51"/>
      <c r="AX93" s="83"/>
      <c r="AY93" s="48"/>
      <c r="AZ93" s="48"/>
      <c r="BA93" s="50"/>
      <c r="BB93" s="51"/>
      <c r="BC93" s="51"/>
      <c r="BD93" s="83"/>
      <c r="BE93" s="48"/>
      <c r="BF93" s="48"/>
      <c r="BG93" s="50"/>
      <c r="BH93" s="51"/>
      <c r="BI93" s="51"/>
      <c r="BJ93" s="83"/>
      <c r="BK93" s="48"/>
      <c r="BL93" s="48"/>
      <c r="BM93" s="50"/>
      <c r="BN93" s="51"/>
      <c r="BO93" s="51"/>
      <c r="BP93" s="83"/>
      <c r="BQ93" s="48"/>
      <c r="BR93" s="48"/>
      <c r="BS93" s="50"/>
      <c r="BT93" s="51"/>
      <c r="BU93" s="51"/>
      <c r="BV93" s="83"/>
      <c r="BW93" s="48"/>
      <c r="BX93" s="48"/>
      <c r="BY93" s="50"/>
      <c r="BZ93" s="51"/>
      <c r="CA93" s="51"/>
      <c r="CB93" s="83"/>
      <c r="CC93" s="48"/>
      <c r="CD93" s="48"/>
      <c r="CE93" s="50"/>
      <c r="CF93" s="51"/>
      <c r="CG93" s="51"/>
      <c r="CH93" s="83"/>
      <c r="CI93" s="48"/>
      <c r="CJ93" s="48"/>
      <c r="CK93" s="50"/>
      <c r="CL93" s="51"/>
      <c r="CM93" s="51"/>
      <c r="CN93" s="83"/>
      <c r="CO93" s="48"/>
      <c r="CP93" s="48"/>
      <c r="CQ93" s="50"/>
      <c r="CR93" s="51"/>
      <c r="CS93" s="83"/>
      <c r="CT93" s="89"/>
      <c r="CU93" s="70"/>
      <c r="CV93" s="50"/>
    </row>
    <row r="94" spans="1:100" s="2" customFormat="1" ht="51" customHeight="1" x14ac:dyDescent="0.35">
      <c r="A94" s="128"/>
      <c r="B94" s="132"/>
      <c r="C94" s="52"/>
      <c r="D94" s="59"/>
      <c r="E94" s="59"/>
      <c r="F94" s="48"/>
      <c r="G94" s="48"/>
      <c r="H94" s="48"/>
      <c r="I94" s="48"/>
      <c r="J94" s="48"/>
      <c r="K94" s="48"/>
      <c r="L94" s="48"/>
      <c r="M94" s="48"/>
      <c r="N94" s="48"/>
      <c r="O94" s="70"/>
      <c r="P94" s="74"/>
      <c r="Q94" s="74"/>
      <c r="R94" s="49"/>
      <c r="S94" s="49"/>
      <c r="T94" s="49"/>
      <c r="U94" s="49"/>
      <c r="V94" s="49"/>
      <c r="W94" s="74"/>
      <c r="X94" s="74"/>
      <c r="Y94" s="74"/>
      <c r="Z94" s="82"/>
      <c r="AA94" s="48"/>
      <c r="AB94" s="48"/>
      <c r="AC94" s="50"/>
      <c r="AD94" s="51"/>
      <c r="AE94" s="51"/>
      <c r="AF94" s="83"/>
      <c r="AG94" s="48"/>
      <c r="AH94" s="48"/>
      <c r="AI94" s="50"/>
      <c r="AJ94" s="51"/>
      <c r="AK94" s="51"/>
      <c r="AL94" s="83"/>
      <c r="AM94" s="48"/>
      <c r="AN94" s="48"/>
      <c r="AO94" s="50"/>
      <c r="AP94" s="51"/>
      <c r="AQ94" s="51"/>
      <c r="AR94" s="83"/>
      <c r="AS94" s="48"/>
      <c r="AT94" s="48"/>
      <c r="AU94" s="50"/>
      <c r="AV94" s="51"/>
      <c r="AW94" s="51"/>
      <c r="AX94" s="83"/>
      <c r="AY94" s="48"/>
      <c r="AZ94" s="48"/>
      <c r="BA94" s="50"/>
      <c r="BB94" s="51"/>
      <c r="BC94" s="51"/>
      <c r="BD94" s="83"/>
      <c r="BE94" s="48"/>
      <c r="BF94" s="48"/>
      <c r="BG94" s="50"/>
      <c r="BH94" s="51"/>
      <c r="BI94" s="51"/>
      <c r="BJ94" s="83"/>
      <c r="BK94" s="48"/>
      <c r="BL94" s="48"/>
      <c r="BM94" s="50"/>
      <c r="BN94" s="51"/>
      <c r="BO94" s="51"/>
      <c r="BP94" s="83"/>
      <c r="BQ94" s="48"/>
      <c r="BR94" s="48"/>
      <c r="BS94" s="50"/>
      <c r="BT94" s="51"/>
      <c r="BU94" s="51"/>
      <c r="BV94" s="83"/>
      <c r="BW94" s="48"/>
      <c r="BX94" s="48"/>
      <c r="BY94" s="50"/>
      <c r="BZ94" s="51"/>
      <c r="CA94" s="51"/>
      <c r="CB94" s="83"/>
      <c r="CC94" s="48"/>
      <c r="CD94" s="48"/>
      <c r="CE94" s="50"/>
      <c r="CF94" s="51"/>
      <c r="CG94" s="51"/>
      <c r="CH94" s="83"/>
      <c r="CI94" s="48"/>
      <c r="CJ94" s="48"/>
      <c r="CK94" s="50"/>
      <c r="CL94" s="51"/>
      <c r="CM94" s="51"/>
      <c r="CN94" s="83"/>
      <c r="CO94" s="48"/>
      <c r="CP94" s="48"/>
      <c r="CQ94" s="50"/>
      <c r="CR94" s="51"/>
      <c r="CS94" s="83"/>
      <c r="CT94" s="89"/>
      <c r="CU94" s="70"/>
      <c r="CV94" s="50"/>
    </row>
    <row r="95" spans="1:100" s="2" customFormat="1" ht="51" customHeight="1" x14ac:dyDescent="0.35">
      <c r="A95" s="128"/>
      <c r="B95" s="132"/>
      <c r="C95" s="52"/>
      <c r="D95" s="59"/>
      <c r="E95" s="59"/>
      <c r="F95" s="48"/>
      <c r="G95" s="48"/>
      <c r="H95" s="48"/>
      <c r="I95" s="48"/>
      <c r="J95" s="48"/>
      <c r="K95" s="48"/>
      <c r="L95" s="48"/>
      <c r="M95" s="48"/>
      <c r="N95" s="48"/>
      <c r="O95" s="70"/>
      <c r="P95" s="74"/>
      <c r="Q95" s="74"/>
      <c r="R95" s="49"/>
      <c r="S95" s="49"/>
      <c r="T95" s="49"/>
      <c r="U95" s="49"/>
      <c r="V95" s="49"/>
      <c r="W95" s="74"/>
      <c r="X95" s="74"/>
      <c r="Y95" s="74"/>
      <c r="Z95" s="82"/>
      <c r="AA95" s="48"/>
      <c r="AB95" s="48"/>
      <c r="AC95" s="50"/>
      <c r="AD95" s="51"/>
      <c r="AE95" s="51"/>
      <c r="AF95" s="83"/>
      <c r="AG95" s="48"/>
      <c r="AH95" s="48"/>
      <c r="AI95" s="50"/>
      <c r="AJ95" s="51"/>
      <c r="AK95" s="51"/>
      <c r="AL95" s="83"/>
      <c r="AM95" s="48"/>
      <c r="AN95" s="48"/>
      <c r="AO95" s="50"/>
      <c r="AP95" s="51"/>
      <c r="AQ95" s="51"/>
      <c r="AR95" s="83"/>
      <c r="AS95" s="48"/>
      <c r="AT95" s="48"/>
      <c r="AU95" s="50"/>
      <c r="AV95" s="51"/>
      <c r="AW95" s="51"/>
      <c r="AX95" s="83"/>
      <c r="AY95" s="48"/>
      <c r="AZ95" s="48"/>
      <c r="BA95" s="50"/>
      <c r="BB95" s="51"/>
      <c r="BC95" s="51"/>
      <c r="BD95" s="83"/>
      <c r="BE95" s="48"/>
      <c r="BF95" s="48"/>
      <c r="BG95" s="50"/>
      <c r="BH95" s="51"/>
      <c r="BI95" s="51"/>
      <c r="BJ95" s="83"/>
      <c r="BK95" s="48"/>
      <c r="BL95" s="48"/>
      <c r="BM95" s="50"/>
      <c r="BN95" s="51"/>
      <c r="BO95" s="51"/>
      <c r="BP95" s="83"/>
      <c r="BQ95" s="48"/>
      <c r="BR95" s="48"/>
      <c r="BS95" s="50"/>
      <c r="BT95" s="51"/>
      <c r="BU95" s="51"/>
      <c r="BV95" s="83"/>
      <c r="BW95" s="48"/>
      <c r="BX95" s="48"/>
      <c r="BY95" s="50"/>
      <c r="BZ95" s="51"/>
      <c r="CA95" s="51"/>
      <c r="CB95" s="83"/>
      <c r="CC95" s="48"/>
      <c r="CD95" s="48"/>
      <c r="CE95" s="50"/>
      <c r="CF95" s="51"/>
      <c r="CG95" s="51"/>
      <c r="CH95" s="83"/>
      <c r="CI95" s="48"/>
      <c r="CJ95" s="48"/>
      <c r="CK95" s="50"/>
      <c r="CL95" s="51"/>
      <c r="CM95" s="51"/>
      <c r="CN95" s="83"/>
      <c r="CO95" s="48"/>
      <c r="CP95" s="48"/>
      <c r="CQ95" s="50"/>
      <c r="CR95" s="51"/>
      <c r="CS95" s="83"/>
      <c r="CT95" s="89"/>
      <c r="CU95" s="70"/>
      <c r="CV95" s="50"/>
    </row>
    <row r="96" spans="1:100" s="2" customFormat="1" ht="51" customHeight="1" x14ac:dyDescent="0.35">
      <c r="A96" s="128"/>
      <c r="B96" s="132"/>
      <c r="C96" s="52"/>
      <c r="D96" s="59"/>
      <c r="E96" s="59"/>
      <c r="F96" s="48"/>
      <c r="G96" s="48"/>
      <c r="H96" s="48"/>
      <c r="I96" s="48"/>
      <c r="J96" s="48"/>
      <c r="K96" s="48"/>
      <c r="L96" s="48"/>
      <c r="M96" s="48"/>
      <c r="N96" s="48"/>
      <c r="O96" s="70"/>
      <c r="P96" s="74"/>
      <c r="Q96" s="74"/>
      <c r="R96" s="49"/>
      <c r="S96" s="49"/>
      <c r="T96" s="49"/>
      <c r="U96" s="49"/>
      <c r="V96" s="49"/>
      <c r="W96" s="74"/>
      <c r="X96" s="74"/>
      <c r="Y96" s="74"/>
      <c r="Z96" s="82"/>
      <c r="AA96" s="48"/>
      <c r="AB96" s="48"/>
      <c r="AC96" s="50"/>
      <c r="AD96" s="51"/>
      <c r="AE96" s="51"/>
      <c r="AF96" s="83"/>
      <c r="AG96" s="48"/>
      <c r="AH96" s="48"/>
      <c r="AI96" s="50"/>
      <c r="AJ96" s="51"/>
      <c r="AK96" s="51"/>
      <c r="AL96" s="83"/>
      <c r="AM96" s="48"/>
      <c r="AN96" s="48"/>
      <c r="AO96" s="50"/>
      <c r="AP96" s="51"/>
      <c r="AQ96" s="51"/>
      <c r="AR96" s="83"/>
      <c r="AS96" s="48"/>
      <c r="AT96" s="48"/>
      <c r="AU96" s="50"/>
      <c r="AV96" s="51"/>
      <c r="AW96" s="51"/>
      <c r="AX96" s="83"/>
      <c r="AY96" s="48"/>
      <c r="AZ96" s="48"/>
      <c r="BA96" s="50"/>
      <c r="BB96" s="51"/>
      <c r="BC96" s="51"/>
      <c r="BD96" s="83"/>
      <c r="BE96" s="48"/>
      <c r="BF96" s="48"/>
      <c r="BG96" s="50"/>
      <c r="BH96" s="51"/>
      <c r="BI96" s="51"/>
      <c r="BJ96" s="83"/>
      <c r="BK96" s="48"/>
      <c r="BL96" s="48"/>
      <c r="BM96" s="50"/>
      <c r="BN96" s="51"/>
      <c r="BO96" s="51"/>
      <c r="BP96" s="83"/>
      <c r="BQ96" s="48"/>
      <c r="BR96" s="48"/>
      <c r="BS96" s="50"/>
      <c r="BT96" s="51"/>
      <c r="BU96" s="51"/>
      <c r="BV96" s="83"/>
      <c r="BW96" s="48"/>
      <c r="BX96" s="48"/>
      <c r="BY96" s="50"/>
      <c r="BZ96" s="51"/>
      <c r="CA96" s="51"/>
      <c r="CB96" s="83"/>
      <c r="CC96" s="48"/>
      <c r="CD96" s="48"/>
      <c r="CE96" s="50"/>
      <c r="CF96" s="51"/>
      <c r="CG96" s="51"/>
      <c r="CH96" s="83"/>
      <c r="CI96" s="48"/>
      <c r="CJ96" s="48"/>
      <c r="CK96" s="50"/>
      <c r="CL96" s="51"/>
      <c r="CM96" s="51"/>
      <c r="CN96" s="83"/>
      <c r="CO96" s="48"/>
      <c r="CP96" s="48"/>
      <c r="CQ96" s="50"/>
      <c r="CR96" s="51"/>
      <c r="CS96" s="83"/>
      <c r="CT96" s="89"/>
      <c r="CU96" s="70"/>
      <c r="CV96" s="50"/>
    </row>
    <row r="97" spans="1:100" s="2" customFormat="1" ht="51" customHeight="1" x14ac:dyDescent="0.35">
      <c r="A97" s="128"/>
      <c r="B97" s="132"/>
      <c r="C97" s="52"/>
      <c r="D97" s="59"/>
      <c r="E97" s="59"/>
      <c r="F97" s="48"/>
      <c r="G97" s="48"/>
      <c r="H97" s="48"/>
      <c r="I97" s="48"/>
      <c r="J97" s="48"/>
      <c r="K97" s="48"/>
      <c r="L97" s="48"/>
      <c r="M97" s="48"/>
      <c r="N97" s="48"/>
      <c r="O97" s="70"/>
      <c r="P97" s="74"/>
      <c r="Q97" s="74"/>
      <c r="R97" s="49"/>
      <c r="S97" s="49"/>
      <c r="T97" s="49"/>
      <c r="U97" s="49"/>
      <c r="V97" s="49"/>
      <c r="W97" s="74"/>
      <c r="X97" s="74"/>
      <c r="Y97" s="74"/>
      <c r="Z97" s="82"/>
      <c r="AA97" s="48"/>
      <c r="AB97" s="48"/>
      <c r="AC97" s="50"/>
      <c r="AD97" s="51"/>
      <c r="AE97" s="51"/>
      <c r="AF97" s="83"/>
      <c r="AG97" s="48"/>
      <c r="AH97" s="48"/>
      <c r="AI97" s="50"/>
      <c r="AJ97" s="51"/>
      <c r="AK97" s="51"/>
      <c r="AL97" s="83"/>
      <c r="AM97" s="48"/>
      <c r="AN97" s="48"/>
      <c r="AO97" s="50"/>
      <c r="AP97" s="51"/>
      <c r="AQ97" s="51"/>
      <c r="AR97" s="83"/>
      <c r="AS97" s="48"/>
      <c r="AT97" s="48"/>
      <c r="AU97" s="50"/>
      <c r="AV97" s="51"/>
      <c r="AW97" s="51"/>
      <c r="AX97" s="83"/>
      <c r="AY97" s="48"/>
      <c r="AZ97" s="48"/>
      <c r="BA97" s="50"/>
      <c r="BB97" s="51"/>
      <c r="BC97" s="51"/>
      <c r="BD97" s="83"/>
      <c r="BE97" s="48"/>
      <c r="BF97" s="48"/>
      <c r="BG97" s="50"/>
      <c r="BH97" s="51"/>
      <c r="BI97" s="51"/>
      <c r="BJ97" s="83"/>
      <c r="BK97" s="48"/>
      <c r="BL97" s="48"/>
      <c r="BM97" s="50"/>
      <c r="BN97" s="51"/>
      <c r="BO97" s="51"/>
      <c r="BP97" s="83"/>
      <c r="BQ97" s="48"/>
      <c r="BR97" s="48"/>
      <c r="BS97" s="50"/>
      <c r="BT97" s="51"/>
      <c r="BU97" s="51"/>
      <c r="BV97" s="83"/>
      <c r="BW97" s="48"/>
      <c r="BX97" s="48"/>
      <c r="BY97" s="50"/>
      <c r="BZ97" s="51"/>
      <c r="CA97" s="51"/>
      <c r="CB97" s="83"/>
      <c r="CC97" s="48"/>
      <c r="CD97" s="48"/>
      <c r="CE97" s="50"/>
      <c r="CF97" s="51"/>
      <c r="CG97" s="51"/>
      <c r="CH97" s="83"/>
      <c r="CI97" s="48"/>
      <c r="CJ97" s="48"/>
      <c r="CK97" s="50"/>
      <c r="CL97" s="51"/>
      <c r="CM97" s="51"/>
      <c r="CN97" s="83"/>
      <c r="CO97" s="48"/>
      <c r="CP97" s="48"/>
      <c r="CQ97" s="50"/>
      <c r="CR97" s="51"/>
      <c r="CS97" s="83"/>
      <c r="CT97" s="89"/>
      <c r="CU97" s="70"/>
      <c r="CV97" s="50"/>
    </row>
    <row r="98" spans="1:100" s="2" customFormat="1" ht="51" customHeight="1" x14ac:dyDescent="0.35">
      <c r="A98" s="128"/>
      <c r="B98" s="132"/>
      <c r="C98" s="52"/>
      <c r="D98" s="59"/>
      <c r="E98" s="59"/>
      <c r="F98" s="48"/>
      <c r="G98" s="48"/>
      <c r="H98" s="48"/>
      <c r="I98" s="48"/>
      <c r="J98" s="48"/>
      <c r="K98" s="48"/>
      <c r="L98" s="48"/>
      <c r="M98" s="48"/>
      <c r="N98" s="48"/>
      <c r="O98" s="70"/>
      <c r="P98" s="74"/>
      <c r="Q98" s="74"/>
      <c r="R98" s="49"/>
      <c r="S98" s="49"/>
      <c r="T98" s="49"/>
      <c r="U98" s="49"/>
      <c r="V98" s="49"/>
      <c r="W98" s="74"/>
      <c r="X98" s="74"/>
      <c r="Y98" s="74"/>
      <c r="Z98" s="82"/>
      <c r="AA98" s="48"/>
      <c r="AB98" s="48"/>
      <c r="AC98" s="50"/>
      <c r="AD98" s="51"/>
      <c r="AE98" s="51"/>
      <c r="AF98" s="83"/>
      <c r="AG98" s="48"/>
      <c r="AH98" s="48"/>
      <c r="AI98" s="50"/>
      <c r="AJ98" s="51"/>
      <c r="AK98" s="51"/>
      <c r="AL98" s="83"/>
      <c r="AM98" s="48"/>
      <c r="AN98" s="48"/>
      <c r="AO98" s="50"/>
      <c r="AP98" s="51"/>
      <c r="AQ98" s="51"/>
      <c r="AR98" s="83"/>
      <c r="AS98" s="48"/>
      <c r="AT98" s="48"/>
      <c r="AU98" s="50"/>
      <c r="AV98" s="51"/>
      <c r="AW98" s="51"/>
      <c r="AX98" s="83"/>
      <c r="AY98" s="48"/>
      <c r="AZ98" s="48"/>
      <c r="BA98" s="50"/>
      <c r="BB98" s="51"/>
      <c r="BC98" s="51"/>
      <c r="BD98" s="83"/>
      <c r="BE98" s="48"/>
      <c r="BF98" s="48"/>
      <c r="BG98" s="50"/>
      <c r="BH98" s="51"/>
      <c r="BI98" s="51"/>
      <c r="BJ98" s="83"/>
      <c r="BK98" s="48"/>
      <c r="BL98" s="48"/>
      <c r="BM98" s="50"/>
      <c r="BN98" s="51"/>
      <c r="BO98" s="51"/>
      <c r="BP98" s="83"/>
      <c r="BQ98" s="48"/>
      <c r="BR98" s="48"/>
      <c r="BS98" s="50"/>
      <c r="BT98" s="51"/>
      <c r="BU98" s="51"/>
      <c r="BV98" s="83"/>
      <c r="BW98" s="48"/>
      <c r="BX98" s="48"/>
      <c r="BY98" s="50"/>
      <c r="BZ98" s="51"/>
      <c r="CA98" s="51"/>
      <c r="CB98" s="83"/>
      <c r="CC98" s="48"/>
      <c r="CD98" s="48"/>
      <c r="CE98" s="50"/>
      <c r="CF98" s="51"/>
      <c r="CG98" s="51"/>
      <c r="CH98" s="83"/>
      <c r="CI98" s="48"/>
      <c r="CJ98" s="48"/>
      <c r="CK98" s="50"/>
      <c r="CL98" s="51"/>
      <c r="CM98" s="51"/>
      <c r="CN98" s="83"/>
      <c r="CO98" s="48"/>
      <c r="CP98" s="48"/>
      <c r="CQ98" s="50"/>
      <c r="CR98" s="51"/>
      <c r="CS98" s="83"/>
      <c r="CT98" s="89"/>
      <c r="CU98" s="70"/>
      <c r="CV98" s="50"/>
    </row>
    <row r="99" spans="1:100" s="2" customFormat="1" ht="51" customHeight="1" x14ac:dyDescent="0.35">
      <c r="A99" s="128"/>
      <c r="B99" s="132"/>
      <c r="C99" s="52"/>
      <c r="D99" s="59"/>
      <c r="E99" s="59"/>
      <c r="F99" s="48"/>
      <c r="G99" s="48"/>
      <c r="H99" s="48"/>
      <c r="I99" s="48"/>
      <c r="J99" s="48"/>
      <c r="K99" s="48"/>
      <c r="L99" s="48"/>
      <c r="M99" s="48"/>
      <c r="N99" s="48"/>
      <c r="O99" s="70"/>
      <c r="P99" s="74"/>
      <c r="Q99" s="74"/>
      <c r="R99" s="49"/>
      <c r="S99" s="49"/>
      <c r="T99" s="49"/>
      <c r="U99" s="49"/>
      <c r="V99" s="49"/>
      <c r="W99" s="74"/>
      <c r="X99" s="74"/>
      <c r="Y99" s="74"/>
      <c r="Z99" s="82"/>
      <c r="AA99" s="48"/>
      <c r="AB99" s="48"/>
      <c r="AC99" s="50"/>
      <c r="AD99" s="51"/>
      <c r="AE99" s="51"/>
      <c r="AF99" s="83"/>
      <c r="AG99" s="48"/>
      <c r="AH99" s="48"/>
      <c r="AI99" s="50"/>
      <c r="AJ99" s="51"/>
      <c r="AK99" s="51"/>
      <c r="AL99" s="83"/>
      <c r="AM99" s="48"/>
      <c r="AN99" s="48"/>
      <c r="AO99" s="50"/>
      <c r="AP99" s="51"/>
      <c r="AQ99" s="51"/>
      <c r="AR99" s="83"/>
      <c r="AS99" s="48"/>
      <c r="AT99" s="48"/>
      <c r="AU99" s="50"/>
      <c r="AV99" s="51"/>
      <c r="AW99" s="51"/>
      <c r="AX99" s="83"/>
      <c r="AY99" s="48"/>
      <c r="AZ99" s="48"/>
      <c r="BA99" s="50"/>
      <c r="BB99" s="51"/>
      <c r="BC99" s="51"/>
      <c r="BD99" s="83"/>
      <c r="BE99" s="48"/>
      <c r="BF99" s="48"/>
      <c r="BG99" s="50"/>
      <c r="BH99" s="51"/>
      <c r="BI99" s="51"/>
      <c r="BJ99" s="83"/>
      <c r="BK99" s="48"/>
      <c r="BL99" s="48"/>
      <c r="BM99" s="50"/>
      <c r="BN99" s="51"/>
      <c r="BO99" s="51"/>
      <c r="BP99" s="83"/>
      <c r="BQ99" s="48"/>
      <c r="BR99" s="48"/>
      <c r="BS99" s="50"/>
      <c r="BT99" s="51"/>
      <c r="BU99" s="51"/>
      <c r="BV99" s="83"/>
      <c r="BW99" s="48"/>
      <c r="BX99" s="48"/>
      <c r="BY99" s="50"/>
      <c r="BZ99" s="51"/>
      <c r="CA99" s="51"/>
      <c r="CB99" s="83"/>
      <c r="CC99" s="48"/>
      <c r="CD99" s="48"/>
      <c r="CE99" s="50"/>
      <c r="CF99" s="51"/>
      <c r="CG99" s="51"/>
      <c r="CH99" s="83"/>
      <c r="CI99" s="48"/>
      <c r="CJ99" s="48"/>
      <c r="CK99" s="50"/>
      <c r="CL99" s="51"/>
      <c r="CM99" s="51"/>
      <c r="CN99" s="83"/>
      <c r="CO99" s="48"/>
      <c r="CP99" s="48"/>
      <c r="CQ99" s="50"/>
      <c r="CR99" s="51"/>
      <c r="CS99" s="83"/>
      <c r="CT99" s="89"/>
      <c r="CU99" s="70"/>
      <c r="CV99" s="50"/>
    </row>
    <row r="100" spans="1:100" s="2" customFormat="1" ht="51" customHeight="1" x14ac:dyDescent="0.35">
      <c r="A100" s="128"/>
      <c r="B100" s="132"/>
      <c r="C100" s="52"/>
      <c r="D100" s="59"/>
      <c r="E100" s="59"/>
      <c r="F100" s="48"/>
      <c r="G100" s="48"/>
      <c r="H100" s="48"/>
      <c r="I100" s="48"/>
      <c r="J100" s="48"/>
      <c r="K100" s="48"/>
      <c r="L100" s="48"/>
      <c r="M100" s="48"/>
      <c r="N100" s="48"/>
      <c r="O100" s="70"/>
      <c r="P100" s="74"/>
      <c r="Q100" s="74"/>
      <c r="R100" s="49"/>
      <c r="S100" s="49"/>
      <c r="T100" s="49"/>
      <c r="U100" s="49"/>
      <c r="V100" s="49"/>
      <c r="W100" s="74"/>
      <c r="X100" s="74"/>
      <c r="Y100" s="74"/>
      <c r="Z100" s="82"/>
      <c r="AA100" s="48"/>
      <c r="AB100" s="48"/>
      <c r="AC100" s="50"/>
      <c r="AD100" s="51"/>
      <c r="AE100" s="51"/>
      <c r="AF100" s="83"/>
      <c r="AG100" s="48"/>
      <c r="AH100" s="48"/>
      <c r="AI100" s="50"/>
      <c r="AJ100" s="51"/>
      <c r="AK100" s="51"/>
      <c r="AL100" s="83"/>
      <c r="AM100" s="48"/>
      <c r="AN100" s="48"/>
      <c r="AO100" s="50"/>
      <c r="AP100" s="51"/>
      <c r="AQ100" s="51"/>
      <c r="AR100" s="83"/>
      <c r="AS100" s="48"/>
      <c r="AT100" s="48"/>
      <c r="AU100" s="50"/>
      <c r="AV100" s="51"/>
      <c r="AW100" s="51"/>
      <c r="AX100" s="83"/>
      <c r="AY100" s="48"/>
      <c r="AZ100" s="48"/>
      <c r="BA100" s="50"/>
      <c r="BB100" s="51"/>
      <c r="BC100" s="51"/>
      <c r="BD100" s="83"/>
      <c r="BE100" s="48"/>
      <c r="BF100" s="48"/>
      <c r="BG100" s="50"/>
      <c r="BH100" s="51"/>
      <c r="BI100" s="51"/>
      <c r="BJ100" s="83"/>
      <c r="BK100" s="48"/>
      <c r="BL100" s="48"/>
      <c r="BM100" s="50"/>
      <c r="BN100" s="51"/>
      <c r="BO100" s="51"/>
      <c r="BP100" s="83"/>
      <c r="BQ100" s="48"/>
      <c r="BR100" s="48"/>
      <c r="BS100" s="50"/>
      <c r="BT100" s="51"/>
      <c r="BU100" s="51"/>
      <c r="BV100" s="83"/>
      <c r="BW100" s="48"/>
      <c r="BX100" s="48"/>
      <c r="BY100" s="50"/>
      <c r="BZ100" s="51"/>
      <c r="CA100" s="51"/>
      <c r="CB100" s="83"/>
      <c r="CC100" s="48"/>
      <c r="CD100" s="48"/>
      <c r="CE100" s="50"/>
      <c r="CF100" s="51"/>
      <c r="CG100" s="51"/>
      <c r="CH100" s="83"/>
      <c r="CI100" s="48"/>
      <c r="CJ100" s="48"/>
      <c r="CK100" s="50"/>
      <c r="CL100" s="51"/>
      <c r="CM100" s="51"/>
      <c r="CN100" s="83"/>
      <c r="CO100" s="48"/>
      <c r="CP100" s="48"/>
      <c r="CQ100" s="50"/>
      <c r="CR100" s="51"/>
      <c r="CS100" s="83"/>
      <c r="CT100" s="89"/>
      <c r="CU100" s="70"/>
      <c r="CV100" s="50"/>
    </row>
    <row r="101" spans="1:100" s="2" customFormat="1" ht="51" customHeight="1" x14ac:dyDescent="0.35">
      <c r="A101" s="128"/>
      <c r="B101" s="132"/>
      <c r="C101" s="52"/>
      <c r="D101" s="59"/>
      <c r="E101" s="59"/>
      <c r="F101" s="48"/>
      <c r="G101" s="48"/>
      <c r="H101" s="48"/>
      <c r="I101" s="48"/>
      <c r="J101" s="48"/>
      <c r="K101" s="48"/>
      <c r="L101" s="48"/>
      <c r="M101" s="48"/>
      <c r="N101" s="48"/>
      <c r="O101" s="70"/>
      <c r="P101" s="74"/>
      <c r="Q101" s="74"/>
      <c r="R101" s="49"/>
      <c r="S101" s="49"/>
      <c r="T101" s="49"/>
      <c r="U101" s="49"/>
      <c r="V101" s="49"/>
      <c r="W101" s="74"/>
      <c r="X101" s="74"/>
      <c r="Y101" s="74"/>
      <c r="Z101" s="82"/>
      <c r="AA101" s="48"/>
      <c r="AB101" s="48"/>
      <c r="AC101" s="50"/>
      <c r="AD101" s="51"/>
      <c r="AE101" s="51"/>
      <c r="AF101" s="83"/>
      <c r="AG101" s="48"/>
      <c r="AH101" s="48"/>
      <c r="AI101" s="50"/>
      <c r="AJ101" s="51"/>
      <c r="AK101" s="51"/>
      <c r="AL101" s="83"/>
      <c r="AM101" s="48"/>
      <c r="AN101" s="48"/>
      <c r="AO101" s="50"/>
      <c r="AP101" s="51"/>
      <c r="AQ101" s="51"/>
      <c r="AR101" s="83"/>
      <c r="AS101" s="48"/>
      <c r="AT101" s="48"/>
      <c r="AU101" s="50"/>
      <c r="AV101" s="51"/>
      <c r="AW101" s="51"/>
      <c r="AX101" s="83"/>
      <c r="AY101" s="48"/>
      <c r="AZ101" s="48"/>
      <c r="BA101" s="50"/>
      <c r="BB101" s="51"/>
      <c r="BC101" s="51"/>
      <c r="BD101" s="83"/>
      <c r="BE101" s="48"/>
      <c r="BF101" s="48"/>
      <c r="BG101" s="50"/>
      <c r="BH101" s="51"/>
      <c r="BI101" s="51"/>
      <c r="BJ101" s="83"/>
      <c r="BK101" s="48"/>
      <c r="BL101" s="48"/>
      <c r="BM101" s="50"/>
      <c r="BN101" s="51"/>
      <c r="BO101" s="51"/>
      <c r="BP101" s="83"/>
      <c r="BQ101" s="48"/>
      <c r="BR101" s="48"/>
      <c r="BS101" s="50"/>
      <c r="BT101" s="51"/>
      <c r="BU101" s="51"/>
      <c r="BV101" s="83"/>
      <c r="BW101" s="48"/>
      <c r="BX101" s="48"/>
      <c r="BY101" s="50"/>
      <c r="BZ101" s="51"/>
      <c r="CA101" s="51"/>
      <c r="CB101" s="83"/>
      <c r="CC101" s="48"/>
      <c r="CD101" s="48"/>
      <c r="CE101" s="50"/>
      <c r="CF101" s="51"/>
      <c r="CG101" s="51"/>
      <c r="CH101" s="83"/>
      <c r="CI101" s="48"/>
      <c r="CJ101" s="48"/>
      <c r="CK101" s="50"/>
      <c r="CL101" s="51"/>
      <c r="CM101" s="51"/>
      <c r="CN101" s="83"/>
      <c r="CO101" s="48"/>
      <c r="CP101" s="48"/>
      <c r="CQ101" s="50"/>
      <c r="CR101" s="51"/>
      <c r="CS101" s="83"/>
      <c r="CT101" s="89"/>
      <c r="CU101" s="70"/>
      <c r="CV101" s="50"/>
    </row>
    <row r="102" spans="1:100" s="2" customFormat="1" ht="51" customHeight="1" x14ac:dyDescent="0.35">
      <c r="A102" s="128"/>
      <c r="B102" s="132"/>
      <c r="C102" s="52"/>
      <c r="D102" s="59"/>
      <c r="E102" s="59"/>
      <c r="F102" s="48"/>
      <c r="G102" s="48"/>
      <c r="H102" s="48"/>
      <c r="I102" s="48"/>
      <c r="J102" s="48"/>
      <c r="K102" s="48"/>
      <c r="L102" s="48"/>
      <c r="M102" s="48"/>
      <c r="N102" s="48"/>
      <c r="O102" s="70"/>
      <c r="P102" s="74"/>
      <c r="Q102" s="74"/>
      <c r="R102" s="49"/>
      <c r="S102" s="49"/>
      <c r="T102" s="49"/>
      <c r="U102" s="49"/>
      <c r="V102" s="49"/>
      <c r="W102" s="74"/>
      <c r="X102" s="74"/>
      <c r="Y102" s="74"/>
      <c r="Z102" s="82"/>
      <c r="AA102" s="48"/>
      <c r="AB102" s="48"/>
      <c r="AC102" s="50"/>
      <c r="AD102" s="51"/>
      <c r="AE102" s="51"/>
      <c r="AF102" s="83"/>
      <c r="AG102" s="48"/>
      <c r="AH102" s="48"/>
      <c r="AI102" s="50"/>
      <c r="AJ102" s="51"/>
      <c r="AK102" s="51"/>
      <c r="AL102" s="83"/>
      <c r="AM102" s="48"/>
      <c r="AN102" s="48"/>
      <c r="AO102" s="50"/>
      <c r="AP102" s="51"/>
      <c r="AQ102" s="51"/>
      <c r="AR102" s="83"/>
      <c r="AS102" s="48"/>
      <c r="AT102" s="48"/>
      <c r="AU102" s="50"/>
      <c r="AV102" s="51"/>
      <c r="AW102" s="51"/>
      <c r="AX102" s="83"/>
      <c r="AY102" s="48"/>
      <c r="AZ102" s="48"/>
      <c r="BA102" s="50"/>
      <c r="BB102" s="51"/>
      <c r="BC102" s="51"/>
      <c r="BD102" s="83"/>
      <c r="BE102" s="48"/>
      <c r="BF102" s="48"/>
      <c r="BG102" s="50"/>
      <c r="BH102" s="51"/>
      <c r="BI102" s="51"/>
      <c r="BJ102" s="83"/>
      <c r="BK102" s="48"/>
      <c r="BL102" s="48"/>
      <c r="BM102" s="50"/>
      <c r="BN102" s="51"/>
      <c r="BO102" s="51"/>
      <c r="BP102" s="83"/>
      <c r="BQ102" s="48"/>
      <c r="BR102" s="48"/>
      <c r="BS102" s="50"/>
      <c r="BT102" s="51"/>
      <c r="BU102" s="51"/>
      <c r="BV102" s="83"/>
      <c r="BW102" s="48"/>
      <c r="BX102" s="48"/>
      <c r="BY102" s="50"/>
      <c r="BZ102" s="51"/>
      <c r="CA102" s="51"/>
      <c r="CB102" s="83"/>
      <c r="CC102" s="48"/>
      <c r="CD102" s="48"/>
      <c r="CE102" s="50"/>
      <c r="CF102" s="51"/>
      <c r="CG102" s="51"/>
      <c r="CH102" s="83"/>
      <c r="CI102" s="48"/>
      <c r="CJ102" s="48"/>
      <c r="CK102" s="50"/>
      <c r="CL102" s="51"/>
      <c r="CM102" s="51"/>
      <c r="CN102" s="83"/>
      <c r="CO102" s="48"/>
      <c r="CP102" s="48"/>
      <c r="CQ102" s="50"/>
      <c r="CR102" s="51"/>
      <c r="CS102" s="83"/>
      <c r="CT102" s="89"/>
      <c r="CU102" s="70"/>
      <c r="CV102" s="50"/>
    </row>
    <row r="103" spans="1:100" s="2" customFormat="1" ht="51" customHeight="1" x14ac:dyDescent="0.35">
      <c r="A103" s="128"/>
      <c r="B103" s="132"/>
      <c r="C103" s="52"/>
      <c r="D103" s="59"/>
      <c r="E103" s="59"/>
      <c r="F103" s="48"/>
      <c r="G103" s="48"/>
      <c r="H103" s="48"/>
      <c r="I103" s="48"/>
      <c r="J103" s="48"/>
      <c r="K103" s="48"/>
      <c r="L103" s="48"/>
      <c r="M103" s="48"/>
      <c r="N103" s="48"/>
      <c r="O103" s="70"/>
      <c r="P103" s="74"/>
      <c r="Q103" s="74"/>
      <c r="R103" s="49"/>
      <c r="S103" s="49"/>
      <c r="T103" s="49"/>
      <c r="U103" s="49"/>
      <c r="V103" s="49"/>
      <c r="W103" s="74"/>
      <c r="X103" s="74"/>
      <c r="Y103" s="74"/>
      <c r="Z103" s="82"/>
      <c r="AA103" s="48"/>
      <c r="AB103" s="48"/>
      <c r="AC103" s="50"/>
      <c r="AD103" s="51"/>
      <c r="AE103" s="51"/>
      <c r="AF103" s="83"/>
      <c r="AG103" s="48"/>
      <c r="AH103" s="48"/>
      <c r="AI103" s="50"/>
      <c r="AJ103" s="51"/>
      <c r="AK103" s="51"/>
      <c r="AL103" s="83"/>
      <c r="AM103" s="48"/>
      <c r="AN103" s="48"/>
      <c r="AO103" s="50"/>
      <c r="AP103" s="51"/>
      <c r="AQ103" s="51"/>
      <c r="AR103" s="83"/>
      <c r="AS103" s="48"/>
      <c r="AT103" s="48"/>
      <c r="AU103" s="50"/>
      <c r="AV103" s="51"/>
      <c r="AW103" s="51"/>
      <c r="AX103" s="83"/>
      <c r="AY103" s="48"/>
      <c r="AZ103" s="48"/>
      <c r="BA103" s="50"/>
      <c r="BB103" s="51"/>
      <c r="BC103" s="51"/>
      <c r="BD103" s="83"/>
      <c r="BE103" s="48"/>
      <c r="BF103" s="48"/>
      <c r="BG103" s="50"/>
      <c r="BH103" s="51"/>
      <c r="BI103" s="51"/>
      <c r="BJ103" s="83"/>
      <c r="BK103" s="48"/>
      <c r="BL103" s="48"/>
      <c r="BM103" s="50"/>
      <c r="BN103" s="51"/>
      <c r="BO103" s="51"/>
      <c r="BP103" s="83"/>
      <c r="BQ103" s="48"/>
      <c r="BR103" s="48"/>
      <c r="BS103" s="50"/>
      <c r="BT103" s="51"/>
      <c r="BU103" s="51"/>
      <c r="BV103" s="83"/>
      <c r="BW103" s="48"/>
      <c r="BX103" s="48"/>
      <c r="BY103" s="50"/>
      <c r="BZ103" s="51"/>
      <c r="CA103" s="51"/>
      <c r="CB103" s="83"/>
      <c r="CC103" s="48"/>
      <c r="CD103" s="48"/>
      <c r="CE103" s="50"/>
      <c r="CF103" s="51"/>
      <c r="CG103" s="51"/>
      <c r="CH103" s="83"/>
      <c r="CI103" s="48"/>
      <c r="CJ103" s="48"/>
      <c r="CK103" s="50"/>
      <c r="CL103" s="51"/>
      <c r="CM103" s="51"/>
      <c r="CN103" s="83"/>
      <c r="CO103" s="48"/>
      <c r="CP103" s="48"/>
      <c r="CQ103" s="50"/>
      <c r="CR103" s="51"/>
      <c r="CS103" s="83"/>
      <c r="CT103" s="89"/>
      <c r="CU103" s="70"/>
      <c r="CV103" s="50"/>
    </row>
    <row r="104" spans="1:100" s="2" customFormat="1" ht="51" customHeight="1" x14ac:dyDescent="0.35">
      <c r="A104" s="128"/>
      <c r="B104" s="132"/>
      <c r="C104" s="52"/>
      <c r="D104" s="59"/>
      <c r="E104" s="59"/>
      <c r="F104" s="48"/>
      <c r="G104" s="48"/>
      <c r="H104" s="48"/>
      <c r="I104" s="48"/>
      <c r="J104" s="48"/>
      <c r="K104" s="48"/>
      <c r="L104" s="48"/>
      <c r="M104" s="48"/>
      <c r="N104" s="48"/>
      <c r="O104" s="70"/>
      <c r="P104" s="74"/>
      <c r="Q104" s="74"/>
      <c r="R104" s="49"/>
      <c r="S104" s="49"/>
      <c r="T104" s="49"/>
      <c r="U104" s="49"/>
      <c r="V104" s="49"/>
      <c r="W104" s="74"/>
      <c r="X104" s="74"/>
      <c r="Y104" s="74"/>
      <c r="Z104" s="82"/>
      <c r="AA104" s="48"/>
      <c r="AB104" s="48"/>
      <c r="AC104" s="50"/>
      <c r="AD104" s="51"/>
      <c r="AE104" s="51"/>
      <c r="AF104" s="83"/>
      <c r="AG104" s="48"/>
      <c r="AH104" s="48"/>
      <c r="AI104" s="50"/>
      <c r="AJ104" s="51"/>
      <c r="AK104" s="51"/>
      <c r="AL104" s="83"/>
      <c r="AM104" s="48"/>
      <c r="AN104" s="48"/>
      <c r="AO104" s="50"/>
      <c r="AP104" s="51"/>
      <c r="AQ104" s="51"/>
      <c r="AR104" s="83"/>
      <c r="AS104" s="48"/>
      <c r="AT104" s="48"/>
      <c r="AU104" s="50"/>
      <c r="AV104" s="51"/>
      <c r="AW104" s="51"/>
      <c r="AX104" s="83"/>
      <c r="AY104" s="48"/>
      <c r="AZ104" s="48"/>
      <c r="BA104" s="50"/>
      <c r="BB104" s="51"/>
      <c r="BC104" s="51"/>
      <c r="BD104" s="83"/>
      <c r="BE104" s="48"/>
      <c r="BF104" s="48"/>
      <c r="BG104" s="50"/>
      <c r="BH104" s="51"/>
      <c r="BI104" s="51"/>
      <c r="BJ104" s="83"/>
      <c r="BK104" s="48"/>
      <c r="BL104" s="48"/>
      <c r="BM104" s="50"/>
      <c r="BN104" s="51"/>
      <c r="BO104" s="51"/>
      <c r="BP104" s="83"/>
      <c r="BQ104" s="48"/>
      <c r="BR104" s="48"/>
      <c r="BS104" s="50"/>
      <c r="BT104" s="51"/>
      <c r="BU104" s="51"/>
      <c r="BV104" s="83"/>
      <c r="BW104" s="48"/>
      <c r="BX104" s="48"/>
      <c r="BY104" s="50"/>
      <c r="BZ104" s="51"/>
      <c r="CA104" s="51"/>
      <c r="CB104" s="83"/>
      <c r="CC104" s="48"/>
      <c r="CD104" s="48"/>
      <c r="CE104" s="50"/>
      <c r="CF104" s="51"/>
      <c r="CG104" s="51"/>
      <c r="CH104" s="83"/>
      <c r="CI104" s="48"/>
      <c r="CJ104" s="48"/>
      <c r="CK104" s="50"/>
      <c r="CL104" s="51"/>
      <c r="CM104" s="51"/>
      <c r="CN104" s="83"/>
      <c r="CO104" s="48"/>
      <c r="CP104" s="48"/>
      <c r="CQ104" s="50"/>
      <c r="CR104" s="51"/>
      <c r="CS104" s="83"/>
      <c r="CT104" s="89"/>
      <c r="CU104" s="70"/>
      <c r="CV104" s="50"/>
    </row>
    <row r="105" spans="1:100" s="2" customFormat="1" ht="51" customHeight="1" x14ac:dyDescent="0.35">
      <c r="A105" s="128"/>
      <c r="B105" s="132"/>
      <c r="C105" s="52"/>
      <c r="D105" s="59"/>
      <c r="E105" s="59"/>
      <c r="F105" s="48"/>
      <c r="G105" s="48"/>
      <c r="H105" s="48"/>
      <c r="I105" s="48"/>
      <c r="J105" s="48"/>
      <c r="K105" s="48"/>
      <c r="L105" s="48"/>
      <c r="M105" s="48"/>
      <c r="N105" s="48"/>
      <c r="O105" s="70"/>
      <c r="P105" s="74"/>
      <c r="Q105" s="74"/>
      <c r="R105" s="49"/>
      <c r="S105" s="49"/>
      <c r="T105" s="49"/>
      <c r="U105" s="49"/>
      <c r="V105" s="49"/>
      <c r="W105" s="74"/>
      <c r="X105" s="74"/>
      <c r="Y105" s="74"/>
      <c r="Z105" s="82"/>
      <c r="AA105" s="48"/>
      <c r="AB105" s="48"/>
      <c r="AC105" s="50"/>
      <c r="AD105" s="51"/>
      <c r="AE105" s="51"/>
      <c r="AF105" s="83"/>
      <c r="AG105" s="48"/>
      <c r="AH105" s="48"/>
      <c r="AI105" s="50"/>
      <c r="AJ105" s="51"/>
      <c r="AK105" s="51"/>
      <c r="AL105" s="83"/>
      <c r="AM105" s="48"/>
      <c r="AN105" s="48"/>
      <c r="AO105" s="50"/>
      <c r="AP105" s="51"/>
      <c r="AQ105" s="51"/>
      <c r="AR105" s="83"/>
      <c r="AS105" s="48"/>
      <c r="AT105" s="48"/>
      <c r="AU105" s="50"/>
      <c r="AV105" s="51"/>
      <c r="AW105" s="51"/>
      <c r="AX105" s="83"/>
      <c r="AY105" s="48"/>
      <c r="AZ105" s="48"/>
      <c r="BA105" s="50"/>
      <c r="BB105" s="51"/>
      <c r="BC105" s="51"/>
      <c r="BD105" s="83"/>
      <c r="BE105" s="48"/>
      <c r="BF105" s="48"/>
      <c r="BG105" s="50"/>
      <c r="BH105" s="51"/>
      <c r="BI105" s="51"/>
      <c r="BJ105" s="83"/>
      <c r="BK105" s="48"/>
      <c r="BL105" s="48"/>
      <c r="BM105" s="50"/>
      <c r="BN105" s="51"/>
      <c r="BO105" s="51"/>
      <c r="BP105" s="83"/>
      <c r="BQ105" s="48"/>
      <c r="BR105" s="48"/>
      <c r="BS105" s="50"/>
      <c r="BT105" s="51"/>
      <c r="BU105" s="51"/>
      <c r="BV105" s="83"/>
      <c r="BW105" s="48"/>
      <c r="BX105" s="48"/>
      <c r="BY105" s="50"/>
      <c r="BZ105" s="51"/>
      <c r="CA105" s="51"/>
      <c r="CB105" s="83"/>
      <c r="CC105" s="48"/>
      <c r="CD105" s="48"/>
      <c r="CE105" s="50"/>
      <c r="CF105" s="51"/>
      <c r="CG105" s="51"/>
      <c r="CH105" s="83"/>
      <c r="CI105" s="48"/>
      <c r="CJ105" s="48"/>
      <c r="CK105" s="50"/>
      <c r="CL105" s="51"/>
      <c r="CM105" s="51"/>
      <c r="CN105" s="83"/>
      <c r="CO105" s="48"/>
      <c r="CP105" s="48"/>
      <c r="CQ105" s="50"/>
      <c r="CR105" s="51"/>
      <c r="CS105" s="83"/>
      <c r="CT105" s="89"/>
      <c r="CU105" s="70"/>
      <c r="CV105" s="50"/>
    </row>
    <row r="106" spans="1:100" s="2" customFormat="1" ht="51" customHeight="1" x14ac:dyDescent="0.35">
      <c r="A106" s="128"/>
      <c r="B106" s="132"/>
      <c r="C106" s="52"/>
      <c r="D106" s="59"/>
      <c r="E106" s="59"/>
      <c r="F106" s="48"/>
      <c r="G106" s="48"/>
      <c r="H106" s="48"/>
      <c r="I106" s="48"/>
      <c r="J106" s="48"/>
      <c r="K106" s="48"/>
      <c r="L106" s="48"/>
      <c r="M106" s="48"/>
      <c r="N106" s="48"/>
      <c r="O106" s="70"/>
      <c r="P106" s="74"/>
      <c r="Q106" s="74"/>
      <c r="R106" s="49"/>
      <c r="S106" s="49"/>
      <c r="T106" s="49"/>
      <c r="U106" s="49"/>
      <c r="V106" s="49"/>
      <c r="W106" s="74"/>
      <c r="X106" s="74"/>
      <c r="Y106" s="74"/>
      <c r="Z106" s="82"/>
      <c r="AA106" s="48"/>
      <c r="AB106" s="48"/>
      <c r="AC106" s="50"/>
      <c r="AD106" s="51"/>
      <c r="AE106" s="51"/>
      <c r="AF106" s="83"/>
      <c r="AG106" s="48"/>
      <c r="AH106" s="48"/>
      <c r="AI106" s="50"/>
      <c r="AJ106" s="51"/>
      <c r="AK106" s="51"/>
      <c r="AL106" s="83"/>
      <c r="AM106" s="48"/>
      <c r="AN106" s="48"/>
      <c r="AO106" s="50"/>
      <c r="AP106" s="51"/>
      <c r="AQ106" s="51"/>
      <c r="AR106" s="83"/>
      <c r="AS106" s="48"/>
      <c r="AT106" s="48"/>
      <c r="AU106" s="50"/>
      <c r="AV106" s="51"/>
      <c r="AW106" s="51"/>
      <c r="AX106" s="83"/>
      <c r="AY106" s="48"/>
      <c r="AZ106" s="48"/>
      <c r="BA106" s="50"/>
      <c r="BB106" s="51"/>
      <c r="BC106" s="51"/>
      <c r="BD106" s="83"/>
      <c r="BE106" s="48"/>
      <c r="BF106" s="48"/>
      <c r="BG106" s="50"/>
      <c r="BH106" s="51"/>
      <c r="BI106" s="51"/>
      <c r="BJ106" s="83"/>
      <c r="BK106" s="48"/>
      <c r="BL106" s="48"/>
      <c r="BM106" s="50"/>
      <c r="BN106" s="51"/>
      <c r="BO106" s="51"/>
      <c r="BP106" s="83"/>
      <c r="BQ106" s="48"/>
      <c r="BR106" s="48"/>
      <c r="BS106" s="50"/>
      <c r="BT106" s="51"/>
      <c r="BU106" s="51"/>
      <c r="BV106" s="83"/>
      <c r="BW106" s="48"/>
      <c r="BX106" s="48"/>
      <c r="BY106" s="50"/>
      <c r="BZ106" s="51"/>
      <c r="CA106" s="51"/>
      <c r="CB106" s="83"/>
      <c r="CC106" s="48"/>
      <c r="CD106" s="48"/>
      <c r="CE106" s="50"/>
      <c r="CF106" s="51"/>
      <c r="CG106" s="51"/>
      <c r="CH106" s="83"/>
      <c r="CI106" s="48"/>
      <c r="CJ106" s="48"/>
      <c r="CK106" s="50"/>
      <c r="CL106" s="51"/>
      <c r="CM106" s="51"/>
      <c r="CN106" s="83"/>
      <c r="CO106" s="48"/>
      <c r="CP106" s="48"/>
      <c r="CQ106" s="50"/>
      <c r="CR106" s="51"/>
      <c r="CS106" s="83"/>
      <c r="CT106" s="89"/>
      <c r="CU106" s="70"/>
      <c r="CV106" s="50"/>
    </row>
    <row r="107" spans="1:100" s="2" customFormat="1" ht="51" customHeight="1" x14ac:dyDescent="0.35">
      <c r="A107" s="128"/>
      <c r="B107" s="132"/>
      <c r="C107" s="52"/>
      <c r="D107" s="59"/>
      <c r="E107" s="59"/>
      <c r="F107" s="48"/>
      <c r="G107" s="48"/>
      <c r="H107" s="48"/>
      <c r="I107" s="48"/>
      <c r="J107" s="48"/>
      <c r="K107" s="48"/>
      <c r="L107" s="48"/>
      <c r="M107" s="48"/>
      <c r="N107" s="48"/>
      <c r="O107" s="70"/>
      <c r="P107" s="74"/>
      <c r="Q107" s="74"/>
      <c r="R107" s="49"/>
      <c r="S107" s="49"/>
      <c r="T107" s="49"/>
      <c r="U107" s="49"/>
      <c r="V107" s="49"/>
      <c r="W107" s="74"/>
      <c r="X107" s="74"/>
      <c r="Y107" s="74"/>
      <c r="Z107" s="82"/>
      <c r="AA107" s="48"/>
      <c r="AB107" s="48"/>
      <c r="AC107" s="50"/>
      <c r="AD107" s="51"/>
      <c r="AE107" s="51"/>
      <c r="AF107" s="83"/>
      <c r="AG107" s="48"/>
      <c r="AH107" s="48"/>
      <c r="AI107" s="50"/>
      <c r="AJ107" s="51"/>
      <c r="AK107" s="51"/>
      <c r="AL107" s="83"/>
      <c r="AM107" s="48"/>
      <c r="AN107" s="48"/>
      <c r="AO107" s="50"/>
      <c r="AP107" s="51"/>
      <c r="AQ107" s="51"/>
      <c r="AR107" s="83"/>
      <c r="AS107" s="48"/>
      <c r="AT107" s="48"/>
      <c r="AU107" s="50"/>
      <c r="AV107" s="51"/>
      <c r="AW107" s="51"/>
      <c r="AX107" s="83"/>
      <c r="AY107" s="48"/>
      <c r="AZ107" s="48"/>
      <c r="BA107" s="50"/>
      <c r="BB107" s="51"/>
      <c r="BC107" s="51"/>
      <c r="BD107" s="83"/>
      <c r="BE107" s="48"/>
      <c r="BF107" s="48"/>
      <c r="BG107" s="50"/>
      <c r="BH107" s="51"/>
      <c r="BI107" s="51"/>
      <c r="BJ107" s="83"/>
      <c r="BK107" s="48"/>
      <c r="BL107" s="48"/>
      <c r="BM107" s="50"/>
      <c r="BN107" s="51"/>
      <c r="BO107" s="51"/>
      <c r="BP107" s="83"/>
      <c r="BQ107" s="48"/>
      <c r="BR107" s="48"/>
      <c r="BS107" s="50"/>
      <c r="BT107" s="51"/>
      <c r="BU107" s="51"/>
      <c r="BV107" s="83"/>
      <c r="BW107" s="48"/>
      <c r="BX107" s="48"/>
      <c r="BY107" s="50"/>
      <c r="BZ107" s="51"/>
      <c r="CA107" s="51"/>
      <c r="CB107" s="83"/>
      <c r="CC107" s="48"/>
      <c r="CD107" s="48"/>
      <c r="CE107" s="50"/>
      <c r="CF107" s="51"/>
      <c r="CG107" s="51"/>
      <c r="CH107" s="83"/>
      <c r="CI107" s="48"/>
      <c r="CJ107" s="48"/>
      <c r="CK107" s="50"/>
      <c r="CL107" s="51"/>
      <c r="CM107" s="51"/>
      <c r="CN107" s="83"/>
      <c r="CO107" s="48"/>
      <c r="CP107" s="48"/>
      <c r="CQ107" s="50"/>
      <c r="CR107" s="51"/>
      <c r="CS107" s="83"/>
      <c r="CT107" s="89"/>
      <c r="CU107" s="70"/>
      <c r="CV107" s="50"/>
    </row>
    <row r="108" spans="1:100" s="2" customFormat="1" ht="51" customHeight="1" x14ac:dyDescent="0.35">
      <c r="A108" s="128"/>
      <c r="B108" s="132"/>
      <c r="C108" s="52"/>
      <c r="D108" s="59"/>
      <c r="E108" s="59"/>
      <c r="F108" s="48"/>
      <c r="G108" s="48"/>
      <c r="H108" s="48"/>
      <c r="I108" s="48"/>
      <c r="J108" s="48"/>
      <c r="K108" s="48"/>
      <c r="L108" s="48"/>
      <c r="M108" s="48"/>
      <c r="N108" s="48"/>
      <c r="O108" s="70"/>
      <c r="P108" s="74"/>
      <c r="Q108" s="74"/>
      <c r="R108" s="49"/>
      <c r="S108" s="49"/>
      <c r="T108" s="49"/>
      <c r="U108" s="49"/>
      <c r="V108" s="49"/>
      <c r="W108" s="74"/>
      <c r="X108" s="74"/>
      <c r="Y108" s="74"/>
      <c r="Z108" s="82"/>
      <c r="AA108" s="48"/>
      <c r="AB108" s="48"/>
      <c r="AC108" s="50"/>
      <c r="AD108" s="51"/>
      <c r="AE108" s="51"/>
      <c r="AF108" s="83"/>
      <c r="AG108" s="48"/>
      <c r="AH108" s="48"/>
      <c r="AI108" s="50"/>
      <c r="AJ108" s="51"/>
      <c r="AK108" s="51"/>
      <c r="AL108" s="83"/>
      <c r="AM108" s="48"/>
      <c r="AN108" s="48"/>
      <c r="AO108" s="50"/>
      <c r="AP108" s="51"/>
      <c r="AQ108" s="51"/>
      <c r="AR108" s="83"/>
      <c r="AS108" s="48"/>
      <c r="AT108" s="48"/>
      <c r="AU108" s="50"/>
      <c r="AV108" s="51"/>
      <c r="AW108" s="51"/>
      <c r="AX108" s="83"/>
      <c r="AY108" s="48"/>
      <c r="AZ108" s="48"/>
      <c r="BA108" s="50"/>
      <c r="BB108" s="51"/>
      <c r="BC108" s="51"/>
      <c r="BD108" s="83"/>
      <c r="BE108" s="48"/>
      <c r="BF108" s="48"/>
      <c r="BG108" s="50"/>
      <c r="BH108" s="51"/>
      <c r="BI108" s="51"/>
      <c r="BJ108" s="83"/>
      <c r="BK108" s="48"/>
      <c r="BL108" s="48"/>
      <c r="BM108" s="50"/>
      <c r="BN108" s="51"/>
      <c r="BO108" s="51"/>
      <c r="BP108" s="83"/>
      <c r="BQ108" s="48"/>
      <c r="BR108" s="48"/>
      <c r="BS108" s="50"/>
      <c r="BT108" s="51"/>
      <c r="BU108" s="51"/>
      <c r="BV108" s="83"/>
      <c r="BW108" s="48"/>
      <c r="BX108" s="48"/>
      <c r="BY108" s="50"/>
      <c r="BZ108" s="51"/>
      <c r="CA108" s="51"/>
      <c r="CB108" s="83"/>
      <c r="CC108" s="48"/>
      <c r="CD108" s="48"/>
      <c r="CE108" s="50"/>
      <c r="CF108" s="51"/>
      <c r="CG108" s="51"/>
      <c r="CH108" s="83"/>
      <c r="CI108" s="48"/>
      <c r="CJ108" s="48"/>
      <c r="CK108" s="50"/>
      <c r="CL108" s="51"/>
      <c r="CM108" s="51"/>
      <c r="CN108" s="83"/>
      <c r="CO108" s="48"/>
      <c r="CP108" s="48"/>
      <c r="CQ108" s="50"/>
      <c r="CR108" s="51"/>
      <c r="CS108" s="83"/>
      <c r="CT108" s="89"/>
      <c r="CU108" s="70"/>
      <c r="CV108" s="50"/>
    </row>
    <row r="109" spans="1:100" s="2" customFormat="1" ht="51" customHeight="1" x14ac:dyDescent="0.35">
      <c r="A109" s="128"/>
      <c r="B109" s="132"/>
      <c r="C109" s="52"/>
      <c r="D109" s="59"/>
      <c r="E109" s="59"/>
      <c r="F109" s="48"/>
      <c r="G109" s="48"/>
      <c r="H109" s="48"/>
      <c r="I109" s="48"/>
      <c r="J109" s="48"/>
      <c r="K109" s="48"/>
      <c r="L109" s="48"/>
      <c r="M109" s="48"/>
      <c r="N109" s="48"/>
      <c r="O109" s="70"/>
      <c r="P109" s="74"/>
      <c r="Q109" s="74"/>
      <c r="R109" s="49"/>
      <c r="S109" s="49"/>
      <c r="T109" s="49"/>
      <c r="U109" s="49"/>
      <c r="V109" s="49"/>
      <c r="W109" s="74"/>
      <c r="X109" s="74"/>
      <c r="Y109" s="74"/>
      <c r="Z109" s="82"/>
      <c r="AA109" s="48"/>
      <c r="AB109" s="48"/>
      <c r="AC109" s="50"/>
      <c r="AD109" s="51"/>
      <c r="AE109" s="51"/>
      <c r="AF109" s="83"/>
      <c r="AG109" s="48"/>
      <c r="AH109" s="48"/>
      <c r="AI109" s="50"/>
      <c r="AJ109" s="51"/>
      <c r="AK109" s="51"/>
      <c r="AL109" s="83"/>
      <c r="AM109" s="48"/>
      <c r="AN109" s="48"/>
      <c r="AO109" s="50"/>
      <c r="AP109" s="51"/>
      <c r="AQ109" s="51"/>
      <c r="AR109" s="83"/>
      <c r="AS109" s="48"/>
      <c r="AT109" s="48"/>
      <c r="AU109" s="50"/>
      <c r="AV109" s="51"/>
      <c r="AW109" s="51"/>
      <c r="AX109" s="83"/>
      <c r="AY109" s="48"/>
      <c r="AZ109" s="48"/>
      <c r="BA109" s="50"/>
      <c r="BB109" s="51"/>
      <c r="BC109" s="51"/>
      <c r="BD109" s="83"/>
      <c r="BE109" s="48"/>
      <c r="BF109" s="48"/>
      <c r="BG109" s="50"/>
      <c r="BH109" s="51"/>
      <c r="BI109" s="51"/>
      <c r="BJ109" s="83"/>
      <c r="BK109" s="48"/>
      <c r="BL109" s="48"/>
      <c r="BM109" s="50"/>
      <c r="BN109" s="51"/>
      <c r="BO109" s="51"/>
      <c r="BP109" s="83"/>
      <c r="BQ109" s="48"/>
      <c r="BR109" s="48"/>
      <c r="BS109" s="50"/>
      <c r="BT109" s="51"/>
      <c r="BU109" s="51"/>
      <c r="BV109" s="83"/>
      <c r="BW109" s="48"/>
      <c r="BX109" s="48"/>
      <c r="BY109" s="50"/>
      <c r="BZ109" s="51"/>
      <c r="CA109" s="51"/>
      <c r="CB109" s="83"/>
      <c r="CC109" s="48"/>
      <c r="CD109" s="48"/>
      <c r="CE109" s="50"/>
      <c r="CF109" s="51"/>
      <c r="CG109" s="51"/>
      <c r="CH109" s="83"/>
      <c r="CI109" s="48"/>
      <c r="CJ109" s="48"/>
      <c r="CK109" s="50"/>
      <c r="CL109" s="51"/>
      <c r="CM109" s="51"/>
      <c r="CN109" s="83"/>
      <c r="CO109" s="48"/>
      <c r="CP109" s="48"/>
      <c r="CQ109" s="50"/>
      <c r="CR109" s="51"/>
      <c r="CS109" s="83"/>
      <c r="CT109" s="89"/>
      <c r="CU109" s="70"/>
      <c r="CV109" s="50"/>
    </row>
    <row r="110" spans="1:100" s="2" customFormat="1" ht="51" customHeight="1" x14ac:dyDescent="0.35">
      <c r="A110" s="128"/>
      <c r="B110" s="132"/>
      <c r="C110" s="52"/>
      <c r="D110" s="59"/>
      <c r="E110" s="59"/>
      <c r="F110" s="48"/>
      <c r="G110" s="48"/>
      <c r="H110" s="48"/>
      <c r="I110" s="48"/>
      <c r="J110" s="48"/>
      <c r="K110" s="48"/>
      <c r="L110" s="48"/>
      <c r="M110" s="48"/>
      <c r="N110" s="48"/>
      <c r="O110" s="70"/>
      <c r="P110" s="74"/>
      <c r="Q110" s="74"/>
      <c r="R110" s="49"/>
      <c r="S110" s="49"/>
      <c r="T110" s="49"/>
      <c r="U110" s="49"/>
      <c r="V110" s="49"/>
      <c r="W110" s="74"/>
      <c r="X110" s="74"/>
      <c r="Y110" s="74"/>
      <c r="Z110" s="82"/>
      <c r="AA110" s="48"/>
      <c r="AB110" s="48"/>
      <c r="AC110" s="50"/>
      <c r="AD110" s="51"/>
      <c r="AE110" s="51"/>
      <c r="AF110" s="83"/>
      <c r="AG110" s="48"/>
      <c r="AH110" s="48"/>
      <c r="AI110" s="50"/>
      <c r="AJ110" s="51"/>
      <c r="AK110" s="51"/>
      <c r="AL110" s="83"/>
      <c r="AM110" s="48"/>
      <c r="AN110" s="48"/>
      <c r="AO110" s="50"/>
      <c r="AP110" s="51"/>
      <c r="AQ110" s="51"/>
      <c r="AR110" s="83"/>
      <c r="AS110" s="48"/>
      <c r="AT110" s="48"/>
      <c r="AU110" s="50"/>
      <c r="AV110" s="51"/>
      <c r="AW110" s="51"/>
      <c r="AX110" s="83"/>
      <c r="AY110" s="48"/>
      <c r="AZ110" s="48"/>
      <c r="BA110" s="50"/>
      <c r="BB110" s="51"/>
      <c r="BC110" s="51"/>
      <c r="BD110" s="83"/>
      <c r="BE110" s="48"/>
      <c r="BF110" s="48"/>
      <c r="BG110" s="50"/>
      <c r="BH110" s="51"/>
      <c r="BI110" s="51"/>
      <c r="BJ110" s="83"/>
      <c r="BK110" s="48"/>
      <c r="BL110" s="48"/>
      <c r="BM110" s="50"/>
      <c r="BN110" s="51"/>
      <c r="BO110" s="51"/>
      <c r="BP110" s="83"/>
      <c r="BQ110" s="48"/>
      <c r="BR110" s="48"/>
      <c r="BS110" s="50"/>
      <c r="BT110" s="51"/>
      <c r="BU110" s="51"/>
      <c r="BV110" s="83"/>
      <c r="BW110" s="48"/>
      <c r="BX110" s="48"/>
      <c r="BY110" s="50"/>
      <c r="BZ110" s="51"/>
      <c r="CA110" s="51"/>
      <c r="CB110" s="83"/>
      <c r="CC110" s="48"/>
      <c r="CD110" s="48"/>
      <c r="CE110" s="50"/>
      <c r="CF110" s="51"/>
      <c r="CG110" s="51"/>
      <c r="CH110" s="83"/>
      <c r="CI110" s="48"/>
      <c r="CJ110" s="48"/>
      <c r="CK110" s="50"/>
      <c r="CL110" s="51"/>
      <c r="CM110" s="51"/>
      <c r="CN110" s="83"/>
      <c r="CO110" s="48"/>
      <c r="CP110" s="48"/>
      <c r="CQ110" s="50"/>
      <c r="CR110" s="51"/>
      <c r="CS110" s="83"/>
      <c r="CT110" s="89"/>
      <c r="CU110" s="70"/>
      <c r="CV110" s="50"/>
    </row>
    <row r="111" spans="1:100" s="2" customFormat="1" ht="51" customHeight="1" x14ac:dyDescent="0.35">
      <c r="A111" s="128"/>
      <c r="B111" s="132"/>
      <c r="C111" s="52"/>
      <c r="D111" s="59"/>
      <c r="E111" s="59"/>
      <c r="F111" s="48"/>
      <c r="G111" s="48"/>
      <c r="H111" s="48"/>
      <c r="I111" s="48"/>
      <c r="J111" s="48"/>
      <c r="K111" s="48"/>
      <c r="L111" s="48"/>
      <c r="M111" s="48"/>
      <c r="N111" s="48"/>
      <c r="O111" s="70"/>
      <c r="P111" s="74"/>
      <c r="Q111" s="74"/>
      <c r="R111" s="49"/>
      <c r="S111" s="49"/>
      <c r="T111" s="49"/>
      <c r="U111" s="49"/>
      <c r="V111" s="49"/>
      <c r="W111" s="74"/>
      <c r="X111" s="74"/>
      <c r="Y111" s="74"/>
      <c r="Z111" s="82"/>
      <c r="AA111" s="48"/>
      <c r="AB111" s="48"/>
      <c r="AC111" s="50"/>
      <c r="AD111" s="51"/>
      <c r="AE111" s="51"/>
      <c r="AF111" s="83"/>
      <c r="AG111" s="48"/>
      <c r="AH111" s="48"/>
      <c r="AI111" s="50"/>
      <c r="AJ111" s="51"/>
      <c r="AK111" s="51"/>
      <c r="AL111" s="83"/>
      <c r="AM111" s="48"/>
      <c r="AN111" s="48"/>
      <c r="AO111" s="50"/>
      <c r="AP111" s="51"/>
      <c r="AQ111" s="51"/>
      <c r="AR111" s="83"/>
      <c r="AS111" s="48"/>
      <c r="AT111" s="48"/>
      <c r="AU111" s="50"/>
      <c r="AV111" s="51"/>
      <c r="AW111" s="51"/>
      <c r="AX111" s="83"/>
      <c r="AY111" s="48"/>
      <c r="AZ111" s="48"/>
      <c r="BA111" s="50"/>
      <c r="BB111" s="51"/>
      <c r="BC111" s="51"/>
      <c r="BD111" s="83"/>
      <c r="BE111" s="48"/>
      <c r="BF111" s="48"/>
      <c r="BG111" s="50"/>
      <c r="BH111" s="51"/>
      <c r="BI111" s="51"/>
      <c r="BJ111" s="83"/>
      <c r="BK111" s="48"/>
      <c r="BL111" s="48"/>
      <c r="BM111" s="50"/>
      <c r="BN111" s="51"/>
      <c r="BO111" s="51"/>
      <c r="BP111" s="83"/>
      <c r="BQ111" s="48"/>
      <c r="BR111" s="48"/>
      <c r="BS111" s="50"/>
      <c r="BT111" s="51"/>
      <c r="BU111" s="51"/>
      <c r="BV111" s="83"/>
      <c r="BW111" s="48"/>
      <c r="BX111" s="48"/>
      <c r="BY111" s="50"/>
      <c r="BZ111" s="51"/>
      <c r="CA111" s="51"/>
      <c r="CB111" s="83"/>
      <c r="CC111" s="48"/>
      <c r="CD111" s="48"/>
      <c r="CE111" s="50"/>
      <c r="CF111" s="51"/>
      <c r="CG111" s="51"/>
      <c r="CH111" s="83"/>
      <c r="CI111" s="48"/>
      <c r="CJ111" s="48"/>
      <c r="CK111" s="50"/>
      <c r="CL111" s="51"/>
      <c r="CM111" s="51"/>
      <c r="CN111" s="83"/>
      <c r="CO111" s="48"/>
      <c r="CP111" s="48"/>
      <c r="CQ111" s="50"/>
      <c r="CR111" s="51"/>
      <c r="CS111" s="83"/>
      <c r="CT111" s="89"/>
      <c r="CU111" s="70"/>
      <c r="CV111" s="50"/>
    </row>
    <row r="112" spans="1:100" s="2" customFormat="1" ht="51" customHeight="1" x14ac:dyDescent="0.35">
      <c r="A112" s="128"/>
      <c r="B112" s="132"/>
      <c r="C112" s="52"/>
      <c r="D112" s="59"/>
      <c r="E112" s="59"/>
      <c r="F112" s="48"/>
      <c r="G112" s="48"/>
      <c r="H112" s="48"/>
      <c r="I112" s="48"/>
      <c r="J112" s="48"/>
      <c r="K112" s="48"/>
      <c r="L112" s="48"/>
      <c r="M112" s="48"/>
      <c r="N112" s="48"/>
      <c r="O112" s="70"/>
      <c r="P112" s="74"/>
      <c r="Q112" s="74"/>
      <c r="R112" s="49"/>
      <c r="S112" s="49"/>
      <c r="T112" s="49"/>
      <c r="U112" s="49"/>
      <c r="V112" s="49"/>
      <c r="W112" s="74"/>
      <c r="X112" s="74"/>
      <c r="Y112" s="74"/>
      <c r="Z112" s="82"/>
      <c r="AA112" s="48"/>
      <c r="AB112" s="48"/>
      <c r="AC112" s="50"/>
      <c r="AD112" s="51"/>
      <c r="AE112" s="51"/>
      <c r="AF112" s="83"/>
      <c r="AG112" s="48"/>
      <c r="AH112" s="48"/>
      <c r="AI112" s="50"/>
      <c r="AJ112" s="51"/>
      <c r="AK112" s="51"/>
      <c r="AL112" s="83"/>
      <c r="AM112" s="48"/>
      <c r="AN112" s="48"/>
      <c r="AO112" s="50"/>
      <c r="AP112" s="51"/>
      <c r="AQ112" s="51"/>
      <c r="AR112" s="83"/>
      <c r="AS112" s="48"/>
      <c r="AT112" s="48"/>
      <c r="AU112" s="50"/>
      <c r="AV112" s="51"/>
      <c r="AW112" s="51"/>
      <c r="AX112" s="83"/>
      <c r="AY112" s="48"/>
      <c r="AZ112" s="48"/>
      <c r="BA112" s="50"/>
      <c r="BB112" s="51"/>
      <c r="BC112" s="51"/>
      <c r="BD112" s="83"/>
      <c r="BE112" s="48"/>
      <c r="BF112" s="48"/>
      <c r="BG112" s="50"/>
      <c r="BH112" s="51"/>
      <c r="BI112" s="51"/>
      <c r="BJ112" s="83"/>
      <c r="BK112" s="48"/>
      <c r="BL112" s="48"/>
      <c r="BM112" s="50"/>
      <c r="BN112" s="51"/>
      <c r="BO112" s="51"/>
      <c r="BP112" s="83"/>
      <c r="BQ112" s="48"/>
      <c r="BR112" s="48"/>
      <c r="BS112" s="50"/>
      <c r="BT112" s="51"/>
      <c r="BU112" s="51"/>
      <c r="BV112" s="83"/>
      <c r="BW112" s="48"/>
      <c r="BX112" s="48"/>
      <c r="BY112" s="50"/>
      <c r="BZ112" s="51"/>
      <c r="CA112" s="51"/>
      <c r="CB112" s="83"/>
      <c r="CC112" s="48"/>
      <c r="CD112" s="48"/>
      <c r="CE112" s="50"/>
      <c r="CF112" s="51"/>
      <c r="CG112" s="51"/>
      <c r="CH112" s="83"/>
      <c r="CI112" s="48"/>
      <c r="CJ112" s="48"/>
      <c r="CK112" s="50"/>
      <c r="CL112" s="51"/>
      <c r="CM112" s="51"/>
      <c r="CN112" s="83"/>
      <c r="CO112" s="48"/>
      <c r="CP112" s="48"/>
      <c r="CQ112" s="50"/>
      <c r="CR112" s="51"/>
      <c r="CS112" s="83"/>
      <c r="CT112" s="89"/>
      <c r="CU112" s="70"/>
      <c r="CV112" s="50"/>
    </row>
    <row r="113" spans="1:100" s="2" customFormat="1" ht="51" customHeight="1" x14ac:dyDescent="0.35">
      <c r="A113" s="128"/>
      <c r="B113" s="132"/>
      <c r="C113" s="52"/>
      <c r="D113" s="59"/>
      <c r="E113" s="59"/>
      <c r="F113" s="48"/>
      <c r="G113" s="48"/>
      <c r="H113" s="48"/>
      <c r="I113" s="48"/>
      <c r="J113" s="48"/>
      <c r="K113" s="48"/>
      <c r="L113" s="48"/>
      <c r="M113" s="48"/>
      <c r="N113" s="48"/>
      <c r="O113" s="70"/>
      <c r="P113" s="74"/>
      <c r="Q113" s="74"/>
      <c r="R113" s="49"/>
      <c r="S113" s="49"/>
      <c r="T113" s="49"/>
      <c r="U113" s="49"/>
      <c r="V113" s="49"/>
      <c r="W113" s="74"/>
      <c r="X113" s="74"/>
      <c r="Y113" s="74"/>
      <c r="Z113" s="82"/>
      <c r="AA113" s="48"/>
      <c r="AB113" s="48"/>
      <c r="AC113" s="50"/>
      <c r="AD113" s="51"/>
      <c r="AE113" s="51"/>
      <c r="AF113" s="83"/>
      <c r="AG113" s="48"/>
      <c r="AH113" s="48"/>
      <c r="AI113" s="50"/>
      <c r="AJ113" s="51"/>
      <c r="AK113" s="51"/>
      <c r="AL113" s="83"/>
      <c r="AM113" s="48"/>
      <c r="AN113" s="48"/>
      <c r="AO113" s="50"/>
      <c r="AP113" s="51"/>
      <c r="AQ113" s="51"/>
      <c r="AR113" s="83"/>
      <c r="AS113" s="48"/>
      <c r="AT113" s="48"/>
      <c r="AU113" s="50"/>
      <c r="AV113" s="51"/>
      <c r="AW113" s="51"/>
      <c r="AX113" s="83"/>
      <c r="AY113" s="48"/>
      <c r="AZ113" s="48"/>
      <c r="BA113" s="50"/>
      <c r="BB113" s="51"/>
      <c r="BC113" s="51"/>
      <c r="BD113" s="83"/>
      <c r="BE113" s="48"/>
      <c r="BF113" s="48"/>
      <c r="BG113" s="50"/>
      <c r="BH113" s="51"/>
      <c r="BI113" s="51"/>
      <c r="BJ113" s="83"/>
      <c r="BK113" s="48"/>
      <c r="BL113" s="48"/>
      <c r="BM113" s="50"/>
      <c r="BN113" s="51"/>
      <c r="BO113" s="51"/>
      <c r="BP113" s="83"/>
      <c r="BQ113" s="48"/>
      <c r="BR113" s="48"/>
      <c r="BS113" s="50"/>
      <c r="BT113" s="51"/>
      <c r="BU113" s="51"/>
      <c r="BV113" s="83"/>
      <c r="BW113" s="48"/>
      <c r="BX113" s="48"/>
      <c r="BY113" s="50"/>
      <c r="BZ113" s="51"/>
      <c r="CA113" s="51"/>
      <c r="CB113" s="83"/>
      <c r="CC113" s="48"/>
      <c r="CD113" s="48"/>
      <c r="CE113" s="50"/>
      <c r="CF113" s="51"/>
      <c r="CG113" s="51"/>
      <c r="CH113" s="83"/>
      <c r="CI113" s="48"/>
      <c r="CJ113" s="48"/>
      <c r="CK113" s="50"/>
      <c r="CL113" s="51"/>
      <c r="CM113" s="51"/>
      <c r="CN113" s="83"/>
      <c r="CO113" s="48"/>
      <c r="CP113" s="48"/>
      <c r="CQ113" s="50"/>
      <c r="CR113" s="51"/>
      <c r="CS113" s="83"/>
      <c r="CT113" s="89"/>
      <c r="CU113" s="70"/>
      <c r="CV113" s="50"/>
    </row>
    <row r="114" spans="1:100" s="2" customFormat="1" ht="51" customHeight="1" x14ac:dyDescent="0.35">
      <c r="A114" s="128"/>
      <c r="B114" s="132"/>
      <c r="C114" s="52"/>
      <c r="D114" s="59"/>
      <c r="E114" s="59"/>
      <c r="F114" s="48"/>
      <c r="G114" s="48"/>
      <c r="H114" s="48"/>
      <c r="I114" s="48"/>
      <c r="J114" s="48"/>
      <c r="K114" s="48"/>
      <c r="L114" s="48"/>
      <c r="M114" s="48"/>
      <c r="N114" s="48"/>
      <c r="O114" s="70"/>
      <c r="P114" s="74"/>
      <c r="Q114" s="74"/>
      <c r="R114" s="49"/>
      <c r="S114" s="49"/>
      <c r="T114" s="49"/>
      <c r="U114" s="49"/>
      <c r="V114" s="49"/>
      <c r="W114" s="74"/>
      <c r="X114" s="74"/>
      <c r="Y114" s="74"/>
      <c r="Z114" s="82"/>
      <c r="AA114" s="48"/>
      <c r="AB114" s="48"/>
      <c r="AC114" s="50"/>
      <c r="AD114" s="51"/>
      <c r="AE114" s="51"/>
      <c r="AF114" s="83"/>
      <c r="AG114" s="48"/>
      <c r="AH114" s="48"/>
      <c r="AI114" s="50"/>
      <c r="AJ114" s="51"/>
      <c r="AK114" s="51"/>
      <c r="AL114" s="83"/>
      <c r="AM114" s="48"/>
      <c r="AN114" s="48"/>
      <c r="AO114" s="50"/>
      <c r="AP114" s="51"/>
      <c r="AQ114" s="51"/>
      <c r="AR114" s="83"/>
      <c r="AS114" s="48"/>
      <c r="AT114" s="48"/>
      <c r="AU114" s="50"/>
      <c r="AV114" s="51"/>
      <c r="AW114" s="51"/>
      <c r="AX114" s="83"/>
      <c r="AY114" s="48"/>
      <c r="AZ114" s="48"/>
      <c r="BA114" s="50"/>
      <c r="BB114" s="51"/>
      <c r="BC114" s="51"/>
      <c r="BD114" s="83"/>
      <c r="BE114" s="48"/>
      <c r="BF114" s="48"/>
      <c r="BG114" s="50"/>
      <c r="BH114" s="51"/>
      <c r="BI114" s="51"/>
      <c r="BJ114" s="83"/>
      <c r="BK114" s="48"/>
      <c r="BL114" s="48"/>
      <c r="BM114" s="50"/>
      <c r="BN114" s="51"/>
      <c r="BO114" s="51"/>
      <c r="BP114" s="83"/>
      <c r="BQ114" s="48"/>
      <c r="BR114" s="48"/>
      <c r="BS114" s="50"/>
      <c r="BT114" s="51"/>
      <c r="BU114" s="51"/>
      <c r="BV114" s="83"/>
      <c r="BW114" s="48"/>
      <c r="BX114" s="48"/>
      <c r="BY114" s="50"/>
      <c r="BZ114" s="51"/>
      <c r="CA114" s="51"/>
      <c r="CB114" s="83"/>
      <c r="CC114" s="48"/>
      <c r="CD114" s="48"/>
      <c r="CE114" s="50"/>
      <c r="CF114" s="51"/>
      <c r="CG114" s="51"/>
      <c r="CH114" s="83"/>
      <c r="CI114" s="48"/>
      <c r="CJ114" s="48"/>
      <c r="CK114" s="50"/>
      <c r="CL114" s="51"/>
      <c r="CM114" s="51"/>
      <c r="CN114" s="83"/>
      <c r="CO114" s="48"/>
      <c r="CP114" s="48"/>
      <c r="CQ114" s="50"/>
      <c r="CR114" s="51"/>
      <c r="CS114" s="83"/>
      <c r="CT114" s="89"/>
      <c r="CU114" s="70"/>
      <c r="CV114" s="50"/>
    </row>
    <row r="115" spans="1:100" s="2" customFormat="1" ht="51" customHeight="1" x14ac:dyDescent="0.35">
      <c r="A115" s="128"/>
      <c r="B115" s="132"/>
      <c r="C115" s="52"/>
      <c r="D115" s="59"/>
      <c r="E115" s="59"/>
      <c r="F115" s="48"/>
      <c r="G115" s="48"/>
      <c r="H115" s="48"/>
      <c r="I115" s="48"/>
      <c r="J115" s="48"/>
      <c r="K115" s="48"/>
      <c r="L115" s="48"/>
      <c r="M115" s="48"/>
      <c r="N115" s="48"/>
      <c r="O115" s="70"/>
      <c r="P115" s="74"/>
      <c r="Q115" s="74"/>
      <c r="R115" s="49"/>
      <c r="S115" s="49"/>
      <c r="T115" s="49"/>
      <c r="U115" s="49"/>
      <c r="V115" s="49"/>
      <c r="W115" s="74"/>
      <c r="X115" s="74"/>
      <c r="Y115" s="74"/>
      <c r="Z115" s="82"/>
      <c r="AA115" s="48"/>
      <c r="AB115" s="48"/>
      <c r="AC115" s="50"/>
      <c r="AD115" s="51"/>
      <c r="AE115" s="51"/>
      <c r="AF115" s="83"/>
      <c r="AG115" s="48"/>
      <c r="AH115" s="48"/>
      <c r="AI115" s="50"/>
      <c r="AJ115" s="51"/>
      <c r="AK115" s="51"/>
      <c r="AL115" s="83"/>
      <c r="AM115" s="48"/>
      <c r="AN115" s="48"/>
      <c r="AO115" s="50"/>
      <c r="AP115" s="51"/>
      <c r="AQ115" s="51"/>
      <c r="AR115" s="83"/>
      <c r="AS115" s="48"/>
      <c r="AT115" s="48"/>
      <c r="AU115" s="50"/>
      <c r="AV115" s="51"/>
      <c r="AW115" s="51"/>
      <c r="AX115" s="83"/>
      <c r="AY115" s="48"/>
      <c r="AZ115" s="48"/>
      <c r="BA115" s="50"/>
      <c r="BB115" s="51"/>
      <c r="BC115" s="51"/>
      <c r="BD115" s="83"/>
      <c r="BE115" s="48"/>
      <c r="BF115" s="48"/>
      <c r="BG115" s="50"/>
      <c r="BH115" s="51"/>
      <c r="BI115" s="51"/>
      <c r="BJ115" s="83"/>
      <c r="BK115" s="48"/>
      <c r="BL115" s="48"/>
      <c r="BM115" s="50"/>
      <c r="BN115" s="51"/>
      <c r="BO115" s="51"/>
      <c r="BP115" s="83"/>
      <c r="BQ115" s="48"/>
      <c r="BR115" s="48"/>
      <c r="BS115" s="50"/>
      <c r="BT115" s="51"/>
      <c r="BU115" s="51"/>
      <c r="BV115" s="83"/>
      <c r="BW115" s="48"/>
      <c r="BX115" s="48"/>
      <c r="BY115" s="50"/>
      <c r="BZ115" s="51"/>
      <c r="CA115" s="51"/>
      <c r="CB115" s="83"/>
      <c r="CC115" s="48"/>
      <c r="CD115" s="48"/>
      <c r="CE115" s="50"/>
      <c r="CF115" s="51"/>
      <c r="CG115" s="51"/>
      <c r="CH115" s="83"/>
      <c r="CI115" s="48"/>
      <c r="CJ115" s="48"/>
      <c r="CK115" s="50"/>
      <c r="CL115" s="51"/>
      <c r="CM115" s="51"/>
      <c r="CN115" s="83"/>
      <c r="CO115" s="48"/>
      <c r="CP115" s="48"/>
      <c r="CQ115" s="50"/>
      <c r="CR115" s="51"/>
      <c r="CS115" s="83"/>
      <c r="CT115" s="89"/>
      <c r="CU115" s="70"/>
      <c r="CV115" s="50"/>
    </row>
    <row r="116" spans="1:100" s="2" customFormat="1" ht="51" customHeight="1" x14ac:dyDescent="0.35">
      <c r="A116" s="128"/>
      <c r="B116" s="132"/>
      <c r="C116" s="52"/>
      <c r="D116" s="59"/>
      <c r="E116" s="59"/>
      <c r="F116" s="48"/>
      <c r="G116" s="48"/>
      <c r="H116" s="48"/>
      <c r="I116" s="48"/>
      <c r="J116" s="48"/>
      <c r="K116" s="48"/>
      <c r="L116" s="48"/>
      <c r="M116" s="48"/>
      <c r="N116" s="48"/>
      <c r="O116" s="70"/>
      <c r="P116" s="74"/>
      <c r="Q116" s="74"/>
      <c r="R116" s="49"/>
      <c r="S116" s="49"/>
      <c r="T116" s="49"/>
      <c r="U116" s="49"/>
      <c r="V116" s="49"/>
      <c r="W116" s="74"/>
      <c r="X116" s="74"/>
      <c r="Y116" s="74"/>
      <c r="Z116" s="82"/>
      <c r="AA116" s="48"/>
      <c r="AB116" s="48"/>
      <c r="AC116" s="50"/>
      <c r="AD116" s="51"/>
      <c r="AE116" s="51"/>
      <c r="AF116" s="83"/>
      <c r="AG116" s="48"/>
      <c r="AH116" s="48"/>
      <c r="AI116" s="50"/>
      <c r="AJ116" s="51"/>
      <c r="AK116" s="51"/>
      <c r="AL116" s="83"/>
      <c r="AM116" s="48"/>
      <c r="AN116" s="48"/>
      <c r="AO116" s="50"/>
      <c r="AP116" s="51"/>
      <c r="AQ116" s="51"/>
      <c r="AR116" s="83"/>
      <c r="AS116" s="48"/>
      <c r="AT116" s="48"/>
      <c r="AU116" s="50"/>
      <c r="AV116" s="51"/>
      <c r="AW116" s="51"/>
      <c r="AX116" s="83"/>
      <c r="AY116" s="48"/>
      <c r="AZ116" s="48"/>
      <c r="BA116" s="50"/>
      <c r="BB116" s="51"/>
      <c r="BC116" s="51"/>
      <c r="BD116" s="83"/>
      <c r="BE116" s="48"/>
      <c r="BF116" s="48"/>
      <c r="BG116" s="50"/>
      <c r="BH116" s="51"/>
      <c r="BI116" s="51"/>
      <c r="BJ116" s="83"/>
      <c r="BK116" s="48"/>
      <c r="BL116" s="48"/>
      <c r="BM116" s="50"/>
      <c r="BN116" s="51"/>
      <c r="BO116" s="51"/>
      <c r="BP116" s="83"/>
      <c r="BQ116" s="48"/>
      <c r="BR116" s="48"/>
      <c r="BS116" s="50"/>
      <c r="BT116" s="51"/>
      <c r="BU116" s="51"/>
      <c r="BV116" s="83"/>
      <c r="BW116" s="48"/>
      <c r="BX116" s="48"/>
      <c r="BY116" s="50"/>
      <c r="BZ116" s="51"/>
      <c r="CA116" s="51"/>
      <c r="CB116" s="83"/>
      <c r="CC116" s="48"/>
      <c r="CD116" s="48"/>
      <c r="CE116" s="50"/>
      <c r="CF116" s="51"/>
      <c r="CG116" s="51"/>
      <c r="CH116" s="83"/>
      <c r="CI116" s="48"/>
      <c r="CJ116" s="48"/>
      <c r="CK116" s="50"/>
      <c r="CL116" s="51"/>
      <c r="CM116" s="51"/>
      <c r="CN116" s="83"/>
      <c r="CO116" s="48"/>
      <c r="CP116" s="48"/>
      <c r="CQ116" s="50"/>
      <c r="CR116" s="51"/>
      <c r="CS116" s="83"/>
      <c r="CT116" s="89"/>
      <c r="CU116" s="70"/>
      <c r="CV116" s="50"/>
    </row>
    <row r="117" spans="1:100" s="2" customFormat="1" ht="51" customHeight="1" x14ac:dyDescent="0.35">
      <c r="A117" s="128"/>
      <c r="B117" s="132"/>
      <c r="C117" s="52"/>
      <c r="D117" s="59"/>
      <c r="E117" s="59"/>
      <c r="F117" s="48"/>
      <c r="G117" s="48"/>
      <c r="H117" s="48"/>
      <c r="I117" s="48"/>
      <c r="J117" s="48"/>
      <c r="K117" s="48"/>
      <c r="L117" s="48"/>
      <c r="M117" s="48"/>
      <c r="N117" s="48"/>
      <c r="O117" s="70"/>
      <c r="P117" s="74"/>
      <c r="Q117" s="74"/>
      <c r="R117" s="49"/>
      <c r="S117" s="49"/>
      <c r="T117" s="49"/>
      <c r="U117" s="49"/>
      <c r="V117" s="49"/>
      <c r="W117" s="74"/>
      <c r="X117" s="74"/>
      <c r="Y117" s="74"/>
      <c r="Z117" s="82"/>
      <c r="AA117" s="48"/>
      <c r="AB117" s="48"/>
      <c r="AC117" s="50"/>
      <c r="AD117" s="51"/>
      <c r="AE117" s="51"/>
      <c r="AF117" s="83"/>
      <c r="AG117" s="48"/>
      <c r="AH117" s="48"/>
      <c r="AI117" s="50"/>
      <c r="AJ117" s="51"/>
      <c r="AK117" s="51"/>
      <c r="AL117" s="83"/>
      <c r="AM117" s="48"/>
      <c r="AN117" s="48"/>
      <c r="AO117" s="50"/>
      <c r="AP117" s="51"/>
      <c r="AQ117" s="51"/>
      <c r="AR117" s="83"/>
      <c r="AS117" s="48"/>
      <c r="AT117" s="48"/>
      <c r="AU117" s="50"/>
      <c r="AV117" s="51"/>
      <c r="AW117" s="51"/>
      <c r="AX117" s="83"/>
      <c r="AY117" s="48"/>
      <c r="AZ117" s="48"/>
      <c r="BA117" s="50"/>
      <c r="BB117" s="51"/>
      <c r="BC117" s="51"/>
      <c r="BD117" s="83"/>
      <c r="BE117" s="48"/>
      <c r="BF117" s="48"/>
      <c r="BG117" s="50"/>
      <c r="BH117" s="51"/>
      <c r="BI117" s="51"/>
      <c r="BJ117" s="83"/>
      <c r="BK117" s="48"/>
      <c r="BL117" s="48"/>
      <c r="BM117" s="50"/>
      <c r="BN117" s="51"/>
      <c r="BO117" s="51"/>
      <c r="BP117" s="83"/>
      <c r="BQ117" s="48"/>
      <c r="BR117" s="48"/>
      <c r="BS117" s="50"/>
      <c r="BT117" s="51"/>
      <c r="BU117" s="51"/>
      <c r="BV117" s="83"/>
      <c r="BW117" s="48"/>
      <c r="BX117" s="48"/>
      <c r="BY117" s="50"/>
      <c r="BZ117" s="51"/>
      <c r="CA117" s="51"/>
      <c r="CB117" s="83"/>
      <c r="CC117" s="48"/>
      <c r="CD117" s="48"/>
      <c r="CE117" s="50"/>
      <c r="CF117" s="51"/>
      <c r="CG117" s="51"/>
      <c r="CH117" s="83"/>
      <c r="CI117" s="48"/>
      <c r="CJ117" s="48"/>
      <c r="CK117" s="50"/>
      <c r="CL117" s="51"/>
      <c r="CM117" s="51"/>
      <c r="CN117" s="83"/>
      <c r="CO117" s="48"/>
      <c r="CP117" s="48"/>
      <c r="CQ117" s="50"/>
      <c r="CR117" s="51"/>
      <c r="CS117" s="83"/>
      <c r="CT117" s="89"/>
      <c r="CU117" s="70"/>
      <c r="CV117" s="50"/>
    </row>
    <row r="118" spans="1:100" s="2" customFormat="1" ht="51" customHeight="1" x14ac:dyDescent="0.35">
      <c r="A118" s="128"/>
      <c r="B118" s="132"/>
      <c r="C118" s="52"/>
      <c r="D118" s="59"/>
      <c r="E118" s="59"/>
      <c r="F118" s="48"/>
      <c r="G118" s="48"/>
      <c r="H118" s="48"/>
      <c r="I118" s="48"/>
      <c r="J118" s="48"/>
      <c r="K118" s="48"/>
      <c r="L118" s="48"/>
      <c r="M118" s="48"/>
      <c r="N118" s="48"/>
      <c r="O118" s="70"/>
      <c r="P118" s="74"/>
      <c r="Q118" s="74"/>
      <c r="R118" s="49"/>
      <c r="S118" s="49"/>
      <c r="T118" s="49"/>
      <c r="U118" s="49"/>
      <c r="V118" s="49"/>
      <c r="W118" s="74"/>
      <c r="X118" s="74"/>
      <c r="Y118" s="74"/>
      <c r="Z118" s="82"/>
      <c r="AA118" s="48"/>
      <c r="AB118" s="48"/>
      <c r="AC118" s="50"/>
      <c r="AD118" s="51"/>
      <c r="AE118" s="51"/>
      <c r="AF118" s="83"/>
      <c r="AG118" s="48"/>
      <c r="AH118" s="48"/>
      <c r="AI118" s="50"/>
      <c r="AJ118" s="51"/>
      <c r="AK118" s="51"/>
      <c r="AL118" s="83"/>
      <c r="AM118" s="48"/>
      <c r="AN118" s="48"/>
      <c r="AO118" s="50"/>
      <c r="AP118" s="51"/>
      <c r="AQ118" s="51"/>
      <c r="AR118" s="83"/>
      <c r="AS118" s="48"/>
      <c r="AT118" s="48"/>
      <c r="AU118" s="50"/>
      <c r="AV118" s="51"/>
      <c r="AW118" s="51"/>
      <c r="AX118" s="83"/>
      <c r="AY118" s="48"/>
      <c r="AZ118" s="48"/>
      <c r="BA118" s="50"/>
      <c r="BB118" s="51"/>
      <c r="BC118" s="51"/>
      <c r="BD118" s="83"/>
      <c r="BE118" s="48"/>
      <c r="BF118" s="48"/>
      <c r="BG118" s="50"/>
      <c r="BH118" s="51"/>
      <c r="BI118" s="51"/>
      <c r="BJ118" s="83"/>
      <c r="BK118" s="48"/>
      <c r="BL118" s="48"/>
      <c r="BM118" s="50"/>
      <c r="BN118" s="51"/>
      <c r="BO118" s="51"/>
      <c r="BP118" s="83"/>
      <c r="BQ118" s="48"/>
      <c r="BR118" s="48"/>
      <c r="BS118" s="50"/>
      <c r="BT118" s="51"/>
      <c r="BU118" s="51"/>
      <c r="BV118" s="83"/>
      <c r="BW118" s="48"/>
      <c r="BX118" s="48"/>
      <c r="BY118" s="50"/>
      <c r="BZ118" s="51"/>
      <c r="CA118" s="51"/>
      <c r="CB118" s="83"/>
      <c r="CC118" s="48"/>
      <c r="CD118" s="48"/>
      <c r="CE118" s="50"/>
      <c r="CF118" s="51"/>
      <c r="CG118" s="51"/>
      <c r="CH118" s="83"/>
      <c r="CI118" s="48"/>
      <c r="CJ118" s="48"/>
      <c r="CK118" s="50"/>
      <c r="CL118" s="51"/>
      <c r="CM118" s="51"/>
      <c r="CN118" s="83"/>
      <c r="CO118" s="48"/>
      <c r="CP118" s="48"/>
      <c r="CQ118" s="50"/>
      <c r="CR118" s="51"/>
      <c r="CS118" s="83"/>
      <c r="CT118" s="89"/>
      <c r="CU118" s="70"/>
      <c r="CV118" s="50"/>
    </row>
    <row r="119" spans="1:100" s="2" customFormat="1" ht="51" customHeight="1" x14ac:dyDescent="0.35">
      <c r="A119" s="128"/>
      <c r="B119" s="132"/>
      <c r="C119" s="52"/>
      <c r="D119" s="59"/>
      <c r="E119" s="59"/>
      <c r="F119" s="48"/>
      <c r="G119" s="48"/>
      <c r="H119" s="48"/>
      <c r="I119" s="48"/>
      <c r="J119" s="48"/>
      <c r="K119" s="48"/>
      <c r="L119" s="48"/>
      <c r="M119" s="48"/>
      <c r="N119" s="48"/>
      <c r="O119" s="70"/>
      <c r="P119" s="74"/>
      <c r="Q119" s="74"/>
      <c r="R119" s="49"/>
      <c r="S119" s="49"/>
      <c r="T119" s="49"/>
      <c r="U119" s="49"/>
      <c r="V119" s="49"/>
      <c r="W119" s="74"/>
      <c r="X119" s="74"/>
      <c r="Y119" s="74"/>
      <c r="Z119" s="82"/>
      <c r="AA119" s="48"/>
      <c r="AB119" s="48"/>
      <c r="AC119" s="50"/>
      <c r="AD119" s="51"/>
      <c r="AE119" s="51"/>
      <c r="AF119" s="83"/>
      <c r="AG119" s="48"/>
      <c r="AH119" s="48"/>
      <c r="AI119" s="50"/>
      <c r="AJ119" s="51"/>
      <c r="AK119" s="51"/>
      <c r="AL119" s="83"/>
      <c r="AM119" s="48"/>
      <c r="AN119" s="48"/>
      <c r="AO119" s="50"/>
      <c r="AP119" s="51"/>
      <c r="AQ119" s="51"/>
      <c r="AR119" s="83"/>
      <c r="AS119" s="48"/>
      <c r="AT119" s="48"/>
      <c r="AU119" s="50"/>
      <c r="AV119" s="51"/>
      <c r="AW119" s="51"/>
      <c r="AX119" s="83"/>
      <c r="AY119" s="48"/>
      <c r="AZ119" s="48"/>
      <c r="BA119" s="50"/>
      <c r="BB119" s="51"/>
      <c r="BC119" s="51"/>
      <c r="BD119" s="83"/>
      <c r="BE119" s="48"/>
      <c r="BF119" s="48"/>
      <c r="BG119" s="50"/>
      <c r="BH119" s="51"/>
      <c r="BI119" s="51"/>
      <c r="BJ119" s="83"/>
      <c r="BK119" s="48"/>
      <c r="BL119" s="48"/>
      <c r="BM119" s="50"/>
      <c r="BN119" s="51"/>
      <c r="BO119" s="51"/>
      <c r="BP119" s="83"/>
      <c r="BQ119" s="48"/>
      <c r="BR119" s="48"/>
      <c r="BS119" s="50"/>
      <c r="BT119" s="51"/>
      <c r="BU119" s="51"/>
      <c r="BV119" s="83"/>
      <c r="BW119" s="48"/>
      <c r="BX119" s="48"/>
      <c r="BY119" s="50"/>
      <c r="BZ119" s="51"/>
      <c r="CA119" s="51"/>
      <c r="CB119" s="83"/>
      <c r="CC119" s="48"/>
      <c r="CD119" s="48"/>
      <c r="CE119" s="50"/>
      <c r="CF119" s="51"/>
      <c r="CG119" s="51"/>
      <c r="CH119" s="83"/>
      <c r="CI119" s="48"/>
      <c r="CJ119" s="48"/>
      <c r="CK119" s="50"/>
      <c r="CL119" s="51"/>
      <c r="CM119" s="51"/>
      <c r="CN119" s="83"/>
      <c r="CO119" s="48"/>
      <c r="CP119" s="48"/>
      <c r="CQ119" s="50"/>
      <c r="CR119" s="51"/>
      <c r="CS119" s="83"/>
      <c r="CT119" s="89"/>
      <c r="CU119" s="70"/>
      <c r="CV119" s="50"/>
    </row>
    <row r="120" spans="1:100" s="2" customFormat="1" ht="51" customHeight="1" x14ac:dyDescent="0.35">
      <c r="A120" s="128"/>
      <c r="B120" s="132"/>
      <c r="C120" s="52"/>
      <c r="D120" s="59"/>
      <c r="E120" s="59"/>
      <c r="F120" s="48"/>
      <c r="G120" s="48"/>
      <c r="H120" s="48"/>
      <c r="I120" s="48"/>
      <c r="J120" s="48"/>
      <c r="K120" s="48"/>
      <c r="L120" s="48"/>
      <c r="M120" s="48"/>
      <c r="N120" s="48"/>
      <c r="O120" s="70"/>
      <c r="P120" s="74"/>
      <c r="Q120" s="74"/>
      <c r="R120" s="49"/>
      <c r="S120" s="49"/>
      <c r="T120" s="49"/>
      <c r="U120" s="49"/>
      <c r="V120" s="49"/>
      <c r="W120" s="74"/>
      <c r="X120" s="74"/>
      <c r="Y120" s="74"/>
      <c r="Z120" s="82"/>
      <c r="AA120" s="48"/>
      <c r="AB120" s="48"/>
      <c r="AC120" s="50"/>
      <c r="AD120" s="51"/>
      <c r="AE120" s="51"/>
      <c r="AF120" s="83"/>
      <c r="AG120" s="48"/>
      <c r="AH120" s="48"/>
      <c r="AI120" s="50"/>
      <c r="AJ120" s="51"/>
      <c r="AK120" s="51"/>
      <c r="AL120" s="83"/>
      <c r="AM120" s="48"/>
      <c r="AN120" s="48"/>
      <c r="AO120" s="50"/>
      <c r="AP120" s="51"/>
      <c r="AQ120" s="51"/>
      <c r="AR120" s="83"/>
      <c r="AS120" s="48"/>
      <c r="AT120" s="48"/>
      <c r="AU120" s="50"/>
      <c r="AV120" s="51"/>
      <c r="AW120" s="51"/>
      <c r="AX120" s="83"/>
      <c r="AY120" s="48"/>
      <c r="AZ120" s="48"/>
      <c r="BA120" s="50"/>
      <c r="BB120" s="51"/>
      <c r="BC120" s="51"/>
      <c r="BD120" s="83"/>
      <c r="BE120" s="48"/>
      <c r="BF120" s="48"/>
      <c r="BG120" s="50"/>
      <c r="BH120" s="51"/>
      <c r="BI120" s="51"/>
      <c r="BJ120" s="83"/>
      <c r="BK120" s="48"/>
      <c r="BL120" s="48"/>
      <c r="BM120" s="50"/>
      <c r="BN120" s="51"/>
      <c r="BO120" s="51"/>
      <c r="BP120" s="83"/>
      <c r="BQ120" s="48"/>
      <c r="BR120" s="48"/>
      <c r="BS120" s="50"/>
      <c r="BT120" s="51"/>
      <c r="BU120" s="51"/>
      <c r="BV120" s="83"/>
      <c r="BW120" s="48"/>
      <c r="BX120" s="48"/>
      <c r="BY120" s="50"/>
      <c r="BZ120" s="51"/>
      <c r="CA120" s="51"/>
      <c r="CB120" s="83"/>
      <c r="CC120" s="48"/>
      <c r="CD120" s="48"/>
      <c r="CE120" s="50"/>
      <c r="CF120" s="51"/>
      <c r="CG120" s="51"/>
      <c r="CH120" s="83"/>
      <c r="CI120" s="48"/>
      <c r="CJ120" s="48"/>
      <c r="CK120" s="50"/>
      <c r="CL120" s="51"/>
      <c r="CM120" s="51"/>
      <c r="CN120" s="83"/>
      <c r="CO120" s="48"/>
      <c r="CP120" s="48"/>
      <c r="CQ120" s="50"/>
      <c r="CR120" s="51"/>
      <c r="CS120" s="83"/>
      <c r="CT120" s="89"/>
      <c r="CU120" s="70"/>
      <c r="CV120" s="50"/>
    </row>
    <row r="121" spans="1:100" s="2" customFormat="1" ht="51" customHeight="1" x14ac:dyDescent="0.35">
      <c r="A121" s="128"/>
      <c r="B121" s="132"/>
      <c r="C121" s="52"/>
      <c r="D121" s="59"/>
      <c r="E121" s="59"/>
      <c r="F121" s="48"/>
      <c r="G121" s="48"/>
      <c r="H121" s="48"/>
      <c r="I121" s="48"/>
      <c r="J121" s="48"/>
      <c r="K121" s="48"/>
      <c r="L121" s="48"/>
      <c r="M121" s="48"/>
      <c r="N121" s="48"/>
      <c r="O121" s="70"/>
      <c r="P121" s="74"/>
      <c r="Q121" s="74"/>
      <c r="R121" s="49"/>
      <c r="S121" s="49"/>
      <c r="T121" s="49"/>
      <c r="U121" s="49"/>
      <c r="V121" s="49"/>
      <c r="W121" s="74"/>
      <c r="X121" s="74"/>
      <c r="Y121" s="74"/>
      <c r="Z121" s="82"/>
      <c r="AA121" s="48"/>
      <c r="AB121" s="48"/>
      <c r="AC121" s="50"/>
      <c r="AD121" s="51"/>
      <c r="AE121" s="51"/>
      <c r="AF121" s="83"/>
      <c r="AG121" s="48"/>
      <c r="AH121" s="48"/>
      <c r="AI121" s="50"/>
      <c r="AJ121" s="51"/>
      <c r="AK121" s="51"/>
      <c r="AL121" s="83"/>
      <c r="AM121" s="48"/>
      <c r="AN121" s="48"/>
      <c r="AO121" s="50"/>
      <c r="AP121" s="51"/>
      <c r="AQ121" s="51"/>
      <c r="AR121" s="83"/>
      <c r="AS121" s="48"/>
      <c r="AT121" s="48"/>
      <c r="AU121" s="50"/>
      <c r="AV121" s="51"/>
      <c r="AW121" s="51"/>
      <c r="AX121" s="83"/>
      <c r="AY121" s="48"/>
      <c r="AZ121" s="48"/>
      <c r="BA121" s="50"/>
      <c r="BB121" s="51"/>
      <c r="BC121" s="51"/>
      <c r="BD121" s="83"/>
      <c r="BE121" s="48"/>
      <c r="BF121" s="48"/>
      <c r="BG121" s="50"/>
      <c r="BH121" s="51"/>
      <c r="BI121" s="51"/>
      <c r="BJ121" s="83"/>
      <c r="BK121" s="48"/>
      <c r="BL121" s="48"/>
      <c r="BM121" s="50"/>
      <c r="BN121" s="51"/>
      <c r="BO121" s="51"/>
      <c r="BP121" s="83"/>
      <c r="BQ121" s="48"/>
      <c r="BR121" s="48"/>
      <c r="BS121" s="50"/>
      <c r="BT121" s="51"/>
      <c r="BU121" s="51"/>
      <c r="BV121" s="83"/>
      <c r="BW121" s="48"/>
      <c r="BX121" s="48"/>
      <c r="BY121" s="50"/>
      <c r="BZ121" s="51"/>
      <c r="CA121" s="51"/>
      <c r="CB121" s="83"/>
      <c r="CC121" s="48"/>
      <c r="CD121" s="48"/>
      <c r="CE121" s="50"/>
      <c r="CF121" s="51"/>
      <c r="CG121" s="51"/>
      <c r="CH121" s="83"/>
      <c r="CI121" s="48"/>
      <c r="CJ121" s="48"/>
      <c r="CK121" s="50"/>
      <c r="CL121" s="51"/>
      <c r="CM121" s="51"/>
      <c r="CN121" s="83"/>
      <c r="CO121" s="48"/>
      <c r="CP121" s="48"/>
      <c r="CQ121" s="50"/>
      <c r="CR121" s="51"/>
      <c r="CS121" s="83"/>
      <c r="CT121" s="89"/>
      <c r="CU121" s="70"/>
      <c r="CV121" s="50"/>
    </row>
    <row r="122" spans="1:100" s="2" customFormat="1" ht="51" customHeight="1" x14ac:dyDescent="0.35">
      <c r="A122" s="128"/>
      <c r="B122" s="132"/>
      <c r="C122" s="52"/>
      <c r="D122" s="59"/>
      <c r="E122" s="59"/>
      <c r="F122" s="48"/>
      <c r="G122" s="48"/>
      <c r="H122" s="48"/>
      <c r="I122" s="48"/>
      <c r="J122" s="48"/>
      <c r="K122" s="48"/>
      <c r="L122" s="48"/>
      <c r="M122" s="48"/>
      <c r="N122" s="48"/>
      <c r="O122" s="70"/>
      <c r="P122" s="74"/>
      <c r="Q122" s="74"/>
      <c r="R122" s="49"/>
      <c r="S122" s="49"/>
      <c r="T122" s="49"/>
      <c r="U122" s="49"/>
      <c r="V122" s="49"/>
      <c r="W122" s="74"/>
      <c r="X122" s="74"/>
      <c r="Y122" s="74"/>
      <c r="Z122" s="82"/>
      <c r="AA122" s="48"/>
      <c r="AB122" s="48"/>
      <c r="AC122" s="50"/>
      <c r="AD122" s="51"/>
      <c r="AE122" s="51"/>
      <c r="AF122" s="83"/>
      <c r="AG122" s="48"/>
      <c r="AH122" s="48"/>
      <c r="AI122" s="50"/>
      <c r="AJ122" s="51"/>
      <c r="AK122" s="51"/>
      <c r="AL122" s="83"/>
      <c r="AM122" s="48"/>
      <c r="AN122" s="48"/>
      <c r="AO122" s="50"/>
      <c r="AP122" s="51"/>
      <c r="AQ122" s="51"/>
      <c r="AR122" s="83"/>
      <c r="AS122" s="48"/>
      <c r="AT122" s="48"/>
      <c r="AU122" s="50"/>
      <c r="AV122" s="51"/>
      <c r="AW122" s="51"/>
      <c r="AX122" s="83"/>
      <c r="AY122" s="48"/>
      <c r="AZ122" s="48"/>
      <c r="BA122" s="50"/>
      <c r="BB122" s="51"/>
      <c r="BC122" s="51"/>
      <c r="BD122" s="83"/>
      <c r="BE122" s="48"/>
      <c r="BF122" s="48"/>
      <c r="BG122" s="50"/>
      <c r="BH122" s="51"/>
      <c r="BI122" s="51"/>
      <c r="BJ122" s="83"/>
      <c r="BK122" s="48"/>
      <c r="BL122" s="48"/>
      <c r="BM122" s="50"/>
      <c r="BN122" s="51"/>
      <c r="BO122" s="51"/>
      <c r="BP122" s="83"/>
      <c r="BQ122" s="48"/>
      <c r="BR122" s="48"/>
      <c r="BS122" s="50"/>
      <c r="BT122" s="51"/>
      <c r="BU122" s="51"/>
      <c r="BV122" s="83"/>
      <c r="BW122" s="48"/>
      <c r="BX122" s="48"/>
      <c r="BY122" s="50"/>
      <c r="BZ122" s="51"/>
      <c r="CA122" s="51"/>
      <c r="CB122" s="83"/>
      <c r="CC122" s="48"/>
      <c r="CD122" s="48"/>
      <c r="CE122" s="50"/>
      <c r="CF122" s="51"/>
      <c r="CG122" s="51"/>
      <c r="CH122" s="83"/>
      <c r="CI122" s="48"/>
      <c r="CJ122" s="48"/>
      <c r="CK122" s="50"/>
      <c r="CL122" s="51"/>
      <c r="CM122" s="51"/>
      <c r="CN122" s="83"/>
      <c r="CO122" s="48"/>
      <c r="CP122" s="48"/>
      <c r="CQ122" s="50"/>
      <c r="CR122" s="51"/>
      <c r="CS122" s="83"/>
      <c r="CT122" s="89"/>
      <c r="CU122" s="70"/>
      <c r="CV122" s="50"/>
    </row>
    <row r="123" spans="1:100" s="2" customFormat="1" ht="51" customHeight="1" x14ac:dyDescent="0.35">
      <c r="A123" s="128"/>
      <c r="B123" s="132"/>
      <c r="C123" s="52"/>
      <c r="D123" s="59"/>
      <c r="E123" s="59"/>
      <c r="F123" s="48"/>
      <c r="G123" s="48"/>
      <c r="H123" s="48"/>
      <c r="I123" s="48"/>
      <c r="J123" s="48"/>
      <c r="K123" s="48"/>
      <c r="L123" s="48"/>
      <c r="M123" s="48"/>
      <c r="N123" s="48"/>
      <c r="O123" s="70"/>
      <c r="P123" s="74"/>
      <c r="Q123" s="74"/>
      <c r="R123" s="49"/>
      <c r="S123" s="49"/>
      <c r="T123" s="49"/>
      <c r="U123" s="49"/>
      <c r="V123" s="49"/>
      <c r="W123" s="74"/>
      <c r="X123" s="74"/>
      <c r="Y123" s="74"/>
      <c r="Z123" s="82"/>
      <c r="AA123" s="48"/>
      <c r="AB123" s="48"/>
      <c r="AC123" s="50"/>
      <c r="AD123" s="51"/>
      <c r="AE123" s="51"/>
      <c r="AF123" s="83"/>
      <c r="AG123" s="48"/>
      <c r="AH123" s="48"/>
      <c r="AI123" s="50"/>
      <c r="AJ123" s="51"/>
      <c r="AK123" s="51"/>
      <c r="AL123" s="83"/>
      <c r="AM123" s="48"/>
      <c r="AN123" s="48"/>
      <c r="AO123" s="50"/>
      <c r="AP123" s="51"/>
      <c r="AQ123" s="51"/>
      <c r="AR123" s="83"/>
      <c r="AS123" s="48"/>
      <c r="AT123" s="48"/>
      <c r="AU123" s="50"/>
      <c r="AV123" s="51"/>
      <c r="AW123" s="51"/>
      <c r="AX123" s="83"/>
      <c r="AY123" s="48"/>
      <c r="AZ123" s="48"/>
      <c r="BA123" s="50"/>
      <c r="BB123" s="51"/>
      <c r="BC123" s="51"/>
      <c r="BD123" s="83"/>
      <c r="BE123" s="48"/>
      <c r="BF123" s="48"/>
      <c r="BG123" s="50"/>
      <c r="BH123" s="51"/>
      <c r="BI123" s="51"/>
      <c r="BJ123" s="83"/>
      <c r="BK123" s="48"/>
      <c r="BL123" s="48"/>
      <c r="BM123" s="50"/>
      <c r="BN123" s="51"/>
      <c r="BO123" s="51"/>
      <c r="BP123" s="83"/>
      <c r="BQ123" s="48"/>
      <c r="BR123" s="48"/>
      <c r="BS123" s="50"/>
      <c r="BT123" s="51"/>
      <c r="BU123" s="51"/>
      <c r="BV123" s="83"/>
      <c r="BW123" s="48"/>
      <c r="BX123" s="48"/>
      <c r="BY123" s="50"/>
      <c r="BZ123" s="51"/>
      <c r="CA123" s="51"/>
      <c r="CB123" s="83"/>
      <c r="CC123" s="48"/>
      <c r="CD123" s="48"/>
      <c r="CE123" s="50"/>
      <c r="CF123" s="51"/>
      <c r="CG123" s="51"/>
      <c r="CH123" s="83"/>
      <c r="CI123" s="48"/>
      <c r="CJ123" s="48"/>
      <c r="CK123" s="50"/>
      <c r="CL123" s="51"/>
      <c r="CM123" s="51"/>
      <c r="CN123" s="83"/>
      <c r="CO123" s="48"/>
      <c r="CP123" s="48"/>
      <c r="CQ123" s="50"/>
      <c r="CR123" s="51"/>
      <c r="CS123" s="83"/>
      <c r="CT123" s="89"/>
      <c r="CU123" s="70"/>
      <c r="CV123" s="50"/>
    </row>
    <row r="124" spans="1:100" s="2" customFormat="1" ht="51" customHeight="1" x14ac:dyDescent="0.35">
      <c r="A124" s="128"/>
      <c r="B124" s="132"/>
      <c r="C124" s="52"/>
      <c r="D124" s="59"/>
      <c r="E124" s="59"/>
      <c r="F124" s="48"/>
      <c r="G124" s="48"/>
      <c r="H124" s="48"/>
      <c r="I124" s="48"/>
      <c r="J124" s="48"/>
      <c r="K124" s="48"/>
      <c r="L124" s="48"/>
      <c r="M124" s="48"/>
      <c r="N124" s="48"/>
      <c r="O124" s="70"/>
      <c r="P124" s="74"/>
      <c r="Q124" s="74"/>
      <c r="R124" s="49"/>
      <c r="S124" s="49"/>
      <c r="T124" s="49"/>
      <c r="U124" s="49"/>
      <c r="V124" s="49"/>
      <c r="W124" s="74"/>
      <c r="X124" s="74"/>
      <c r="Y124" s="74"/>
      <c r="Z124" s="82"/>
      <c r="AA124" s="48"/>
      <c r="AB124" s="48"/>
      <c r="AC124" s="50"/>
      <c r="AD124" s="51"/>
      <c r="AE124" s="51"/>
      <c r="AF124" s="83"/>
      <c r="AG124" s="48"/>
      <c r="AH124" s="48"/>
      <c r="AI124" s="50"/>
      <c r="AJ124" s="51"/>
      <c r="AK124" s="51"/>
      <c r="AL124" s="83"/>
      <c r="AM124" s="48"/>
      <c r="AN124" s="48"/>
      <c r="AO124" s="50"/>
      <c r="AP124" s="51"/>
      <c r="AQ124" s="51"/>
      <c r="AR124" s="83"/>
      <c r="AS124" s="48"/>
      <c r="AT124" s="48"/>
      <c r="AU124" s="50"/>
      <c r="AV124" s="51"/>
      <c r="AW124" s="51"/>
      <c r="AX124" s="83"/>
      <c r="AY124" s="48"/>
      <c r="AZ124" s="48"/>
      <c r="BA124" s="50"/>
      <c r="BB124" s="51"/>
      <c r="BC124" s="51"/>
      <c r="BD124" s="83"/>
      <c r="BE124" s="48"/>
      <c r="BF124" s="48"/>
      <c r="BG124" s="50"/>
      <c r="BH124" s="51"/>
      <c r="BI124" s="51"/>
      <c r="BJ124" s="83"/>
      <c r="BK124" s="48"/>
      <c r="BL124" s="48"/>
      <c r="BM124" s="50"/>
      <c r="BN124" s="51"/>
      <c r="BO124" s="51"/>
      <c r="BP124" s="83"/>
      <c r="BQ124" s="48"/>
      <c r="BR124" s="48"/>
      <c r="BS124" s="50"/>
      <c r="BT124" s="51"/>
      <c r="BU124" s="51"/>
      <c r="BV124" s="83"/>
      <c r="BW124" s="48"/>
      <c r="BX124" s="48"/>
      <c r="BY124" s="50"/>
      <c r="BZ124" s="51"/>
      <c r="CA124" s="51"/>
      <c r="CB124" s="83"/>
      <c r="CC124" s="48"/>
      <c r="CD124" s="48"/>
      <c r="CE124" s="50"/>
      <c r="CF124" s="51"/>
      <c r="CG124" s="51"/>
      <c r="CH124" s="83"/>
      <c r="CI124" s="48"/>
      <c r="CJ124" s="48"/>
      <c r="CK124" s="50"/>
      <c r="CL124" s="51"/>
      <c r="CM124" s="51"/>
      <c r="CN124" s="83"/>
      <c r="CO124" s="48"/>
      <c r="CP124" s="48"/>
      <c r="CQ124" s="50"/>
      <c r="CR124" s="51"/>
      <c r="CS124" s="83"/>
      <c r="CT124" s="89"/>
      <c r="CU124" s="70"/>
      <c r="CV124" s="50"/>
    </row>
    <row r="125" spans="1:100" s="2" customFormat="1" ht="51" customHeight="1" x14ac:dyDescent="0.35">
      <c r="A125" s="128"/>
      <c r="B125" s="132"/>
      <c r="C125" s="52"/>
      <c r="D125" s="59"/>
      <c r="E125" s="59"/>
      <c r="F125" s="48"/>
      <c r="G125" s="48"/>
      <c r="H125" s="48"/>
      <c r="I125" s="48"/>
      <c r="J125" s="48"/>
      <c r="K125" s="48"/>
      <c r="L125" s="48"/>
      <c r="M125" s="48"/>
      <c r="N125" s="48"/>
      <c r="O125" s="70"/>
      <c r="P125" s="74"/>
      <c r="Q125" s="74"/>
      <c r="R125" s="49"/>
      <c r="S125" s="49"/>
      <c r="T125" s="49"/>
      <c r="U125" s="49"/>
      <c r="V125" s="49"/>
      <c r="W125" s="74"/>
      <c r="X125" s="74"/>
      <c r="Y125" s="74"/>
      <c r="Z125" s="82"/>
      <c r="AA125" s="48"/>
      <c r="AB125" s="48"/>
      <c r="AC125" s="50"/>
      <c r="AD125" s="51"/>
      <c r="AE125" s="51"/>
      <c r="AF125" s="83"/>
      <c r="AG125" s="48"/>
      <c r="AH125" s="48"/>
      <c r="AI125" s="50"/>
      <c r="AJ125" s="51"/>
      <c r="AK125" s="51"/>
      <c r="AL125" s="83"/>
      <c r="AM125" s="48"/>
      <c r="AN125" s="48"/>
      <c r="AO125" s="50"/>
      <c r="AP125" s="51"/>
      <c r="AQ125" s="51"/>
      <c r="AR125" s="83"/>
      <c r="AS125" s="48"/>
      <c r="AT125" s="48"/>
      <c r="AU125" s="50"/>
      <c r="AV125" s="51"/>
      <c r="AW125" s="51"/>
      <c r="AX125" s="83"/>
      <c r="AY125" s="48"/>
      <c r="AZ125" s="48"/>
      <c r="BA125" s="50"/>
      <c r="BB125" s="51"/>
      <c r="BC125" s="51"/>
      <c r="BD125" s="83"/>
      <c r="BE125" s="48"/>
      <c r="BF125" s="48"/>
      <c r="BG125" s="50"/>
      <c r="BH125" s="51"/>
      <c r="BI125" s="51"/>
      <c r="BJ125" s="83"/>
      <c r="BK125" s="48"/>
      <c r="BL125" s="48"/>
      <c r="BM125" s="50"/>
      <c r="BN125" s="51"/>
      <c r="BO125" s="51"/>
      <c r="BP125" s="83"/>
      <c r="BQ125" s="48"/>
      <c r="BR125" s="48"/>
      <c r="BS125" s="50"/>
      <c r="BT125" s="51"/>
      <c r="BU125" s="51"/>
      <c r="BV125" s="83"/>
      <c r="BW125" s="48"/>
      <c r="BX125" s="48"/>
      <c r="BY125" s="50"/>
      <c r="BZ125" s="51"/>
      <c r="CA125" s="51"/>
      <c r="CB125" s="83"/>
      <c r="CC125" s="48"/>
      <c r="CD125" s="48"/>
      <c r="CE125" s="50"/>
      <c r="CF125" s="51"/>
      <c r="CG125" s="51"/>
      <c r="CH125" s="83"/>
      <c r="CI125" s="48"/>
      <c r="CJ125" s="48"/>
      <c r="CK125" s="50"/>
      <c r="CL125" s="51"/>
      <c r="CM125" s="51"/>
      <c r="CN125" s="83"/>
      <c r="CO125" s="48"/>
      <c r="CP125" s="48"/>
      <c r="CQ125" s="50"/>
      <c r="CR125" s="51"/>
      <c r="CS125" s="83"/>
      <c r="CT125" s="89"/>
      <c r="CU125" s="70"/>
      <c r="CV125" s="50"/>
    </row>
    <row r="126" spans="1:100" s="2" customFormat="1" ht="51" customHeight="1" x14ac:dyDescent="0.35">
      <c r="A126" s="128"/>
      <c r="B126" s="132"/>
      <c r="C126" s="52"/>
      <c r="D126" s="59"/>
      <c r="E126" s="59"/>
      <c r="F126" s="48"/>
      <c r="G126" s="48"/>
      <c r="H126" s="48"/>
      <c r="I126" s="48"/>
      <c r="J126" s="48"/>
      <c r="K126" s="48"/>
      <c r="L126" s="48"/>
      <c r="M126" s="48"/>
      <c r="N126" s="48"/>
      <c r="O126" s="70"/>
      <c r="P126" s="74"/>
      <c r="Q126" s="74"/>
      <c r="R126" s="49"/>
      <c r="S126" s="49"/>
      <c r="T126" s="49"/>
      <c r="U126" s="49"/>
      <c r="V126" s="49"/>
      <c r="W126" s="74"/>
      <c r="X126" s="74"/>
      <c r="Y126" s="74"/>
      <c r="Z126" s="82"/>
      <c r="AA126" s="48"/>
      <c r="AB126" s="48"/>
      <c r="AC126" s="50"/>
      <c r="AD126" s="51"/>
      <c r="AE126" s="51"/>
      <c r="AF126" s="83"/>
      <c r="AG126" s="48"/>
      <c r="AH126" s="48"/>
      <c r="AI126" s="50"/>
      <c r="AJ126" s="51"/>
      <c r="AK126" s="51"/>
      <c r="AL126" s="83"/>
      <c r="AM126" s="48"/>
      <c r="AN126" s="48"/>
      <c r="AO126" s="50"/>
      <c r="AP126" s="51"/>
      <c r="AQ126" s="51"/>
      <c r="AR126" s="83"/>
      <c r="AS126" s="48"/>
      <c r="AT126" s="48"/>
      <c r="AU126" s="50"/>
      <c r="AV126" s="51"/>
      <c r="AW126" s="51"/>
      <c r="AX126" s="83"/>
      <c r="AY126" s="48"/>
      <c r="AZ126" s="48"/>
      <c r="BA126" s="50"/>
      <c r="BB126" s="51"/>
      <c r="BC126" s="51"/>
      <c r="BD126" s="83"/>
      <c r="BE126" s="48"/>
      <c r="BF126" s="48"/>
      <c r="BG126" s="50"/>
      <c r="BH126" s="51"/>
      <c r="BI126" s="51"/>
      <c r="BJ126" s="83"/>
      <c r="BK126" s="48"/>
      <c r="BL126" s="48"/>
      <c r="BM126" s="50"/>
      <c r="BN126" s="51"/>
      <c r="BO126" s="51"/>
      <c r="BP126" s="83"/>
      <c r="BQ126" s="48"/>
      <c r="BR126" s="48"/>
      <c r="BS126" s="50"/>
      <c r="BT126" s="51"/>
      <c r="BU126" s="51"/>
      <c r="BV126" s="83"/>
      <c r="BW126" s="48"/>
      <c r="BX126" s="48"/>
      <c r="BY126" s="50"/>
      <c r="BZ126" s="51"/>
      <c r="CA126" s="51"/>
      <c r="CB126" s="83"/>
      <c r="CC126" s="48"/>
      <c r="CD126" s="48"/>
      <c r="CE126" s="50"/>
      <c r="CF126" s="51"/>
      <c r="CG126" s="51"/>
      <c r="CH126" s="83"/>
      <c r="CI126" s="48"/>
      <c r="CJ126" s="48"/>
      <c r="CK126" s="50"/>
      <c r="CL126" s="51"/>
      <c r="CM126" s="51"/>
      <c r="CN126" s="83"/>
      <c r="CO126" s="48"/>
      <c r="CP126" s="48"/>
      <c r="CQ126" s="50"/>
      <c r="CR126" s="51"/>
      <c r="CS126" s="83"/>
      <c r="CT126" s="89"/>
      <c r="CU126" s="70"/>
      <c r="CV126" s="50"/>
    </row>
    <row r="127" spans="1:100" s="2" customFormat="1" ht="51" customHeight="1" x14ac:dyDescent="0.35">
      <c r="A127" s="128"/>
      <c r="B127" s="132"/>
      <c r="C127" s="52"/>
      <c r="D127" s="59"/>
      <c r="E127" s="59"/>
      <c r="F127" s="48"/>
      <c r="G127" s="48"/>
      <c r="H127" s="48"/>
      <c r="I127" s="48"/>
      <c r="J127" s="48"/>
      <c r="K127" s="48"/>
      <c r="L127" s="48"/>
      <c r="M127" s="48"/>
      <c r="N127" s="48"/>
      <c r="O127" s="70"/>
      <c r="P127" s="74"/>
      <c r="Q127" s="74"/>
      <c r="R127" s="49"/>
      <c r="S127" s="49"/>
      <c r="T127" s="49"/>
      <c r="U127" s="49"/>
      <c r="V127" s="49"/>
      <c r="W127" s="74"/>
      <c r="X127" s="74"/>
      <c r="Y127" s="74"/>
      <c r="Z127" s="82"/>
      <c r="AA127" s="48"/>
      <c r="AB127" s="48"/>
      <c r="AC127" s="50"/>
      <c r="AD127" s="51"/>
      <c r="AE127" s="51"/>
      <c r="AF127" s="83"/>
      <c r="AG127" s="48"/>
      <c r="AH127" s="48"/>
      <c r="AI127" s="50"/>
      <c r="AJ127" s="51"/>
      <c r="AK127" s="51"/>
      <c r="AL127" s="83"/>
      <c r="AM127" s="48"/>
      <c r="AN127" s="48"/>
      <c r="AO127" s="50"/>
      <c r="AP127" s="51"/>
      <c r="AQ127" s="51"/>
      <c r="AR127" s="83"/>
      <c r="AS127" s="48"/>
      <c r="AT127" s="48"/>
      <c r="AU127" s="50"/>
      <c r="AV127" s="51"/>
      <c r="AW127" s="51"/>
      <c r="AX127" s="83"/>
      <c r="AY127" s="48"/>
      <c r="AZ127" s="48"/>
      <c r="BA127" s="50"/>
      <c r="BB127" s="51"/>
      <c r="BC127" s="51"/>
      <c r="BD127" s="83"/>
      <c r="BE127" s="48"/>
      <c r="BF127" s="48"/>
      <c r="BG127" s="50"/>
      <c r="BH127" s="51"/>
      <c r="BI127" s="51"/>
      <c r="BJ127" s="83"/>
      <c r="BK127" s="48"/>
      <c r="BL127" s="48"/>
      <c r="BM127" s="50"/>
      <c r="BN127" s="51"/>
      <c r="BO127" s="51"/>
      <c r="BP127" s="83"/>
      <c r="BQ127" s="48"/>
      <c r="BR127" s="48"/>
      <c r="BS127" s="50"/>
      <c r="BT127" s="51"/>
      <c r="BU127" s="51"/>
      <c r="BV127" s="83"/>
      <c r="BW127" s="48"/>
      <c r="BX127" s="48"/>
      <c r="BY127" s="50"/>
      <c r="BZ127" s="51"/>
      <c r="CA127" s="51"/>
      <c r="CB127" s="83"/>
      <c r="CC127" s="48"/>
      <c r="CD127" s="48"/>
      <c r="CE127" s="50"/>
      <c r="CF127" s="51"/>
      <c r="CG127" s="51"/>
      <c r="CH127" s="83"/>
      <c r="CI127" s="48"/>
      <c r="CJ127" s="48"/>
      <c r="CK127" s="50"/>
      <c r="CL127" s="51"/>
      <c r="CM127" s="51"/>
      <c r="CN127" s="83"/>
      <c r="CO127" s="48"/>
      <c r="CP127" s="48"/>
      <c r="CQ127" s="50"/>
      <c r="CR127" s="51"/>
      <c r="CS127" s="83"/>
      <c r="CT127" s="89"/>
      <c r="CU127" s="70"/>
      <c r="CV127" s="50"/>
    </row>
    <row r="128" spans="1:100" s="2" customFormat="1" ht="51" customHeight="1" x14ac:dyDescent="0.35">
      <c r="A128" s="128"/>
      <c r="B128" s="132"/>
      <c r="C128" s="52"/>
      <c r="D128" s="59"/>
      <c r="E128" s="59"/>
      <c r="F128" s="48"/>
      <c r="G128" s="48"/>
      <c r="H128" s="48"/>
      <c r="I128" s="48"/>
      <c r="J128" s="48"/>
      <c r="K128" s="48"/>
      <c r="L128" s="48"/>
      <c r="M128" s="48"/>
      <c r="N128" s="48"/>
      <c r="O128" s="70"/>
      <c r="P128" s="74"/>
      <c r="Q128" s="74"/>
      <c r="R128" s="49"/>
      <c r="S128" s="49"/>
      <c r="T128" s="49"/>
      <c r="U128" s="49"/>
      <c r="V128" s="49"/>
      <c r="W128" s="74"/>
      <c r="X128" s="74"/>
      <c r="Y128" s="74"/>
      <c r="Z128" s="82"/>
      <c r="AA128" s="48"/>
      <c r="AB128" s="48"/>
      <c r="AC128" s="50"/>
      <c r="AD128" s="51"/>
      <c r="AE128" s="51"/>
      <c r="AF128" s="83"/>
      <c r="AG128" s="48"/>
      <c r="AH128" s="48"/>
      <c r="AI128" s="50"/>
      <c r="AJ128" s="51"/>
      <c r="AK128" s="51"/>
      <c r="AL128" s="83"/>
      <c r="AM128" s="48"/>
      <c r="AN128" s="48"/>
      <c r="AO128" s="50"/>
      <c r="AP128" s="51"/>
      <c r="AQ128" s="51"/>
      <c r="AR128" s="83"/>
      <c r="AS128" s="48"/>
      <c r="AT128" s="48"/>
      <c r="AU128" s="50"/>
      <c r="AV128" s="51"/>
      <c r="AW128" s="51"/>
      <c r="AX128" s="83"/>
      <c r="AY128" s="48"/>
      <c r="AZ128" s="48"/>
      <c r="BA128" s="50"/>
      <c r="BB128" s="51"/>
      <c r="BC128" s="51"/>
      <c r="BD128" s="83"/>
      <c r="BE128" s="48"/>
      <c r="BF128" s="48"/>
      <c r="BG128" s="50"/>
      <c r="BH128" s="51"/>
      <c r="BI128" s="51"/>
      <c r="BJ128" s="83"/>
      <c r="BK128" s="48"/>
      <c r="BL128" s="48"/>
      <c r="BM128" s="50"/>
      <c r="BN128" s="51"/>
      <c r="BO128" s="51"/>
      <c r="BP128" s="83"/>
      <c r="BQ128" s="48"/>
      <c r="BR128" s="48"/>
      <c r="BS128" s="50"/>
      <c r="BT128" s="51"/>
      <c r="BU128" s="51"/>
      <c r="BV128" s="83"/>
      <c r="BW128" s="48"/>
      <c r="BX128" s="48"/>
      <c r="BY128" s="50"/>
      <c r="BZ128" s="51"/>
      <c r="CA128" s="51"/>
      <c r="CB128" s="83"/>
      <c r="CC128" s="48"/>
      <c r="CD128" s="48"/>
      <c r="CE128" s="50"/>
      <c r="CF128" s="51"/>
      <c r="CG128" s="51"/>
      <c r="CH128" s="83"/>
      <c r="CI128" s="48"/>
      <c r="CJ128" s="48"/>
      <c r="CK128" s="50"/>
      <c r="CL128" s="51"/>
      <c r="CM128" s="51"/>
      <c r="CN128" s="83"/>
      <c r="CO128" s="48"/>
      <c r="CP128" s="48"/>
      <c r="CQ128" s="50"/>
      <c r="CR128" s="51"/>
      <c r="CS128" s="83"/>
      <c r="CT128" s="89"/>
      <c r="CU128" s="70"/>
      <c r="CV128" s="50"/>
    </row>
    <row r="129" spans="1:100" s="2" customFormat="1" ht="51" customHeight="1" x14ac:dyDescent="0.35">
      <c r="A129" s="128"/>
      <c r="B129" s="132"/>
      <c r="C129" s="52"/>
      <c r="D129" s="59"/>
      <c r="E129" s="59"/>
      <c r="F129" s="48"/>
      <c r="G129" s="48"/>
      <c r="H129" s="48"/>
      <c r="I129" s="48"/>
      <c r="J129" s="48"/>
      <c r="K129" s="48"/>
      <c r="L129" s="48"/>
      <c r="M129" s="48"/>
      <c r="N129" s="48"/>
      <c r="O129" s="70"/>
      <c r="P129" s="74"/>
      <c r="Q129" s="74"/>
      <c r="R129" s="49"/>
      <c r="S129" s="49"/>
      <c r="T129" s="49"/>
      <c r="U129" s="49"/>
      <c r="V129" s="49"/>
      <c r="W129" s="74"/>
      <c r="X129" s="74"/>
      <c r="Y129" s="74"/>
      <c r="Z129" s="82"/>
      <c r="AA129" s="48"/>
      <c r="AB129" s="48"/>
      <c r="AC129" s="50"/>
      <c r="AD129" s="51"/>
      <c r="AE129" s="51"/>
      <c r="AF129" s="83"/>
      <c r="AG129" s="48"/>
      <c r="AH129" s="48"/>
      <c r="AI129" s="50"/>
      <c r="AJ129" s="51"/>
      <c r="AK129" s="51"/>
      <c r="AL129" s="83"/>
      <c r="AM129" s="48"/>
      <c r="AN129" s="48"/>
      <c r="AO129" s="50"/>
      <c r="AP129" s="51"/>
      <c r="AQ129" s="51"/>
      <c r="AR129" s="83"/>
      <c r="AS129" s="48"/>
      <c r="AT129" s="48"/>
      <c r="AU129" s="50"/>
      <c r="AV129" s="51"/>
      <c r="AW129" s="51"/>
      <c r="AX129" s="83"/>
      <c r="AY129" s="48"/>
      <c r="AZ129" s="48"/>
      <c r="BA129" s="50"/>
      <c r="BB129" s="51"/>
      <c r="BC129" s="51"/>
      <c r="BD129" s="83"/>
      <c r="BE129" s="48"/>
      <c r="BF129" s="48"/>
      <c r="BG129" s="50"/>
      <c r="BH129" s="51"/>
      <c r="BI129" s="51"/>
      <c r="BJ129" s="83"/>
      <c r="BK129" s="48"/>
      <c r="BL129" s="48"/>
      <c r="BM129" s="50"/>
      <c r="BN129" s="51"/>
      <c r="BO129" s="51"/>
      <c r="BP129" s="83"/>
      <c r="BQ129" s="48"/>
      <c r="BR129" s="48"/>
      <c r="BS129" s="50"/>
      <c r="BT129" s="51"/>
      <c r="BU129" s="51"/>
      <c r="BV129" s="83"/>
      <c r="BW129" s="48"/>
      <c r="BX129" s="48"/>
      <c r="BY129" s="50"/>
      <c r="BZ129" s="51"/>
      <c r="CA129" s="51"/>
      <c r="CB129" s="83"/>
      <c r="CC129" s="48"/>
      <c r="CD129" s="48"/>
      <c r="CE129" s="50"/>
      <c r="CF129" s="51"/>
      <c r="CG129" s="51"/>
      <c r="CH129" s="83"/>
      <c r="CI129" s="48"/>
      <c r="CJ129" s="48"/>
      <c r="CK129" s="50"/>
      <c r="CL129" s="51"/>
      <c r="CM129" s="51"/>
      <c r="CN129" s="83"/>
      <c r="CO129" s="48"/>
      <c r="CP129" s="48"/>
      <c r="CQ129" s="50"/>
      <c r="CR129" s="51"/>
      <c r="CS129" s="83"/>
      <c r="CT129" s="89"/>
      <c r="CU129" s="70"/>
      <c r="CV129" s="50"/>
    </row>
    <row r="130" spans="1:100" s="2" customFormat="1" ht="51" customHeight="1" x14ac:dyDescent="0.35">
      <c r="A130" s="128"/>
      <c r="B130" s="132"/>
      <c r="C130" s="52"/>
      <c r="D130" s="59"/>
      <c r="E130" s="59"/>
      <c r="F130" s="48"/>
      <c r="G130" s="48"/>
      <c r="H130" s="48"/>
      <c r="I130" s="48"/>
      <c r="J130" s="48"/>
      <c r="K130" s="48"/>
      <c r="L130" s="48"/>
      <c r="M130" s="48"/>
      <c r="N130" s="48"/>
      <c r="O130" s="70"/>
      <c r="P130" s="74"/>
      <c r="Q130" s="74"/>
      <c r="R130" s="49"/>
      <c r="S130" s="49"/>
      <c r="T130" s="49"/>
      <c r="U130" s="49"/>
      <c r="V130" s="49"/>
      <c r="W130" s="74"/>
      <c r="X130" s="74"/>
      <c r="Y130" s="74"/>
      <c r="Z130" s="82"/>
      <c r="AA130" s="48"/>
      <c r="AB130" s="48"/>
      <c r="AC130" s="50"/>
      <c r="AD130" s="51"/>
      <c r="AE130" s="51"/>
      <c r="AF130" s="83"/>
      <c r="AG130" s="48"/>
      <c r="AH130" s="48"/>
      <c r="AI130" s="50"/>
      <c r="AJ130" s="51"/>
      <c r="AK130" s="51"/>
      <c r="AL130" s="83"/>
      <c r="AM130" s="48"/>
      <c r="AN130" s="48"/>
      <c r="AO130" s="50"/>
      <c r="AP130" s="51"/>
      <c r="AQ130" s="51"/>
      <c r="AR130" s="83"/>
      <c r="AS130" s="48"/>
      <c r="AT130" s="48"/>
      <c r="AU130" s="50"/>
      <c r="AV130" s="51"/>
      <c r="AW130" s="51"/>
      <c r="AX130" s="83"/>
      <c r="AY130" s="48"/>
      <c r="AZ130" s="48"/>
      <c r="BA130" s="50"/>
      <c r="BB130" s="51"/>
      <c r="BC130" s="51"/>
      <c r="BD130" s="83"/>
      <c r="BE130" s="48"/>
      <c r="BF130" s="48"/>
      <c r="BG130" s="50"/>
      <c r="BH130" s="51"/>
      <c r="BI130" s="51"/>
      <c r="BJ130" s="83"/>
      <c r="BK130" s="48"/>
      <c r="BL130" s="48"/>
      <c r="BM130" s="50"/>
      <c r="BN130" s="51"/>
      <c r="BO130" s="51"/>
      <c r="BP130" s="83"/>
      <c r="BQ130" s="48"/>
      <c r="BR130" s="48"/>
      <c r="BS130" s="50"/>
      <c r="BT130" s="51"/>
      <c r="BU130" s="51"/>
      <c r="BV130" s="83"/>
      <c r="BW130" s="48"/>
      <c r="BX130" s="48"/>
      <c r="BY130" s="50"/>
      <c r="BZ130" s="51"/>
      <c r="CA130" s="51"/>
      <c r="CB130" s="83"/>
      <c r="CC130" s="48"/>
      <c r="CD130" s="48"/>
      <c r="CE130" s="50"/>
      <c r="CF130" s="51"/>
      <c r="CG130" s="51"/>
      <c r="CH130" s="83"/>
      <c r="CI130" s="48"/>
      <c r="CJ130" s="48"/>
      <c r="CK130" s="50"/>
      <c r="CL130" s="51"/>
      <c r="CM130" s="51"/>
      <c r="CN130" s="83"/>
      <c r="CO130" s="48"/>
      <c r="CP130" s="48"/>
      <c r="CQ130" s="50"/>
      <c r="CR130" s="51"/>
      <c r="CS130" s="83"/>
      <c r="CT130" s="89"/>
      <c r="CU130" s="70"/>
      <c r="CV130" s="50"/>
    </row>
    <row r="131" spans="1:100" s="2" customFormat="1" ht="51" customHeight="1" x14ac:dyDescent="0.35">
      <c r="A131" s="128"/>
      <c r="B131" s="132"/>
      <c r="C131" s="52"/>
      <c r="D131" s="59"/>
      <c r="E131" s="59"/>
      <c r="F131" s="48"/>
      <c r="G131" s="48"/>
      <c r="H131" s="48"/>
      <c r="I131" s="48"/>
      <c r="J131" s="48"/>
      <c r="K131" s="48"/>
      <c r="L131" s="48"/>
      <c r="M131" s="48"/>
      <c r="N131" s="48"/>
      <c r="O131" s="70"/>
      <c r="P131" s="74"/>
      <c r="Q131" s="74"/>
      <c r="R131" s="49"/>
      <c r="S131" s="49"/>
      <c r="T131" s="49"/>
      <c r="U131" s="49"/>
      <c r="V131" s="49"/>
      <c r="W131" s="74"/>
      <c r="X131" s="74"/>
      <c r="Y131" s="74"/>
      <c r="Z131" s="82"/>
      <c r="AA131" s="48"/>
      <c r="AB131" s="48"/>
      <c r="AC131" s="50"/>
      <c r="AD131" s="51"/>
      <c r="AE131" s="51"/>
      <c r="AF131" s="83"/>
      <c r="AG131" s="48"/>
      <c r="AH131" s="48"/>
      <c r="AI131" s="50"/>
      <c r="AJ131" s="51"/>
      <c r="AK131" s="51"/>
      <c r="AL131" s="83"/>
      <c r="AM131" s="48"/>
      <c r="AN131" s="48"/>
      <c r="AO131" s="50"/>
      <c r="AP131" s="51"/>
      <c r="AQ131" s="51"/>
      <c r="AR131" s="83"/>
      <c r="AS131" s="48"/>
      <c r="AT131" s="48"/>
      <c r="AU131" s="50"/>
      <c r="AV131" s="51"/>
      <c r="AW131" s="51"/>
      <c r="AX131" s="83"/>
      <c r="AY131" s="48"/>
      <c r="AZ131" s="48"/>
      <c r="BA131" s="50"/>
      <c r="BB131" s="51"/>
      <c r="BC131" s="51"/>
      <c r="BD131" s="83"/>
      <c r="BE131" s="48"/>
      <c r="BF131" s="48"/>
      <c r="BG131" s="50"/>
      <c r="BH131" s="51"/>
      <c r="BI131" s="51"/>
      <c r="BJ131" s="83"/>
      <c r="BK131" s="48"/>
      <c r="BL131" s="48"/>
      <c r="BM131" s="50"/>
      <c r="BN131" s="51"/>
      <c r="BO131" s="51"/>
      <c r="BP131" s="83"/>
      <c r="BQ131" s="48"/>
      <c r="BR131" s="48"/>
      <c r="BS131" s="50"/>
      <c r="BT131" s="51"/>
      <c r="BU131" s="51"/>
      <c r="BV131" s="83"/>
      <c r="BW131" s="48"/>
      <c r="BX131" s="48"/>
      <c r="BY131" s="50"/>
      <c r="BZ131" s="51"/>
      <c r="CA131" s="51"/>
      <c r="CB131" s="83"/>
      <c r="CC131" s="48"/>
      <c r="CD131" s="48"/>
      <c r="CE131" s="50"/>
      <c r="CF131" s="51"/>
      <c r="CG131" s="51"/>
      <c r="CH131" s="83"/>
      <c r="CI131" s="48"/>
      <c r="CJ131" s="48"/>
      <c r="CK131" s="50"/>
      <c r="CL131" s="51"/>
      <c r="CM131" s="51"/>
      <c r="CN131" s="83"/>
      <c r="CO131" s="48"/>
      <c r="CP131" s="48"/>
      <c r="CQ131" s="50"/>
      <c r="CR131" s="51"/>
      <c r="CS131" s="83"/>
      <c r="CT131" s="89"/>
      <c r="CU131" s="70"/>
      <c r="CV131" s="50"/>
    </row>
    <row r="132" spans="1:100" s="2" customFormat="1" ht="51" customHeight="1" x14ac:dyDescent="0.35">
      <c r="A132" s="128"/>
      <c r="B132" s="132"/>
      <c r="C132" s="52"/>
      <c r="D132" s="59"/>
      <c r="E132" s="59"/>
      <c r="F132" s="48"/>
      <c r="G132" s="48"/>
      <c r="H132" s="48"/>
      <c r="I132" s="48"/>
      <c r="J132" s="48"/>
      <c r="K132" s="48"/>
      <c r="L132" s="48"/>
      <c r="M132" s="48"/>
      <c r="N132" s="48"/>
      <c r="O132" s="70"/>
      <c r="P132" s="74"/>
      <c r="Q132" s="74"/>
      <c r="R132" s="49"/>
      <c r="S132" s="49"/>
      <c r="T132" s="49"/>
      <c r="U132" s="49"/>
      <c r="V132" s="49"/>
      <c r="W132" s="74"/>
      <c r="X132" s="74"/>
      <c r="Y132" s="74"/>
      <c r="Z132" s="82"/>
      <c r="AA132" s="48"/>
      <c r="AB132" s="48"/>
      <c r="AC132" s="50"/>
      <c r="AD132" s="51"/>
      <c r="AE132" s="51"/>
      <c r="AF132" s="83"/>
      <c r="AG132" s="48"/>
      <c r="AH132" s="48"/>
      <c r="AI132" s="50"/>
      <c r="AJ132" s="51"/>
      <c r="AK132" s="51"/>
      <c r="AL132" s="83"/>
      <c r="AM132" s="48"/>
      <c r="AN132" s="48"/>
      <c r="AO132" s="50"/>
      <c r="AP132" s="51"/>
      <c r="AQ132" s="51"/>
      <c r="AR132" s="83"/>
      <c r="AS132" s="48"/>
      <c r="AT132" s="48"/>
      <c r="AU132" s="50"/>
      <c r="AV132" s="51"/>
      <c r="AW132" s="51"/>
      <c r="AX132" s="83"/>
      <c r="AY132" s="48"/>
      <c r="AZ132" s="48"/>
      <c r="BA132" s="50"/>
      <c r="BB132" s="51"/>
      <c r="BC132" s="51"/>
      <c r="BD132" s="83"/>
      <c r="BE132" s="48"/>
      <c r="BF132" s="48"/>
      <c r="BG132" s="50"/>
      <c r="BH132" s="51"/>
      <c r="BI132" s="51"/>
      <c r="BJ132" s="83"/>
      <c r="BK132" s="48"/>
      <c r="BL132" s="48"/>
      <c r="BM132" s="50"/>
      <c r="BN132" s="51"/>
      <c r="BO132" s="51"/>
      <c r="BP132" s="83"/>
      <c r="BQ132" s="48"/>
      <c r="BR132" s="48"/>
      <c r="BS132" s="50"/>
      <c r="BT132" s="51"/>
      <c r="BU132" s="51"/>
      <c r="BV132" s="83"/>
      <c r="BW132" s="48"/>
      <c r="BX132" s="48"/>
      <c r="BY132" s="50"/>
      <c r="BZ132" s="51"/>
      <c r="CA132" s="51"/>
      <c r="CB132" s="83"/>
      <c r="CC132" s="48"/>
      <c r="CD132" s="48"/>
      <c r="CE132" s="50"/>
      <c r="CF132" s="51"/>
      <c r="CG132" s="51"/>
      <c r="CH132" s="83"/>
      <c r="CI132" s="48"/>
      <c r="CJ132" s="48"/>
      <c r="CK132" s="50"/>
      <c r="CL132" s="51"/>
      <c r="CM132" s="51"/>
      <c r="CN132" s="83"/>
      <c r="CO132" s="48"/>
      <c r="CP132" s="48"/>
      <c r="CQ132" s="50"/>
      <c r="CR132" s="51"/>
      <c r="CS132" s="83"/>
      <c r="CT132" s="89"/>
      <c r="CU132" s="70"/>
      <c r="CV132" s="50"/>
    </row>
    <row r="133" spans="1:100" s="2" customFormat="1" ht="51" customHeight="1" x14ac:dyDescent="0.35">
      <c r="A133" s="128"/>
      <c r="B133" s="132"/>
      <c r="C133" s="52"/>
      <c r="D133" s="59"/>
      <c r="E133" s="59"/>
      <c r="F133" s="48"/>
      <c r="G133" s="48"/>
      <c r="H133" s="48"/>
      <c r="I133" s="48"/>
      <c r="J133" s="48"/>
      <c r="K133" s="48"/>
      <c r="L133" s="48"/>
      <c r="M133" s="48"/>
      <c r="N133" s="48"/>
      <c r="O133" s="70"/>
      <c r="P133" s="74"/>
      <c r="Q133" s="74"/>
      <c r="R133" s="49"/>
      <c r="S133" s="49"/>
      <c r="T133" s="49"/>
      <c r="U133" s="49"/>
      <c r="V133" s="49"/>
      <c r="W133" s="74"/>
      <c r="X133" s="74"/>
      <c r="Y133" s="74"/>
      <c r="Z133" s="82"/>
      <c r="AA133" s="48"/>
      <c r="AB133" s="48"/>
      <c r="AC133" s="50"/>
      <c r="AD133" s="51"/>
      <c r="AE133" s="51"/>
      <c r="AF133" s="83"/>
      <c r="AG133" s="48"/>
      <c r="AH133" s="48"/>
      <c r="AI133" s="50"/>
      <c r="AJ133" s="51"/>
      <c r="AK133" s="51"/>
      <c r="AL133" s="83"/>
      <c r="AM133" s="48"/>
      <c r="AN133" s="48"/>
      <c r="AO133" s="50"/>
      <c r="AP133" s="51"/>
      <c r="AQ133" s="51"/>
      <c r="AR133" s="83"/>
      <c r="AS133" s="48"/>
      <c r="AT133" s="48"/>
      <c r="AU133" s="50"/>
      <c r="AV133" s="51"/>
      <c r="AW133" s="51"/>
      <c r="AX133" s="83"/>
      <c r="AY133" s="48"/>
      <c r="AZ133" s="48"/>
      <c r="BA133" s="50"/>
      <c r="BB133" s="51"/>
      <c r="BC133" s="51"/>
      <c r="BD133" s="83"/>
      <c r="BE133" s="48"/>
      <c r="BF133" s="48"/>
      <c r="BG133" s="50"/>
      <c r="BH133" s="51"/>
      <c r="BI133" s="51"/>
      <c r="BJ133" s="83"/>
      <c r="BK133" s="48"/>
      <c r="BL133" s="48"/>
      <c r="BM133" s="50"/>
      <c r="BN133" s="51"/>
      <c r="BO133" s="51"/>
      <c r="BP133" s="83"/>
      <c r="BQ133" s="48"/>
      <c r="BR133" s="48"/>
      <c r="BS133" s="50"/>
      <c r="BT133" s="51"/>
      <c r="BU133" s="51"/>
      <c r="BV133" s="83"/>
      <c r="BW133" s="48"/>
      <c r="BX133" s="48"/>
      <c r="BY133" s="50"/>
      <c r="BZ133" s="51"/>
      <c r="CA133" s="51"/>
      <c r="CB133" s="83"/>
      <c r="CC133" s="48"/>
      <c r="CD133" s="48"/>
      <c r="CE133" s="50"/>
      <c r="CF133" s="51"/>
      <c r="CG133" s="51"/>
      <c r="CH133" s="83"/>
      <c r="CI133" s="48"/>
      <c r="CJ133" s="48"/>
      <c r="CK133" s="50"/>
      <c r="CL133" s="51"/>
      <c r="CM133" s="51"/>
      <c r="CN133" s="83"/>
      <c r="CO133" s="48"/>
      <c r="CP133" s="48"/>
      <c r="CQ133" s="50"/>
      <c r="CR133" s="51"/>
      <c r="CS133" s="83"/>
      <c r="CT133" s="89"/>
      <c r="CU133" s="70"/>
      <c r="CV133" s="50"/>
    </row>
    <row r="134" spans="1:100" s="2" customFormat="1" ht="51" customHeight="1" x14ac:dyDescent="0.35">
      <c r="A134" s="128"/>
      <c r="B134" s="132"/>
      <c r="C134" s="52"/>
      <c r="D134" s="59"/>
      <c r="E134" s="59"/>
      <c r="F134" s="48"/>
      <c r="G134" s="48"/>
      <c r="H134" s="48"/>
      <c r="I134" s="48"/>
      <c r="J134" s="48"/>
      <c r="K134" s="48"/>
      <c r="L134" s="48"/>
      <c r="M134" s="48"/>
      <c r="N134" s="48"/>
      <c r="O134" s="70"/>
      <c r="P134" s="74"/>
      <c r="Q134" s="74"/>
      <c r="R134" s="49"/>
      <c r="S134" s="49"/>
      <c r="T134" s="49"/>
      <c r="U134" s="49"/>
      <c r="V134" s="49"/>
      <c r="W134" s="74"/>
      <c r="X134" s="74"/>
      <c r="Y134" s="74"/>
      <c r="Z134" s="82"/>
      <c r="AA134" s="48"/>
      <c r="AB134" s="48"/>
      <c r="AC134" s="50"/>
      <c r="AD134" s="51"/>
      <c r="AE134" s="51"/>
      <c r="AF134" s="83"/>
      <c r="AG134" s="48"/>
      <c r="AH134" s="48"/>
      <c r="AI134" s="50"/>
      <c r="AJ134" s="51"/>
      <c r="AK134" s="51"/>
      <c r="AL134" s="83"/>
      <c r="AM134" s="48"/>
      <c r="AN134" s="48"/>
      <c r="AO134" s="50"/>
      <c r="AP134" s="51"/>
      <c r="AQ134" s="51"/>
      <c r="AR134" s="83"/>
      <c r="AS134" s="48"/>
      <c r="AT134" s="48"/>
      <c r="AU134" s="50"/>
      <c r="AV134" s="51"/>
      <c r="AW134" s="51"/>
      <c r="AX134" s="83"/>
      <c r="AY134" s="48"/>
      <c r="AZ134" s="48"/>
      <c r="BA134" s="50"/>
      <c r="BB134" s="51"/>
      <c r="BC134" s="51"/>
      <c r="BD134" s="83"/>
      <c r="BE134" s="48"/>
      <c r="BF134" s="48"/>
      <c r="BG134" s="50"/>
      <c r="BH134" s="51"/>
      <c r="BI134" s="51"/>
      <c r="BJ134" s="83"/>
      <c r="BK134" s="48"/>
      <c r="BL134" s="48"/>
      <c r="BM134" s="50"/>
      <c r="BN134" s="51"/>
      <c r="BO134" s="51"/>
      <c r="BP134" s="83"/>
      <c r="BQ134" s="48"/>
      <c r="BR134" s="48"/>
      <c r="BS134" s="50"/>
      <c r="BT134" s="51"/>
      <c r="BU134" s="51"/>
      <c r="BV134" s="83"/>
      <c r="BW134" s="48"/>
      <c r="BX134" s="48"/>
      <c r="BY134" s="50"/>
      <c r="BZ134" s="51"/>
      <c r="CA134" s="51"/>
      <c r="CB134" s="83"/>
      <c r="CC134" s="48"/>
      <c r="CD134" s="48"/>
      <c r="CE134" s="50"/>
      <c r="CF134" s="51"/>
      <c r="CG134" s="51"/>
      <c r="CH134" s="83"/>
      <c r="CI134" s="48"/>
      <c r="CJ134" s="48"/>
      <c r="CK134" s="50"/>
      <c r="CL134" s="51"/>
      <c r="CM134" s="51"/>
      <c r="CN134" s="83"/>
      <c r="CO134" s="48"/>
      <c r="CP134" s="48"/>
      <c r="CQ134" s="50"/>
      <c r="CR134" s="51"/>
      <c r="CS134" s="83"/>
      <c r="CT134" s="89"/>
      <c r="CU134" s="70"/>
      <c r="CV134" s="50"/>
    </row>
    <row r="135" spans="1:100" s="2" customFormat="1" ht="51" customHeight="1" x14ac:dyDescent="0.35">
      <c r="A135" s="128"/>
      <c r="B135" s="132"/>
      <c r="C135" s="52"/>
      <c r="D135" s="59"/>
      <c r="E135" s="59"/>
      <c r="F135" s="48"/>
      <c r="G135" s="48"/>
      <c r="H135" s="48"/>
      <c r="I135" s="48"/>
      <c r="J135" s="48"/>
      <c r="K135" s="48"/>
      <c r="L135" s="48"/>
      <c r="M135" s="48"/>
      <c r="N135" s="48"/>
      <c r="O135" s="70"/>
      <c r="P135" s="74"/>
      <c r="Q135" s="74"/>
      <c r="R135" s="49"/>
      <c r="S135" s="49"/>
      <c r="T135" s="49"/>
      <c r="U135" s="49"/>
      <c r="V135" s="49"/>
      <c r="W135" s="74"/>
      <c r="X135" s="74"/>
      <c r="Y135" s="74"/>
      <c r="Z135" s="82"/>
      <c r="AA135" s="48"/>
      <c r="AB135" s="48"/>
      <c r="AC135" s="50"/>
      <c r="AD135" s="51"/>
      <c r="AE135" s="51"/>
      <c r="AF135" s="83"/>
      <c r="AG135" s="48"/>
      <c r="AH135" s="48"/>
      <c r="AI135" s="50"/>
      <c r="AJ135" s="51"/>
      <c r="AK135" s="51"/>
      <c r="AL135" s="83"/>
      <c r="AM135" s="48"/>
      <c r="AN135" s="48"/>
      <c r="AO135" s="50"/>
      <c r="AP135" s="51"/>
      <c r="AQ135" s="51"/>
      <c r="AR135" s="83"/>
      <c r="AS135" s="48"/>
      <c r="AT135" s="48"/>
      <c r="AU135" s="50"/>
      <c r="AV135" s="51"/>
      <c r="AW135" s="51"/>
      <c r="AX135" s="83"/>
      <c r="AY135" s="48"/>
      <c r="AZ135" s="48"/>
      <c r="BA135" s="50"/>
      <c r="BB135" s="51"/>
      <c r="BC135" s="51"/>
      <c r="BD135" s="83"/>
      <c r="BE135" s="48"/>
      <c r="BF135" s="48"/>
      <c r="BG135" s="50"/>
      <c r="BH135" s="51"/>
      <c r="BI135" s="51"/>
      <c r="BJ135" s="83"/>
      <c r="BK135" s="48"/>
      <c r="BL135" s="48"/>
      <c r="BM135" s="50"/>
      <c r="BN135" s="51"/>
      <c r="BO135" s="51"/>
      <c r="BP135" s="83"/>
      <c r="BQ135" s="48"/>
      <c r="BR135" s="48"/>
      <c r="BS135" s="50"/>
      <c r="BT135" s="51"/>
      <c r="BU135" s="51"/>
      <c r="BV135" s="83"/>
      <c r="BW135" s="48"/>
      <c r="BX135" s="48"/>
      <c r="BY135" s="50"/>
      <c r="BZ135" s="51"/>
      <c r="CA135" s="51"/>
      <c r="CB135" s="83"/>
      <c r="CC135" s="48"/>
      <c r="CD135" s="48"/>
      <c r="CE135" s="50"/>
      <c r="CF135" s="51"/>
      <c r="CG135" s="51"/>
      <c r="CH135" s="83"/>
      <c r="CI135" s="48"/>
      <c r="CJ135" s="48"/>
      <c r="CK135" s="50"/>
      <c r="CL135" s="51"/>
      <c r="CM135" s="51"/>
      <c r="CN135" s="83"/>
      <c r="CO135" s="48"/>
      <c r="CP135" s="48"/>
      <c r="CQ135" s="50"/>
      <c r="CR135" s="51"/>
      <c r="CS135" s="83"/>
      <c r="CT135" s="89"/>
      <c r="CU135" s="70"/>
      <c r="CV135" s="50"/>
    </row>
    <row r="136" spans="1:100" s="2" customFormat="1" ht="51" customHeight="1" x14ac:dyDescent="0.35">
      <c r="A136" s="128"/>
      <c r="B136" s="132"/>
      <c r="C136" s="52"/>
      <c r="D136" s="59"/>
      <c r="E136" s="59"/>
      <c r="F136" s="48"/>
      <c r="G136" s="48"/>
      <c r="H136" s="48"/>
      <c r="I136" s="48"/>
      <c r="J136" s="48"/>
      <c r="K136" s="48"/>
      <c r="L136" s="48"/>
      <c r="M136" s="48"/>
      <c r="N136" s="48"/>
      <c r="O136" s="70"/>
      <c r="P136" s="74"/>
      <c r="Q136" s="74"/>
      <c r="R136" s="49"/>
      <c r="S136" s="49"/>
      <c r="T136" s="49"/>
      <c r="U136" s="49"/>
      <c r="V136" s="49"/>
      <c r="W136" s="74"/>
      <c r="X136" s="74"/>
      <c r="Y136" s="74"/>
      <c r="Z136" s="82"/>
      <c r="AA136" s="48"/>
      <c r="AB136" s="48"/>
      <c r="AC136" s="50"/>
      <c r="AD136" s="51"/>
      <c r="AE136" s="51"/>
      <c r="AF136" s="83"/>
      <c r="AG136" s="48"/>
      <c r="AH136" s="48"/>
      <c r="AI136" s="50"/>
      <c r="AJ136" s="51"/>
      <c r="AK136" s="51"/>
      <c r="AL136" s="83"/>
      <c r="AM136" s="48"/>
      <c r="AN136" s="48"/>
      <c r="AO136" s="50"/>
      <c r="AP136" s="51"/>
      <c r="AQ136" s="51"/>
      <c r="AR136" s="83"/>
      <c r="AS136" s="48"/>
      <c r="AT136" s="48"/>
      <c r="AU136" s="50"/>
      <c r="AV136" s="51"/>
      <c r="AW136" s="51"/>
      <c r="AX136" s="83"/>
      <c r="AY136" s="48"/>
      <c r="AZ136" s="48"/>
      <c r="BA136" s="50"/>
      <c r="BB136" s="51"/>
      <c r="BC136" s="51"/>
      <c r="BD136" s="83"/>
      <c r="BE136" s="48"/>
      <c r="BF136" s="48"/>
      <c r="BG136" s="50"/>
      <c r="BH136" s="51"/>
      <c r="BI136" s="51"/>
      <c r="BJ136" s="83"/>
      <c r="BK136" s="48"/>
      <c r="BL136" s="48"/>
      <c r="BM136" s="50"/>
      <c r="BN136" s="51"/>
      <c r="BO136" s="51"/>
      <c r="BP136" s="83"/>
      <c r="BQ136" s="48"/>
      <c r="BR136" s="48"/>
      <c r="BS136" s="50"/>
      <c r="BT136" s="51"/>
      <c r="BU136" s="51"/>
      <c r="BV136" s="83"/>
      <c r="BW136" s="48"/>
      <c r="BX136" s="48"/>
      <c r="BY136" s="50"/>
      <c r="BZ136" s="51"/>
      <c r="CA136" s="51"/>
      <c r="CB136" s="83"/>
      <c r="CC136" s="48"/>
      <c r="CD136" s="48"/>
      <c r="CE136" s="50"/>
      <c r="CF136" s="51"/>
      <c r="CG136" s="51"/>
      <c r="CH136" s="83"/>
      <c r="CI136" s="48"/>
      <c r="CJ136" s="48"/>
      <c r="CK136" s="50"/>
      <c r="CL136" s="51"/>
      <c r="CM136" s="51"/>
      <c r="CN136" s="83"/>
      <c r="CO136" s="48"/>
      <c r="CP136" s="48"/>
      <c r="CQ136" s="50"/>
      <c r="CR136" s="51"/>
      <c r="CS136" s="83"/>
      <c r="CT136" s="89"/>
      <c r="CU136" s="70"/>
      <c r="CV136" s="50"/>
    </row>
    <row r="137" spans="1:100" s="2" customFormat="1" ht="51" customHeight="1" x14ac:dyDescent="0.35">
      <c r="A137" s="128"/>
      <c r="B137" s="132"/>
      <c r="C137" s="52"/>
      <c r="D137" s="59"/>
      <c r="E137" s="59"/>
      <c r="F137" s="48"/>
      <c r="G137" s="48"/>
      <c r="H137" s="48"/>
      <c r="I137" s="48"/>
      <c r="J137" s="48"/>
      <c r="K137" s="48"/>
      <c r="L137" s="48"/>
      <c r="M137" s="48"/>
      <c r="N137" s="48"/>
      <c r="O137" s="70"/>
      <c r="P137" s="74"/>
      <c r="Q137" s="74"/>
      <c r="R137" s="49"/>
      <c r="S137" s="49"/>
      <c r="T137" s="49"/>
      <c r="U137" s="49"/>
      <c r="V137" s="49"/>
      <c r="W137" s="74"/>
      <c r="X137" s="74"/>
      <c r="Y137" s="74"/>
      <c r="Z137" s="82"/>
      <c r="AA137" s="48"/>
      <c r="AB137" s="48"/>
      <c r="AC137" s="50"/>
      <c r="AD137" s="51"/>
      <c r="AE137" s="51"/>
      <c r="AF137" s="83"/>
      <c r="AG137" s="48"/>
      <c r="AH137" s="48"/>
      <c r="AI137" s="50"/>
      <c r="AJ137" s="51"/>
      <c r="AK137" s="51"/>
      <c r="AL137" s="83"/>
      <c r="AM137" s="48"/>
      <c r="AN137" s="48"/>
      <c r="AO137" s="50"/>
      <c r="AP137" s="51"/>
      <c r="AQ137" s="51"/>
      <c r="AR137" s="83"/>
      <c r="AS137" s="48"/>
      <c r="AT137" s="48"/>
      <c r="AU137" s="50"/>
      <c r="AV137" s="51"/>
      <c r="AW137" s="51"/>
      <c r="AX137" s="83"/>
      <c r="AY137" s="48"/>
      <c r="AZ137" s="48"/>
      <c r="BA137" s="50"/>
      <c r="BB137" s="51"/>
      <c r="BC137" s="51"/>
      <c r="BD137" s="83"/>
      <c r="BE137" s="48"/>
      <c r="BF137" s="48"/>
      <c r="BG137" s="50"/>
      <c r="BH137" s="51"/>
      <c r="BI137" s="51"/>
      <c r="BJ137" s="83"/>
      <c r="BK137" s="48"/>
      <c r="BL137" s="48"/>
      <c r="BM137" s="50"/>
      <c r="BN137" s="51"/>
      <c r="BO137" s="51"/>
      <c r="BP137" s="83"/>
      <c r="BQ137" s="48"/>
      <c r="BR137" s="48"/>
      <c r="BS137" s="50"/>
      <c r="BT137" s="51"/>
      <c r="BU137" s="51"/>
      <c r="BV137" s="83"/>
      <c r="BW137" s="48"/>
      <c r="BX137" s="48"/>
      <c r="BY137" s="50"/>
      <c r="BZ137" s="51"/>
      <c r="CA137" s="51"/>
      <c r="CB137" s="83"/>
      <c r="CC137" s="48"/>
      <c r="CD137" s="48"/>
      <c r="CE137" s="50"/>
      <c r="CF137" s="51"/>
      <c r="CG137" s="51"/>
      <c r="CH137" s="83"/>
      <c r="CI137" s="48"/>
      <c r="CJ137" s="48"/>
      <c r="CK137" s="50"/>
      <c r="CL137" s="51"/>
      <c r="CM137" s="51"/>
      <c r="CN137" s="83"/>
      <c r="CO137" s="48"/>
      <c r="CP137" s="48"/>
      <c r="CQ137" s="50"/>
      <c r="CR137" s="51"/>
      <c r="CS137" s="83"/>
      <c r="CT137" s="89"/>
      <c r="CU137" s="70"/>
      <c r="CV137" s="50"/>
    </row>
    <row r="138" spans="1:100" s="2" customFormat="1" ht="51" customHeight="1" x14ac:dyDescent="0.35">
      <c r="A138" s="128"/>
      <c r="B138" s="132"/>
      <c r="C138" s="52"/>
      <c r="D138" s="59"/>
      <c r="E138" s="59"/>
      <c r="F138" s="48"/>
      <c r="G138" s="48"/>
      <c r="H138" s="48"/>
      <c r="I138" s="48"/>
      <c r="J138" s="48"/>
      <c r="K138" s="48"/>
      <c r="L138" s="48"/>
      <c r="M138" s="48"/>
      <c r="N138" s="48"/>
      <c r="O138" s="70"/>
      <c r="P138" s="74"/>
      <c r="Q138" s="74"/>
      <c r="R138" s="49"/>
      <c r="S138" s="49"/>
      <c r="T138" s="49"/>
      <c r="U138" s="49"/>
      <c r="V138" s="49"/>
      <c r="W138" s="74"/>
      <c r="X138" s="74"/>
      <c r="Y138" s="74"/>
      <c r="Z138" s="82"/>
      <c r="AA138" s="48"/>
      <c r="AB138" s="48"/>
      <c r="AC138" s="50"/>
      <c r="AD138" s="51"/>
      <c r="AE138" s="51"/>
      <c r="AF138" s="83"/>
      <c r="AG138" s="48"/>
      <c r="AH138" s="48"/>
      <c r="AI138" s="50"/>
      <c r="AJ138" s="51"/>
      <c r="AK138" s="51"/>
      <c r="AL138" s="83"/>
      <c r="AM138" s="48"/>
      <c r="AN138" s="48"/>
      <c r="AO138" s="50"/>
      <c r="AP138" s="51"/>
      <c r="AQ138" s="51"/>
      <c r="AR138" s="83"/>
      <c r="AS138" s="48"/>
      <c r="AT138" s="48"/>
      <c r="AU138" s="50"/>
      <c r="AV138" s="51"/>
      <c r="AW138" s="51"/>
      <c r="AX138" s="83"/>
      <c r="AY138" s="48"/>
      <c r="AZ138" s="48"/>
      <c r="BA138" s="50"/>
      <c r="BB138" s="51"/>
      <c r="BC138" s="51"/>
      <c r="BD138" s="83"/>
      <c r="BE138" s="48"/>
      <c r="BF138" s="48"/>
      <c r="BG138" s="50"/>
      <c r="BH138" s="51"/>
      <c r="BI138" s="51"/>
      <c r="BJ138" s="83"/>
      <c r="BK138" s="48"/>
      <c r="BL138" s="48"/>
      <c r="BM138" s="50"/>
      <c r="BN138" s="51"/>
      <c r="BO138" s="51"/>
      <c r="BP138" s="83"/>
      <c r="BQ138" s="48"/>
      <c r="BR138" s="48"/>
      <c r="BS138" s="50"/>
      <c r="BT138" s="51"/>
      <c r="BU138" s="51"/>
      <c r="BV138" s="83"/>
      <c r="BW138" s="48"/>
      <c r="BX138" s="48"/>
      <c r="BY138" s="50"/>
      <c r="BZ138" s="51"/>
      <c r="CA138" s="51"/>
      <c r="CB138" s="83"/>
      <c r="CC138" s="48"/>
      <c r="CD138" s="48"/>
      <c r="CE138" s="50"/>
      <c r="CF138" s="51"/>
      <c r="CG138" s="51"/>
      <c r="CH138" s="83"/>
      <c r="CI138" s="48"/>
      <c r="CJ138" s="48"/>
      <c r="CK138" s="50"/>
      <c r="CL138" s="51"/>
      <c r="CM138" s="51"/>
      <c r="CN138" s="83"/>
      <c r="CO138" s="48"/>
      <c r="CP138" s="48"/>
      <c r="CQ138" s="50"/>
      <c r="CR138" s="51"/>
      <c r="CS138" s="83"/>
      <c r="CT138" s="89"/>
      <c r="CU138" s="70"/>
      <c r="CV138" s="50"/>
    </row>
    <row r="139" spans="1:100" s="2" customFormat="1" ht="51" customHeight="1" x14ac:dyDescent="0.35">
      <c r="A139" s="128"/>
      <c r="B139" s="132"/>
      <c r="C139" s="52"/>
      <c r="D139" s="59"/>
      <c r="E139" s="59"/>
      <c r="F139" s="48"/>
      <c r="G139" s="48"/>
      <c r="H139" s="48"/>
      <c r="I139" s="48"/>
      <c r="J139" s="48"/>
      <c r="K139" s="48"/>
      <c r="L139" s="48"/>
      <c r="M139" s="48"/>
      <c r="N139" s="48"/>
      <c r="O139" s="70"/>
      <c r="P139" s="74"/>
      <c r="Q139" s="74"/>
      <c r="R139" s="49"/>
      <c r="S139" s="49"/>
      <c r="T139" s="49"/>
      <c r="U139" s="49"/>
      <c r="V139" s="49"/>
      <c r="W139" s="74"/>
      <c r="X139" s="74"/>
      <c r="Y139" s="74"/>
      <c r="Z139" s="82"/>
      <c r="AA139" s="48"/>
      <c r="AB139" s="48"/>
      <c r="AC139" s="50"/>
      <c r="AD139" s="51"/>
      <c r="AE139" s="51"/>
      <c r="AF139" s="83"/>
      <c r="AG139" s="48"/>
      <c r="AH139" s="48"/>
      <c r="AI139" s="50"/>
      <c r="AJ139" s="51"/>
      <c r="AK139" s="51"/>
      <c r="AL139" s="83"/>
      <c r="AM139" s="48"/>
      <c r="AN139" s="48"/>
      <c r="AO139" s="50"/>
      <c r="AP139" s="51"/>
      <c r="AQ139" s="51"/>
      <c r="AR139" s="83"/>
      <c r="AS139" s="48"/>
      <c r="AT139" s="48"/>
      <c r="AU139" s="50"/>
      <c r="AV139" s="51"/>
      <c r="AW139" s="51"/>
      <c r="AX139" s="83"/>
      <c r="AY139" s="48"/>
      <c r="AZ139" s="48"/>
      <c r="BA139" s="50"/>
      <c r="BB139" s="51"/>
      <c r="BC139" s="51"/>
      <c r="BD139" s="83"/>
      <c r="BE139" s="48"/>
      <c r="BF139" s="48"/>
      <c r="BG139" s="50"/>
      <c r="BH139" s="51"/>
      <c r="BI139" s="51"/>
      <c r="BJ139" s="83"/>
      <c r="BK139" s="48"/>
      <c r="BL139" s="48"/>
      <c r="BM139" s="50"/>
      <c r="BN139" s="51"/>
      <c r="BO139" s="51"/>
      <c r="BP139" s="83"/>
      <c r="BQ139" s="48"/>
      <c r="BR139" s="48"/>
      <c r="BS139" s="50"/>
      <c r="BT139" s="51"/>
      <c r="BU139" s="51"/>
      <c r="BV139" s="83"/>
      <c r="BW139" s="48"/>
      <c r="BX139" s="48"/>
      <c r="BY139" s="50"/>
      <c r="BZ139" s="51"/>
      <c r="CA139" s="51"/>
      <c r="CB139" s="83"/>
      <c r="CC139" s="48"/>
      <c r="CD139" s="48"/>
      <c r="CE139" s="50"/>
      <c r="CF139" s="51"/>
      <c r="CG139" s="51"/>
      <c r="CH139" s="83"/>
      <c r="CI139" s="48"/>
      <c r="CJ139" s="48"/>
      <c r="CK139" s="50"/>
      <c r="CL139" s="51"/>
      <c r="CM139" s="51"/>
      <c r="CN139" s="83"/>
      <c r="CO139" s="48"/>
      <c r="CP139" s="48"/>
      <c r="CQ139" s="50"/>
      <c r="CR139" s="51"/>
      <c r="CS139" s="83"/>
      <c r="CT139" s="89"/>
      <c r="CU139" s="70"/>
      <c r="CV139" s="50"/>
    </row>
    <row r="140" spans="1:100" s="2" customFormat="1" ht="51" customHeight="1" x14ac:dyDescent="0.35">
      <c r="A140" s="128"/>
      <c r="B140" s="132"/>
      <c r="C140" s="52"/>
      <c r="D140" s="59"/>
      <c r="E140" s="59"/>
      <c r="F140" s="48"/>
      <c r="G140" s="48"/>
      <c r="H140" s="48"/>
      <c r="I140" s="48"/>
      <c r="J140" s="48"/>
      <c r="K140" s="48"/>
      <c r="L140" s="48"/>
      <c r="M140" s="48"/>
      <c r="N140" s="48"/>
      <c r="O140" s="70"/>
      <c r="P140" s="74"/>
      <c r="Q140" s="74"/>
      <c r="R140" s="49"/>
      <c r="S140" s="49"/>
      <c r="T140" s="49"/>
      <c r="U140" s="49"/>
      <c r="V140" s="49"/>
      <c r="W140" s="74"/>
      <c r="X140" s="74"/>
      <c r="Y140" s="74"/>
      <c r="Z140" s="82"/>
      <c r="AA140" s="48"/>
      <c r="AB140" s="48"/>
      <c r="AC140" s="50"/>
      <c r="AD140" s="51"/>
      <c r="AE140" s="51"/>
      <c r="AF140" s="83"/>
      <c r="AG140" s="48"/>
      <c r="AH140" s="48"/>
      <c r="AI140" s="50"/>
      <c r="AJ140" s="51"/>
      <c r="AK140" s="51"/>
      <c r="AL140" s="83"/>
      <c r="AM140" s="48"/>
      <c r="AN140" s="48"/>
      <c r="AO140" s="50"/>
      <c r="AP140" s="51"/>
      <c r="AQ140" s="51"/>
      <c r="AR140" s="83"/>
      <c r="AS140" s="48"/>
      <c r="AT140" s="48"/>
      <c r="AU140" s="50"/>
      <c r="AV140" s="51"/>
      <c r="AW140" s="51"/>
      <c r="AX140" s="83"/>
      <c r="AY140" s="48"/>
      <c r="AZ140" s="48"/>
      <c r="BA140" s="50"/>
      <c r="BB140" s="51"/>
      <c r="BC140" s="51"/>
      <c r="BD140" s="83"/>
      <c r="BE140" s="48"/>
      <c r="BF140" s="48"/>
      <c r="BG140" s="50"/>
      <c r="BH140" s="51"/>
      <c r="BI140" s="51"/>
      <c r="BJ140" s="83"/>
      <c r="BK140" s="48"/>
      <c r="BL140" s="48"/>
      <c r="BM140" s="50"/>
      <c r="BN140" s="51"/>
      <c r="BO140" s="51"/>
      <c r="BP140" s="83"/>
      <c r="BQ140" s="48"/>
      <c r="BR140" s="48"/>
      <c r="BS140" s="50"/>
      <c r="BT140" s="51"/>
      <c r="BU140" s="51"/>
      <c r="BV140" s="83"/>
      <c r="BW140" s="48"/>
      <c r="BX140" s="48"/>
      <c r="BY140" s="50"/>
      <c r="BZ140" s="51"/>
      <c r="CA140" s="51"/>
      <c r="CB140" s="83"/>
      <c r="CC140" s="48"/>
      <c r="CD140" s="48"/>
      <c r="CE140" s="50"/>
      <c r="CF140" s="51"/>
      <c r="CG140" s="51"/>
      <c r="CH140" s="83"/>
      <c r="CI140" s="48"/>
      <c r="CJ140" s="48"/>
      <c r="CK140" s="50"/>
      <c r="CL140" s="51"/>
      <c r="CM140" s="51"/>
      <c r="CN140" s="83"/>
      <c r="CO140" s="48"/>
      <c r="CP140" s="48"/>
      <c r="CQ140" s="50"/>
      <c r="CR140" s="51"/>
      <c r="CS140" s="83"/>
      <c r="CT140" s="89"/>
      <c r="CU140" s="70"/>
      <c r="CV140" s="50"/>
    </row>
    <row r="141" spans="1:100" s="2" customFormat="1" ht="51" customHeight="1" x14ac:dyDescent="0.35">
      <c r="A141" s="128"/>
      <c r="B141" s="132"/>
      <c r="C141" s="52"/>
      <c r="D141" s="59"/>
      <c r="E141" s="59"/>
      <c r="F141" s="48"/>
      <c r="G141" s="48"/>
      <c r="H141" s="48"/>
      <c r="I141" s="48"/>
      <c r="J141" s="48"/>
      <c r="K141" s="48"/>
      <c r="L141" s="48"/>
      <c r="M141" s="48"/>
      <c r="N141" s="48"/>
      <c r="O141" s="70"/>
      <c r="P141" s="74"/>
      <c r="Q141" s="74"/>
      <c r="R141" s="49"/>
      <c r="S141" s="49"/>
      <c r="T141" s="49"/>
      <c r="U141" s="49"/>
      <c r="V141" s="49"/>
      <c r="W141" s="74"/>
      <c r="X141" s="74"/>
      <c r="Y141" s="74"/>
      <c r="Z141" s="82"/>
      <c r="AA141" s="48"/>
      <c r="AB141" s="48"/>
      <c r="AC141" s="50"/>
      <c r="AD141" s="51"/>
      <c r="AE141" s="51"/>
      <c r="AF141" s="83"/>
      <c r="AG141" s="48"/>
      <c r="AH141" s="48"/>
      <c r="AI141" s="50"/>
      <c r="AJ141" s="51"/>
      <c r="AK141" s="51"/>
      <c r="AL141" s="83"/>
      <c r="AM141" s="48"/>
      <c r="AN141" s="48"/>
      <c r="AO141" s="50"/>
      <c r="AP141" s="51"/>
      <c r="AQ141" s="51"/>
      <c r="AR141" s="83"/>
      <c r="AS141" s="48"/>
      <c r="AT141" s="48"/>
      <c r="AU141" s="50"/>
      <c r="AV141" s="51"/>
      <c r="AW141" s="51"/>
      <c r="AX141" s="83"/>
      <c r="AY141" s="48"/>
      <c r="AZ141" s="48"/>
      <c r="BA141" s="50"/>
      <c r="BB141" s="51"/>
      <c r="BC141" s="51"/>
      <c r="BD141" s="83"/>
      <c r="BE141" s="48"/>
      <c r="BF141" s="48"/>
      <c r="BG141" s="50"/>
      <c r="BH141" s="51"/>
      <c r="BI141" s="51"/>
      <c r="BJ141" s="83"/>
      <c r="BK141" s="48"/>
      <c r="BL141" s="48"/>
      <c r="BM141" s="50"/>
      <c r="BN141" s="51"/>
      <c r="BO141" s="51"/>
      <c r="BP141" s="83"/>
      <c r="BQ141" s="48"/>
      <c r="BR141" s="48"/>
      <c r="BS141" s="50"/>
      <c r="BT141" s="51"/>
      <c r="BU141" s="51"/>
      <c r="BV141" s="83"/>
      <c r="BW141" s="48"/>
      <c r="BX141" s="48"/>
      <c r="BY141" s="50"/>
      <c r="BZ141" s="51"/>
      <c r="CA141" s="51"/>
      <c r="CB141" s="83"/>
      <c r="CC141" s="48"/>
      <c r="CD141" s="48"/>
      <c r="CE141" s="50"/>
      <c r="CF141" s="51"/>
      <c r="CG141" s="51"/>
      <c r="CH141" s="83"/>
      <c r="CI141" s="48"/>
      <c r="CJ141" s="48"/>
      <c r="CK141" s="50"/>
      <c r="CL141" s="51"/>
      <c r="CM141" s="51"/>
      <c r="CN141" s="83"/>
      <c r="CO141" s="48"/>
      <c r="CP141" s="48"/>
      <c r="CQ141" s="50"/>
      <c r="CR141" s="51"/>
      <c r="CS141" s="83"/>
      <c r="CT141" s="89"/>
      <c r="CU141" s="70"/>
      <c r="CV141" s="50"/>
    </row>
    <row r="142" spans="1:100" s="2" customFormat="1" ht="51" customHeight="1" x14ac:dyDescent="0.35">
      <c r="A142" s="128"/>
      <c r="B142" s="132"/>
      <c r="C142" s="52"/>
      <c r="D142" s="59"/>
      <c r="E142" s="59"/>
      <c r="F142" s="48"/>
      <c r="G142" s="48"/>
      <c r="H142" s="48"/>
      <c r="I142" s="48"/>
      <c r="J142" s="48"/>
      <c r="K142" s="48"/>
      <c r="L142" s="48"/>
      <c r="M142" s="48"/>
      <c r="N142" s="48"/>
      <c r="O142" s="70"/>
      <c r="P142" s="74"/>
      <c r="Q142" s="74"/>
      <c r="R142" s="49"/>
      <c r="S142" s="49"/>
      <c r="T142" s="49"/>
      <c r="U142" s="49"/>
      <c r="V142" s="49"/>
      <c r="W142" s="74"/>
      <c r="X142" s="74"/>
      <c r="Y142" s="74"/>
      <c r="Z142" s="82"/>
      <c r="AA142" s="48"/>
      <c r="AB142" s="48"/>
      <c r="AC142" s="50"/>
      <c r="AD142" s="51"/>
      <c r="AE142" s="51"/>
      <c r="AF142" s="83"/>
      <c r="AG142" s="48"/>
      <c r="AH142" s="48"/>
      <c r="AI142" s="50"/>
      <c r="AJ142" s="51"/>
      <c r="AK142" s="51"/>
      <c r="AL142" s="83"/>
      <c r="AM142" s="48"/>
      <c r="AN142" s="48"/>
      <c r="AO142" s="50"/>
      <c r="AP142" s="51"/>
      <c r="AQ142" s="51"/>
      <c r="AR142" s="83"/>
      <c r="AS142" s="48"/>
      <c r="AT142" s="48"/>
      <c r="AU142" s="50"/>
      <c r="AV142" s="51"/>
      <c r="AW142" s="51"/>
      <c r="AX142" s="83"/>
      <c r="AY142" s="48"/>
      <c r="AZ142" s="48"/>
      <c r="BA142" s="50"/>
      <c r="BB142" s="51"/>
      <c r="BC142" s="51"/>
      <c r="BD142" s="83"/>
      <c r="BE142" s="48"/>
      <c r="BF142" s="48"/>
      <c r="BG142" s="50"/>
      <c r="BH142" s="51"/>
      <c r="BI142" s="51"/>
      <c r="BJ142" s="83"/>
      <c r="BK142" s="48"/>
      <c r="BL142" s="48"/>
      <c r="BM142" s="50"/>
      <c r="BN142" s="51"/>
      <c r="BO142" s="51"/>
      <c r="BP142" s="83"/>
      <c r="BQ142" s="48"/>
      <c r="BR142" s="48"/>
      <c r="BS142" s="50"/>
      <c r="BT142" s="51"/>
      <c r="BU142" s="51"/>
      <c r="BV142" s="83"/>
      <c r="BW142" s="48"/>
      <c r="BX142" s="48"/>
      <c r="BY142" s="50"/>
      <c r="BZ142" s="51"/>
      <c r="CA142" s="51"/>
      <c r="CB142" s="83"/>
      <c r="CC142" s="48"/>
      <c r="CD142" s="48"/>
      <c r="CE142" s="50"/>
      <c r="CF142" s="51"/>
      <c r="CG142" s="51"/>
      <c r="CH142" s="83"/>
      <c r="CI142" s="48"/>
      <c r="CJ142" s="48"/>
      <c r="CK142" s="50"/>
      <c r="CL142" s="51"/>
      <c r="CM142" s="51"/>
      <c r="CN142" s="83"/>
      <c r="CO142" s="48"/>
      <c r="CP142" s="48"/>
      <c r="CQ142" s="50"/>
      <c r="CR142" s="51"/>
      <c r="CS142" s="83"/>
      <c r="CT142" s="89"/>
      <c r="CU142" s="70"/>
      <c r="CV142" s="50"/>
    </row>
    <row r="143" spans="1:100" s="2" customFormat="1" ht="51" customHeight="1" x14ac:dyDescent="0.35">
      <c r="A143" s="128"/>
      <c r="B143" s="132"/>
      <c r="C143" s="52"/>
      <c r="D143" s="59"/>
      <c r="E143" s="59"/>
      <c r="F143" s="48"/>
      <c r="G143" s="48"/>
      <c r="H143" s="48"/>
      <c r="I143" s="48"/>
      <c r="J143" s="48"/>
      <c r="K143" s="48"/>
      <c r="L143" s="48"/>
      <c r="M143" s="48"/>
      <c r="N143" s="48"/>
      <c r="O143" s="70"/>
      <c r="P143" s="74"/>
      <c r="Q143" s="74"/>
      <c r="R143" s="49"/>
      <c r="S143" s="49"/>
      <c r="T143" s="49"/>
      <c r="U143" s="49"/>
      <c r="V143" s="49"/>
      <c r="W143" s="74"/>
      <c r="X143" s="74"/>
      <c r="Y143" s="74"/>
      <c r="Z143" s="82"/>
      <c r="AA143" s="48"/>
      <c r="AB143" s="48"/>
      <c r="AC143" s="50"/>
      <c r="AD143" s="51"/>
      <c r="AE143" s="51"/>
      <c r="AF143" s="83"/>
      <c r="AG143" s="48"/>
      <c r="AH143" s="48"/>
      <c r="AI143" s="50"/>
      <c r="AJ143" s="51"/>
      <c r="AK143" s="51"/>
      <c r="AL143" s="83"/>
      <c r="AM143" s="48"/>
      <c r="AN143" s="48"/>
      <c r="AO143" s="50"/>
      <c r="AP143" s="51"/>
      <c r="AQ143" s="51"/>
      <c r="AR143" s="83"/>
      <c r="AS143" s="48"/>
      <c r="AT143" s="48"/>
      <c r="AU143" s="50"/>
      <c r="AV143" s="51"/>
      <c r="AW143" s="51"/>
      <c r="AX143" s="83"/>
      <c r="AY143" s="48"/>
      <c r="AZ143" s="48"/>
      <c r="BA143" s="50"/>
      <c r="BB143" s="51"/>
      <c r="BC143" s="51"/>
      <c r="BD143" s="83"/>
      <c r="BE143" s="48"/>
      <c r="BF143" s="48"/>
      <c r="BG143" s="50"/>
      <c r="BH143" s="51"/>
      <c r="BI143" s="51"/>
      <c r="BJ143" s="83"/>
      <c r="BK143" s="48"/>
      <c r="BL143" s="48"/>
      <c r="BM143" s="50"/>
      <c r="BN143" s="51"/>
      <c r="BO143" s="51"/>
      <c r="BP143" s="83"/>
      <c r="BQ143" s="48"/>
      <c r="BR143" s="48"/>
      <c r="BS143" s="50"/>
      <c r="BT143" s="51"/>
      <c r="BU143" s="51"/>
      <c r="BV143" s="83"/>
      <c r="BW143" s="48"/>
      <c r="BX143" s="48"/>
      <c r="BY143" s="50"/>
      <c r="BZ143" s="51"/>
      <c r="CA143" s="51"/>
      <c r="CB143" s="83"/>
      <c r="CC143" s="48"/>
      <c r="CD143" s="48"/>
      <c r="CE143" s="50"/>
      <c r="CF143" s="51"/>
      <c r="CG143" s="51"/>
      <c r="CH143" s="83"/>
      <c r="CI143" s="48"/>
      <c r="CJ143" s="48"/>
      <c r="CK143" s="50"/>
      <c r="CL143" s="51"/>
      <c r="CM143" s="51"/>
      <c r="CN143" s="83"/>
      <c r="CO143" s="48"/>
      <c r="CP143" s="48"/>
      <c r="CQ143" s="50"/>
      <c r="CR143" s="51"/>
      <c r="CS143" s="83"/>
      <c r="CT143" s="89"/>
      <c r="CU143" s="70"/>
      <c r="CV143" s="50"/>
    </row>
    <row r="144" spans="1:100" s="2" customFormat="1" ht="51" customHeight="1" x14ac:dyDescent="0.35">
      <c r="A144" s="128"/>
      <c r="B144" s="132"/>
      <c r="C144" s="52"/>
      <c r="D144" s="59"/>
      <c r="E144" s="59"/>
      <c r="F144" s="48"/>
      <c r="G144" s="48"/>
      <c r="H144" s="48"/>
      <c r="I144" s="48"/>
      <c r="J144" s="48"/>
      <c r="K144" s="48"/>
      <c r="L144" s="48"/>
      <c r="M144" s="48"/>
      <c r="N144" s="48"/>
      <c r="O144" s="70"/>
      <c r="P144" s="74"/>
      <c r="Q144" s="74"/>
      <c r="R144" s="49"/>
      <c r="S144" s="49"/>
      <c r="T144" s="49"/>
      <c r="U144" s="49"/>
      <c r="V144" s="49"/>
      <c r="W144" s="74"/>
      <c r="X144" s="74"/>
      <c r="Y144" s="74"/>
      <c r="Z144" s="82"/>
      <c r="AA144" s="48"/>
      <c r="AB144" s="48"/>
      <c r="AC144" s="50"/>
      <c r="AD144" s="51"/>
      <c r="AE144" s="51"/>
      <c r="AF144" s="83"/>
      <c r="AG144" s="48"/>
      <c r="AH144" s="48"/>
      <c r="AI144" s="50"/>
      <c r="AJ144" s="51"/>
      <c r="AK144" s="51"/>
      <c r="AL144" s="83"/>
      <c r="AM144" s="48"/>
      <c r="AN144" s="48"/>
      <c r="AO144" s="50"/>
      <c r="AP144" s="51"/>
      <c r="AQ144" s="51"/>
      <c r="AR144" s="83"/>
      <c r="AS144" s="48"/>
      <c r="AT144" s="48"/>
      <c r="AU144" s="50"/>
      <c r="AV144" s="51"/>
      <c r="AW144" s="51"/>
      <c r="AX144" s="83"/>
      <c r="AY144" s="48"/>
      <c r="AZ144" s="48"/>
      <c r="BA144" s="50"/>
      <c r="BB144" s="51"/>
      <c r="BC144" s="51"/>
      <c r="BD144" s="83"/>
      <c r="BE144" s="48"/>
      <c r="BF144" s="48"/>
      <c r="BG144" s="50"/>
      <c r="BH144" s="51"/>
      <c r="BI144" s="51"/>
      <c r="BJ144" s="83"/>
      <c r="BK144" s="48"/>
      <c r="BL144" s="48"/>
      <c r="BM144" s="50"/>
      <c r="BN144" s="51"/>
      <c r="BO144" s="51"/>
      <c r="BP144" s="83"/>
      <c r="BQ144" s="48"/>
      <c r="BR144" s="48"/>
      <c r="BS144" s="50"/>
      <c r="BT144" s="51"/>
      <c r="BU144" s="51"/>
      <c r="BV144" s="83"/>
      <c r="BW144" s="48"/>
      <c r="BX144" s="48"/>
      <c r="BY144" s="50"/>
      <c r="BZ144" s="51"/>
      <c r="CA144" s="51"/>
      <c r="CB144" s="83"/>
      <c r="CC144" s="48"/>
      <c r="CD144" s="48"/>
      <c r="CE144" s="50"/>
      <c r="CF144" s="51"/>
      <c r="CG144" s="51"/>
      <c r="CH144" s="83"/>
      <c r="CI144" s="48"/>
      <c r="CJ144" s="48"/>
      <c r="CK144" s="50"/>
      <c r="CL144" s="51"/>
      <c r="CM144" s="51"/>
      <c r="CN144" s="83"/>
      <c r="CO144" s="48"/>
      <c r="CP144" s="48"/>
      <c r="CQ144" s="50"/>
      <c r="CR144" s="51"/>
      <c r="CS144" s="83"/>
      <c r="CT144" s="89"/>
      <c r="CU144" s="70"/>
      <c r="CV144" s="50"/>
    </row>
    <row r="145" spans="1:100" s="2" customFormat="1" ht="51" customHeight="1" x14ac:dyDescent="0.35">
      <c r="A145" s="128"/>
      <c r="B145" s="132"/>
      <c r="C145" s="52"/>
      <c r="D145" s="59"/>
      <c r="E145" s="59"/>
      <c r="F145" s="48"/>
      <c r="G145" s="48"/>
      <c r="H145" s="48"/>
      <c r="I145" s="48"/>
      <c r="J145" s="48"/>
      <c r="K145" s="48"/>
      <c r="L145" s="48"/>
      <c r="M145" s="48"/>
      <c r="N145" s="48"/>
      <c r="O145" s="70"/>
      <c r="P145" s="74"/>
      <c r="Q145" s="74"/>
      <c r="R145" s="49"/>
      <c r="S145" s="49"/>
      <c r="T145" s="49"/>
      <c r="U145" s="49"/>
      <c r="V145" s="49"/>
      <c r="W145" s="74"/>
      <c r="X145" s="74"/>
      <c r="Y145" s="74"/>
      <c r="Z145" s="82"/>
      <c r="AA145" s="48"/>
      <c r="AB145" s="48"/>
      <c r="AC145" s="50"/>
      <c r="AD145" s="51"/>
      <c r="AE145" s="51"/>
      <c r="AF145" s="83"/>
      <c r="AG145" s="48"/>
      <c r="AH145" s="48"/>
      <c r="AI145" s="50"/>
      <c r="AJ145" s="51"/>
      <c r="AK145" s="51"/>
      <c r="AL145" s="83"/>
      <c r="AM145" s="48"/>
      <c r="AN145" s="48"/>
      <c r="AO145" s="50"/>
      <c r="AP145" s="51"/>
      <c r="AQ145" s="51"/>
      <c r="AR145" s="83"/>
      <c r="AS145" s="48"/>
      <c r="AT145" s="48"/>
      <c r="AU145" s="50"/>
      <c r="AV145" s="51"/>
      <c r="AW145" s="51"/>
      <c r="AX145" s="83"/>
      <c r="AY145" s="48"/>
      <c r="AZ145" s="48"/>
      <c r="BA145" s="50"/>
      <c r="BB145" s="51"/>
      <c r="BC145" s="51"/>
      <c r="BD145" s="83"/>
      <c r="BE145" s="48"/>
      <c r="BF145" s="48"/>
      <c r="BG145" s="50"/>
      <c r="BH145" s="51"/>
      <c r="BI145" s="51"/>
      <c r="BJ145" s="83"/>
      <c r="BK145" s="48"/>
      <c r="BL145" s="48"/>
      <c r="BM145" s="50"/>
      <c r="BN145" s="51"/>
      <c r="BO145" s="51"/>
      <c r="BP145" s="83"/>
      <c r="BQ145" s="48"/>
      <c r="BR145" s="48"/>
      <c r="BS145" s="50"/>
      <c r="BT145" s="51"/>
      <c r="BU145" s="51"/>
      <c r="BV145" s="83"/>
      <c r="BW145" s="48"/>
      <c r="BX145" s="48"/>
      <c r="BY145" s="50"/>
      <c r="BZ145" s="51"/>
      <c r="CA145" s="51"/>
      <c r="CB145" s="83"/>
      <c r="CC145" s="48"/>
      <c r="CD145" s="48"/>
      <c r="CE145" s="50"/>
      <c r="CF145" s="51"/>
      <c r="CG145" s="51"/>
      <c r="CH145" s="83"/>
      <c r="CI145" s="48"/>
      <c r="CJ145" s="48"/>
      <c r="CK145" s="50"/>
      <c r="CL145" s="51"/>
      <c r="CM145" s="51"/>
      <c r="CN145" s="83"/>
      <c r="CO145" s="48"/>
      <c r="CP145" s="48"/>
      <c r="CQ145" s="50"/>
      <c r="CR145" s="51"/>
      <c r="CS145" s="83"/>
      <c r="CT145" s="89"/>
      <c r="CU145" s="70"/>
      <c r="CV145" s="50"/>
    </row>
    <row r="146" spans="1:100" s="2" customFormat="1" ht="51" customHeight="1" x14ac:dyDescent="0.35">
      <c r="A146" s="128"/>
      <c r="B146" s="132"/>
      <c r="C146" s="52"/>
      <c r="D146" s="59"/>
      <c r="E146" s="59"/>
      <c r="F146" s="48"/>
      <c r="G146" s="48"/>
      <c r="H146" s="48"/>
      <c r="I146" s="48"/>
      <c r="J146" s="48"/>
      <c r="K146" s="48"/>
      <c r="L146" s="48"/>
      <c r="M146" s="48"/>
      <c r="N146" s="48"/>
      <c r="O146" s="70"/>
      <c r="P146" s="74"/>
      <c r="Q146" s="74"/>
      <c r="R146" s="49"/>
      <c r="S146" s="49"/>
      <c r="T146" s="49"/>
      <c r="U146" s="49"/>
      <c r="V146" s="49"/>
      <c r="W146" s="74"/>
      <c r="X146" s="74"/>
      <c r="Y146" s="74"/>
      <c r="Z146" s="82"/>
      <c r="AA146" s="48"/>
      <c r="AB146" s="48"/>
      <c r="AC146" s="50"/>
      <c r="AD146" s="51"/>
      <c r="AE146" s="51"/>
      <c r="AF146" s="83"/>
      <c r="AG146" s="48"/>
      <c r="AH146" s="48"/>
      <c r="AI146" s="50"/>
      <c r="AJ146" s="51"/>
      <c r="AK146" s="51"/>
      <c r="AL146" s="83"/>
      <c r="AM146" s="48"/>
      <c r="AN146" s="48"/>
      <c r="AO146" s="50"/>
      <c r="AP146" s="51"/>
      <c r="AQ146" s="51"/>
      <c r="AR146" s="83"/>
      <c r="AS146" s="48"/>
      <c r="AT146" s="48"/>
      <c r="AU146" s="50"/>
      <c r="AV146" s="51"/>
      <c r="AW146" s="51"/>
      <c r="AX146" s="83"/>
      <c r="AY146" s="48"/>
      <c r="AZ146" s="48"/>
      <c r="BA146" s="50"/>
      <c r="BB146" s="51"/>
      <c r="BC146" s="51"/>
      <c r="BD146" s="83"/>
      <c r="BE146" s="48"/>
      <c r="BF146" s="48"/>
      <c r="BG146" s="50"/>
      <c r="BH146" s="51"/>
      <c r="BI146" s="51"/>
      <c r="BJ146" s="83"/>
      <c r="BK146" s="48"/>
      <c r="BL146" s="48"/>
      <c r="BM146" s="50"/>
      <c r="BN146" s="51"/>
      <c r="BO146" s="51"/>
      <c r="BP146" s="83"/>
      <c r="BQ146" s="48"/>
      <c r="BR146" s="48"/>
      <c r="BS146" s="50"/>
      <c r="BT146" s="51"/>
      <c r="BU146" s="51"/>
      <c r="BV146" s="83"/>
      <c r="BW146" s="48"/>
      <c r="BX146" s="48"/>
      <c r="BY146" s="50"/>
      <c r="BZ146" s="51"/>
      <c r="CA146" s="51"/>
      <c r="CB146" s="83"/>
      <c r="CC146" s="48"/>
      <c r="CD146" s="48"/>
      <c r="CE146" s="50"/>
      <c r="CF146" s="51"/>
      <c r="CG146" s="51"/>
      <c r="CH146" s="83"/>
      <c r="CI146" s="48"/>
      <c r="CJ146" s="48"/>
      <c r="CK146" s="50"/>
      <c r="CL146" s="51"/>
      <c r="CM146" s="51"/>
      <c r="CN146" s="83"/>
      <c r="CO146" s="48"/>
      <c r="CP146" s="48"/>
      <c r="CQ146" s="50"/>
      <c r="CR146" s="51"/>
      <c r="CS146" s="83"/>
      <c r="CT146" s="89"/>
      <c r="CU146" s="70"/>
      <c r="CV146" s="50"/>
    </row>
    <row r="147" spans="1:100" s="2" customFormat="1" ht="51" customHeight="1" x14ac:dyDescent="0.35">
      <c r="A147" s="128"/>
      <c r="B147" s="132"/>
      <c r="C147" s="52"/>
      <c r="D147" s="59"/>
      <c r="E147" s="59"/>
      <c r="F147" s="48"/>
      <c r="G147" s="48"/>
      <c r="H147" s="48"/>
      <c r="I147" s="48"/>
      <c r="J147" s="48"/>
      <c r="K147" s="48"/>
      <c r="L147" s="48"/>
      <c r="M147" s="48"/>
      <c r="N147" s="48"/>
      <c r="O147" s="70"/>
      <c r="P147" s="74"/>
      <c r="Q147" s="74"/>
      <c r="R147" s="49"/>
      <c r="S147" s="49"/>
      <c r="T147" s="49"/>
      <c r="U147" s="49"/>
      <c r="V147" s="49"/>
      <c r="W147" s="74"/>
      <c r="X147" s="74"/>
      <c r="Y147" s="74"/>
      <c r="Z147" s="82"/>
      <c r="AA147" s="48"/>
      <c r="AB147" s="48"/>
      <c r="AC147" s="50"/>
      <c r="AD147" s="51"/>
      <c r="AE147" s="51"/>
      <c r="AF147" s="83"/>
      <c r="AG147" s="48"/>
      <c r="AH147" s="48"/>
      <c r="AI147" s="50"/>
      <c r="AJ147" s="51"/>
      <c r="AK147" s="51"/>
      <c r="AL147" s="83"/>
      <c r="AM147" s="48"/>
      <c r="AN147" s="48"/>
      <c r="AO147" s="50"/>
      <c r="AP147" s="51"/>
      <c r="AQ147" s="51"/>
      <c r="AR147" s="83"/>
      <c r="AS147" s="48"/>
      <c r="AT147" s="48"/>
      <c r="AU147" s="50"/>
      <c r="AV147" s="51"/>
      <c r="AW147" s="51"/>
      <c r="AX147" s="83"/>
      <c r="AY147" s="48"/>
      <c r="AZ147" s="48"/>
      <c r="BA147" s="50"/>
      <c r="BB147" s="51"/>
      <c r="BC147" s="51"/>
      <c r="BD147" s="83"/>
      <c r="BE147" s="48"/>
      <c r="BF147" s="48"/>
      <c r="BG147" s="50"/>
      <c r="BH147" s="51"/>
      <c r="BI147" s="51"/>
      <c r="BJ147" s="83"/>
      <c r="BK147" s="48"/>
      <c r="BL147" s="48"/>
      <c r="BM147" s="50"/>
      <c r="BN147" s="51"/>
      <c r="BO147" s="51"/>
      <c r="BP147" s="83"/>
      <c r="BQ147" s="48"/>
      <c r="BR147" s="48"/>
      <c r="BS147" s="50"/>
      <c r="BT147" s="51"/>
      <c r="BU147" s="51"/>
      <c r="BV147" s="83"/>
      <c r="BW147" s="48"/>
      <c r="BX147" s="48"/>
      <c r="BY147" s="50"/>
      <c r="BZ147" s="51"/>
      <c r="CA147" s="51"/>
      <c r="CB147" s="83"/>
      <c r="CC147" s="48"/>
      <c r="CD147" s="48"/>
      <c r="CE147" s="50"/>
      <c r="CF147" s="51"/>
      <c r="CG147" s="51"/>
      <c r="CH147" s="83"/>
      <c r="CI147" s="48"/>
      <c r="CJ147" s="48"/>
      <c r="CK147" s="50"/>
      <c r="CL147" s="51"/>
      <c r="CM147" s="51"/>
      <c r="CN147" s="83"/>
      <c r="CO147" s="48"/>
      <c r="CP147" s="48"/>
      <c r="CQ147" s="50"/>
      <c r="CR147" s="51"/>
      <c r="CS147" s="83"/>
      <c r="CT147" s="89"/>
      <c r="CU147" s="70"/>
      <c r="CV147" s="50"/>
    </row>
    <row r="148" spans="1:100" s="2" customFormat="1" ht="51" customHeight="1" x14ac:dyDescent="0.35">
      <c r="A148" s="128"/>
      <c r="B148" s="132"/>
      <c r="C148" s="52"/>
      <c r="D148" s="59"/>
      <c r="E148" s="59"/>
      <c r="F148" s="48"/>
      <c r="G148" s="48"/>
      <c r="H148" s="48"/>
      <c r="I148" s="48"/>
      <c r="J148" s="48"/>
      <c r="K148" s="48"/>
      <c r="L148" s="48"/>
      <c r="M148" s="48"/>
      <c r="N148" s="48"/>
      <c r="O148" s="70"/>
      <c r="P148" s="74"/>
      <c r="Q148" s="74"/>
      <c r="R148" s="49"/>
      <c r="S148" s="49"/>
      <c r="T148" s="49"/>
      <c r="U148" s="49"/>
      <c r="V148" s="49"/>
      <c r="W148" s="74"/>
      <c r="X148" s="74"/>
      <c r="Y148" s="74"/>
      <c r="Z148" s="82"/>
      <c r="AA148" s="48"/>
      <c r="AB148" s="48"/>
      <c r="AC148" s="50"/>
      <c r="AD148" s="51"/>
      <c r="AE148" s="51"/>
      <c r="AF148" s="83"/>
      <c r="AG148" s="48"/>
      <c r="AH148" s="48"/>
      <c r="AI148" s="50"/>
      <c r="AJ148" s="51"/>
      <c r="AK148" s="51"/>
      <c r="AL148" s="83"/>
      <c r="AM148" s="48"/>
      <c r="AN148" s="48"/>
      <c r="AO148" s="50"/>
      <c r="AP148" s="51"/>
      <c r="AQ148" s="51"/>
      <c r="AR148" s="83"/>
      <c r="AS148" s="48"/>
      <c r="AT148" s="48"/>
      <c r="AU148" s="50"/>
      <c r="AV148" s="51"/>
      <c r="AW148" s="51"/>
      <c r="AX148" s="83"/>
      <c r="AY148" s="48"/>
      <c r="AZ148" s="48"/>
      <c r="BA148" s="50"/>
      <c r="BB148" s="51"/>
      <c r="BC148" s="51"/>
      <c r="BD148" s="83"/>
      <c r="BE148" s="48"/>
      <c r="BF148" s="48"/>
      <c r="BG148" s="50"/>
      <c r="BH148" s="51"/>
      <c r="BI148" s="51"/>
      <c r="BJ148" s="83"/>
      <c r="BK148" s="48"/>
      <c r="BL148" s="48"/>
      <c r="BM148" s="50"/>
      <c r="BN148" s="51"/>
      <c r="BO148" s="51"/>
      <c r="BP148" s="83"/>
      <c r="BQ148" s="48"/>
      <c r="BR148" s="48"/>
      <c r="BS148" s="50"/>
      <c r="BT148" s="51"/>
      <c r="BU148" s="51"/>
      <c r="BV148" s="83"/>
      <c r="BW148" s="48"/>
      <c r="BX148" s="48"/>
      <c r="BY148" s="50"/>
      <c r="BZ148" s="51"/>
      <c r="CA148" s="51"/>
      <c r="CB148" s="83"/>
      <c r="CC148" s="48"/>
      <c r="CD148" s="48"/>
      <c r="CE148" s="50"/>
      <c r="CF148" s="51"/>
      <c r="CG148" s="51"/>
      <c r="CH148" s="83"/>
      <c r="CI148" s="48"/>
      <c r="CJ148" s="48"/>
      <c r="CK148" s="50"/>
      <c r="CL148" s="51"/>
      <c r="CM148" s="51"/>
      <c r="CN148" s="83"/>
      <c r="CO148" s="48"/>
      <c r="CP148" s="48"/>
      <c r="CQ148" s="50"/>
      <c r="CR148" s="51"/>
      <c r="CS148" s="83"/>
      <c r="CT148" s="89"/>
      <c r="CU148" s="70"/>
      <c r="CV148" s="50"/>
    </row>
    <row r="149" spans="1:100" s="2" customFormat="1" ht="51" customHeight="1" x14ac:dyDescent="0.35">
      <c r="A149" s="128"/>
      <c r="B149" s="132"/>
      <c r="C149" s="52"/>
      <c r="D149" s="59"/>
      <c r="E149" s="59"/>
      <c r="F149" s="48"/>
      <c r="G149" s="48"/>
      <c r="H149" s="48"/>
      <c r="I149" s="48"/>
      <c r="J149" s="48"/>
      <c r="K149" s="48"/>
      <c r="L149" s="48"/>
      <c r="M149" s="48"/>
      <c r="N149" s="48"/>
      <c r="O149" s="70"/>
      <c r="P149" s="74"/>
      <c r="Q149" s="74"/>
      <c r="R149" s="49"/>
      <c r="S149" s="49"/>
      <c r="T149" s="49"/>
      <c r="U149" s="49"/>
      <c r="V149" s="49"/>
      <c r="W149" s="74"/>
      <c r="X149" s="74"/>
      <c r="Y149" s="74"/>
      <c r="Z149" s="82"/>
      <c r="AA149" s="48"/>
      <c r="AB149" s="48"/>
      <c r="AC149" s="50"/>
      <c r="AD149" s="51"/>
      <c r="AE149" s="51"/>
      <c r="AF149" s="83"/>
      <c r="AG149" s="48"/>
      <c r="AH149" s="48"/>
      <c r="AI149" s="50"/>
      <c r="AJ149" s="51"/>
      <c r="AK149" s="51"/>
      <c r="AL149" s="83"/>
      <c r="AM149" s="48"/>
      <c r="AN149" s="48"/>
      <c r="AO149" s="50"/>
      <c r="AP149" s="51"/>
      <c r="AQ149" s="51"/>
      <c r="AR149" s="83"/>
      <c r="AS149" s="48"/>
      <c r="AT149" s="48"/>
      <c r="AU149" s="50"/>
      <c r="AV149" s="51"/>
      <c r="AW149" s="51"/>
      <c r="AX149" s="83"/>
      <c r="AY149" s="48"/>
      <c r="AZ149" s="48"/>
      <c r="BA149" s="50"/>
      <c r="BB149" s="51"/>
      <c r="BC149" s="51"/>
      <c r="BD149" s="83"/>
      <c r="BE149" s="48"/>
      <c r="BF149" s="48"/>
      <c r="BG149" s="50"/>
      <c r="BH149" s="51"/>
      <c r="BI149" s="51"/>
      <c r="BJ149" s="83"/>
      <c r="BK149" s="48"/>
      <c r="BL149" s="48"/>
      <c r="BM149" s="50"/>
      <c r="BN149" s="51"/>
      <c r="BO149" s="51"/>
      <c r="BP149" s="83"/>
      <c r="BQ149" s="48"/>
      <c r="BR149" s="48"/>
      <c r="BS149" s="50"/>
      <c r="BT149" s="51"/>
      <c r="BU149" s="51"/>
      <c r="BV149" s="83"/>
      <c r="BW149" s="48"/>
      <c r="BX149" s="48"/>
      <c r="BY149" s="50"/>
      <c r="BZ149" s="51"/>
      <c r="CA149" s="51"/>
      <c r="CB149" s="83"/>
      <c r="CC149" s="48"/>
      <c r="CD149" s="48"/>
      <c r="CE149" s="50"/>
      <c r="CF149" s="51"/>
      <c r="CG149" s="51"/>
      <c r="CH149" s="83"/>
      <c r="CI149" s="48"/>
      <c r="CJ149" s="48"/>
      <c r="CK149" s="50"/>
      <c r="CL149" s="51"/>
      <c r="CM149" s="51"/>
      <c r="CN149" s="83"/>
      <c r="CO149" s="48"/>
      <c r="CP149" s="48"/>
      <c r="CQ149" s="50"/>
      <c r="CR149" s="51"/>
      <c r="CS149" s="83"/>
      <c r="CT149" s="89"/>
      <c r="CU149" s="70"/>
      <c r="CV149" s="50"/>
    </row>
    <row r="150" spans="1:100" s="2" customFormat="1" ht="51" customHeight="1" x14ac:dyDescent="0.35">
      <c r="A150" s="128"/>
      <c r="B150" s="132"/>
      <c r="C150" s="52"/>
      <c r="D150" s="59"/>
      <c r="E150" s="59"/>
      <c r="F150" s="48"/>
      <c r="G150" s="48"/>
      <c r="H150" s="48"/>
      <c r="I150" s="48"/>
      <c r="J150" s="48"/>
      <c r="K150" s="48"/>
      <c r="L150" s="48"/>
      <c r="M150" s="48"/>
      <c r="N150" s="48"/>
      <c r="O150" s="70"/>
      <c r="P150" s="74"/>
      <c r="Q150" s="74"/>
      <c r="R150" s="49"/>
      <c r="S150" s="49"/>
      <c r="T150" s="49"/>
      <c r="U150" s="49"/>
      <c r="V150" s="49"/>
      <c r="W150" s="74"/>
      <c r="X150" s="74"/>
      <c r="Y150" s="74"/>
      <c r="Z150" s="82"/>
      <c r="AA150" s="48"/>
      <c r="AB150" s="48"/>
      <c r="AC150" s="50"/>
      <c r="AD150" s="51"/>
      <c r="AE150" s="51"/>
      <c r="AF150" s="83"/>
      <c r="AG150" s="48"/>
      <c r="AH150" s="48"/>
      <c r="AI150" s="50"/>
      <c r="AJ150" s="51"/>
      <c r="AK150" s="51"/>
      <c r="AL150" s="83"/>
      <c r="AM150" s="48"/>
      <c r="AN150" s="48"/>
      <c r="AO150" s="50"/>
      <c r="AP150" s="51"/>
      <c r="AQ150" s="51"/>
      <c r="AR150" s="83"/>
      <c r="AS150" s="48"/>
      <c r="AT150" s="48"/>
      <c r="AU150" s="50"/>
      <c r="AV150" s="51"/>
      <c r="AW150" s="51"/>
      <c r="AX150" s="83"/>
      <c r="AY150" s="48"/>
      <c r="AZ150" s="48"/>
      <c r="BA150" s="50"/>
      <c r="BB150" s="51"/>
      <c r="BC150" s="51"/>
      <c r="BD150" s="83"/>
      <c r="BE150" s="48"/>
      <c r="BF150" s="48"/>
      <c r="BG150" s="50"/>
      <c r="BH150" s="51"/>
      <c r="BI150" s="51"/>
      <c r="BJ150" s="83"/>
      <c r="BK150" s="48"/>
      <c r="BL150" s="48"/>
      <c r="BM150" s="50"/>
      <c r="BN150" s="51"/>
      <c r="BO150" s="51"/>
      <c r="BP150" s="83"/>
      <c r="BQ150" s="48"/>
      <c r="BR150" s="48"/>
      <c r="BS150" s="50"/>
      <c r="BT150" s="51"/>
      <c r="BU150" s="51"/>
      <c r="BV150" s="83"/>
      <c r="BW150" s="48"/>
      <c r="BX150" s="48"/>
      <c r="BY150" s="50"/>
      <c r="BZ150" s="51"/>
      <c r="CA150" s="51"/>
      <c r="CB150" s="83"/>
      <c r="CC150" s="48"/>
      <c r="CD150" s="48"/>
      <c r="CE150" s="50"/>
      <c r="CF150" s="51"/>
      <c r="CG150" s="51"/>
      <c r="CH150" s="83"/>
      <c r="CI150" s="48"/>
      <c r="CJ150" s="48"/>
      <c r="CK150" s="50"/>
      <c r="CL150" s="51"/>
      <c r="CM150" s="51"/>
      <c r="CN150" s="83"/>
      <c r="CO150" s="48"/>
      <c r="CP150" s="48"/>
      <c r="CQ150" s="50"/>
      <c r="CR150" s="51"/>
      <c r="CS150" s="83"/>
      <c r="CT150" s="89"/>
      <c r="CU150" s="70"/>
      <c r="CV150" s="50"/>
    </row>
    <row r="151" spans="1:100" s="2" customFormat="1" ht="51" customHeight="1" x14ac:dyDescent="0.35">
      <c r="A151" s="128"/>
      <c r="B151" s="132"/>
      <c r="C151" s="52"/>
      <c r="D151" s="59"/>
      <c r="E151" s="59"/>
      <c r="F151" s="48"/>
      <c r="G151" s="48"/>
      <c r="H151" s="48"/>
      <c r="I151" s="48"/>
      <c r="J151" s="48"/>
      <c r="K151" s="48"/>
      <c r="L151" s="48"/>
      <c r="M151" s="48"/>
      <c r="N151" s="48"/>
      <c r="O151" s="70"/>
      <c r="P151" s="74"/>
      <c r="Q151" s="74"/>
      <c r="R151" s="49"/>
      <c r="S151" s="49"/>
      <c r="T151" s="49"/>
      <c r="U151" s="49"/>
      <c r="V151" s="49"/>
      <c r="W151" s="74"/>
      <c r="X151" s="74"/>
      <c r="Y151" s="74"/>
      <c r="Z151" s="82"/>
      <c r="AA151" s="48"/>
      <c r="AB151" s="48"/>
      <c r="AC151" s="50"/>
      <c r="AD151" s="51"/>
      <c r="AE151" s="51"/>
      <c r="AF151" s="83"/>
      <c r="AG151" s="48"/>
      <c r="AH151" s="48"/>
      <c r="AI151" s="50"/>
      <c r="AJ151" s="51"/>
      <c r="AK151" s="51"/>
      <c r="AL151" s="83"/>
      <c r="AM151" s="48"/>
      <c r="AN151" s="48"/>
      <c r="AO151" s="50"/>
      <c r="AP151" s="51"/>
      <c r="AQ151" s="51"/>
      <c r="AR151" s="83"/>
      <c r="AS151" s="48"/>
      <c r="AT151" s="48"/>
      <c r="AU151" s="50"/>
      <c r="AV151" s="51"/>
      <c r="AW151" s="51"/>
      <c r="AX151" s="83"/>
      <c r="AY151" s="48"/>
      <c r="AZ151" s="48"/>
      <c r="BA151" s="50"/>
      <c r="BB151" s="51"/>
      <c r="BC151" s="51"/>
      <c r="BD151" s="83"/>
      <c r="BE151" s="48"/>
      <c r="BF151" s="48"/>
      <c r="BG151" s="50"/>
      <c r="BH151" s="51"/>
      <c r="BI151" s="51"/>
      <c r="BJ151" s="83"/>
      <c r="BK151" s="48"/>
      <c r="BL151" s="48"/>
      <c r="BM151" s="50"/>
      <c r="BN151" s="51"/>
      <c r="BO151" s="51"/>
      <c r="BP151" s="83"/>
      <c r="BQ151" s="48"/>
      <c r="BR151" s="48"/>
      <c r="BS151" s="50"/>
      <c r="BT151" s="51"/>
      <c r="BU151" s="51"/>
      <c r="BV151" s="83"/>
      <c r="BW151" s="48"/>
      <c r="BX151" s="48"/>
      <c r="BY151" s="50"/>
      <c r="BZ151" s="51"/>
      <c r="CA151" s="51"/>
      <c r="CB151" s="83"/>
      <c r="CC151" s="48"/>
      <c r="CD151" s="48"/>
      <c r="CE151" s="50"/>
      <c r="CF151" s="51"/>
      <c r="CG151" s="51"/>
      <c r="CH151" s="83"/>
      <c r="CI151" s="48"/>
      <c r="CJ151" s="48"/>
      <c r="CK151" s="50"/>
      <c r="CL151" s="51"/>
      <c r="CM151" s="51"/>
      <c r="CN151" s="83"/>
      <c r="CO151" s="48"/>
      <c r="CP151" s="48"/>
      <c r="CQ151" s="50"/>
      <c r="CR151" s="51"/>
      <c r="CS151" s="83"/>
      <c r="CT151" s="89"/>
      <c r="CU151" s="70"/>
      <c r="CV151" s="50"/>
    </row>
    <row r="152" spans="1:100" s="2" customFormat="1" ht="51" customHeight="1" x14ac:dyDescent="0.35">
      <c r="A152" s="128"/>
      <c r="B152" s="132"/>
      <c r="C152" s="52"/>
      <c r="D152" s="59"/>
      <c r="E152" s="59"/>
      <c r="F152" s="48"/>
      <c r="G152" s="48"/>
      <c r="H152" s="48"/>
      <c r="I152" s="48"/>
      <c r="J152" s="48"/>
      <c r="K152" s="48"/>
      <c r="L152" s="48"/>
      <c r="M152" s="48"/>
      <c r="N152" s="48"/>
      <c r="O152" s="70"/>
      <c r="P152" s="74"/>
      <c r="Q152" s="74"/>
      <c r="R152" s="49"/>
      <c r="S152" s="49"/>
      <c r="T152" s="49"/>
      <c r="U152" s="49"/>
      <c r="V152" s="49"/>
      <c r="W152" s="74"/>
      <c r="X152" s="74"/>
      <c r="Y152" s="74"/>
      <c r="Z152" s="82"/>
      <c r="AA152" s="48"/>
      <c r="AB152" s="48"/>
      <c r="AC152" s="50"/>
      <c r="AD152" s="51"/>
      <c r="AE152" s="51"/>
      <c r="AF152" s="83"/>
      <c r="AG152" s="48"/>
      <c r="AH152" s="48"/>
      <c r="AI152" s="50"/>
      <c r="AJ152" s="51"/>
      <c r="AK152" s="51"/>
      <c r="AL152" s="83"/>
      <c r="AM152" s="48"/>
      <c r="AN152" s="48"/>
      <c r="AO152" s="50"/>
      <c r="AP152" s="51"/>
      <c r="AQ152" s="51"/>
      <c r="AR152" s="83"/>
      <c r="AS152" s="48"/>
      <c r="AT152" s="48"/>
      <c r="AU152" s="50"/>
      <c r="AV152" s="51"/>
      <c r="AW152" s="51"/>
      <c r="AX152" s="83"/>
      <c r="AY152" s="48"/>
      <c r="AZ152" s="48"/>
      <c r="BA152" s="50"/>
      <c r="BB152" s="51"/>
      <c r="BC152" s="51"/>
      <c r="BD152" s="83"/>
      <c r="BE152" s="48"/>
      <c r="BF152" s="48"/>
      <c r="BG152" s="50"/>
      <c r="BH152" s="51"/>
      <c r="BI152" s="51"/>
      <c r="BJ152" s="83"/>
      <c r="BK152" s="48"/>
      <c r="BL152" s="48"/>
      <c r="BM152" s="50"/>
      <c r="BN152" s="51"/>
      <c r="BO152" s="51"/>
      <c r="BP152" s="83"/>
      <c r="BQ152" s="48"/>
      <c r="BR152" s="48"/>
      <c r="BS152" s="50"/>
      <c r="BT152" s="51"/>
      <c r="BU152" s="51"/>
      <c r="BV152" s="83"/>
      <c r="BW152" s="48"/>
      <c r="BX152" s="48"/>
      <c r="BY152" s="50"/>
      <c r="BZ152" s="51"/>
      <c r="CA152" s="51"/>
      <c r="CB152" s="83"/>
      <c r="CC152" s="48"/>
      <c r="CD152" s="48"/>
      <c r="CE152" s="50"/>
      <c r="CF152" s="51"/>
      <c r="CG152" s="51"/>
      <c r="CH152" s="83"/>
      <c r="CI152" s="48"/>
      <c r="CJ152" s="48"/>
      <c r="CK152" s="50"/>
      <c r="CL152" s="51"/>
      <c r="CM152" s="51"/>
      <c r="CN152" s="83"/>
      <c r="CO152" s="48"/>
      <c r="CP152" s="48"/>
      <c r="CQ152" s="50"/>
      <c r="CR152" s="51"/>
      <c r="CS152" s="83"/>
      <c r="CT152" s="89"/>
      <c r="CU152" s="70"/>
      <c r="CV152" s="50"/>
    </row>
    <row r="153" spans="1:100" s="2" customFormat="1" ht="51" customHeight="1" x14ac:dyDescent="0.35">
      <c r="A153" s="128"/>
      <c r="B153" s="132"/>
      <c r="C153" s="52"/>
      <c r="D153" s="59"/>
      <c r="E153" s="59"/>
      <c r="F153" s="48"/>
      <c r="G153" s="48"/>
      <c r="H153" s="48"/>
      <c r="I153" s="48"/>
      <c r="J153" s="48"/>
      <c r="K153" s="48"/>
      <c r="L153" s="48"/>
      <c r="M153" s="48"/>
      <c r="N153" s="48"/>
      <c r="O153" s="70"/>
      <c r="P153" s="74"/>
      <c r="Q153" s="74"/>
      <c r="R153" s="49"/>
      <c r="S153" s="49"/>
      <c r="T153" s="49"/>
      <c r="U153" s="49"/>
      <c r="V153" s="49"/>
      <c r="W153" s="74"/>
      <c r="X153" s="74"/>
      <c r="Y153" s="74"/>
      <c r="Z153" s="82"/>
      <c r="AA153" s="48"/>
      <c r="AB153" s="48"/>
      <c r="AC153" s="50"/>
      <c r="AD153" s="51"/>
      <c r="AE153" s="51"/>
      <c r="AF153" s="83"/>
      <c r="AG153" s="48"/>
      <c r="AH153" s="48"/>
      <c r="AI153" s="50"/>
      <c r="AJ153" s="51"/>
      <c r="AK153" s="51"/>
      <c r="AL153" s="83"/>
      <c r="AM153" s="48"/>
      <c r="AN153" s="48"/>
      <c r="AO153" s="50"/>
      <c r="AP153" s="51"/>
      <c r="AQ153" s="51"/>
      <c r="AR153" s="83"/>
      <c r="AS153" s="48"/>
      <c r="AT153" s="48"/>
      <c r="AU153" s="50"/>
      <c r="AV153" s="51"/>
      <c r="AW153" s="51"/>
      <c r="AX153" s="83"/>
      <c r="AY153" s="48"/>
      <c r="AZ153" s="48"/>
      <c r="BA153" s="50"/>
      <c r="BB153" s="51"/>
      <c r="BC153" s="51"/>
      <c r="BD153" s="83"/>
      <c r="BE153" s="48"/>
      <c r="BF153" s="48"/>
      <c r="BG153" s="50"/>
      <c r="BH153" s="51"/>
      <c r="BI153" s="51"/>
      <c r="BJ153" s="83"/>
      <c r="BK153" s="48"/>
      <c r="BL153" s="48"/>
      <c r="BM153" s="50"/>
      <c r="BN153" s="51"/>
      <c r="BO153" s="51"/>
      <c r="BP153" s="83"/>
      <c r="BQ153" s="48"/>
      <c r="BR153" s="48"/>
      <c r="BS153" s="50"/>
      <c r="BT153" s="51"/>
      <c r="BU153" s="51"/>
      <c r="BV153" s="83"/>
      <c r="BW153" s="48"/>
      <c r="BX153" s="48"/>
      <c r="BY153" s="50"/>
      <c r="BZ153" s="51"/>
      <c r="CA153" s="51"/>
      <c r="CB153" s="83"/>
      <c r="CC153" s="48"/>
      <c r="CD153" s="48"/>
      <c r="CE153" s="50"/>
      <c r="CF153" s="51"/>
      <c r="CG153" s="51"/>
      <c r="CH153" s="83"/>
      <c r="CI153" s="48"/>
      <c r="CJ153" s="48"/>
      <c r="CK153" s="50"/>
      <c r="CL153" s="51"/>
      <c r="CM153" s="51"/>
      <c r="CN153" s="83"/>
      <c r="CO153" s="48"/>
      <c r="CP153" s="48"/>
      <c r="CQ153" s="50"/>
      <c r="CR153" s="51"/>
      <c r="CS153" s="83"/>
      <c r="CT153" s="89"/>
      <c r="CU153" s="70"/>
      <c r="CV153" s="50"/>
    </row>
    <row r="154" spans="1:100" s="2" customFormat="1" ht="51" customHeight="1" x14ac:dyDescent="0.35">
      <c r="A154" s="128"/>
      <c r="B154" s="132"/>
      <c r="C154" s="52"/>
      <c r="D154" s="59"/>
      <c r="E154" s="59"/>
      <c r="F154" s="48"/>
      <c r="G154" s="48"/>
      <c r="H154" s="48"/>
      <c r="I154" s="48"/>
      <c r="J154" s="48"/>
      <c r="K154" s="48"/>
      <c r="L154" s="48"/>
      <c r="M154" s="48"/>
      <c r="N154" s="48"/>
      <c r="O154" s="70"/>
      <c r="P154" s="74"/>
      <c r="Q154" s="74"/>
      <c r="R154" s="49"/>
      <c r="S154" s="49"/>
      <c r="T154" s="49"/>
      <c r="U154" s="49"/>
      <c r="V154" s="49"/>
      <c r="W154" s="74"/>
      <c r="X154" s="74"/>
      <c r="Y154" s="74"/>
      <c r="Z154" s="82"/>
      <c r="AA154" s="48"/>
      <c r="AB154" s="48"/>
      <c r="AC154" s="50"/>
      <c r="AD154" s="51"/>
      <c r="AE154" s="51"/>
      <c r="AF154" s="83"/>
      <c r="AG154" s="48"/>
      <c r="AH154" s="48"/>
      <c r="AI154" s="50"/>
      <c r="AJ154" s="51"/>
      <c r="AK154" s="51"/>
      <c r="AL154" s="83"/>
      <c r="AM154" s="48"/>
      <c r="AN154" s="48"/>
      <c r="AO154" s="50"/>
      <c r="AP154" s="51"/>
      <c r="AQ154" s="51"/>
      <c r="AR154" s="83"/>
      <c r="AS154" s="48"/>
      <c r="AT154" s="48"/>
      <c r="AU154" s="50"/>
      <c r="AV154" s="51"/>
      <c r="AW154" s="51"/>
      <c r="AX154" s="83"/>
      <c r="AY154" s="48"/>
      <c r="AZ154" s="48"/>
      <c r="BA154" s="50"/>
      <c r="BB154" s="51"/>
      <c r="BC154" s="51"/>
      <c r="BD154" s="83"/>
      <c r="BE154" s="48"/>
      <c r="BF154" s="48"/>
      <c r="BG154" s="50"/>
      <c r="BH154" s="51"/>
      <c r="BI154" s="51"/>
      <c r="BJ154" s="83"/>
      <c r="BK154" s="48"/>
      <c r="BL154" s="48"/>
      <c r="BM154" s="50"/>
      <c r="BN154" s="51"/>
      <c r="BO154" s="51"/>
      <c r="BP154" s="83"/>
      <c r="BQ154" s="48"/>
      <c r="BR154" s="48"/>
      <c r="BS154" s="50"/>
      <c r="BT154" s="51"/>
      <c r="BU154" s="51"/>
      <c r="BV154" s="83"/>
      <c r="BW154" s="48"/>
      <c r="BX154" s="48"/>
      <c r="BY154" s="50"/>
      <c r="BZ154" s="51"/>
      <c r="CA154" s="51"/>
      <c r="CB154" s="83"/>
      <c r="CC154" s="48"/>
      <c r="CD154" s="48"/>
      <c r="CE154" s="50"/>
      <c r="CF154" s="51"/>
      <c r="CG154" s="51"/>
      <c r="CH154" s="83"/>
      <c r="CI154" s="48"/>
      <c r="CJ154" s="48"/>
      <c r="CK154" s="50"/>
      <c r="CL154" s="51"/>
      <c r="CM154" s="51"/>
      <c r="CN154" s="83"/>
      <c r="CO154" s="48"/>
      <c r="CP154" s="48"/>
      <c r="CQ154" s="50"/>
      <c r="CR154" s="51"/>
      <c r="CS154" s="83"/>
      <c r="CT154" s="89"/>
      <c r="CU154" s="70"/>
      <c r="CV154" s="50"/>
    </row>
    <row r="155" spans="1:100" s="2" customFormat="1" ht="51" customHeight="1" x14ac:dyDescent="0.35">
      <c r="A155" s="128"/>
      <c r="B155" s="132"/>
      <c r="C155" s="52"/>
      <c r="D155" s="59"/>
      <c r="E155" s="59"/>
      <c r="F155" s="48"/>
      <c r="G155" s="48"/>
      <c r="H155" s="48"/>
      <c r="I155" s="48"/>
      <c r="J155" s="48"/>
      <c r="K155" s="48"/>
      <c r="L155" s="48"/>
      <c r="M155" s="48"/>
      <c r="N155" s="48"/>
      <c r="O155" s="70"/>
      <c r="P155" s="74"/>
      <c r="Q155" s="74"/>
      <c r="R155" s="49"/>
      <c r="S155" s="49"/>
      <c r="T155" s="49"/>
      <c r="U155" s="49"/>
      <c r="V155" s="49"/>
      <c r="W155" s="74"/>
      <c r="X155" s="74"/>
      <c r="Y155" s="74"/>
      <c r="Z155" s="82"/>
      <c r="AA155" s="48"/>
      <c r="AB155" s="48"/>
      <c r="AC155" s="50"/>
      <c r="AD155" s="51"/>
      <c r="AE155" s="51"/>
      <c r="AF155" s="83"/>
      <c r="AG155" s="48"/>
      <c r="AH155" s="48"/>
      <c r="AI155" s="50"/>
      <c r="AJ155" s="51"/>
      <c r="AK155" s="51"/>
      <c r="AL155" s="83"/>
      <c r="AM155" s="48"/>
      <c r="AN155" s="48"/>
      <c r="AO155" s="50"/>
      <c r="AP155" s="51"/>
      <c r="AQ155" s="51"/>
      <c r="AR155" s="83"/>
      <c r="AS155" s="48"/>
      <c r="AT155" s="48"/>
      <c r="AU155" s="50"/>
      <c r="AV155" s="51"/>
      <c r="AW155" s="51"/>
      <c r="AX155" s="83"/>
      <c r="AY155" s="48"/>
      <c r="AZ155" s="48"/>
      <c r="BA155" s="50"/>
      <c r="BB155" s="51"/>
      <c r="BC155" s="51"/>
      <c r="BD155" s="83"/>
      <c r="BE155" s="48"/>
      <c r="BF155" s="48"/>
      <c r="BG155" s="50"/>
      <c r="BH155" s="51"/>
      <c r="BI155" s="51"/>
      <c r="BJ155" s="83"/>
      <c r="BK155" s="48"/>
      <c r="BL155" s="48"/>
      <c r="BM155" s="50"/>
      <c r="BN155" s="51"/>
      <c r="BO155" s="51"/>
      <c r="BP155" s="83"/>
      <c r="BQ155" s="48"/>
      <c r="BR155" s="48"/>
      <c r="BS155" s="50"/>
      <c r="BT155" s="51"/>
      <c r="BU155" s="51"/>
      <c r="BV155" s="83"/>
      <c r="BW155" s="48"/>
      <c r="BX155" s="48"/>
      <c r="BY155" s="50"/>
      <c r="BZ155" s="51"/>
      <c r="CA155" s="51"/>
      <c r="CB155" s="83"/>
      <c r="CC155" s="48"/>
      <c r="CD155" s="48"/>
      <c r="CE155" s="50"/>
      <c r="CF155" s="51"/>
      <c r="CG155" s="51"/>
      <c r="CH155" s="83"/>
      <c r="CI155" s="48"/>
      <c r="CJ155" s="48"/>
      <c r="CK155" s="50"/>
      <c r="CL155" s="51"/>
      <c r="CM155" s="51"/>
      <c r="CN155" s="83"/>
      <c r="CO155" s="48"/>
      <c r="CP155" s="48"/>
      <c r="CQ155" s="50"/>
      <c r="CR155" s="51"/>
      <c r="CS155" s="83"/>
      <c r="CT155" s="89"/>
      <c r="CU155" s="70"/>
      <c r="CV155" s="50"/>
    </row>
    <row r="156" spans="1:100" s="2" customFormat="1" ht="51" customHeight="1" x14ac:dyDescent="0.35">
      <c r="A156" s="128"/>
      <c r="B156" s="132"/>
      <c r="C156" s="52"/>
      <c r="D156" s="59"/>
      <c r="E156" s="59"/>
      <c r="F156" s="48"/>
      <c r="G156" s="48"/>
      <c r="H156" s="48"/>
      <c r="I156" s="48"/>
      <c r="J156" s="48"/>
      <c r="K156" s="48"/>
      <c r="L156" s="48"/>
      <c r="M156" s="48"/>
      <c r="N156" s="48"/>
      <c r="O156" s="70"/>
      <c r="P156" s="74"/>
      <c r="Q156" s="74"/>
      <c r="R156" s="49"/>
      <c r="S156" s="49"/>
      <c r="T156" s="49"/>
      <c r="U156" s="49"/>
      <c r="V156" s="49"/>
      <c r="W156" s="74"/>
      <c r="X156" s="74"/>
      <c r="Y156" s="74"/>
      <c r="Z156" s="82"/>
      <c r="AA156" s="48"/>
      <c r="AB156" s="48"/>
      <c r="AC156" s="50"/>
      <c r="AD156" s="51"/>
      <c r="AE156" s="51"/>
      <c r="AF156" s="83"/>
      <c r="AG156" s="48"/>
      <c r="AH156" s="48"/>
      <c r="AI156" s="50"/>
      <c r="AJ156" s="51"/>
      <c r="AK156" s="51"/>
      <c r="AL156" s="83"/>
      <c r="AM156" s="48"/>
      <c r="AN156" s="48"/>
      <c r="AO156" s="50"/>
      <c r="AP156" s="51"/>
      <c r="AQ156" s="51"/>
      <c r="AR156" s="83"/>
      <c r="AS156" s="48"/>
      <c r="AT156" s="48"/>
      <c r="AU156" s="50"/>
      <c r="AV156" s="51"/>
      <c r="AW156" s="51"/>
      <c r="AX156" s="83"/>
      <c r="AY156" s="48"/>
      <c r="AZ156" s="48"/>
      <c r="BA156" s="50"/>
      <c r="BB156" s="51"/>
      <c r="BC156" s="51"/>
      <c r="BD156" s="83"/>
      <c r="BE156" s="48"/>
      <c r="BF156" s="48"/>
      <c r="BG156" s="50"/>
      <c r="BH156" s="51"/>
      <c r="BI156" s="51"/>
      <c r="BJ156" s="83"/>
      <c r="BK156" s="48"/>
      <c r="BL156" s="48"/>
      <c r="BM156" s="50"/>
      <c r="BN156" s="51"/>
      <c r="BO156" s="51"/>
      <c r="BP156" s="83"/>
      <c r="BQ156" s="48"/>
      <c r="BR156" s="48"/>
      <c r="BS156" s="50"/>
      <c r="BT156" s="51"/>
      <c r="BU156" s="51"/>
      <c r="BV156" s="83"/>
      <c r="BW156" s="48"/>
      <c r="BX156" s="48"/>
      <c r="BY156" s="50"/>
      <c r="BZ156" s="51"/>
      <c r="CA156" s="51"/>
      <c r="CB156" s="83"/>
      <c r="CC156" s="48"/>
      <c r="CD156" s="48"/>
      <c r="CE156" s="50"/>
      <c r="CF156" s="51"/>
      <c r="CG156" s="51"/>
      <c r="CH156" s="83"/>
      <c r="CI156" s="48"/>
      <c r="CJ156" s="48"/>
      <c r="CK156" s="50"/>
      <c r="CL156" s="51"/>
      <c r="CM156" s="51"/>
      <c r="CN156" s="83"/>
      <c r="CO156" s="48"/>
      <c r="CP156" s="48"/>
      <c r="CQ156" s="50"/>
      <c r="CR156" s="51"/>
      <c r="CS156" s="83"/>
      <c r="CT156" s="89"/>
      <c r="CU156" s="70"/>
      <c r="CV156" s="50"/>
    </row>
    <row r="157" spans="1:100" s="2" customFormat="1" ht="51" customHeight="1" x14ac:dyDescent="0.35">
      <c r="A157" s="128"/>
      <c r="B157" s="132"/>
      <c r="C157" s="52"/>
      <c r="D157" s="59"/>
      <c r="E157" s="59"/>
      <c r="F157" s="48"/>
      <c r="G157" s="48"/>
      <c r="H157" s="48"/>
      <c r="I157" s="48"/>
      <c r="J157" s="48"/>
      <c r="K157" s="48"/>
      <c r="L157" s="48"/>
      <c r="M157" s="48"/>
      <c r="N157" s="48"/>
      <c r="O157" s="70"/>
      <c r="P157" s="74"/>
      <c r="Q157" s="74"/>
      <c r="R157" s="49"/>
      <c r="S157" s="49"/>
      <c r="T157" s="49"/>
      <c r="U157" s="49"/>
      <c r="V157" s="49"/>
      <c r="W157" s="74"/>
      <c r="X157" s="74"/>
      <c r="Y157" s="74"/>
      <c r="Z157" s="82"/>
      <c r="AA157" s="48"/>
      <c r="AB157" s="48"/>
      <c r="AC157" s="50"/>
      <c r="AD157" s="51"/>
      <c r="AE157" s="51"/>
      <c r="AF157" s="83"/>
      <c r="AG157" s="48"/>
      <c r="AH157" s="48"/>
      <c r="AI157" s="50"/>
      <c r="AJ157" s="51"/>
      <c r="AK157" s="51"/>
      <c r="AL157" s="83"/>
      <c r="AM157" s="48"/>
      <c r="AN157" s="48"/>
      <c r="AO157" s="50"/>
      <c r="AP157" s="51"/>
      <c r="AQ157" s="51"/>
      <c r="AR157" s="83"/>
      <c r="AS157" s="48"/>
      <c r="AT157" s="48"/>
      <c r="AU157" s="50"/>
      <c r="AV157" s="51"/>
      <c r="AW157" s="51"/>
      <c r="AX157" s="83"/>
      <c r="AY157" s="48"/>
      <c r="AZ157" s="48"/>
      <c r="BA157" s="50"/>
      <c r="BB157" s="51"/>
      <c r="BC157" s="51"/>
      <c r="BD157" s="83"/>
      <c r="BE157" s="48"/>
      <c r="BF157" s="48"/>
      <c r="BG157" s="50"/>
      <c r="BH157" s="51"/>
      <c r="BI157" s="51"/>
      <c r="BJ157" s="83"/>
      <c r="BK157" s="48"/>
      <c r="BL157" s="48"/>
      <c r="BM157" s="50"/>
      <c r="BN157" s="51"/>
      <c r="BO157" s="51"/>
      <c r="BP157" s="83"/>
      <c r="BQ157" s="48"/>
      <c r="BR157" s="48"/>
      <c r="BS157" s="50"/>
      <c r="BT157" s="51"/>
      <c r="BU157" s="51"/>
      <c r="BV157" s="83"/>
      <c r="BW157" s="48"/>
      <c r="BX157" s="48"/>
      <c r="BY157" s="50"/>
      <c r="BZ157" s="51"/>
      <c r="CA157" s="51"/>
      <c r="CB157" s="83"/>
      <c r="CC157" s="48"/>
      <c r="CD157" s="48"/>
      <c r="CE157" s="50"/>
      <c r="CF157" s="51"/>
      <c r="CG157" s="51"/>
      <c r="CH157" s="83"/>
      <c r="CI157" s="48"/>
      <c r="CJ157" s="48"/>
      <c r="CK157" s="50"/>
      <c r="CL157" s="51"/>
      <c r="CM157" s="51"/>
      <c r="CN157" s="83"/>
      <c r="CO157" s="48"/>
      <c r="CP157" s="48"/>
      <c r="CQ157" s="50"/>
      <c r="CR157" s="51"/>
      <c r="CS157" s="83"/>
      <c r="CT157" s="89"/>
      <c r="CU157" s="70"/>
      <c r="CV157" s="50"/>
    </row>
    <row r="158" spans="1:100" s="2" customFormat="1" ht="51" customHeight="1" x14ac:dyDescent="0.35">
      <c r="A158" s="128"/>
      <c r="B158" s="132"/>
      <c r="C158" s="52"/>
      <c r="D158" s="59"/>
      <c r="E158" s="59"/>
      <c r="F158" s="48"/>
      <c r="G158" s="48"/>
      <c r="H158" s="48"/>
      <c r="I158" s="48"/>
      <c r="J158" s="48"/>
      <c r="K158" s="48"/>
      <c r="L158" s="48"/>
      <c r="M158" s="48"/>
      <c r="N158" s="48"/>
      <c r="O158" s="70"/>
      <c r="P158" s="74"/>
      <c r="Q158" s="74"/>
      <c r="R158" s="49"/>
      <c r="S158" s="49"/>
      <c r="T158" s="49"/>
      <c r="U158" s="49"/>
      <c r="V158" s="49"/>
      <c r="W158" s="74"/>
      <c r="X158" s="74"/>
      <c r="Y158" s="74"/>
      <c r="Z158" s="82"/>
      <c r="AA158" s="48"/>
      <c r="AB158" s="48"/>
      <c r="AC158" s="50"/>
      <c r="AD158" s="51"/>
      <c r="AE158" s="51"/>
      <c r="AF158" s="83"/>
      <c r="AG158" s="48"/>
      <c r="AH158" s="48"/>
      <c r="AI158" s="50"/>
      <c r="AJ158" s="51"/>
      <c r="AK158" s="51"/>
      <c r="AL158" s="83"/>
      <c r="AM158" s="48"/>
      <c r="AN158" s="48"/>
      <c r="AO158" s="50"/>
      <c r="AP158" s="51"/>
      <c r="AQ158" s="51"/>
      <c r="AR158" s="83"/>
      <c r="AS158" s="48"/>
      <c r="AT158" s="48"/>
      <c r="AU158" s="50"/>
      <c r="AV158" s="51"/>
      <c r="AW158" s="51"/>
      <c r="AX158" s="83"/>
      <c r="AY158" s="48"/>
      <c r="AZ158" s="48"/>
      <c r="BA158" s="50"/>
      <c r="BB158" s="51"/>
      <c r="BC158" s="51"/>
      <c r="BD158" s="83"/>
      <c r="BE158" s="48"/>
      <c r="BF158" s="48"/>
      <c r="BG158" s="50"/>
      <c r="BH158" s="51"/>
      <c r="BI158" s="51"/>
      <c r="BJ158" s="83"/>
      <c r="BK158" s="48"/>
      <c r="BL158" s="48"/>
      <c r="BM158" s="50"/>
      <c r="BN158" s="51"/>
      <c r="BO158" s="51"/>
      <c r="BP158" s="83"/>
      <c r="BQ158" s="48"/>
      <c r="BR158" s="48"/>
      <c r="BS158" s="50"/>
      <c r="BT158" s="51"/>
      <c r="BU158" s="51"/>
      <c r="BV158" s="83"/>
      <c r="BW158" s="48"/>
      <c r="BX158" s="48"/>
      <c r="BY158" s="50"/>
      <c r="BZ158" s="51"/>
      <c r="CA158" s="51"/>
      <c r="CB158" s="83"/>
      <c r="CC158" s="48"/>
      <c r="CD158" s="48"/>
      <c r="CE158" s="50"/>
      <c r="CF158" s="51"/>
      <c r="CG158" s="51"/>
      <c r="CH158" s="83"/>
      <c r="CI158" s="48"/>
      <c r="CJ158" s="48"/>
      <c r="CK158" s="50"/>
      <c r="CL158" s="51"/>
      <c r="CM158" s="51"/>
      <c r="CN158" s="83"/>
      <c r="CO158" s="48"/>
      <c r="CP158" s="48"/>
      <c r="CQ158" s="50"/>
      <c r="CR158" s="51"/>
      <c r="CS158" s="83"/>
      <c r="CT158" s="89"/>
      <c r="CU158" s="70"/>
      <c r="CV158" s="50"/>
    </row>
    <row r="159" spans="1:100" s="2" customFormat="1" ht="51" customHeight="1" x14ac:dyDescent="0.35">
      <c r="A159" s="128"/>
      <c r="B159" s="132"/>
      <c r="C159" s="52"/>
      <c r="D159" s="59"/>
      <c r="E159" s="59"/>
      <c r="F159" s="48"/>
      <c r="G159" s="48"/>
      <c r="H159" s="48"/>
      <c r="I159" s="48"/>
      <c r="J159" s="48"/>
      <c r="K159" s="48"/>
      <c r="L159" s="48"/>
      <c r="M159" s="48"/>
      <c r="N159" s="48"/>
      <c r="O159" s="70"/>
      <c r="P159" s="74"/>
      <c r="Q159" s="74"/>
      <c r="R159" s="49"/>
      <c r="S159" s="49"/>
      <c r="T159" s="49"/>
      <c r="U159" s="49"/>
      <c r="V159" s="49"/>
      <c r="W159" s="74"/>
      <c r="X159" s="74"/>
      <c r="Y159" s="74"/>
      <c r="Z159" s="82"/>
      <c r="AA159" s="48"/>
      <c r="AB159" s="48"/>
      <c r="AC159" s="50"/>
      <c r="AD159" s="51"/>
      <c r="AE159" s="51"/>
      <c r="AF159" s="83"/>
      <c r="AG159" s="48"/>
      <c r="AH159" s="48"/>
      <c r="AI159" s="50"/>
      <c r="AJ159" s="51"/>
      <c r="AK159" s="51"/>
      <c r="AL159" s="83"/>
      <c r="AM159" s="48"/>
      <c r="AN159" s="48"/>
      <c r="AO159" s="50"/>
      <c r="AP159" s="51"/>
      <c r="AQ159" s="51"/>
      <c r="AR159" s="83"/>
      <c r="AS159" s="48"/>
      <c r="AT159" s="48"/>
      <c r="AU159" s="50"/>
      <c r="AV159" s="51"/>
      <c r="AW159" s="51"/>
      <c r="AX159" s="83"/>
      <c r="AY159" s="48"/>
      <c r="AZ159" s="48"/>
      <c r="BA159" s="50"/>
      <c r="BB159" s="51"/>
      <c r="BC159" s="51"/>
      <c r="BD159" s="83"/>
      <c r="BE159" s="48"/>
      <c r="BF159" s="48"/>
      <c r="BG159" s="50"/>
      <c r="BH159" s="51"/>
      <c r="BI159" s="51"/>
      <c r="BJ159" s="83"/>
      <c r="BK159" s="48"/>
      <c r="BL159" s="48"/>
      <c r="BM159" s="50"/>
      <c r="BN159" s="51"/>
      <c r="BO159" s="51"/>
      <c r="BP159" s="83"/>
      <c r="BQ159" s="48"/>
      <c r="BR159" s="48"/>
      <c r="BS159" s="50"/>
      <c r="BT159" s="51"/>
      <c r="BU159" s="51"/>
      <c r="BV159" s="83"/>
      <c r="BW159" s="48"/>
      <c r="BX159" s="48"/>
      <c r="BY159" s="50"/>
      <c r="BZ159" s="51"/>
      <c r="CA159" s="51"/>
      <c r="CB159" s="83"/>
      <c r="CC159" s="48"/>
      <c r="CD159" s="48"/>
      <c r="CE159" s="50"/>
      <c r="CF159" s="51"/>
      <c r="CG159" s="51"/>
      <c r="CH159" s="83"/>
      <c r="CI159" s="48"/>
      <c r="CJ159" s="48"/>
      <c r="CK159" s="50"/>
      <c r="CL159" s="51"/>
      <c r="CM159" s="51"/>
      <c r="CN159" s="83"/>
      <c r="CO159" s="48"/>
      <c r="CP159" s="48"/>
      <c r="CQ159" s="50"/>
      <c r="CR159" s="51"/>
      <c r="CS159" s="83"/>
      <c r="CT159" s="89"/>
      <c r="CU159" s="70"/>
      <c r="CV159" s="50"/>
    </row>
    <row r="160" spans="1:100" s="2" customFormat="1" ht="51" customHeight="1" x14ac:dyDescent="0.35">
      <c r="A160" s="128"/>
      <c r="B160" s="132"/>
      <c r="C160" s="52"/>
      <c r="D160" s="59"/>
      <c r="E160" s="59"/>
      <c r="F160" s="48"/>
      <c r="G160" s="48"/>
      <c r="H160" s="48"/>
      <c r="I160" s="48"/>
      <c r="J160" s="48"/>
      <c r="K160" s="48"/>
      <c r="L160" s="48"/>
      <c r="M160" s="48"/>
      <c r="N160" s="48"/>
      <c r="O160" s="70"/>
      <c r="P160" s="74"/>
      <c r="Q160" s="74"/>
      <c r="R160" s="49"/>
      <c r="S160" s="49"/>
      <c r="T160" s="49"/>
      <c r="U160" s="49"/>
      <c r="V160" s="49"/>
      <c r="W160" s="74"/>
      <c r="X160" s="74"/>
      <c r="Y160" s="74"/>
      <c r="Z160" s="82"/>
      <c r="AA160" s="48"/>
      <c r="AB160" s="48"/>
      <c r="AC160" s="50"/>
      <c r="AD160" s="51"/>
      <c r="AE160" s="51"/>
      <c r="AF160" s="83"/>
      <c r="AG160" s="48"/>
      <c r="AH160" s="48"/>
      <c r="AI160" s="50"/>
      <c r="AJ160" s="51"/>
      <c r="AK160" s="51"/>
      <c r="AL160" s="83"/>
      <c r="AM160" s="48"/>
      <c r="AN160" s="48"/>
      <c r="AO160" s="50"/>
      <c r="AP160" s="51"/>
      <c r="AQ160" s="51"/>
      <c r="AR160" s="83"/>
      <c r="AS160" s="48"/>
      <c r="AT160" s="48"/>
      <c r="AU160" s="50"/>
      <c r="AV160" s="51"/>
      <c r="AW160" s="51"/>
      <c r="AX160" s="83"/>
      <c r="AY160" s="48"/>
      <c r="AZ160" s="48"/>
      <c r="BA160" s="50"/>
      <c r="BB160" s="51"/>
      <c r="BC160" s="51"/>
      <c r="BD160" s="83"/>
      <c r="BE160" s="48"/>
      <c r="BF160" s="48"/>
      <c r="BG160" s="50"/>
      <c r="BH160" s="51"/>
      <c r="BI160" s="51"/>
      <c r="BJ160" s="83"/>
      <c r="BK160" s="48"/>
      <c r="BL160" s="48"/>
      <c r="BM160" s="50"/>
      <c r="BN160" s="51"/>
      <c r="BO160" s="51"/>
      <c r="BP160" s="83"/>
      <c r="BQ160" s="48"/>
      <c r="BR160" s="48"/>
      <c r="BS160" s="50"/>
      <c r="BT160" s="51"/>
      <c r="BU160" s="51"/>
      <c r="BV160" s="83"/>
      <c r="BW160" s="48"/>
      <c r="BX160" s="48"/>
      <c r="BY160" s="50"/>
      <c r="BZ160" s="51"/>
      <c r="CA160" s="51"/>
      <c r="CB160" s="83"/>
      <c r="CC160" s="48"/>
      <c r="CD160" s="48"/>
      <c r="CE160" s="50"/>
      <c r="CF160" s="51"/>
      <c r="CG160" s="51"/>
      <c r="CH160" s="83"/>
      <c r="CI160" s="48"/>
      <c r="CJ160" s="48"/>
      <c r="CK160" s="50"/>
      <c r="CL160" s="51"/>
      <c r="CM160" s="51"/>
      <c r="CN160" s="83"/>
      <c r="CO160" s="48"/>
      <c r="CP160" s="48"/>
      <c r="CQ160" s="50"/>
      <c r="CR160" s="51"/>
      <c r="CS160" s="83"/>
      <c r="CT160" s="89"/>
      <c r="CU160" s="70"/>
      <c r="CV160" s="50"/>
    </row>
    <row r="161" spans="1:100" s="2" customFormat="1" ht="51" customHeight="1" x14ac:dyDescent="0.35">
      <c r="A161" s="128"/>
      <c r="B161" s="132"/>
      <c r="C161" s="52"/>
      <c r="D161" s="59"/>
      <c r="E161" s="59"/>
      <c r="F161" s="48"/>
      <c r="G161" s="48"/>
      <c r="H161" s="48"/>
      <c r="I161" s="48"/>
      <c r="J161" s="48"/>
      <c r="K161" s="48"/>
      <c r="L161" s="48"/>
      <c r="M161" s="48"/>
      <c r="N161" s="48"/>
      <c r="O161" s="70"/>
      <c r="P161" s="74"/>
      <c r="Q161" s="74"/>
      <c r="R161" s="49"/>
      <c r="S161" s="49"/>
      <c r="T161" s="49"/>
      <c r="U161" s="49"/>
      <c r="V161" s="49"/>
      <c r="W161" s="74"/>
      <c r="X161" s="74"/>
      <c r="Y161" s="74"/>
      <c r="Z161" s="82"/>
      <c r="AA161" s="48"/>
      <c r="AB161" s="48"/>
      <c r="AC161" s="50"/>
      <c r="AD161" s="51"/>
      <c r="AE161" s="51"/>
      <c r="AF161" s="83"/>
      <c r="AG161" s="48"/>
      <c r="AH161" s="48"/>
      <c r="AI161" s="50"/>
      <c r="AJ161" s="51"/>
      <c r="AK161" s="51"/>
      <c r="AL161" s="83"/>
      <c r="AM161" s="48"/>
      <c r="AN161" s="48"/>
      <c r="AO161" s="50"/>
      <c r="AP161" s="51"/>
      <c r="AQ161" s="51"/>
      <c r="AR161" s="83"/>
      <c r="AS161" s="48"/>
      <c r="AT161" s="48"/>
      <c r="AU161" s="50"/>
      <c r="AV161" s="51"/>
      <c r="AW161" s="51"/>
      <c r="AX161" s="83"/>
      <c r="AY161" s="48"/>
      <c r="AZ161" s="48"/>
      <c r="BA161" s="50"/>
      <c r="BB161" s="51"/>
      <c r="BC161" s="51"/>
      <c r="BD161" s="83"/>
      <c r="BE161" s="48"/>
      <c r="BF161" s="48"/>
      <c r="BG161" s="50"/>
      <c r="BH161" s="51"/>
      <c r="BI161" s="51"/>
      <c r="BJ161" s="83"/>
      <c r="BK161" s="48"/>
      <c r="BL161" s="48"/>
      <c r="BM161" s="50"/>
      <c r="BN161" s="51"/>
      <c r="BO161" s="51"/>
      <c r="BP161" s="83"/>
      <c r="BQ161" s="48"/>
      <c r="BR161" s="48"/>
      <c r="BS161" s="50"/>
      <c r="BT161" s="51"/>
      <c r="BU161" s="51"/>
      <c r="BV161" s="83"/>
      <c r="BW161" s="48"/>
      <c r="BX161" s="48"/>
      <c r="BY161" s="50"/>
      <c r="BZ161" s="51"/>
      <c r="CA161" s="51"/>
      <c r="CB161" s="83"/>
      <c r="CC161" s="48"/>
      <c r="CD161" s="48"/>
      <c r="CE161" s="50"/>
      <c r="CF161" s="51"/>
      <c r="CG161" s="51"/>
      <c r="CH161" s="83"/>
      <c r="CI161" s="48"/>
      <c r="CJ161" s="48"/>
      <c r="CK161" s="50"/>
      <c r="CL161" s="51"/>
      <c r="CM161" s="51"/>
      <c r="CN161" s="83"/>
      <c r="CO161" s="48"/>
      <c r="CP161" s="48"/>
      <c r="CQ161" s="50"/>
      <c r="CR161" s="51"/>
      <c r="CS161" s="83"/>
      <c r="CT161" s="89"/>
      <c r="CU161" s="70"/>
      <c r="CV161" s="50"/>
    </row>
    <row r="162" spans="1:100" s="2" customFormat="1" ht="12" customHeight="1" x14ac:dyDescent="0.35">
      <c r="A162" s="128"/>
      <c r="B162" s="133"/>
      <c r="C162" s="1"/>
      <c r="D162" s="59"/>
      <c r="E162" s="59"/>
      <c r="F162" s="48"/>
      <c r="G162" s="48"/>
      <c r="H162" s="48"/>
      <c r="I162" s="48"/>
      <c r="J162" s="48"/>
      <c r="K162" s="48"/>
      <c r="L162" s="48"/>
      <c r="M162" s="48"/>
      <c r="N162" s="48"/>
      <c r="O162" s="48"/>
      <c r="P162" s="59"/>
      <c r="Q162" s="59"/>
      <c r="R162" s="1"/>
      <c r="S162" s="1"/>
      <c r="T162" s="1"/>
      <c r="U162" s="1"/>
      <c r="V162" s="1"/>
      <c r="W162" s="59"/>
      <c r="X162" s="59"/>
      <c r="Y162" s="59"/>
      <c r="Z162" s="70"/>
      <c r="AA162" s="48"/>
      <c r="AB162" s="48"/>
      <c r="AC162" s="1"/>
      <c r="AD162" s="1"/>
      <c r="AE162" s="1"/>
      <c r="AF162" s="70"/>
      <c r="AG162" s="48"/>
      <c r="AH162" s="48"/>
      <c r="AI162" s="1"/>
      <c r="AJ162" s="1"/>
      <c r="AK162" s="1"/>
      <c r="AL162" s="70"/>
      <c r="AM162" s="48"/>
      <c r="AN162" s="48"/>
      <c r="AO162" s="1"/>
      <c r="AP162" s="1"/>
      <c r="AQ162" s="1"/>
      <c r="AR162" s="70"/>
      <c r="AS162" s="48"/>
      <c r="AT162" s="48"/>
      <c r="AU162" s="1"/>
      <c r="AV162" s="1"/>
      <c r="AW162" s="1"/>
      <c r="AX162" s="70"/>
      <c r="AY162" s="48"/>
      <c r="AZ162" s="48"/>
      <c r="BA162" s="1"/>
      <c r="BB162" s="1"/>
      <c r="BC162" s="1"/>
      <c r="BD162" s="70"/>
      <c r="BE162" s="48"/>
      <c r="BF162" s="48"/>
      <c r="BG162" s="1"/>
      <c r="BH162" s="1"/>
      <c r="BI162" s="1"/>
      <c r="BJ162" s="70"/>
      <c r="BK162" s="48"/>
      <c r="BL162" s="48"/>
      <c r="BM162" s="1"/>
      <c r="BN162" s="1"/>
      <c r="BO162" s="1"/>
      <c r="BP162" s="70"/>
      <c r="BQ162" s="48"/>
      <c r="BR162" s="76"/>
      <c r="BV162" s="90"/>
      <c r="BW162" s="76"/>
      <c r="BX162" s="76"/>
      <c r="CB162" s="90"/>
      <c r="CC162" s="76"/>
      <c r="CD162" s="76"/>
      <c r="CH162" s="90"/>
      <c r="CI162" s="76"/>
      <c r="CJ162" s="76"/>
      <c r="CN162" s="90"/>
      <c r="CO162" s="76"/>
      <c r="CP162" s="76"/>
      <c r="CS162" s="90"/>
      <c r="CT162" s="90"/>
      <c r="CU162" s="90"/>
    </row>
    <row r="163" spans="1:100" s="2" customFormat="1" x14ac:dyDescent="0.35">
      <c r="A163" s="128"/>
      <c r="B163" s="133"/>
      <c r="C163" s="1"/>
      <c r="D163" s="59"/>
      <c r="E163" s="59"/>
      <c r="F163" s="48"/>
      <c r="G163" s="48"/>
      <c r="H163" s="48"/>
      <c r="I163" s="48"/>
      <c r="J163" s="48"/>
      <c r="K163" s="48"/>
      <c r="L163" s="48"/>
      <c r="M163" s="48"/>
      <c r="N163" s="48"/>
      <c r="O163" s="48"/>
      <c r="P163" s="59"/>
      <c r="Q163" s="59"/>
      <c r="R163" s="1"/>
      <c r="S163" s="1"/>
      <c r="T163" s="1"/>
      <c r="U163" s="1"/>
      <c r="V163" s="1"/>
      <c r="W163" s="59"/>
      <c r="X163" s="59"/>
      <c r="Y163" s="59"/>
      <c r="Z163" s="70"/>
      <c r="AA163" s="48"/>
      <c r="AB163" s="48"/>
      <c r="AC163" s="1"/>
      <c r="AD163" s="1"/>
      <c r="AE163" s="1"/>
      <c r="AF163" s="70"/>
      <c r="AG163" s="48"/>
      <c r="AH163" s="48"/>
      <c r="AI163" s="1"/>
      <c r="AJ163" s="1"/>
      <c r="AK163" s="1"/>
      <c r="AL163" s="70"/>
      <c r="AM163" s="48"/>
      <c r="AN163" s="48"/>
      <c r="AO163" s="1"/>
      <c r="AP163" s="1"/>
      <c r="AQ163" s="1"/>
      <c r="AR163" s="70"/>
      <c r="AS163" s="48"/>
      <c r="AT163" s="48"/>
      <c r="AU163" s="1"/>
      <c r="AV163" s="1"/>
      <c r="AW163" s="1"/>
      <c r="AX163" s="70"/>
      <c r="AY163" s="48"/>
      <c r="AZ163" s="48"/>
      <c r="BA163" s="1"/>
      <c r="BB163" s="1"/>
      <c r="BC163" s="1"/>
      <c r="BD163" s="70"/>
      <c r="BE163" s="48"/>
      <c r="BF163" s="48"/>
      <c r="BG163" s="1"/>
      <c r="BH163" s="1"/>
      <c r="BI163" s="1"/>
      <c r="BJ163" s="70"/>
      <c r="BK163" s="48"/>
      <c r="BL163" s="48"/>
      <c r="BM163" s="1"/>
      <c r="BN163" s="1"/>
      <c r="BO163" s="1"/>
      <c r="BP163" s="70"/>
      <c r="BQ163" s="48"/>
      <c r="BR163" s="76"/>
      <c r="BV163" s="90"/>
      <c r="BW163" s="76"/>
      <c r="BX163" s="76"/>
      <c r="CB163" s="90"/>
      <c r="CC163" s="76"/>
      <c r="CD163" s="76"/>
      <c r="CH163" s="90"/>
      <c r="CI163" s="76"/>
      <c r="CJ163" s="76"/>
      <c r="CN163" s="90"/>
      <c r="CO163" s="76"/>
      <c r="CP163" s="76"/>
      <c r="CS163" s="90"/>
      <c r="CT163" s="90"/>
      <c r="CU163" s="90"/>
    </row>
    <row r="164" spans="1:100" s="2" customFormat="1" x14ac:dyDescent="0.35">
      <c r="A164" s="128"/>
      <c r="B164" s="133"/>
      <c r="C164" s="1"/>
      <c r="D164" s="59"/>
      <c r="E164" s="59"/>
      <c r="F164" s="48"/>
      <c r="G164" s="48"/>
      <c r="H164" s="48"/>
      <c r="I164" s="48"/>
      <c r="J164" s="48"/>
      <c r="K164" s="48"/>
      <c r="L164" s="48"/>
      <c r="M164" s="48"/>
      <c r="N164" s="48"/>
      <c r="O164" s="48"/>
      <c r="P164" s="59"/>
      <c r="Q164" s="59"/>
      <c r="R164" s="1"/>
      <c r="S164" s="1"/>
      <c r="T164" s="1"/>
      <c r="U164" s="1"/>
      <c r="V164" s="1"/>
      <c r="W164" s="59"/>
      <c r="X164" s="59"/>
      <c r="Y164" s="59"/>
      <c r="Z164" s="70"/>
      <c r="AA164" s="48"/>
      <c r="AB164" s="48"/>
      <c r="AC164" s="1"/>
      <c r="AD164" s="1"/>
      <c r="AE164" s="1"/>
      <c r="AF164" s="70"/>
      <c r="AG164" s="48"/>
      <c r="AH164" s="48"/>
      <c r="AI164" s="1"/>
      <c r="AJ164" s="1"/>
      <c r="AK164" s="1"/>
      <c r="AL164" s="70"/>
      <c r="AM164" s="48"/>
      <c r="AN164" s="48"/>
      <c r="AO164" s="1"/>
      <c r="AP164" s="1"/>
      <c r="AQ164" s="1"/>
      <c r="AR164" s="70"/>
      <c r="AS164" s="48"/>
      <c r="AT164" s="48"/>
      <c r="AU164" s="1"/>
      <c r="AV164" s="1"/>
      <c r="AW164" s="1"/>
      <c r="AX164" s="70"/>
      <c r="AY164" s="48"/>
      <c r="AZ164" s="48"/>
      <c r="BA164" s="1"/>
      <c r="BB164" s="1"/>
      <c r="BC164" s="1"/>
      <c r="BD164" s="70"/>
      <c r="BE164" s="48"/>
      <c r="BF164" s="48"/>
      <c r="BG164" s="1"/>
      <c r="BH164" s="1"/>
      <c r="BI164" s="1"/>
      <c r="BJ164" s="70"/>
      <c r="BK164" s="48"/>
      <c r="BL164" s="48"/>
      <c r="BM164" s="1"/>
      <c r="BN164" s="1"/>
      <c r="BO164" s="1"/>
      <c r="BP164" s="70"/>
      <c r="BQ164" s="48"/>
      <c r="BR164" s="76"/>
      <c r="BV164" s="90"/>
      <c r="BW164" s="76"/>
      <c r="BX164" s="76"/>
      <c r="CB164" s="90"/>
      <c r="CC164" s="76"/>
      <c r="CD164" s="76"/>
      <c r="CH164" s="90"/>
      <c r="CI164" s="76"/>
      <c r="CJ164" s="76"/>
      <c r="CN164" s="90"/>
      <c r="CO164" s="76"/>
      <c r="CP164" s="76"/>
      <c r="CS164" s="90"/>
      <c r="CT164" s="90"/>
      <c r="CU164" s="90"/>
    </row>
    <row r="165" spans="1:100" s="2" customFormat="1" x14ac:dyDescent="0.35">
      <c r="A165" s="128"/>
      <c r="B165" s="133"/>
      <c r="C165" s="1"/>
      <c r="D165" s="59"/>
      <c r="E165" s="59"/>
      <c r="F165" s="48"/>
      <c r="G165" s="48"/>
      <c r="H165" s="48"/>
      <c r="I165" s="48"/>
      <c r="J165" s="48"/>
      <c r="K165" s="48"/>
      <c r="L165" s="48"/>
      <c r="M165" s="48"/>
      <c r="N165" s="48"/>
      <c r="O165" s="48"/>
      <c r="P165" s="59"/>
      <c r="Q165" s="59"/>
      <c r="R165" s="1"/>
      <c r="S165" s="1"/>
      <c r="T165" s="1"/>
      <c r="U165" s="1"/>
      <c r="V165" s="1"/>
      <c r="W165" s="59"/>
      <c r="X165" s="59"/>
      <c r="Y165" s="59"/>
      <c r="Z165" s="70"/>
      <c r="AA165" s="48"/>
      <c r="AB165" s="48"/>
      <c r="AC165" s="1"/>
      <c r="AD165" s="1"/>
      <c r="AE165" s="1"/>
      <c r="AF165" s="70"/>
      <c r="AG165" s="48"/>
      <c r="AH165" s="48"/>
      <c r="AI165" s="1"/>
      <c r="AJ165" s="1"/>
      <c r="AK165" s="1"/>
      <c r="AL165" s="70"/>
      <c r="AM165" s="48"/>
      <c r="AN165" s="48"/>
      <c r="AO165" s="1"/>
      <c r="AP165" s="1"/>
      <c r="AQ165" s="1"/>
      <c r="AR165" s="70"/>
      <c r="AS165" s="48"/>
      <c r="AT165" s="48"/>
      <c r="AU165" s="1"/>
      <c r="AV165" s="1"/>
      <c r="AW165" s="1"/>
      <c r="AX165" s="70"/>
      <c r="AY165" s="48"/>
      <c r="AZ165" s="48"/>
      <c r="BA165" s="1"/>
      <c r="BB165" s="1"/>
      <c r="BC165" s="1"/>
      <c r="BD165" s="70"/>
      <c r="BE165" s="48"/>
      <c r="BF165" s="48"/>
      <c r="BG165" s="1"/>
      <c r="BH165" s="1"/>
      <c r="BI165" s="1"/>
      <c r="BJ165" s="70"/>
      <c r="BK165" s="48"/>
      <c r="BL165" s="48"/>
      <c r="BM165" s="1"/>
      <c r="BN165" s="1"/>
      <c r="BO165" s="1"/>
      <c r="BP165" s="70"/>
      <c r="BQ165" s="48"/>
      <c r="BR165" s="76"/>
      <c r="BV165" s="90"/>
      <c r="BW165" s="76"/>
      <c r="BX165" s="76"/>
      <c r="CB165" s="90"/>
      <c r="CC165" s="76"/>
      <c r="CD165" s="76"/>
      <c r="CH165" s="90"/>
      <c r="CI165" s="76"/>
      <c r="CJ165" s="76"/>
      <c r="CN165" s="90"/>
      <c r="CO165" s="76"/>
      <c r="CP165" s="76"/>
      <c r="CS165" s="90"/>
      <c r="CT165" s="90"/>
      <c r="CU165" s="90"/>
    </row>
    <row r="166" spans="1:100" s="2" customFormat="1" x14ac:dyDescent="0.35">
      <c r="A166" s="128"/>
      <c r="B166" s="133"/>
      <c r="C166" s="1"/>
      <c r="D166" s="59"/>
      <c r="E166" s="59"/>
      <c r="F166" s="48"/>
      <c r="G166" s="48"/>
      <c r="H166" s="48"/>
      <c r="I166" s="48"/>
      <c r="J166" s="48"/>
      <c r="K166" s="48"/>
      <c r="L166" s="48"/>
      <c r="M166" s="48"/>
      <c r="N166" s="48"/>
      <c r="O166" s="48"/>
      <c r="P166" s="59"/>
      <c r="Q166" s="59"/>
      <c r="R166" s="1"/>
      <c r="S166" s="1"/>
      <c r="T166" s="1"/>
      <c r="U166" s="1"/>
      <c r="V166" s="1"/>
      <c r="W166" s="59"/>
      <c r="X166" s="59"/>
      <c r="Y166" s="59"/>
      <c r="Z166" s="70"/>
      <c r="AA166" s="48"/>
      <c r="AB166" s="48"/>
      <c r="AC166" s="1"/>
      <c r="AD166" s="1"/>
      <c r="AE166" s="1"/>
      <c r="AF166" s="70"/>
      <c r="AG166" s="48"/>
      <c r="AH166" s="48"/>
      <c r="AI166" s="1"/>
      <c r="AJ166" s="1"/>
      <c r="AK166" s="1"/>
      <c r="AL166" s="70"/>
      <c r="AM166" s="48"/>
      <c r="AN166" s="48"/>
      <c r="AO166" s="1"/>
      <c r="AP166" s="1"/>
      <c r="AQ166" s="1"/>
      <c r="AR166" s="70"/>
      <c r="AS166" s="48"/>
      <c r="AT166" s="48"/>
      <c r="AU166" s="1"/>
      <c r="AV166" s="1"/>
      <c r="AW166" s="1"/>
      <c r="AX166" s="70"/>
      <c r="AY166" s="48"/>
      <c r="AZ166" s="48"/>
      <c r="BA166" s="1"/>
      <c r="BB166" s="1"/>
      <c r="BC166" s="1"/>
      <c r="BD166" s="70"/>
      <c r="BE166" s="48"/>
      <c r="BF166" s="48"/>
      <c r="BG166" s="1"/>
      <c r="BH166" s="1"/>
      <c r="BI166" s="1"/>
      <c r="BJ166" s="70"/>
      <c r="BK166" s="48"/>
      <c r="BL166" s="48"/>
      <c r="BM166" s="1"/>
      <c r="BN166" s="1"/>
      <c r="BO166" s="1"/>
      <c r="BP166" s="70"/>
      <c r="BQ166" s="48"/>
      <c r="BR166" s="76"/>
      <c r="BV166" s="90"/>
      <c r="BW166" s="76"/>
      <c r="BX166" s="76"/>
      <c r="CB166" s="90"/>
      <c r="CC166" s="76"/>
      <c r="CD166" s="76"/>
      <c r="CH166" s="90"/>
      <c r="CI166" s="76"/>
      <c r="CJ166" s="76"/>
      <c r="CN166" s="90"/>
      <c r="CO166" s="76"/>
      <c r="CP166" s="76"/>
      <c r="CS166" s="90"/>
      <c r="CT166" s="90"/>
      <c r="CU166" s="90"/>
    </row>
    <row r="167" spans="1:100" s="2" customFormat="1" x14ac:dyDescent="0.35">
      <c r="A167" s="128"/>
      <c r="B167" s="133"/>
      <c r="C167" s="1"/>
      <c r="D167" s="59"/>
      <c r="E167" s="59"/>
      <c r="F167" s="48"/>
      <c r="G167" s="48"/>
      <c r="H167" s="48"/>
      <c r="I167" s="48"/>
      <c r="J167" s="48"/>
      <c r="K167" s="48"/>
      <c r="L167" s="48"/>
      <c r="M167" s="48"/>
      <c r="N167" s="48"/>
      <c r="O167" s="48"/>
      <c r="P167" s="59"/>
      <c r="Q167" s="59"/>
      <c r="R167" s="1"/>
      <c r="S167" s="1"/>
      <c r="T167" s="1"/>
      <c r="U167" s="1"/>
      <c r="V167" s="1"/>
      <c r="W167" s="59"/>
      <c r="X167" s="59"/>
      <c r="Y167" s="59"/>
      <c r="Z167" s="70"/>
      <c r="AA167" s="48"/>
      <c r="AB167" s="48"/>
      <c r="AC167" s="1"/>
      <c r="AD167" s="1"/>
      <c r="AE167" s="1"/>
      <c r="AF167" s="70"/>
      <c r="AG167" s="48"/>
      <c r="AH167" s="48"/>
      <c r="AI167" s="1"/>
      <c r="AJ167" s="1"/>
      <c r="AK167" s="1"/>
      <c r="AL167" s="70"/>
      <c r="AM167" s="48"/>
      <c r="AN167" s="48"/>
      <c r="AO167" s="1"/>
      <c r="AP167" s="1"/>
      <c r="AQ167" s="1"/>
      <c r="AR167" s="70"/>
      <c r="AS167" s="48"/>
      <c r="AT167" s="48"/>
      <c r="AU167" s="1"/>
      <c r="AV167" s="1"/>
      <c r="AW167" s="1"/>
      <c r="AX167" s="70"/>
      <c r="AY167" s="48"/>
      <c r="AZ167" s="48"/>
      <c r="BA167" s="1"/>
      <c r="BB167" s="1"/>
      <c r="BC167" s="1"/>
      <c r="BD167" s="70"/>
      <c r="BE167" s="48"/>
      <c r="BF167" s="48"/>
      <c r="BG167" s="1"/>
      <c r="BH167" s="1"/>
      <c r="BI167" s="1"/>
      <c r="BJ167" s="70"/>
      <c r="BK167" s="48"/>
      <c r="BL167" s="48"/>
      <c r="BM167" s="1"/>
      <c r="BN167" s="1"/>
      <c r="BO167" s="1"/>
      <c r="BP167" s="70"/>
      <c r="BQ167" s="48"/>
      <c r="BR167" s="76"/>
      <c r="BV167" s="90"/>
      <c r="BW167" s="76"/>
      <c r="BX167" s="76"/>
      <c r="CB167" s="90"/>
      <c r="CC167" s="76"/>
      <c r="CD167" s="76"/>
      <c r="CH167" s="90"/>
      <c r="CI167" s="76"/>
      <c r="CJ167" s="76"/>
      <c r="CN167" s="90"/>
      <c r="CO167" s="76"/>
      <c r="CP167" s="76"/>
      <c r="CS167" s="90"/>
      <c r="CT167" s="90"/>
      <c r="CU167" s="90"/>
    </row>
    <row r="168" spans="1:100" s="2" customFormat="1" x14ac:dyDescent="0.35">
      <c r="A168" s="128"/>
      <c r="B168" s="133"/>
      <c r="C168" s="1"/>
      <c r="D168" s="59"/>
      <c r="E168" s="59"/>
      <c r="F168" s="48"/>
      <c r="G168" s="48"/>
      <c r="H168" s="48"/>
      <c r="I168" s="48"/>
      <c r="J168" s="48"/>
      <c r="K168" s="48"/>
      <c r="L168" s="48"/>
      <c r="M168" s="48"/>
      <c r="N168" s="48"/>
      <c r="O168" s="48"/>
      <c r="P168" s="59"/>
      <c r="Q168" s="59"/>
      <c r="R168" s="1"/>
      <c r="S168" s="1"/>
      <c r="T168" s="1"/>
      <c r="U168" s="1"/>
      <c r="V168" s="1"/>
      <c r="W168" s="59"/>
      <c r="X168" s="59"/>
      <c r="Y168" s="59"/>
      <c r="Z168" s="70"/>
      <c r="AA168" s="48"/>
      <c r="AB168" s="48"/>
      <c r="AC168" s="1"/>
      <c r="AD168" s="1"/>
      <c r="AE168" s="1"/>
      <c r="AF168" s="70"/>
      <c r="AG168" s="48"/>
      <c r="AH168" s="48"/>
      <c r="AI168" s="1"/>
      <c r="AJ168" s="1"/>
      <c r="AK168" s="1"/>
      <c r="AL168" s="70"/>
      <c r="AM168" s="48"/>
      <c r="AN168" s="48"/>
      <c r="AO168" s="1"/>
      <c r="AP168" s="1"/>
      <c r="AQ168" s="1"/>
      <c r="AR168" s="70"/>
      <c r="AS168" s="48"/>
      <c r="AT168" s="48"/>
      <c r="AU168" s="1"/>
      <c r="AV168" s="1"/>
      <c r="AW168" s="1"/>
      <c r="AX168" s="70"/>
      <c r="AY168" s="48"/>
      <c r="AZ168" s="48"/>
      <c r="BA168" s="1"/>
      <c r="BB168" s="1"/>
      <c r="BC168" s="1"/>
      <c r="BD168" s="70"/>
      <c r="BE168" s="48"/>
      <c r="BF168" s="48"/>
      <c r="BG168" s="1"/>
      <c r="BH168" s="1"/>
      <c r="BI168" s="1"/>
      <c r="BJ168" s="70"/>
      <c r="BK168" s="48"/>
      <c r="BL168" s="48"/>
      <c r="BM168" s="1"/>
      <c r="BN168" s="1"/>
      <c r="BO168" s="1"/>
      <c r="BP168" s="70"/>
      <c r="BQ168" s="48"/>
      <c r="BR168" s="76"/>
      <c r="BV168" s="90"/>
      <c r="BW168" s="76"/>
      <c r="BX168" s="76"/>
      <c r="CB168" s="90"/>
      <c r="CC168" s="76"/>
      <c r="CD168" s="76"/>
      <c r="CH168" s="90"/>
      <c r="CI168" s="76"/>
      <c r="CJ168" s="76"/>
      <c r="CN168" s="90"/>
      <c r="CO168" s="76"/>
      <c r="CP168" s="76"/>
      <c r="CS168" s="90"/>
      <c r="CT168" s="90"/>
      <c r="CU168" s="90"/>
    </row>
    <row r="169" spans="1:100" s="2" customFormat="1" x14ac:dyDescent="0.35">
      <c r="A169" s="128"/>
      <c r="B169" s="133"/>
      <c r="C169" s="1"/>
      <c r="D169" s="59"/>
      <c r="E169" s="59"/>
      <c r="F169" s="48"/>
      <c r="G169" s="48"/>
      <c r="H169" s="48"/>
      <c r="I169" s="48"/>
      <c r="J169" s="48"/>
      <c r="K169" s="48"/>
      <c r="L169" s="48"/>
      <c r="M169" s="48"/>
      <c r="N169" s="48"/>
      <c r="O169" s="48"/>
      <c r="P169" s="59"/>
      <c r="Q169" s="59"/>
      <c r="R169" s="1"/>
      <c r="S169" s="1"/>
      <c r="T169" s="1"/>
      <c r="U169" s="1"/>
      <c r="V169" s="1"/>
      <c r="W169" s="59"/>
      <c r="X169" s="59"/>
      <c r="Y169" s="59"/>
      <c r="Z169" s="70"/>
      <c r="AA169" s="48"/>
      <c r="AB169" s="48"/>
      <c r="AC169" s="1"/>
      <c r="AD169" s="1"/>
      <c r="AE169" s="1"/>
      <c r="AF169" s="70"/>
      <c r="AG169" s="48"/>
      <c r="AH169" s="48"/>
      <c r="AI169" s="1"/>
      <c r="AJ169" s="1"/>
      <c r="AK169" s="1"/>
      <c r="AL169" s="70"/>
      <c r="AM169" s="48"/>
      <c r="AN169" s="48"/>
      <c r="AO169" s="1"/>
      <c r="AP169" s="1"/>
      <c r="AQ169" s="1"/>
      <c r="AR169" s="70"/>
      <c r="AS169" s="48"/>
      <c r="AT169" s="48"/>
      <c r="AU169" s="1"/>
      <c r="AV169" s="1"/>
      <c r="AW169" s="1"/>
      <c r="AX169" s="70"/>
      <c r="AY169" s="48"/>
      <c r="AZ169" s="48"/>
      <c r="BA169" s="1"/>
      <c r="BB169" s="1"/>
      <c r="BC169" s="1"/>
      <c r="BD169" s="70"/>
      <c r="BE169" s="48"/>
      <c r="BF169" s="48"/>
      <c r="BG169" s="1"/>
      <c r="BH169" s="1"/>
      <c r="BI169" s="1"/>
      <c r="BJ169" s="70"/>
      <c r="BK169" s="48"/>
      <c r="BL169" s="48"/>
      <c r="BM169" s="1"/>
      <c r="BN169" s="1"/>
      <c r="BO169" s="1"/>
      <c r="BP169" s="70"/>
      <c r="BQ169" s="48"/>
      <c r="BR169" s="76"/>
      <c r="BV169" s="90"/>
      <c r="BW169" s="76"/>
      <c r="BX169" s="76"/>
      <c r="CB169" s="90"/>
      <c r="CC169" s="76"/>
      <c r="CD169" s="76"/>
      <c r="CH169" s="90"/>
      <c r="CI169" s="76"/>
      <c r="CJ169" s="76"/>
      <c r="CN169" s="90"/>
      <c r="CO169" s="76"/>
      <c r="CP169" s="76"/>
      <c r="CS169" s="90"/>
      <c r="CT169" s="90"/>
      <c r="CU169" s="90"/>
    </row>
    <row r="170" spans="1:100" s="2" customFormat="1" x14ac:dyDescent="0.35">
      <c r="A170" s="128"/>
      <c r="B170" s="133"/>
      <c r="C170" s="1"/>
      <c r="D170" s="59"/>
      <c r="E170" s="59"/>
      <c r="F170" s="48"/>
      <c r="G170" s="48"/>
      <c r="H170" s="48"/>
      <c r="I170" s="48"/>
      <c r="J170" s="48"/>
      <c r="K170" s="48"/>
      <c r="L170" s="48"/>
      <c r="M170" s="48"/>
      <c r="N170" s="48"/>
      <c r="O170" s="48"/>
      <c r="P170" s="59"/>
      <c r="Q170" s="59"/>
      <c r="R170" s="1"/>
      <c r="S170" s="1"/>
      <c r="T170" s="1"/>
      <c r="U170" s="1"/>
      <c r="V170" s="1"/>
      <c r="W170" s="59"/>
      <c r="X170" s="59"/>
      <c r="Y170" s="59"/>
      <c r="Z170" s="70"/>
      <c r="AA170" s="48"/>
      <c r="AB170" s="48"/>
      <c r="AC170" s="1"/>
      <c r="AD170" s="1"/>
      <c r="AE170" s="1"/>
      <c r="AF170" s="70"/>
      <c r="AG170" s="48"/>
      <c r="AH170" s="48"/>
      <c r="AI170" s="1"/>
      <c r="AJ170" s="1"/>
      <c r="AK170" s="1"/>
      <c r="AL170" s="70"/>
      <c r="AM170" s="48"/>
      <c r="AN170" s="48"/>
      <c r="AO170" s="1"/>
      <c r="AP170" s="1"/>
      <c r="AQ170" s="1"/>
      <c r="AR170" s="70"/>
      <c r="AS170" s="48"/>
      <c r="AT170" s="48"/>
      <c r="AU170" s="1"/>
      <c r="AV170" s="1"/>
      <c r="AW170" s="1"/>
      <c r="AX170" s="70"/>
      <c r="AY170" s="48"/>
      <c r="AZ170" s="48"/>
      <c r="BA170" s="1"/>
      <c r="BB170" s="1"/>
      <c r="BC170" s="1"/>
      <c r="BD170" s="70"/>
      <c r="BE170" s="48"/>
      <c r="BF170" s="48"/>
      <c r="BG170" s="1"/>
      <c r="BH170" s="1"/>
      <c r="BI170" s="1"/>
      <c r="BJ170" s="70"/>
      <c r="BK170" s="48"/>
      <c r="BL170" s="48"/>
      <c r="BM170" s="1"/>
      <c r="BN170" s="1"/>
      <c r="BO170" s="1"/>
      <c r="BP170" s="70"/>
      <c r="BQ170" s="48"/>
      <c r="BR170" s="76"/>
      <c r="BV170" s="90"/>
      <c r="BW170" s="76"/>
      <c r="BX170" s="76"/>
      <c r="CB170" s="90"/>
      <c r="CC170" s="76"/>
      <c r="CD170" s="76"/>
      <c r="CH170" s="90"/>
      <c r="CI170" s="76"/>
      <c r="CJ170" s="76"/>
      <c r="CN170" s="90"/>
      <c r="CO170" s="76"/>
      <c r="CP170" s="76"/>
      <c r="CS170" s="90"/>
      <c r="CT170" s="90"/>
      <c r="CU170" s="90"/>
    </row>
    <row r="171" spans="1:100" s="2" customFormat="1" x14ac:dyDescent="0.35">
      <c r="A171" s="128"/>
      <c r="B171" s="133"/>
      <c r="C171" s="1"/>
      <c r="D171" s="59"/>
      <c r="E171" s="59"/>
      <c r="F171" s="48"/>
      <c r="G171" s="48"/>
      <c r="H171" s="48"/>
      <c r="I171" s="48"/>
      <c r="J171" s="48"/>
      <c r="K171" s="48"/>
      <c r="L171" s="48"/>
      <c r="M171" s="48"/>
      <c r="N171" s="48"/>
      <c r="O171" s="48"/>
      <c r="P171" s="59"/>
      <c r="Q171" s="59"/>
      <c r="R171" s="1"/>
      <c r="S171" s="1"/>
      <c r="T171" s="1"/>
      <c r="U171" s="1"/>
      <c r="V171" s="1"/>
      <c r="W171" s="59"/>
      <c r="X171" s="59"/>
      <c r="Y171" s="59"/>
      <c r="Z171" s="70"/>
      <c r="AA171" s="48"/>
      <c r="AB171" s="48"/>
      <c r="AC171" s="1"/>
      <c r="AD171" s="1"/>
      <c r="AE171" s="1"/>
      <c r="AF171" s="70"/>
      <c r="AG171" s="48"/>
      <c r="AH171" s="48"/>
      <c r="AI171" s="1"/>
      <c r="AJ171" s="1"/>
      <c r="AK171" s="1"/>
      <c r="AL171" s="70"/>
      <c r="AM171" s="48"/>
      <c r="AN171" s="48"/>
      <c r="AO171" s="1"/>
      <c r="AP171" s="1"/>
      <c r="AQ171" s="1"/>
      <c r="AR171" s="70"/>
      <c r="AS171" s="48"/>
      <c r="AT171" s="48"/>
      <c r="AU171" s="1"/>
      <c r="AV171" s="1"/>
      <c r="AW171" s="1"/>
      <c r="AX171" s="70"/>
      <c r="AY171" s="48"/>
      <c r="AZ171" s="48"/>
      <c r="BA171" s="1"/>
      <c r="BB171" s="1"/>
      <c r="BC171" s="1"/>
      <c r="BD171" s="70"/>
      <c r="BE171" s="48"/>
      <c r="BF171" s="48"/>
      <c r="BG171" s="1"/>
      <c r="BH171" s="1"/>
      <c r="BI171" s="1"/>
      <c r="BJ171" s="70"/>
      <c r="BK171" s="48"/>
      <c r="BL171" s="48"/>
      <c r="BM171" s="1"/>
      <c r="BN171" s="1"/>
      <c r="BO171" s="1"/>
      <c r="BP171" s="70"/>
      <c r="BQ171" s="48"/>
      <c r="BR171" s="76"/>
      <c r="BV171" s="90"/>
      <c r="BW171" s="76"/>
      <c r="BX171" s="76"/>
      <c r="CB171" s="90"/>
      <c r="CC171" s="76"/>
      <c r="CD171" s="76"/>
      <c r="CH171" s="90"/>
      <c r="CI171" s="76"/>
      <c r="CJ171" s="76"/>
      <c r="CN171" s="90"/>
      <c r="CO171" s="76"/>
      <c r="CP171" s="76"/>
      <c r="CS171" s="90"/>
      <c r="CT171" s="90"/>
      <c r="CU171" s="90"/>
    </row>
    <row r="172" spans="1:100" s="2" customFormat="1" x14ac:dyDescent="0.35">
      <c r="A172" s="128"/>
      <c r="B172" s="133"/>
      <c r="C172" s="1"/>
      <c r="D172" s="59"/>
      <c r="E172" s="59"/>
      <c r="F172" s="48"/>
      <c r="G172" s="48"/>
      <c r="H172" s="48"/>
      <c r="I172" s="48"/>
      <c r="J172" s="48"/>
      <c r="K172" s="48"/>
      <c r="L172" s="48"/>
      <c r="M172" s="48"/>
      <c r="N172" s="48"/>
      <c r="O172" s="48"/>
      <c r="P172" s="59"/>
      <c r="Q172" s="59"/>
      <c r="R172" s="1"/>
      <c r="S172" s="1"/>
      <c r="T172" s="1"/>
      <c r="U172" s="1"/>
      <c r="V172" s="1"/>
      <c r="W172" s="59"/>
      <c r="X172" s="59"/>
      <c r="Y172" s="59"/>
      <c r="Z172" s="70"/>
      <c r="AA172" s="48"/>
      <c r="AB172" s="48"/>
      <c r="AC172" s="1"/>
      <c r="AD172" s="1"/>
      <c r="AE172" s="1"/>
      <c r="AF172" s="70"/>
      <c r="AG172" s="48"/>
      <c r="AH172" s="48"/>
      <c r="AI172" s="1"/>
      <c r="AJ172" s="1"/>
      <c r="AK172" s="1"/>
      <c r="AL172" s="70"/>
      <c r="AM172" s="48"/>
      <c r="AN172" s="48"/>
      <c r="AO172" s="1"/>
      <c r="AP172" s="1"/>
      <c r="AQ172" s="1"/>
      <c r="AR172" s="70"/>
      <c r="AS172" s="48"/>
      <c r="AT172" s="48"/>
      <c r="AU172" s="1"/>
      <c r="AV172" s="1"/>
      <c r="AW172" s="1"/>
      <c r="AX172" s="70"/>
      <c r="AY172" s="48"/>
      <c r="AZ172" s="48"/>
      <c r="BA172" s="1"/>
      <c r="BB172" s="1"/>
      <c r="BC172" s="1"/>
      <c r="BD172" s="70"/>
      <c r="BE172" s="48"/>
      <c r="BF172" s="48"/>
      <c r="BG172" s="1"/>
      <c r="BH172" s="1"/>
      <c r="BI172" s="1"/>
      <c r="BJ172" s="70"/>
      <c r="BK172" s="48"/>
      <c r="BL172" s="48"/>
      <c r="BM172" s="1"/>
      <c r="BN172" s="1"/>
      <c r="BO172" s="1"/>
      <c r="BP172" s="70"/>
      <c r="BQ172" s="48"/>
      <c r="BR172" s="76"/>
      <c r="BV172" s="90"/>
      <c r="BW172" s="76"/>
      <c r="BX172" s="76"/>
      <c r="CB172" s="90"/>
      <c r="CC172" s="76"/>
      <c r="CD172" s="76"/>
      <c r="CH172" s="90"/>
      <c r="CI172" s="76"/>
      <c r="CJ172" s="76"/>
      <c r="CN172" s="90"/>
      <c r="CO172" s="76"/>
      <c r="CP172" s="76"/>
      <c r="CS172" s="90"/>
      <c r="CT172" s="90"/>
      <c r="CU172" s="90"/>
    </row>
    <row r="173" spans="1:100" s="2" customFormat="1" x14ac:dyDescent="0.35">
      <c r="A173" s="128"/>
      <c r="B173" s="133"/>
      <c r="C173" s="1"/>
      <c r="D173" s="59"/>
      <c r="E173" s="59"/>
      <c r="F173" s="48"/>
      <c r="G173" s="48"/>
      <c r="H173" s="48"/>
      <c r="I173" s="48"/>
      <c r="J173" s="48"/>
      <c r="K173" s="48"/>
      <c r="L173" s="48"/>
      <c r="M173" s="48"/>
      <c r="N173" s="48"/>
      <c r="O173" s="48"/>
      <c r="P173" s="59"/>
      <c r="Q173" s="59"/>
      <c r="R173" s="1"/>
      <c r="S173" s="1"/>
      <c r="T173" s="1"/>
      <c r="U173" s="1"/>
      <c r="V173" s="1"/>
      <c r="W173" s="59"/>
      <c r="X173" s="59"/>
      <c r="Y173" s="59"/>
      <c r="Z173" s="70"/>
      <c r="AA173" s="48"/>
      <c r="AB173" s="48"/>
      <c r="AC173" s="1"/>
      <c r="AD173" s="1"/>
      <c r="AE173" s="1"/>
      <c r="AF173" s="70"/>
      <c r="AG173" s="48"/>
      <c r="AH173" s="48"/>
      <c r="AI173" s="1"/>
      <c r="AJ173" s="1"/>
      <c r="AK173" s="1"/>
      <c r="AL173" s="70"/>
      <c r="AM173" s="48"/>
      <c r="AN173" s="48"/>
      <c r="AO173" s="1"/>
      <c r="AP173" s="1"/>
      <c r="AQ173" s="1"/>
      <c r="AR173" s="70"/>
      <c r="AS173" s="48"/>
      <c r="AT173" s="48"/>
      <c r="AU173" s="1"/>
      <c r="AV173" s="1"/>
      <c r="AW173" s="1"/>
      <c r="AX173" s="70"/>
      <c r="AY173" s="48"/>
      <c r="AZ173" s="48"/>
      <c r="BA173" s="1"/>
      <c r="BB173" s="1"/>
      <c r="BC173" s="1"/>
      <c r="BD173" s="70"/>
      <c r="BE173" s="48"/>
      <c r="BF173" s="48"/>
      <c r="BG173" s="1"/>
      <c r="BH173" s="1"/>
      <c r="BI173" s="1"/>
      <c r="BJ173" s="70"/>
      <c r="BK173" s="48"/>
      <c r="BL173" s="48"/>
      <c r="BM173" s="1"/>
      <c r="BN173" s="1"/>
      <c r="BO173" s="1"/>
      <c r="BP173" s="70"/>
      <c r="BQ173" s="48"/>
      <c r="BR173" s="76"/>
      <c r="BV173" s="90"/>
      <c r="BW173" s="76"/>
      <c r="BX173" s="76"/>
      <c r="CB173" s="90"/>
      <c r="CC173" s="76"/>
      <c r="CD173" s="76"/>
      <c r="CH173" s="90"/>
      <c r="CI173" s="76"/>
      <c r="CJ173" s="76"/>
      <c r="CN173" s="90"/>
      <c r="CO173" s="76"/>
      <c r="CP173" s="76"/>
      <c r="CS173" s="90"/>
      <c r="CT173" s="90"/>
      <c r="CU173" s="90"/>
    </row>
    <row r="174" spans="1:100" s="2" customFormat="1" x14ac:dyDescent="0.35">
      <c r="A174" s="128"/>
      <c r="B174" s="133"/>
      <c r="C174" s="1"/>
      <c r="D174" s="59"/>
      <c r="E174" s="59"/>
      <c r="F174" s="48"/>
      <c r="G174" s="48"/>
      <c r="H174" s="48"/>
      <c r="I174" s="48"/>
      <c r="J174" s="48"/>
      <c r="K174" s="48"/>
      <c r="L174" s="48"/>
      <c r="M174" s="48"/>
      <c r="N174" s="48"/>
      <c r="O174" s="48"/>
      <c r="P174" s="59"/>
      <c r="Q174" s="59"/>
      <c r="R174" s="1"/>
      <c r="S174" s="1"/>
      <c r="T174" s="1"/>
      <c r="U174" s="1"/>
      <c r="V174" s="1"/>
      <c r="W174" s="59"/>
      <c r="X174" s="59"/>
      <c r="Y174" s="59"/>
      <c r="Z174" s="70"/>
      <c r="AA174" s="48"/>
      <c r="AB174" s="48"/>
      <c r="AC174" s="1"/>
      <c r="AD174" s="1"/>
      <c r="AE174" s="1"/>
      <c r="AF174" s="70"/>
      <c r="AG174" s="48"/>
      <c r="AH174" s="48"/>
      <c r="AI174" s="1"/>
      <c r="AJ174" s="1"/>
      <c r="AK174" s="1"/>
      <c r="AL174" s="70"/>
      <c r="AM174" s="48"/>
      <c r="AN174" s="48"/>
      <c r="AO174" s="1"/>
      <c r="AP174" s="1"/>
      <c r="AQ174" s="1"/>
      <c r="AR174" s="70"/>
      <c r="AS174" s="48"/>
      <c r="AT174" s="48"/>
      <c r="AU174" s="1"/>
      <c r="AV174" s="1"/>
      <c r="AW174" s="1"/>
      <c r="AX174" s="70"/>
      <c r="AY174" s="48"/>
      <c r="AZ174" s="48"/>
      <c r="BA174" s="1"/>
      <c r="BB174" s="1"/>
      <c r="BC174" s="1"/>
      <c r="BD174" s="70"/>
      <c r="BE174" s="48"/>
      <c r="BF174" s="48"/>
      <c r="BG174" s="1"/>
      <c r="BH174" s="1"/>
      <c r="BI174" s="1"/>
      <c r="BJ174" s="70"/>
      <c r="BK174" s="48"/>
      <c r="BL174" s="48"/>
      <c r="BM174" s="1"/>
      <c r="BN174" s="1"/>
      <c r="BO174" s="1"/>
      <c r="BP174" s="70"/>
      <c r="BQ174" s="48"/>
      <c r="BR174" s="76"/>
      <c r="BV174" s="90"/>
      <c r="BW174" s="76"/>
      <c r="BX174" s="76"/>
      <c r="CB174" s="90"/>
      <c r="CC174" s="76"/>
      <c r="CD174" s="76"/>
      <c r="CH174" s="90"/>
      <c r="CI174" s="76"/>
      <c r="CJ174" s="76"/>
      <c r="CN174" s="90"/>
      <c r="CO174" s="76"/>
      <c r="CP174" s="76"/>
      <c r="CS174" s="90"/>
      <c r="CT174" s="90"/>
      <c r="CU174" s="90"/>
    </row>
    <row r="175" spans="1:100" s="2" customFormat="1" x14ac:dyDescent="0.35">
      <c r="A175" s="128"/>
      <c r="B175" s="133"/>
      <c r="C175" s="1"/>
      <c r="D175" s="59"/>
      <c r="E175" s="59"/>
      <c r="F175" s="48"/>
      <c r="G175" s="48"/>
      <c r="H175" s="48"/>
      <c r="I175" s="48"/>
      <c r="J175" s="48"/>
      <c r="K175" s="48"/>
      <c r="L175" s="48"/>
      <c r="M175" s="48"/>
      <c r="N175" s="48"/>
      <c r="O175" s="48"/>
      <c r="P175" s="59"/>
      <c r="Q175" s="59"/>
      <c r="R175" s="1"/>
      <c r="S175" s="1"/>
      <c r="T175" s="1"/>
      <c r="U175" s="1"/>
      <c r="V175" s="1"/>
      <c r="W175" s="59"/>
      <c r="X175" s="59"/>
      <c r="Y175" s="59"/>
      <c r="Z175" s="70"/>
      <c r="AA175" s="48"/>
      <c r="AB175" s="48"/>
      <c r="AC175" s="1"/>
      <c r="AD175" s="1"/>
      <c r="AE175" s="1"/>
      <c r="AF175" s="70"/>
      <c r="AG175" s="48"/>
      <c r="AH175" s="48"/>
      <c r="AI175" s="1"/>
      <c r="AJ175" s="1"/>
      <c r="AK175" s="1"/>
      <c r="AL175" s="70"/>
      <c r="AM175" s="48"/>
      <c r="AN175" s="48"/>
      <c r="AO175" s="1"/>
      <c r="AP175" s="1"/>
      <c r="AQ175" s="1"/>
      <c r="AR175" s="70"/>
      <c r="AS175" s="48"/>
      <c r="AT175" s="48"/>
      <c r="AU175" s="1"/>
      <c r="AV175" s="1"/>
      <c r="AW175" s="1"/>
      <c r="AX175" s="70"/>
      <c r="AY175" s="48"/>
      <c r="AZ175" s="48"/>
      <c r="BA175" s="1"/>
      <c r="BB175" s="1"/>
      <c r="BC175" s="1"/>
      <c r="BD175" s="70"/>
      <c r="BE175" s="48"/>
      <c r="BF175" s="48"/>
      <c r="BG175" s="1"/>
      <c r="BH175" s="1"/>
      <c r="BI175" s="1"/>
      <c r="BJ175" s="70"/>
      <c r="BK175" s="48"/>
      <c r="BL175" s="48"/>
      <c r="BM175" s="1"/>
      <c r="BN175" s="1"/>
      <c r="BO175" s="1"/>
      <c r="BP175" s="70"/>
      <c r="BQ175" s="48"/>
      <c r="BR175" s="76"/>
      <c r="BV175" s="90"/>
      <c r="BW175" s="76"/>
      <c r="BX175" s="76"/>
      <c r="CB175" s="90"/>
      <c r="CC175" s="76"/>
      <c r="CD175" s="76"/>
      <c r="CH175" s="90"/>
      <c r="CI175" s="76"/>
      <c r="CJ175" s="76"/>
      <c r="CN175" s="90"/>
      <c r="CO175" s="76"/>
      <c r="CP175" s="76"/>
      <c r="CS175" s="90"/>
      <c r="CT175" s="90"/>
      <c r="CU175" s="90"/>
    </row>
    <row r="176" spans="1:100" s="2" customFormat="1" x14ac:dyDescent="0.35">
      <c r="A176" s="128"/>
      <c r="B176" s="133"/>
      <c r="C176" s="1"/>
      <c r="D176" s="59"/>
      <c r="E176" s="59"/>
      <c r="F176" s="48"/>
      <c r="G176" s="48"/>
      <c r="H176" s="48"/>
      <c r="I176" s="48"/>
      <c r="J176" s="48"/>
      <c r="K176" s="48"/>
      <c r="L176" s="48"/>
      <c r="M176" s="48"/>
      <c r="N176" s="48"/>
      <c r="O176" s="48"/>
      <c r="P176" s="59"/>
      <c r="Q176" s="59"/>
      <c r="R176" s="1"/>
      <c r="S176" s="1"/>
      <c r="T176" s="1"/>
      <c r="U176" s="1"/>
      <c r="V176" s="1"/>
      <c r="W176" s="59"/>
      <c r="X176" s="59"/>
      <c r="Y176" s="59"/>
      <c r="Z176" s="70"/>
      <c r="AA176" s="48"/>
      <c r="AB176" s="48"/>
      <c r="AC176" s="1"/>
      <c r="AD176" s="1"/>
      <c r="AE176" s="1"/>
      <c r="AF176" s="70"/>
      <c r="AG176" s="48"/>
      <c r="AH176" s="48"/>
      <c r="AI176" s="1"/>
      <c r="AJ176" s="1"/>
      <c r="AK176" s="1"/>
      <c r="AL176" s="70"/>
      <c r="AM176" s="48"/>
      <c r="AN176" s="48"/>
      <c r="AO176" s="1"/>
      <c r="AP176" s="1"/>
      <c r="AQ176" s="1"/>
      <c r="AR176" s="70"/>
      <c r="AS176" s="48"/>
      <c r="AT176" s="48"/>
      <c r="AU176" s="1"/>
      <c r="AV176" s="1"/>
      <c r="AW176" s="1"/>
      <c r="AX176" s="70"/>
      <c r="AY176" s="48"/>
      <c r="AZ176" s="48"/>
      <c r="BA176" s="1"/>
      <c r="BB176" s="1"/>
      <c r="BC176" s="1"/>
      <c r="BD176" s="70"/>
      <c r="BE176" s="48"/>
      <c r="BF176" s="48"/>
      <c r="BG176" s="1"/>
      <c r="BH176" s="1"/>
      <c r="BI176" s="1"/>
      <c r="BJ176" s="70"/>
      <c r="BK176" s="48"/>
      <c r="BL176" s="48"/>
      <c r="BM176" s="1"/>
      <c r="BN176" s="1"/>
      <c r="BO176" s="1"/>
      <c r="BP176" s="70"/>
      <c r="BQ176" s="48"/>
      <c r="BR176" s="76"/>
      <c r="BV176" s="90"/>
      <c r="BW176" s="76"/>
      <c r="BX176" s="76"/>
      <c r="CB176" s="90"/>
      <c r="CC176" s="76"/>
      <c r="CD176" s="76"/>
      <c r="CH176" s="90"/>
      <c r="CI176" s="76"/>
      <c r="CJ176" s="76"/>
      <c r="CN176" s="90"/>
      <c r="CO176" s="76"/>
      <c r="CP176" s="76"/>
      <c r="CS176" s="90"/>
      <c r="CT176" s="90"/>
      <c r="CU176" s="90"/>
    </row>
    <row r="177" spans="1:99" s="2" customFormat="1" x14ac:dyDescent="0.35">
      <c r="A177" s="128"/>
      <c r="B177" s="133"/>
      <c r="C177" s="1"/>
      <c r="D177" s="59"/>
      <c r="E177" s="59"/>
      <c r="F177" s="48"/>
      <c r="G177" s="48"/>
      <c r="H177" s="48"/>
      <c r="I177" s="48"/>
      <c r="J177" s="48"/>
      <c r="K177" s="48"/>
      <c r="L177" s="48"/>
      <c r="M177" s="48"/>
      <c r="N177" s="48"/>
      <c r="O177" s="48"/>
      <c r="P177" s="59"/>
      <c r="Q177" s="59"/>
      <c r="R177" s="1"/>
      <c r="S177" s="1"/>
      <c r="T177" s="1"/>
      <c r="U177" s="1"/>
      <c r="V177" s="1"/>
      <c r="W177" s="59"/>
      <c r="X177" s="59"/>
      <c r="Y177" s="59"/>
      <c r="Z177" s="70"/>
      <c r="AA177" s="48"/>
      <c r="AB177" s="48"/>
      <c r="AC177" s="1"/>
      <c r="AD177" s="1"/>
      <c r="AE177" s="1"/>
      <c r="AF177" s="70"/>
      <c r="AG177" s="48"/>
      <c r="AH177" s="48"/>
      <c r="AI177" s="1"/>
      <c r="AJ177" s="1"/>
      <c r="AK177" s="1"/>
      <c r="AL177" s="70"/>
      <c r="AM177" s="48"/>
      <c r="AN177" s="48"/>
      <c r="AO177" s="1"/>
      <c r="AP177" s="1"/>
      <c r="AQ177" s="1"/>
      <c r="AR177" s="70"/>
      <c r="AS177" s="48"/>
      <c r="AT177" s="48"/>
      <c r="AU177" s="1"/>
      <c r="AV177" s="1"/>
      <c r="AW177" s="1"/>
      <c r="AX177" s="70"/>
      <c r="AY177" s="48"/>
      <c r="AZ177" s="48"/>
      <c r="BA177" s="1"/>
      <c r="BB177" s="1"/>
      <c r="BC177" s="1"/>
      <c r="BD177" s="70"/>
      <c r="BE177" s="48"/>
      <c r="BF177" s="48"/>
      <c r="BG177" s="1"/>
      <c r="BH177" s="1"/>
      <c r="BI177" s="1"/>
      <c r="BJ177" s="70"/>
      <c r="BK177" s="48"/>
      <c r="BL177" s="48"/>
      <c r="BM177" s="1"/>
      <c r="BN177" s="1"/>
      <c r="BO177" s="1"/>
      <c r="BP177" s="70"/>
      <c r="BQ177" s="48"/>
      <c r="BR177" s="76"/>
      <c r="BV177" s="90"/>
      <c r="BW177" s="76"/>
      <c r="BX177" s="76"/>
      <c r="CB177" s="90"/>
      <c r="CC177" s="76"/>
      <c r="CD177" s="76"/>
      <c r="CH177" s="90"/>
      <c r="CI177" s="76"/>
      <c r="CJ177" s="76"/>
      <c r="CN177" s="90"/>
      <c r="CO177" s="76"/>
      <c r="CP177" s="76"/>
      <c r="CS177" s="90"/>
      <c r="CT177" s="90"/>
      <c r="CU177" s="90"/>
    </row>
    <row r="178" spans="1:99" s="2" customFormat="1" x14ac:dyDescent="0.35">
      <c r="A178" s="128"/>
      <c r="B178" s="133"/>
      <c r="C178" s="1"/>
      <c r="D178" s="59"/>
      <c r="E178" s="59"/>
      <c r="F178" s="48"/>
      <c r="G178" s="48"/>
      <c r="H178" s="48"/>
      <c r="I178" s="48"/>
      <c r="J178" s="48"/>
      <c r="K178" s="48"/>
      <c r="L178" s="48"/>
      <c r="M178" s="48"/>
      <c r="N178" s="48"/>
      <c r="O178" s="48"/>
      <c r="P178" s="59"/>
      <c r="Q178" s="59"/>
      <c r="R178" s="1"/>
      <c r="S178" s="1"/>
      <c r="T178" s="1"/>
      <c r="U178" s="1"/>
      <c r="V178" s="1"/>
      <c r="W178" s="59"/>
      <c r="X178" s="59"/>
      <c r="Y178" s="59"/>
      <c r="Z178" s="70"/>
      <c r="AA178" s="48"/>
      <c r="AB178" s="48"/>
      <c r="AC178" s="1"/>
      <c r="AD178" s="1"/>
      <c r="AE178" s="1"/>
      <c r="AF178" s="70"/>
      <c r="AG178" s="48"/>
      <c r="AH178" s="48"/>
      <c r="AI178" s="1"/>
      <c r="AJ178" s="1"/>
      <c r="AK178" s="1"/>
      <c r="AL178" s="70"/>
      <c r="AM178" s="48"/>
      <c r="AN178" s="48"/>
      <c r="AO178" s="1"/>
      <c r="AP178" s="1"/>
      <c r="AQ178" s="1"/>
      <c r="AR178" s="70"/>
      <c r="AS178" s="48"/>
      <c r="AT178" s="48"/>
      <c r="AU178" s="1"/>
      <c r="AV178" s="1"/>
      <c r="AW178" s="1"/>
      <c r="AX178" s="70"/>
      <c r="AY178" s="48"/>
      <c r="AZ178" s="48"/>
      <c r="BA178" s="1"/>
      <c r="BB178" s="1"/>
      <c r="BC178" s="1"/>
      <c r="BD178" s="70"/>
      <c r="BE178" s="48"/>
      <c r="BF178" s="48"/>
      <c r="BG178" s="1"/>
      <c r="BH178" s="1"/>
      <c r="BI178" s="1"/>
      <c r="BJ178" s="70"/>
      <c r="BK178" s="48"/>
      <c r="BL178" s="48"/>
      <c r="BM178" s="1"/>
      <c r="BN178" s="1"/>
      <c r="BO178" s="1"/>
      <c r="BP178" s="70"/>
      <c r="BQ178" s="48"/>
      <c r="BR178" s="76"/>
      <c r="BV178" s="90"/>
      <c r="BW178" s="76"/>
      <c r="BX178" s="76"/>
      <c r="CB178" s="90"/>
      <c r="CC178" s="76"/>
      <c r="CD178" s="76"/>
      <c r="CH178" s="90"/>
      <c r="CI178" s="76"/>
      <c r="CJ178" s="76"/>
      <c r="CN178" s="90"/>
      <c r="CO178" s="76"/>
      <c r="CP178" s="76"/>
      <c r="CS178" s="90"/>
      <c r="CT178" s="90"/>
      <c r="CU178" s="90"/>
    </row>
    <row r="179" spans="1:99" s="2" customFormat="1" x14ac:dyDescent="0.35">
      <c r="A179" s="128"/>
      <c r="B179" s="133"/>
      <c r="C179" s="1"/>
      <c r="D179" s="59"/>
      <c r="E179" s="59"/>
      <c r="F179" s="48"/>
      <c r="G179" s="48"/>
      <c r="H179" s="48"/>
      <c r="I179" s="48"/>
      <c r="J179" s="48"/>
      <c r="K179" s="48"/>
      <c r="L179" s="48"/>
      <c r="M179" s="48"/>
      <c r="N179" s="48"/>
      <c r="O179" s="48"/>
      <c r="P179" s="59"/>
      <c r="Q179" s="59"/>
      <c r="R179" s="1"/>
      <c r="S179" s="1"/>
      <c r="T179" s="1"/>
      <c r="U179" s="1"/>
      <c r="V179" s="1"/>
      <c r="W179" s="59"/>
      <c r="X179" s="59"/>
      <c r="Y179" s="59"/>
      <c r="Z179" s="70"/>
      <c r="AA179" s="48"/>
      <c r="AB179" s="48"/>
      <c r="AC179" s="1"/>
      <c r="AD179" s="1"/>
      <c r="AE179" s="1"/>
      <c r="AF179" s="70"/>
      <c r="AG179" s="48"/>
      <c r="AH179" s="48"/>
      <c r="AI179" s="1"/>
      <c r="AJ179" s="1"/>
      <c r="AK179" s="1"/>
      <c r="AL179" s="70"/>
      <c r="AM179" s="48"/>
      <c r="AN179" s="48"/>
      <c r="AO179" s="1"/>
      <c r="AP179" s="1"/>
      <c r="AQ179" s="1"/>
      <c r="AR179" s="70"/>
      <c r="AS179" s="48"/>
      <c r="AT179" s="48"/>
      <c r="AU179" s="1"/>
      <c r="AV179" s="1"/>
      <c r="AW179" s="1"/>
      <c r="AX179" s="70"/>
      <c r="AY179" s="48"/>
      <c r="AZ179" s="48"/>
      <c r="BA179" s="1"/>
      <c r="BB179" s="1"/>
      <c r="BC179" s="1"/>
      <c r="BD179" s="70"/>
      <c r="BE179" s="48"/>
      <c r="BF179" s="48"/>
      <c r="BG179" s="1"/>
      <c r="BH179" s="1"/>
      <c r="BI179" s="1"/>
      <c r="BJ179" s="70"/>
      <c r="BK179" s="48"/>
      <c r="BL179" s="48"/>
      <c r="BM179" s="1"/>
      <c r="BN179" s="1"/>
      <c r="BO179" s="1"/>
      <c r="BP179" s="70"/>
      <c r="BQ179" s="48"/>
      <c r="BR179" s="76"/>
      <c r="BV179" s="90"/>
      <c r="BW179" s="76"/>
      <c r="BX179" s="76"/>
      <c r="CB179" s="90"/>
      <c r="CC179" s="76"/>
      <c r="CD179" s="76"/>
      <c r="CH179" s="90"/>
      <c r="CI179" s="76"/>
      <c r="CJ179" s="76"/>
      <c r="CN179" s="90"/>
      <c r="CO179" s="76"/>
      <c r="CP179" s="76"/>
      <c r="CS179" s="90"/>
      <c r="CT179" s="90"/>
      <c r="CU179" s="90"/>
    </row>
    <row r="180" spans="1:99" s="2" customFormat="1" x14ac:dyDescent="0.35">
      <c r="A180" s="128"/>
      <c r="B180" s="133"/>
      <c r="C180" s="1"/>
      <c r="D180" s="59"/>
      <c r="E180" s="59"/>
      <c r="F180" s="48"/>
      <c r="G180" s="48"/>
      <c r="H180" s="48"/>
      <c r="I180" s="48"/>
      <c r="J180" s="48"/>
      <c r="K180" s="48"/>
      <c r="L180" s="48"/>
      <c r="M180" s="48"/>
      <c r="N180" s="48"/>
      <c r="O180" s="48"/>
      <c r="P180" s="59"/>
      <c r="Q180" s="59"/>
      <c r="R180" s="1"/>
      <c r="S180" s="1"/>
      <c r="T180" s="1"/>
      <c r="U180" s="1"/>
      <c r="V180" s="1"/>
      <c r="W180" s="59"/>
      <c r="X180" s="59"/>
      <c r="Y180" s="59"/>
      <c r="Z180" s="70"/>
      <c r="AA180" s="48"/>
      <c r="AB180" s="48"/>
      <c r="AC180" s="1"/>
      <c r="AD180" s="1"/>
      <c r="AE180" s="1"/>
      <c r="AF180" s="70"/>
      <c r="AG180" s="48"/>
      <c r="AH180" s="48"/>
      <c r="AI180" s="1"/>
      <c r="AJ180" s="1"/>
      <c r="AK180" s="1"/>
      <c r="AL180" s="70"/>
      <c r="AM180" s="48"/>
      <c r="AN180" s="48"/>
      <c r="AO180" s="1"/>
      <c r="AP180" s="1"/>
      <c r="AQ180" s="1"/>
      <c r="AR180" s="70"/>
      <c r="AS180" s="48"/>
      <c r="AT180" s="48"/>
      <c r="AU180" s="1"/>
      <c r="AV180" s="1"/>
      <c r="AW180" s="1"/>
      <c r="AX180" s="70"/>
      <c r="AY180" s="48"/>
      <c r="AZ180" s="48"/>
      <c r="BA180" s="1"/>
      <c r="BB180" s="1"/>
      <c r="BC180" s="1"/>
      <c r="BD180" s="70"/>
      <c r="BE180" s="48"/>
      <c r="BF180" s="48"/>
      <c r="BG180" s="1"/>
      <c r="BH180" s="1"/>
      <c r="BI180" s="1"/>
      <c r="BJ180" s="70"/>
      <c r="BK180" s="48"/>
      <c r="BL180" s="48"/>
      <c r="BM180" s="1"/>
      <c r="BN180" s="1"/>
      <c r="BO180" s="1"/>
      <c r="BP180" s="70"/>
      <c r="BQ180" s="48"/>
      <c r="BR180" s="76"/>
      <c r="BV180" s="90"/>
      <c r="BW180" s="76"/>
      <c r="BX180" s="76"/>
      <c r="CB180" s="90"/>
      <c r="CC180" s="76"/>
      <c r="CD180" s="76"/>
      <c r="CH180" s="90"/>
      <c r="CI180" s="76"/>
      <c r="CJ180" s="76"/>
      <c r="CN180" s="90"/>
      <c r="CO180" s="76"/>
      <c r="CP180" s="76"/>
      <c r="CS180" s="90"/>
      <c r="CT180" s="90"/>
      <c r="CU180" s="90"/>
    </row>
    <row r="181" spans="1:99" s="2" customFormat="1" x14ac:dyDescent="0.35">
      <c r="A181" s="128"/>
      <c r="B181" s="133"/>
      <c r="C181" s="1"/>
      <c r="D181" s="59"/>
      <c r="E181" s="59"/>
      <c r="F181" s="48"/>
      <c r="G181" s="48"/>
      <c r="H181" s="48"/>
      <c r="I181" s="48"/>
      <c r="J181" s="48"/>
      <c r="K181" s="48"/>
      <c r="L181" s="48"/>
      <c r="M181" s="48"/>
      <c r="N181" s="48"/>
      <c r="O181" s="48"/>
      <c r="P181" s="59"/>
      <c r="Q181" s="59"/>
      <c r="R181" s="1"/>
      <c r="S181" s="1"/>
      <c r="T181" s="1"/>
      <c r="U181" s="1"/>
      <c r="V181" s="1"/>
      <c r="W181" s="59"/>
      <c r="X181" s="59"/>
      <c r="Y181" s="59"/>
      <c r="Z181" s="70"/>
      <c r="AA181" s="48"/>
      <c r="AB181" s="48"/>
      <c r="AC181" s="1"/>
      <c r="AD181" s="1"/>
      <c r="AE181" s="1"/>
      <c r="AF181" s="70"/>
      <c r="AG181" s="48"/>
      <c r="AH181" s="48"/>
      <c r="AI181" s="1"/>
      <c r="AJ181" s="1"/>
      <c r="AK181" s="1"/>
      <c r="AL181" s="70"/>
      <c r="AM181" s="48"/>
      <c r="AN181" s="48"/>
      <c r="AO181" s="1"/>
      <c r="AP181" s="1"/>
      <c r="AQ181" s="1"/>
      <c r="AR181" s="70"/>
      <c r="AS181" s="48"/>
      <c r="AT181" s="48"/>
      <c r="AU181" s="1"/>
      <c r="AV181" s="1"/>
      <c r="AW181" s="1"/>
      <c r="AX181" s="70"/>
      <c r="AY181" s="48"/>
      <c r="AZ181" s="48"/>
      <c r="BA181" s="1"/>
      <c r="BB181" s="1"/>
      <c r="BC181" s="1"/>
      <c r="BD181" s="70"/>
      <c r="BE181" s="48"/>
      <c r="BF181" s="48"/>
      <c r="BG181" s="1"/>
      <c r="BH181" s="1"/>
      <c r="BI181" s="1"/>
      <c r="BJ181" s="70"/>
      <c r="BK181" s="48"/>
      <c r="BL181" s="48"/>
      <c r="BM181" s="1"/>
      <c r="BN181" s="1"/>
      <c r="BO181" s="1"/>
      <c r="BP181" s="70"/>
      <c r="BQ181" s="48"/>
      <c r="BR181" s="76"/>
      <c r="BV181" s="90"/>
      <c r="BW181" s="76"/>
      <c r="BX181" s="76"/>
      <c r="CB181" s="90"/>
      <c r="CC181" s="76"/>
      <c r="CD181" s="76"/>
      <c r="CH181" s="90"/>
      <c r="CI181" s="76"/>
      <c r="CJ181" s="76"/>
      <c r="CN181" s="90"/>
      <c r="CO181" s="76"/>
      <c r="CP181" s="76"/>
      <c r="CS181" s="90"/>
      <c r="CT181" s="90"/>
      <c r="CU181" s="90"/>
    </row>
    <row r="182" spans="1:99" s="2" customFormat="1" x14ac:dyDescent="0.35">
      <c r="A182" s="128"/>
      <c r="B182" s="133"/>
      <c r="C182" s="1"/>
      <c r="D182" s="59"/>
      <c r="E182" s="59"/>
      <c r="F182" s="48"/>
      <c r="G182" s="48"/>
      <c r="H182" s="48"/>
      <c r="I182" s="48"/>
      <c r="J182" s="48"/>
      <c r="K182" s="48"/>
      <c r="L182" s="48"/>
      <c r="M182" s="48"/>
      <c r="N182" s="48"/>
      <c r="O182" s="48"/>
      <c r="P182" s="59"/>
      <c r="Q182" s="59"/>
      <c r="R182" s="1"/>
      <c r="S182" s="1"/>
      <c r="T182" s="1"/>
      <c r="U182" s="1"/>
      <c r="V182" s="1"/>
      <c r="W182" s="59"/>
      <c r="X182" s="59"/>
      <c r="Y182" s="59"/>
      <c r="Z182" s="70"/>
      <c r="AA182" s="48"/>
      <c r="AB182" s="48"/>
      <c r="AC182" s="1"/>
      <c r="AD182" s="1"/>
      <c r="AE182" s="1"/>
      <c r="AF182" s="70"/>
      <c r="AG182" s="48"/>
      <c r="AH182" s="48"/>
      <c r="AI182" s="1"/>
      <c r="AJ182" s="1"/>
      <c r="AK182" s="1"/>
      <c r="AL182" s="70"/>
      <c r="AM182" s="48"/>
      <c r="AN182" s="48"/>
      <c r="AO182" s="1"/>
      <c r="AP182" s="1"/>
      <c r="AQ182" s="1"/>
      <c r="AR182" s="70"/>
      <c r="AS182" s="48"/>
      <c r="AT182" s="48"/>
      <c r="AU182" s="1"/>
      <c r="AV182" s="1"/>
      <c r="AW182" s="1"/>
      <c r="AX182" s="70"/>
      <c r="AY182" s="48"/>
      <c r="AZ182" s="48"/>
      <c r="BA182" s="1"/>
      <c r="BB182" s="1"/>
      <c r="BC182" s="1"/>
      <c r="BD182" s="70"/>
      <c r="BE182" s="48"/>
      <c r="BF182" s="48"/>
      <c r="BG182" s="1"/>
      <c r="BH182" s="1"/>
      <c r="BI182" s="1"/>
      <c r="BJ182" s="70"/>
      <c r="BK182" s="48"/>
      <c r="BL182" s="48"/>
      <c r="BM182" s="1"/>
      <c r="BN182" s="1"/>
      <c r="BO182" s="1"/>
      <c r="BP182" s="70"/>
      <c r="BQ182" s="48"/>
      <c r="BR182" s="76"/>
      <c r="BV182" s="90"/>
      <c r="BW182" s="76"/>
      <c r="BX182" s="76"/>
      <c r="CB182" s="90"/>
      <c r="CC182" s="76"/>
      <c r="CD182" s="76"/>
      <c r="CH182" s="90"/>
      <c r="CI182" s="76"/>
      <c r="CJ182" s="76"/>
      <c r="CN182" s="90"/>
      <c r="CO182" s="76"/>
      <c r="CP182" s="76"/>
      <c r="CS182" s="90"/>
      <c r="CT182" s="90"/>
      <c r="CU182" s="90"/>
    </row>
    <row r="183" spans="1:99" s="2" customFormat="1" x14ac:dyDescent="0.35">
      <c r="A183" s="128"/>
      <c r="B183" s="133"/>
      <c r="C183" s="1"/>
      <c r="D183" s="59"/>
      <c r="E183" s="59"/>
      <c r="F183" s="48"/>
      <c r="G183" s="48"/>
      <c r="H183" s="48"/>
      <c r="I183" s="48"/>
      <c r="J183" s="48"/>
      <c r="K183" s="48"/>
      <c r="L183" s="48"/>
      <c r="M183" s="48"/>
      <c r="N183" s="48"/>
      <c r="O183" s="48"/>
      <c r="P183" s="59"/>
      <c r="Q183" s="59"/>
      <c r="R183" s="1"/>
      <c r="S183" s="1"/>
      <c r="T183" s="1"/>
      <c r="U183" s="1"/>
      <c r="V183" s="1"/>
      <c r="W183" s="59"/>
      <c r="X183" s="59"/>
      <c r="Y183" s="59"/>
      <c r="Z183" s="70"/>
      <c r="AA183" s="48"/>
      <c r="AB183" s="48"/>
      <c r="AC183" s="1"/>
      <c r="AD183" s="1"/>
      <c r="AE183" s="1"/>
      <c r="AF183" s="70"/>
      <c r="AG183" s="48"/>
      <c r="AH183" s="48"/>
      <c r="AI183" s="1"/>
      <c r="AJ183" s="1"/>
      <c r="AK183" s="1"/>
      <c r="AL183" s="70"/>
      <c r="AM183" s="48"/>
      <c r="AN183" s="48"/>
      <c r="AO183" s="1"/>
      <c r="AP183" s="1"/>
      <c r="AQ183" s="1"/>
      <c r="AR183" s="70"/>
      <c r="AS183" s="48"/>
      <c r="AT183" s="48"/>
      <c r="AU183" s="1"/>
      <c r="AV183" s="1"/>
      <c r="AW183" s="1"/>
      <c r="AX183" s="70"/>
      <c r="AY183" s="48"/>
      <c r="AZ183" s="48"/>
      <c r="BA183" s="1"/>
      <c r="BB183" s="1"/>
      <c r="BC183" s="1"/>
      <c r="BD183" s="70"/>
      <c r="BE183" s="48"/>
      <c r="BF183" s="48"/>
      <c r="BG183" s="1"/>
      <c r="BH183" s="1"/>
      <c r="BI183" s="1"/>
      <c r="BJ183" s="70"/>
      <c r="BK183" s="48"/>
      <c r="BL183" s="48"/>
      <c r="BM183" s="1"/>
      <c r="BN183" s="1"/>
      <c r="BO183" s="1"/>
      <c r="BP183" s="70"/>
      <c r="BQ183" s="48"/>
      <c r="BR183" s="76"/>
      <c r="BV183" s="90"/>
      <c r="BW183" s="76"/>
      <c r="BX183" s="76"/>
      <c r="CB183" s="90"/>
      <c r="CC183" s="76"/>
      <c r="CD183" s="76"/>
      <c r="CH183" s="90"/>
      <c r="CI183" s="76"/>
      <c r="CJ183" s="76"/>
      <c r="CN183" s="90"/>
      <c r="CO183" s="76"/>
      <c r="CP183" s="76"/>
      <c r="CS183" s="90"/>
      <c r="CT183" s="90"/>
      <c r="CU183" s="90"/>
    </row>
    <row r="184" spans="1:99" s="2" customFormat="1" x14ac:dyDescent="0.35">
      <c r="A184" s="128"/>
      <c r="B184" s="133"/>
      <c r="C184" s="1"/>
      <c r="D184" s="59"/>
      <c r="E184" s="59"/>
      <c r="F184" s="48"/>
      <c r="G184" s="48"/>
      <c r="H184" s="48"/>
      <c r="I184" s="48"/>
      <c r="J184" s="48"/>
      <c r="K184" s="48"/>
      <c r="L184" s="48"/>
      <c r="M184" s="48"/>
      <c r="N184" s="48"/>
      <c r="O184" s="48"/>
      <c r="P184" s="59"/>
      <c r="Q184" s="59"/>
      <c r="R184" s="1"/>
      <c r="S184" s="1"/>
      <c r="T184" s="1"/>
      <c r="U184" s="1"/>
      <c r="V184" s="1"/>
      <c r="W184" s="59"/>
      <c r="X184" s="59"/>
      <c r="Y184" s="59"/>
      <c r="Z184" s="70"/>
      <c r="AA184" s="48"/>
      <c r="AB184" s="48"/>
      <c r="AC184" s="1"/>
      <c r="AD184" s="1"/>
      <c r="AE184" s="1"/>
      <c r="AF184" s="70"/>
      <c r="AG184" s="48"/>
      <c r="AH184" s="48"/>
      <c r="AI184" s="1"/>
      <c r="AJ184" s="1"/>
      <c r="AK184" s="1"/>
      <c r="AL184" s="70"/>
      <c r="AM184" s="48"/>
      <c r="AN184" s="48"/>
      <c r="AO184" s="1"/>
      <c r="AP184" s="1"/>
      <c r="AQ184" s="1"/>
      <c r="AR184" s="70"/>
      <c r="AS184" s="48"/>
      <c r="AT184" s="48"/>
      <c r="AU184" s="1"/>
      <c r="AV184" s="1"/>
      <c r="AW184" s="1"/>
      <c r="AX184" s="70"/>
      <c r="AY184" s="48"/>
      <c r="AZ184" s="48"/>
      <c r="BA184" s="1"/>
      <c r="BB184" s="1"/>
      <c r="BC184" s="1"/>
      <c r="BD184" s="70"/>
      <c r="BE184" s="48"/>
      <c r="BF184" s="48"/>
      <c r="BG184" s="1"/>
      <c r="BH184" s="1"/>
      <c r="BI184" s="1"/>
      <c r="BJ184" s="70"/>
      <c r="BK184" s="48"/>
      <c r="BL184" s="48"/>
      <c r="BM184" s="1"/>
      <c r="BN184" s="1"/>
      <c r="BO184" s="1"/>
      <c r="BP184" s="70"/>
      <c r="BQ184" s="48"/>
      <c r="BR184" s="76"/>
      <c r="BV184" s="90"/>
      <c r="BW184" s="76"/>
      <c r="BX184" s="76"/>
      <c r="CB184" s="90"/>
      <c r="CC184" s="76"/>
      <c r="CD184" s="76"/>
      <c r="CH184" s="90"/>
      <c r="CI184" s="76"/>
      <c r="CJ184" s="76"/>
      <c r="CN184" s="90"/>
      <c r="CO184" s="76"/>
      <c r="CP184" s="76"/>
      <c r="CS184" s="90"/>
      <c r="CT184" s="90"/>
      <c r="CU184" s="90"/>
    </row>
    <row r="185" spans="1:99" s="2" customFormat="1" x14ac:dyDescent="0.35">
      <c r="A185" s="128"/>
      <c r="B185" s="133"/>
      <c r="C185" s="1"/>
      <c r="D185" s="59"/>
      <c r="E185" s="59"/>
      <c r="F185" s="48"/>
      <c r="G185" s="48"/>
      <c r="H185" s="48"/>
      <c r="I185" s="48"/>
      <c r="J185" s="48"/>
      <c r="K185" s="48"/>
      <c r="L185" s="48"/>
      <c r="M185" s="48"/>
      <c r="N185" s="48"/>
      <c r="O185" s="48"/>
      <c r="P185" s="59"/>
      <c r="Q185" s="59"/>
      <c r="R185" s="1"/>
      <c r="S185" s="1"/>
      <c r="T185" s="1"/>
      <c r="U185" s="1"/>
      <c r="V185" s="1"/>
      <c r="W185" s="59"/>
      <c r="X185" s="59"/>
      <c r="Y185" s="59"/>
      <c r="Z185" s="70"/>
      <c r="AA185" s="48"/>
      <c r="AB185" s="48"/>
      <c r="AC185" s="1"/>
      <c r="AD185" s="1"/>
      <c r="AE185" s="1"/>
      <c r="AF185" s="70"/>
      <c r="AG185" s="48"/>
      <c r="AH185" s="48"/>
      <c r="AI185" s="1"/>
      <c r="AJ185" s="1"/>
      <c r="AK185" s="1"/>
      <c r="AL185" s="70"/>
      <c r="AM185" s="48"/>
      <c r="AN185" s="48"/>
      <c r="AO185" s="1"/>
      <c r="AP185" s="1"/>
      <c r="AQ185" s="1"/>
      <c r="AR185" s="70"/>
      <c r="AS185" s="48"/>
      <c r="AT185" s="48"/>
      <c r="AU185" s="1"/>
      <c r="AV185" s="1"/>
      <c r="AW185" s="1"/>
      <c r="AX185" s="70"/>
      <c r="AY185" s="48"/>
      <c r="AZ185" s="48"/>
      <c r="BA185" s="1"/>
      <c r="BB185" s="1"/>
      <c r="BC185" s="1"/>
      <c r="BD185" s="70"/>
      <c r="BE185" s="48"/>
      <c r="BF185" s="48"/>
      <c r="BG185" s="1"/>
      <c r="BH185" s="1"/>
      <c r="BI185" s="1"/>
      <c r="BJ185" s="70"/>
      <c r="BK185" s="48"/>
      <c r="BL185" s="48"/>
      <c r="BM185" s="1"/>
      <c r="BN185" s="1"/>
      <c r="BO185" s="1"/>
      <c r="BP185" s="70"/>
      <c r="BQ185" s="48"/>
      <c r="BR185" s="76"/>
      <c r="BV185" s="90"/>
      <c r="BW185" s="76"/>
      <c r="BX185" s="76"/>
      <c r="CB185" s="90"/>
      <c r="CC185" s="76"/>
      <c r="CD185" s="76"/>
      <c r="CH185" s="90"/>
      <c r="CI185" s="76"/>
      <c r="CJ185" s="76"/>
      <c r="CN185" s="90"/>
      <c r="CO185" s="76"/>
      <c r="CP185" s="76"/>
      <c r="CS185" s="90"/>
      <c r="CT185" s="90"/>
      <c r="CU185" s="90"/>
    </row>
    <row r="186" spans="1:99" s="2" customFormat="1" x14ac:dyDescent="0.35">
      <c r="A186" s="128"/>
      <c r="B186" s="133"/>
      <c r="C186" s="1"/>
      <c r="D186" s="59"/>
      <c r="E186" s="59"/>
      <c r="F186" s="48"/>
      <c r="G186" s="48"/>
      <c r="H186" s="48"/>
      <c r="I186" s="48"/>
      <c r="J186" s="48"/>
      <c r="K186" s="48"/>
      <c r="L186" s="48"/>
      <c r="M186" s="48"/>
      <c r="N186" s="48"/>
      <c r="O186" s="48"/>
      <c r="P186" s="59"/>
      <c r="Q186" s="59"/>
      <c r="R186" s="1"/>
      <c r="S186" s="1"/>
      <c r="T186" s="1"/>
      <c r="U186" s="1"/>
      <c r="V186" s="1"/>
      <c r="W186" s="59"/>
      <c r="X186" s="59"/>
      <c r="Y186" s="59"/>
      <c r="Z186" s="70"/>
      <c r="AA186" s="48"/>
      <c r="AB186" s="48"/>
      <c r="AC186" s="1"/>
      <c r="AD186" s="1"/>
      <c r="AE186" s="1"/>
      <c r="AF186" s="70"/>
      <c r="AG186" s="48"/>
      <c r="AH186" s="48"/>
      <c r="AI186" s="1"/>
      <c r="AJ186" s="1"/>
      <c r="AK186" s="1"/>
      <c r="AL186" s="70"/>
      <c r="AM186" s="48"/>
      <c r="AN186" s="48"/>
      <c r="AO186" s="1"/>
      <c r="AP186" s="1"/>
      <c r="AQ186" s="1"/>
      <c r="AR186" s="70"/>
      <c r="AS186" s="48"/>
      <c r="AT186" s="48"/>
      <c r="AU186" s="1"/>
      <c r="AV186" s="1"/>
      <c r="AW186" s="1"/>
      <c r="AX186" s="70"/>
      <c r="AY186" s="48"/>
      <c r="AZ186" s="48"/>
      <c r="BA186" s="1"/>
      <c r="BB186" s="1"/>
      <c r="BC186" s="1"/>
      <c r="BD186" s="70"/>
      <c r="BE186" s="48"/>
      <c r="BF186" s="48"/>
      <c r="BG186" s="1"/>
      <c r="BH186" s="1"/>
      <c r="BI186" s="1"/>
      <c r="BJ186" s="70"/>
      <c r="BK186" s="48"/>
      <c r="BL186" s="48"/>
      <c r="BM186" s="1"/>
      <c r="BN186" s="1"/>
      <c r="BO186" s="1"/>
      <c r="BP186" s="70"/>
      <c r="BQ186" s="48"/>
      <c r="BR186" s="76"/>
      <c r="BV186" s="90"/>
      <c r="BW186" s="76"/>
      <c r="BX186" s="76"/>
      <c r="CB186" s="90"/>
      <c r="CC186" s="76"/>
      <c r="CD186" s="76"/>
      <c r="CH186" s="90"/>
      <c r="CI186" s="76"/>
      <c r="CJ186" s="76"/>
      <c r="CN186" s="90"/>
      <c r="CO186" s="76"/>
      <c r="CP186" s="76"/>
      <c r="CS186" s="90"/>
      <c r="CT186" s="90"/>
      <c r="CU186" s="90"/>
    </row>
    <row r="187" spans="1:99" s="2" customFormat="1" x14ac:dyDescent="0.35">
      <c r="A187" s="128"/>
      <c r="B187" s="133"/>
      <c r="C187" s="1"/>
      <c r="D187" s="59"/>
      <c r="E187" s="59"/>
      <c r="F187" s="48"/>
      <c r="G187" s="48"/>
      <c r="H187" s="48"/>
      <c r="I187" s="48"/>
      <c r="J187" s="48"/>
      <c r="K187" s="48"/>
      <c r="L187" s="48"/>
      <c r="M187" s="48"/>
      <c r="N187" s="48"/>
      <c r="O187" s="48"/>
      <c r="P187" s="59"/>
      <c r="Q187" s="59"/>
      <c r="R187" s="1"/>
      <c r="S187" s="1"/>
      <c r="T187" s="1"/>
      <c r="U187" s="1"/>
      <c r="V187" s="1"/>
      <c r="W187" s="59"/>
      <c r="X187" s="59"/>
      <c r="Y187" s="59"/>
      <c r="Z187" s="70"/>
      <c r="AA187" s="48"/>
      <c r="AB187" s="48"/>
      <c r="AC187" s="1"/>
      <c r="AD187" s="1"/>
      <c r="AE187" s="1"/>
      <c r="AF187" s="70"/>
      <c r="AG187" s="48"/>
      <c r="AH187" s="48"/>
      <c r="AI187" s="1"/>
      <c r="AJ187" s="1"/>
      <c r="AK187" s="1"/>
      <c r="AL187" s="70"/>
      <c r="AM187" s="48"/>
      <c r="AN187" s="48"/>
      <c r="AO187" s="1"/>
      <c r="AP187" s="1"/>
      <c r="AQ187" s="1"/>
      <c r="AR187" s="70"/>
      <c r="AS187" s="48"/>
      <c r="AT187" s="48"/>
      <c r="AU187" s="1"/>
      <c r="AV187" s="1"/>
      <c r="AW187" s="1"/>
      <c r="AX187" s="70"/>
      <c r="AY187" s="48"/>
      <c r="AZ187" s="48"/>
      <c r="BA187" s="1"/>
      <c r="BB187" s="1"/>
      <c r="BC187" s="1"/>
      <c r="BD187" s="70"/>
      <c r="BE187" s="48"/>
      <c r="BF187" s="48"/>
      <c r="BG187" s="1"/>
      <c r="BH187" s="1"/>
      <c r="BI187" s="1"/>
      <c r="BJ187" s="70"/>
      <c r="BK187" s="48"/>
      <c r="BL187" s="48"/>
      <c r="BM187" s="1"/>
      <c r="BN187" s="1"/>
      <c r="BO187" s="1"/>
      <c r="BP187" s="70"/>
      <c r="BQ187" s="48"/>
      <c r="BR187" s="76"/>
      <c r="BV187" s="90"/>
      <c r="BW187" s="76"/>
      <c r="BX187" s="76"/>
      <c r="CB187" s="90"/>
      <c r="CC187" s="76"/>
      <c r="CD187" s="76"/>
      <c r="CH187" s="90"/>
      <c r="CI187" s="76"/>
      <c r="CJ187" s="76"/>
      <c r="CN187" s="90"/>
      <c r="CO187" s="76"/>
      <c r="CP187" s="76"/>
      <c r="CS187" s="90"/>
      <c r="CT187" s="90"/>
      <c r="CU187" s="90"/>
    </row>
    <row r="188" spans="1:99" s="2" customFormat="1" x14ac:dyDescent="0.35">
      <c r="A188" s="128"/>
      <c r="B188" s="133"/>
      <c r="C188" s="1"/>
      <c r="D188" s="59"/>
      <c r="E188" s="59"/>
      <c r="F188" s="48"/>
      <c r="G188" s="48"/>
      <c r="H188" s="48"/>
      <c r="I188" s="48"/>
      <c r="J188" s="48"/>
      <c r="K188" s="48"/>
      <c r="L188" s="48"/>
      <c r="M188" s="48"/>
      <c r="N188" s="48"/>
      <c r="O188" s="48"/>
      <c r="P188" s="59"/>
      <c r="Q188" s="59"/>
      <c r="R188" s="1"/>
      <c r="S188" s="1"/>
      <c r="T188" s="1"/>
      <c r="U188" s="1"/>
      <c r="V188" s="1"/>
      <c r="W188" s="59"/>
      <c r="X188" s="59"/>
      <c r="Y188" s="59"/>
      <c r="Z188" s="70"/>
      <c r="AA188" s="48"/>
      <c r="AB188" s="48"/>
      <c r="AC188" s="1"/>
      <c r="AD188" s="1"/>
      <c r="AE188" s="1"/>
      <c r="AF188" s="70"/>
      <c r="AG188" s="48"/>
      <c r="AH188" s="48"/>
      <c r="AI188" s="1"/>
      <c r="AJ188" s="1"/>
      <c r="AK188" s="1"/>
      <c r="AL188" s="70"/>
      <c r="AM188" s="48"/>
      <c r="AN188" s="48"/>
      <c r="AO188" s="1"/>
      <c r="AP188" s="1"/>
      <c r="AQ188" s="1"/>
      <c r="AR188" s="70"/>
      <c r="AS188" s="48"/>
      <c r="AT188" s="48"/>
      <c r="AU188" s="1"/>
      <c r="AV188" s="1"/>
      <c r="AW188" s="1"/>
      <c r="AX188" s="70"/>
      <c r="AY188" s="48"/>
      <c r="AZ188" s="48"/>
      <c r="BA188" s="1"/>
      <c r="BB188" s="1"/>
      <c r="BC188" s="1"/>
      <c r="BD188" s="70"/>
      <c r="BE188" s="48"/>
      <c r="BF188" s="48"/>
      <c r="BG188" s="1"/>
      <c r="BH188" s="1"/>
      <c r="BI188" s="1"/>
      <c r="BJ188" s="70"/>
      <c r="BK188" s="48"/>
      <c r="BL188" s="48"/>
      <c r="BM188" s="1"/>
      <c r="BN188" s="1"/>
      <c r="BO188" s="1"/>
      <c r="BP188" s="70"/>
      <c r="BQ188" s="48"/>
      <c r="BR188" s="76"/>
      <c r="BV188" s="90"/>
      <c r="BW188" s="76"/>
      <c r="BX188" s="76"/>
      <c r="CB188" s="90"/>
      <c r="CC188" s="76"/>
      <c r="CD188" s="76"/>
      <c r="CH188" s="90"/>
      <c r="CI188" s="76"/>
      <c r="CJ188" s="76"/>
      <c r="CN188" s="90"/>
      <c r="CO188" s="76"/>
      <c r="CP188" s="76"/>
      <c r="CS188" s="90"/>
      <c r="CT188" s="90"/>
      <c r="CU188" s="90"/>
    </row>
    <row r="189" spans="1:99" s="2" customFormat="1" x14ac:dyDescent="0.35">
      <c r="A189" s="128"/>
      <c r="B189" s="133"/>
      <c r="C189" s="1"/>
      <c r="D189" s="59"/>
      <c r="E189" s="59"/>
      <c r="F189" s="48"/>
      <c r="G189" s="48"/>
      <c r="H189" s="48"/>
      <c r="I189" s="48"/>
      <c r="J189" s="48"/>
      <c r="K189" s="48"/>
      <c r="L189" s="48"/>
      <c r="M189" s="48"/>
      <c r="N189" s="48"/>
      <c r="O189" s="48"/>
      <c r="P189" s="59"/>
      <c r="Q189" s="59"/>
      <c r="R189" s="1"/>
      <c r="S189" s="1"/>
      <c r="T189" s="1"/>
      <c r="U189" s="1"/>
      <c r="V189" s="1"/>
      <c r="W189" s="59"/>
      <c r="X189" s="59"/>
      <c r="Y189" s="59"/>
      <c r="Z189" s="70"/>
      <c r="AA189" s="48"/>
      <c r="AB189" s="48"/>
      <c r="AC189" s="1"/>
      <c r="AD189" s="1"/>
      <c r="AE189" s="1"/>
      <c r="AF189" s="70"/>
      <c r="AG189" s="48"/>
      <c r="AH189" s="48"/>
      <c r="AI189" s="1"/>
      <c r="AJ189" s="1"/>
      <c r="AK189" s="1"/>
      <c r="AL189" s="70"/>
      <c r="AM189" s="48"/>
      <c r="AN189" s="48"/>
      <c r="AO189" s="1"/>
      <c r="AP189" s="1"/>
      <c r="AQ189" s="1"/>
      <c r="AR189" s="70"/>
      <c r="AS189" s="48"/>
      <c r="AT189" s="48"/>
      <c r="AU189" s="1"/>
      <c r="AV189" s="1"/>
      <c r="AW189" s="1"/>
      <c r="AX189" s="70"/>
      <c r="AY189" s="48"/>
      <c r="AZ189" s="48"/>
      <c r="BA189" s="1"/>
      <c r="BB189" s="1"/>
      <c r="BC189" s="1"/>
      <c r="BD189" s="70"/>
      <c r="BE189" s="48"/>
      <c r="BF189" s="48"/>
      <c r="BG189" s="1"/>
      <c r="BH189" s="1"/>
      <c r="BI189" s="1"/>
      <c r="BJ189" s="70"/>
      <c r="BK189" s="48"/>
      <c r="BL189" s="48"/>
      <c r="BM189" s="1"/>
      <c r="BN189" s="1"/>
      <c r="BO189" s="1"/>
      <c r="BP189" s="70"/>
      <c r="BQ189" s="48"/>
      <c r="BR189" s="76"/>
      <c r="BV189" s="90"/>
      <c r="BW189" s="76"/>
      <c r="BX189" s="76"/>
      <c r="CB189" s="90"/>
      <c r="CC189" s="76"/>
      <c r="CD189" s="76"/>
      <c r="CH189" s="90"/>
      <c r="CI189" s="76"/>
      <c r="CJ189" s="76"/>
      <c r="CN189" s="90"/>
      <c r="CO189" s="76"/>
      <c r="CP189" s="76"/>
      <c r="CS189" s="90"/>
      <c r="CT189" s="90"/>
      <c r="CU189" s="90"/>
    </row>
    <row r="190" spans="1:99" s="2" customFormat="1" x14ac:dyDescent="0.35">
      <c r="A190" s="128"/>
      <c r="B190" s="133"/>
      <c r="C190" s="1"/>
      <c r="D190" s="59"/>
      <c r="E190" s="59"/>
      <c r="F190" s="48"/>
      <c r="G190" s="48"/>
      <c r="H190" s="48"/>
      <c r="I190" s="48"/>
      <c r="J190" s="48"/>
      <c r="K190" s="48"/>
      <c r="L190" s="48"/>
      <c r="M190" s="48"/>
      <c r="N190" s="48"/>
      <c r="O190" s="48"/>
      <c r="P190" s="59"/>
      <c r="Q190" s="59"/>
      <c r="R190" s="1"/>
      <c r="S190" s="1"/>
      <c r="T190" s="1"/>
      <c r="U190" s="1"/>
      <c r="V190" s="1"/>
      <c r="W190" s="59"/>
      <c r="X190" s="59"/>
      <c r="Y190" s="59"/>
      <c r="Z190" s="70"/>
      <c r="AA190" s="48"/>
      <c r="AB190" s="48"/>
      <c r="AC190" s="1"/>
      <c r="AD190" s="1"/>
      <c r="AE190" s="1"/>
      <c r="AF190" s="70"/>
      <c r="AG190" s="48"/>
      <c r="AH190" s="48"/>
      <c r="AI190" s="1"/>
      <c r="AJ190" s="1"/>
      <c r="AK190" s="1"/>
      <c r="AL190" s="70"/>
      <c r="AM190" s="48"/>
      <c r="AN190" s="48"/>
      <c r="AO190" s="1"/>
      <c r="AP190" s="1"/>
      <c r="AQ190" s="1"/>
      <c r="AR190" s="70"/>
      <c r="AS190" s="48"/>
      <c r="AT190" s="48"/>
      <c r="AU190" s="1"/>
      <c r="AV190" s="1"/>
      <c r="AW190" s="1"/>
      <c r="AX190" s="70"/>
      <c r="AY190" s="48"/>
      <c r="AZ190" s="48"/>
      <c r="BA190" s="1"/>
      <c r="BB190" s="1"/>
      <c r="BC190" s="1"/>
      <c r="BD190" s="70"/>
      <c r="BE190" s="48"/>
      <c r="BF190" s="48"/>
      <c r="BG190" s="1"/>
      <c r="BH190" s="1"/>
      <c r="BI190" s="1"/>
      <c r="BJ190" s="70"/>
      <c r="BK190" s="48"/>
      <c r="BL190" s="48"/>
      <c r="BM190" s="1"/>
      <c r="BN190" s="1"/>
      <c r="BO190" s="1"/>
      <c r="BP190" s="70"/>
      <c r="BQ190" s="48"/>
      <c r="BR190" s="76"/>
      <c r="BV190" s="90"/>
      <c r="BW190" s="76"/>
      <c r="BX190" s="76"/>
      <c r="CB190" s="90"/>
      <c r="CC190" s="76"/>
      <c r="CD190" s="76"/>
      <c r="CH190" s="90"/>
      <c r="CI190" s="76"/>
      <c r="CJ190" s="76"/>
      <c r="CN190" s="90"/>
      <c r="CO190" s="76"/>
      <c r="CP190" s="76"/>
      <c r="CS190" s="90"/>
      <c r="CT190" s="90"/>
      <c r="CU190" s="90"/>
    </row>
    <row r="191" spans="1:99" s="2" customFormat="1" x14ac:dyDescent="0.35">
      <c r="A191" s="128"/>
      <c r="B191" s="133"/>
      <c r="C191" s="1"/>
      <c r="D191" s="59"/>
      <c r="E191" s="59"/>
      <c r="F191" s="48"/>
      <c r="G191" s="48"/>
      <c r="H191" s="48"/>
      <c r="I191" s="48"/>
      <c r="J191" s="48"/>
      <c r="K191" s="48"/>
      <c r="L191" s="48"/>
      <c r="M191" s="48"/>
      <c r="N191" s="48"/>
      <c r="O191" s="48"/>
      <c r="P191" s="59"/>
      <c r="Q191" s="59"/>
      <c r="R191" s="1"/>
      <c r="S191" s="1"/>
      <c r="T191" s="1"/>
      <c r="U191" s="1"/>
      <c r="V191" s="1"/>
      <c r="W191" s="59"/>
      <c r="X191" s="59"/>
      <c r="Y191" s="59"/>
      <c r="Z191" s="70"/>
      <c r="AA191" s="48"/>
      <c r="AB191" s="48"/>
      <c r="AC191" s="1"/>
      <c r="AD191" s="1"/>
      <c r="AE191" s="1"/>
      <c r="AF191" s="70"/>
      <c r="AG191" s="48"/>
      <c r="AH191" s="48"/>
      <c r="AI191" s="1"/>
      <c r="AJ191" s="1"/>
      <c r="AK191" s="1"/>
      <c r="AL191" s="70"/>
      <c r="AM191" s="48"/>
      <c r="AN191" s="48"/>
      <c r="AO191" s="1"/>
      <c r="AP191" s="1"/>
      <c r="AQ191" s="1"/>
      <c r="AR191" s="70"/>
      <c r="AS191" s="48"/>
      <c r="AT191" s="48"/>
      <c r="AU191" s="1"/>
      <c r="AV191" s="1"/>
      <c r="AW191" s="1"/>
      <c r="AX191" s="70"/>
      <c r="AY191" s="48"/>
      <c r="AZ191" s="48"/>
      <c r="BA191" s="1"/>
      <c r="BB191" s="1"/>
      <c r="BC191" s="1"/>
      <c r="BD191" s="70"/>
      <c r="BE191" s="48"/>
      <c r="BF191" s="48"/>
      <c r="BG191" s="1"/>
      <c r="BH191" s="1"/>
      <c r="BI191" s="1"/>
      <c r="BJ191" s="70"/>
      <c r="BK191" s="48"/>
      <c r="BL191" s="48"/>
      <c r="BM191" s="1"/>
      <c r="BN191" s="1"/>
      <c r="BO191" s="1"/>
      <c r="BP191" s="70"/>
      <c r="BQ191" s="48"/>
      <c r="BR191" s="76"/>
      <c r="BV191" s="90"/>
      <c r="BW191" s="76"/>
      <c r="BX191" s="76"/>
      <c r="CB191" s="90"/>
      <c r="CC191" s="76"/>
      <c r="CD191" s="76"/>
      <c r="CH191" s="90"/>
      <c r="CI191" s="76"/>
      <c r="CJ191" s="76"/>
      <c r="CN191" s="90"/>
      <c r="CO191" s="76"/>
      <c r="CP191" s="76"/>
      <c r="CS191" s="90"/>
      <c r="CT191" s="90"/>
      <c r="CU191" s="90"/>
    </row>
    <row r="192" spans="1:99" s="2" customFormat="1" x14ac:dyDescent="0.35">
      <c r="A192" s="128"/>
      <c r="B192" s="133"/>
      <c r="C192" s="1"/>
      <c r="D192" s="59"/>
      <c r="E192" s="59"/>
      <c r="F192" s="48"/>
      <c r="G192" s="48"/>
      <c r="H192" s="48"/>
      <c r="I192" s="48"/>
      <c r="J192" s="48"/>
      <c r="K192" s="48"/>
      <c r="L192" s="48"/>
      <c r="M192" s="48"/>
      <c r="N192" s="48"/>
      <c r="O192" s="48"/>
      <c r="P192" s="59"/>
      <c r="Q192" s="59"/>
      <c r="R192" s="1"/>
      <c r="S192" s="1"/>
      <c r="T192" s="1"/>
      <c r="U192" s="1"/>
      <c r="V192" s="1"/>
      <c r="W192" s="59"/>
      <c r="X192" s="59"/>
      <c r="Y192" s="59"/>
      <c r="Z192" s="70"/>
      <c r="AA192" s="48"/>
      <c r="AB192" s="48"/>
      <c r="AC192" s="1"/>
      <c r="AD192" s="1"/>
      <c r="AE192" s="1"/>
      <c r="AF192" s="70"/>
      <c r="AG192" s="48"/>
      <c r="AH192" s="48"/>
      <c r="AI192" s="1"/>
      <c r="AJ192" s="1"/>
      <c r="AK192" s="1"/>
      <c r="AL192" s="70"/>
      <c r="AM192" s="48"/>
      <c r="AN192" s="48"/>
      <c r="AO192" s="1"/>
      <c r="AP192" s="1"/>
      <c r="AQ192" s="1"/>
      <c r="AR192" s="70"/>
      <c r="AS192" s="48"/>
      <c r="AT192" s="48"/>
      <c r="AU192" s="1"/>
      <c r="AV192" s="1"/>
      <c r="AW192" s="1"/>
      <c r="AX192" s="70"/>
      <c r="AY192" s="48"/>
      <c r="AZ192" s="48"/>
      <c r="BA192" s="1"/>
      <c r="BB192" s="1"/>
      <c r="BC192" s="1"/>
      <c r="BD192" s="70"/>
      <c r="BE192" s="48"/>
      <c r="BF192" s="48"/>
      <c r="BG192" s="1"/>
      <c r="BH192" s="1"/>
      <c r="BI192" s="1"/>
      <c r="BJ192" s="70"/>
      <c r="BK192" s="48"/>
      <c r="BL192" s="48"/>
      <c r="BM192" s="1"/>
      <c r="BN192" s="1"/>
      <c r="BO192" s="1"/>
      <c r="BP192" s="70"/>
      <c r="BQ192" s="48"/>
      <c r="BR192" s="76"/>
      <c r="BV192" s="90"/>
      <c r="BW192" s="76"/>
      <c r="BX192" s="76"/>
      <c r="CB192" s="90"/>
      <c r="CC192" s="76"/>
      <c r="CD192" s="76"/>
      <c r="CH192" s="90"/>
      <c r="CI192" s="76"/>
      <c r="CJ192" s="76"/>
      <c r="CN192" s="90"/>
      <c r="CO192" s="76"/>
      <c r="CP192" s="76"/>
      <c r="CS192" s="90"/>
      <c r="CT192" s="90"/>
      <c r="CU192" s="90"/>
    </row>
    <row r="193" spans="1:99" s="2" customFormat="1" x14ac:dyDescent="0.35">
      <c r="A193" s="128"/>
      <c r="B193" s="133"/>
      <c r="C193" s="1"/>
      <c r="D193" s="59"/>
      <c r="E193" s="59"/>
      <c r="F193" s="48"/>
      <c r="G193" s="48"/>
      <c r="H193" s="48"/>
      <c r="I193" s="48"/>
      <c r="J193" s="48"/>
      <c r="K193" s="48"/>
      <c r="L193" s="48"/>
      <c r="M193" s="48"/>
      <c r="N193" s="48"/>
      <c r="O193" s="48"/>
      <c r="P193" s="59"/>
      <c r="Q193" s="59"/>
      <c r="R193" s="1"/>
      <c r="S193" s="1"/>
      <c r="T193" s="1"/>
      <c r="U193" s="1"/>
      <c r="V193" s="1"/>
      <c r="W193" s="59"/>
      <c r="X193" s="59"/>
      <c r="Y193" s="59"/>
      <c r="Z193" s="70"/>
      <c r="AA193" s="48"/>
      <c r="AB193" s="48"/>
      <c r="AC193" s="1"/>
      <c r="AD193" s="1"/>
      <c r="AE193" s="1"/>
      <c r="AF193" s="70"/>
      <c r="AG193" s="48"/>
      <c r="AH193" s="48"/>
      <c r="AI193" s="1"/>
      <c r="AJ193" s="1"/>
      <c r="AK193" s="1"/>
      <c r="AL193" s="70"/>
      <c r="AM193" s="48"/>
      <c r="AN193" s="48"/>
      <c r="AO193" s="1"/>
      <c r="AP193" s="1"/>
      <c r="AQ193" s="1"/>
      <c r="AR193" s="70"/>
      <c r="AS193" s="48"/>
      <c r="AT193" s="48"/>
      <c r="AU193" s="1"/>
      <c r="AV193" s="1"/>
      <c r="AW193" s="1"/>
      <c r="AX193" s="70"/>
      <c r="AY193" s="48"/>
      <c r="AZ193" s="48"/>
      <c r="BA193" s="1"/>
      <c r="BB193" s="1"/>
      <c r="BC193" s="1"/>
      <c r="BD193" s="70"/>
      <c r="BE193" s="48"/>
      <c r="BF193" s="48"/>
      <c r="BG193" s="1"/>
      <c r="BH193" s="1"/>
      <c r="BI193" s="1"/>
      <c r="BJ193" s="70"/>
      <c r="BK193" s="48"/>
      <c r="BL193" s="48"/>
      <c r="BM193" s="1"/>
      <c r="BN193" s="1"/>
      <c r="BO193" s="1"/>
      <c r="BP193" s="70"/>
      <c r="BQ193" s="48"/>
      <c r="BR193" s="76"/>
      <c r="BV193" s="90"/>
      <c r="BW193" s="76"/>
      <c r="BX193" s="76"/>
      <c r="CB193" s="90"/>
      <c r="CC193" s="76"/>
      <c r="CD193" s="76"/>
      <c r="CH193" s="90"/>
      <c r="CI193" s="76"/>
      <c r="CJ193" s="76"/>
      <c r="CN193" s="90"/>
      <c r="CO193" s="76"/>
      <c r="CP193" s="76"/>
      <c r="CS193" s="90"/>
      <c r="CT193" s="90"/>
      <c r="CU193" s="90"/>
    </row>
    <row r="194" spans="1:99" s="2" customFormat="1" x14ac:dyDescent="0.35">
      <c r="A194" s="128"/>
      <c r="B194" s="133"/>
      <c r="C194" s="1"/>
      <c r="D194" s="59"/>
      <c r="E194" s="59"/>
      <c r="F194" s="48"/>
      <c r="G194" s="48"/>
      <c r="H194" s="48"/>
      <c r="I194" s="48"/>
      <c r="J194" s="48"/>
      <c r="K194" s="48"/>
      <c r="L194" s="48"/>
      <c r="M194" s="48"/>
      <c r="N194" s="48"/>
      <c r="O194" s="48"/>
      <c r="P194" s="59"/>
      <c r="Q194" s="59"/>
      <c r="R194" s="1"/>
      <c r="S194" s="1"/>
      <c r="T194" s="1"/>
      <c r="U194" s="1"/>
      <c r="V194" s="1"/>
      <c r="W194" s="59"/>
      <c r="X194" s="59"/>
      <c r="Y194" s="59"/>
      <c r="Z194" s="70"/>
      <c r="AA194" s="48"/>
      <c r="AB194" s="48"/>
      <c r="AC194" s="1"/>
      <c r="AD194" s="1"/>
      <c r="AE194" s="1"/>
      <c r="AF194" s="70"/>
      <c r="AG194" s="48"/>
      <c r="AH194" s="48"/>
      <c r="AI194" s="1"/>
      <c r="AJ194" s="1"/>
      <c r="AK194" s="1"/>
      <c r="AL194" s="70"/>
      <c r="AM194" s="48"/>
      <c r="AN194" s="48"/>
      <c r="AO194" s="1"/>
      <c r="AP194" s="1"/>
      <c r="AQ194" s="1"/>
      <c r="AR194" s="70"/>
      <c r="AS194" s="48"/>
      <c r="AT194" s="48"/>
      <c r="AU194" s="1"/>
      <c r="AV194" s="1"/>
      <c r="AW194" s="1"/>
      <c r="AX194" s="70"/>
      <c r="AY194" s="48"/>
      <c r="AZ194" s="48"/>
      <c r="BA194" s="1"/>
      <c r="BB194" s="1"/>
      <c r="BC194" s="1"/>
      <c r="BD194" s="70"/>
      <c r="BE194" s="48"/>
      <c r="BF194" s="48"/>
      <c r="BG194" s="1"/>
      <c r="BH194" s="1"/>
      <c r="BI194" s="1"/>
      <c r="BJ194" s="70"/>
      <c r="BK194" s="48"/>
      <c r="BL194" s="48"/>
      <c r="BM194" s="1"/>
      <c r="BN194" s="1"/>
      <c r="BO194" s="1"/>
      <c r="BP194" s="70"/>
      <c r="BQ194" s="48"/>
      <c r="BR194" s="76"/>
      <c r="BV194" s="90"/>
      <c r="BW194" s="76"/>
      <c r="BX194" s="76"/>
      <c r="CB194" s="90"/>
      <c r="CC194" s="76"/>
      <c r="CD194" s="76"/>
      <c r="CH194" s="90"/>
      <c r="CI194" s="76"/>
      <c r="CJ194" s="76"/>
      <c r="CN194" s="90"/>
      <c r="CO194" s="76"/>
      <c r="CP194" s="76"/>
      <c r="CS194" s="90"/>
      <c r="CT194" s="90"/>
      <c r="CU194" s="90"/>
    </row>
    <row r="195" spans="1:99" s="2" customFormat="1" x14ac:dyDescent="0.35">
      <c r="A195" s="128"/>
      <c r="B195" s="133"/>
      <c r="C195" s="1"/>
      <c r="D195" s="59"/>
      <c r="E195" s="59"/>
      <c r="F195" s="48"/>
      <c r="G195" s="48"/>
      <c r="H195" s="48"/>
      <c r="I195" s="48"/>
      <c r="J195" s="48"/>
      <c r="K195" s="48"/>
      <c r="L195" s="48"/>
      <c r="M195" s="48"/>
      <c r="N195" s="48"/>
      <c r="O195" s="48"/>
      <c r="P195" s="59"/>
      <c r="Q195" s="59"/>
      <c r="R195" s="1"/>
      <c r="S195" s="1"/>
      <c r="T195" s="1"/>
      <c r="U195" s="1"/>
      <c r="V195" s="1"/>
      <c r="W195" s="59"/>
      <c r="X195" s="59"/>
      <c r="Y195" s="59"/>
      <c r="Z195" s="70"/>
      <c r="AA195" s="48"/>
      <c r="AB195" s="48"/>
      <c r="AC195" s="1"/>
      <c r="AD195" s="1"/>
      <c r="AE195" s="1"/>
      <c r="AF195" s="70"/>
      <c r="AG195" s="48"/>
      <c r="AH195" s="48"/>
      <c r="AI195" s="1"/>
      <c r="AJ195" s="1"/>
      <c r="AK195" s="1"/>
      <c r="AL195" s="70"/>
      <c r="AM195" s="48"/>
      <c r="AN195" s="48"/>
      <c r="AO195" s="1"/>
      <c r="AP195" s="1"/>
      <c r="AQ195" s="1"/>
      <c r="AR195" s="70"/>
      <c r="AS195" s="48"/>
      <c r="AT195" s="48"/>
      <c r="AU195" s="1"/>
      <c r="AV195" s="1"/>
      <c r="AW195" s="1"/>
      <c r="AX195" s="70"/>
      <c r="AY195" s="48"/>
      <c r="AZ195" s="48"/>
      <c r="BA195" s="1"/>
      <c r="BB195" s="1"/>
      <c r="BC195" s="1"/>
      <c r="BD195" s="70"/>
      <c r="BE195" s="48"/>
      <c r="BF195" s="48"/>
      <c r="BG195" s="1"/>
      <c r="BH195" s="1"/>
      <c r="BI195" s="1"/>
      <c r="BJ195" s="70"/>
      <c r="BK195" s="48"/>
      <c r="BL195" s="48"/>
      <c r="BM195" s="1"/>
      <c r="BN195" s="1"/>
      <c r="BO195" s="1"/>
      <c r="BP195" s="70"/>
      <c r="BQ195" s="48"/>
      <c r="BR195" s="76"/>
      <c r="BV195" s="90"/>
      <c r="BW195" s="76"/>
      <c r="BX195" s="76"/>
      <c r="CB195" s="90"/>
      <c r="CC195" s="76"/>
      <c r="CD195" s="76"/>
      <c r="CH195" s="90"/>
      <c r="CI195" s="76"/>
      <c r="CJ195" s="76"/>
      <c r="CN195" s="90"/>
      <c r="CO195" s="76"/>
      <c r="CP195" s="76"/>
      <c r="CS195" s="90"/>
      <c r="CT195" s="90"/>
      <c r="CU195" s="90"/>
    </row>
    <row r="196" spans="1:99" s="2" customFormat="1" x14ac:dyDescent="0.35">
      <c r="A196" s="128"/>
      <c r="B196" s="133"/>
      <c r="C196" s="1"/>
      <c r="D196" s="59"/>
      <c r="E196" s="59"/>
      <c r="F196" s="48"/>
      <c r="G196" s="48"/>
      <c r="H196" s="48"/>
      <c r="I196" s="48"/>
      <c r="J196" s="48"/>
      <c r="K196" s="48"/>
      <c r="L196" s="48"/>
      <c r="M196" s="48"/>
      <c r="N196" s="48"/>
      <c r="O196" s="48"/>
      <c r="P196" s="59"/>
      <c r="Q196" s="59"/>
      <c r="R196" s="1"/>
      <c r="S196" s="1"/>
      <c r="T196" s="1"/>
      <c r="U196" s="1"/>
      <c r="V196" s="1"/>
      <c r="W196" s="59"/>
      <c r="X196" s="59"/>
      <c r="Y196" s="59"/>
      <c r="Z196" s="70"/>
      <c r="AA196" s="48"/>
      <c r="AB196" s="48"/>
      <c r="AC196" s="1"/>
      <c r="AD196" s="1"/>
      <c r="AE196" s="1"/>
      <c r="AF196" s="70"/>
      <c r="AG196" s="48"/>
      <c r="AH196" s="48"/>
      <c r="AI196" s="1"/>
      <c r="AJ196" s="1"/>
      <c r="AK196" s="1"/>
      <c r="AL196" s="70"/>
      <c r="AM196" s="48"/>
      <c r="AN196" s="48"/>
      <c r="AO196" s="1"/>
      <c r="AP196" s="1"/>
      <c r="AQ196" s="1"/>
      <c r="AR196" s="70"/>
      <c r="AS196" s="48"/>
      <c r="AT196" s="48"/>
      <c r="AU196" s="1"/>
      <c r="AV196" s="1"/>
      <c r="AW196" s="1"/>
      <c r="AX196" s="70"/>
      <c r="AY196" s="48"/>
      <c r="AZ196" s="48"/>
      <c r="BA196" s="1"/>
      <c r="BB196" s="1"/>
      <c r="BC196" s="1"/>
      <c r="BD196" s="70"/>
      <c r="BE196" s="48"/>
      <c r="BF196" s="48"/>
      <c r="BG196" s="1"/>
      <c r="BH196" s="1"/>
      <c r="BI196" s="1"/>
      <c r="BJ196" s="70"/>
      <c r="BK196" s="48"/>
      <c r="BL196" s="48"/>
      <c r="BM196" s="1"/>
      <c r="BN196" s="1"/>
      <c r="BO196" s="1"/>
      <c r="BP196" s="70"/>
      <c r="BQ196" s="48"/>
      <c r="BR196" s="76"/>
      <c r="BV196" s="90"/>
      <c r="BW196" s="76"/>
      <c r="BX196" s="76"/>
      <c r="CB196" s="90"/>
      <c r="CC196" s="76"/>
      <c r="CD196" s="76"/>
      <c r="CH196" s="90"/>
      <c r="CI196" s="76"/>
      <c r="CJ196" s="76"/>
      <c r="CN196" s="90"/>
      <c r="CO196" s="76"/>
      <c r="CP196" s="76"/>
      <c r="CS196" s="90"/>
      <c r="CT196" s="90"/>
      <c r="CU196" s="90"/>
    </row>
    <row r="197" spans="1:99" s="2" customFormat="1" x14ac:dyDescent="0.35">
      <c r="A197" s="128"/>
      <c r="B197" s="133"/>
      <c r="C197" s="1"/>
      <c r="D197" s="59"/>
      <c r="E197" s="59"/>
      <c r="F197" s="48"/>
      <c r="G197" s="48"/>
      <c r="H197" s="48"/>
      <c r="I197" s="48"/>
      <c r="J197" s="48"/>
      <c r="K197" s="48"/>
      <c r="L197" s="48"/>
      <c r="M197" s="48"/>
      <c r="N197" s="48"/>
      <c r="O197" s="48"/>
      <c r="P197" s="59"/>
      <c r="Q197" s="59"/>
      <c r="R197" s="1"/>
      <c r="S197" s="1"/>
      <c r="T197" s="1"/>
      <c r="U197" s="1"/>
      <c r="V197" s="1"/>
      <c r="W197" s="59"/>
      <c r="X197" s="59"/>
      <c r="Y197" s="59"/>
      <c r="Z197" s="70"/>
      <c r="AA197" s="48"/>
      <c r="AB197" s="48"/>
      <c r="AC197" s="1"/>
      <c r="AD197" s="1"/>
      <c r="AE197" s="1"/>
      <c r="AF197" s="70"/>
      <c r="AG197" s="48"/>
      <c r="AH197" s="48"/>
      <c r="AI197" s="1"/>
      <c r="AJ197" s="1"/>
      <c r="AK197" s="1"/>
      <c r="AL197" s="70"/>
      <c r="AM197" s="48"/>
      <c r="AN197" s="48"/>
      <c r="AO197" s="1"/>
      <c r="AP197" s="1"/>
      <c r="AQ197" s="1"/>
      <c r="AR197" s="70"/>
      <c r="AS197" s="48"/>
      <c r="AT197" s="48"/>
      <c r="AU197" s="1"/>
      <c r="AV197" s="1"/>
      <c r="AW197" s="1"/>
      <c r="AX197" s="70"/>
      <c r="AY197" s="48"/>
      <c r="AZ197" s="48"/>
      <c r="BA197" s="1"/>
      <c r="BB197" s="1"/>
      <c r="BC197" s="1"/>
      <c r="BD197" s="70"/>
      <c r="BE197" s="48"/>
      <c r="BF197" s="48"/>
      <c r="BG197" s="1"/>
      <c r="BH197" s="1"/>
      <c r="BI197" s="1"/>
      <c r="BJ197" s="70"/>
      <c r="BK197" s="48"/>
      <c r="BL197" s="48"/>
      <c r="BM197" s="1"/>
      <c r="BN197" s="1"/>
      <c r="BO197" s="1"/>
      <c r="BP197" s="70"/>
      <c r="BQ197" s="48"/>
      <c r="BR197" s="76"/>
      <c r="BV197" s="90"/>
      <c r="BW197" s="76"/>
      <c r="BX197" s="76"/>
      <c r="CB197" s="90"/>
      <c r="CC197" s="76"/>
      <c r="CD197" s="76"/>
      <c r="CH197" s="90"/>
      <c r="CI197" s="76"/>
      <c r="CJ197" s="76"/>
      <c r="CN197" s="90"/>
      <c r="CO197" s="76"/>
      <c r="CP197" s="76"/>
      <c r="CS197" s="90"/>
      <c r="CT197" s="90"/>
      <c r="CU197" s="90"/>
    </row>
    <row r="198" spans="1:99" s="2" customFormat="1" x14ac:dyDescent="0.35">
      <c r="A198" s="128"/>
      <c r="B198" s="133"/>
      <c r="C198" s="1"/>
      <c r="D198" s="59"/>
      <c r="E198" s="59"/>
      <c r="F198" s="48"/>
      <c r="G198" s="48"/>
      <c r="H198" s="48"/>
      <c r="I198" s="48"/>
      <c r="J198" s="48"/>
      <c r="K198" s="48"/>
      <c r="L198" s="48"/>
      <c r="M198" s="48"/>
      <c r="N198" s="48"/>
      <c r="O198" s="48"/>
      <c r="P198" s="59"/>
      <c r="Q198" s="59"/>
      <c r="R198" s="1"/>
      <c r="S198" s="1"/>
      <c r="T198" s="1"/>
      <c r="U198" s="1"/>
      <c r="V198" s="1"/>
      <c r="W198" s="59"/>
      <c r="X198" s="59"/>
      <c r="Y198" s="59"/>
      <c r="Z198" s="70"/>
      <c r="AA198" s="48"/>
      <c r="AB198" s="48"/>
      <c r="AC198" s="1"/>
      <c r="AD198" s="1"/>
      <c r="AE198" s="1"/>
      <c r="AF198" s="70"/>
      <c r="AG198" s="48"/>
      <c r="AH198" s="48"/>
      <c r="AI198" s="1"/>
      <c r="AJ198" s="1"/>
      <c r="AK198" s="1"/>
      <c r="AL198" s="70"/>
      <c r="AM198" s="48"/>
      <c r="AN198" s="48"/>
      <c r="AO198" s="1"/>
      <c r="AP198" s="1"/>
      <c r="AQ198" s="1"/>
      <c r="AR198" s="70"/>
      <c r="AS198" s="48"/>
      <c r="AT198" s="48"/>
      <c r="AU198" s="1"/>
      <c r="AV198" s="1"/>
      <c r="AW198" s="1"/>
      <c r="AX198" s="70"/>
      <c r="AY198" s="48"/>
      <c r="AZ198" s="48"/>
      <c r="BA198" s="1"/>
      <c r="BB198" s="1"/>
      <c r="BC198" s="1"/>
      <c r="BD198" s="70"/>
      <c r="BE198" s="48"/>
      <c r="BF198" s="48"/>
      <c r="BG198" s="1"/>
      <c r="BH198" s="1"/>
      <c r="BI198" s="1"/>
      <c r="BJ198" s="70"/>
      <c r="BK198" s="48"/>
      <c r="BL198" s="48"/>
      <c r="BM198" s="1"/>
      <c r="BN198" s="1"/>
      <c r="BO198" s="1"/>
      <c r="BP198" s="70"/>
      <c r="BQ198" s="48"/>
      <c r="BR198" s="76"/>
      <c r="BV198" s="90"/>
      <c r="BW198" s="76"/>
      <c r="BX198" s="76"/>
      <c r="CB198" s="90"/>
      <c r="CC198" s="76"/>
      <c r="CD198" s="76"/>
      <c r="CH198" s="90"/>
      <c r="CI198" s="76"/>
      <c r="CJ198" s="76"/>
      <c r="CN198" s="90"/>
      <c r="CO198" s="76"/>
      <c r="CP198" s="76"/>
      <c r="CS198" s="90"/>
      <c r="CT198" s="90"/>
      <c r="CU198" s="90"/>
    </row>
    <row r="199" spans="1:99" s="2" customFormat="1" x14ac:dyDescent="0.35">
      <c r="A199" s="128"/>
      <c r="B199" s="133"/>
      <c r="C199" s="1"/>
      <c r="D199" s="59"/>
      <c r="E199" s="59"/>
      <c r="F199" s="48"/>
      <c r="G199" s="48"/>
      <c r="H199" s="48"/>
      <c r="I199" s="48"/>
      <c r="J199" s="48"/>
      <c r="K199" s="48"/>
      <c r="L199" s="48"/>
      <c r="M199" s="48"/>
      <c r="N199" s="48"/>
      <c r="O199" s="48"/>
      <c r="P199" s="59"/>
      <c r="Q199" s="59"/>
      <c r="R199" s="1"/>
      <c r="S199" s="1"/>
      <c r="T199" s="1"/>
      <c r="U199" s="1"/>
      <c r="V199" s="1"/>
      <c r="W199" s="59"/>
      <c r="X199" s="59"/>
      <c r="Y199" s="59"/>
      <c r="Z199" s="70"/>
      <c r="AA199" s="48"/>
      <c r="AB199" s="48"/>
      <c r="AC199" s="1"/>
      <c r="AD199" s="1"/>
      <c r="AE199" s="1"/>
      <c r="AF199" s="70"/>
      <c r="AG199" s="48"/>
      <c r="AH199" s="48"/>
      <c r="AI199" s="1"/>
      <c r="AJ199" s="1"/>
      <c r="AK199" s="1"/>
      <c r="AL199" s="70"/>
      <c r="AM199" s="48"/>
      <c r="AN199" s="48"/>
      <c r="AO199" s="1"/>
      <c r="AP199" s="1"/>
      <c r="AQ199" s="1"/>
      <c r="AR199" s="70"/>
      <c r="AS199" s="48"/>
      <c r="AT199" s="48"/>
      <c r="AU199" s="1"/>
      <c r="AV199" s="1"/>
      <c r="AW199" s="1"/>
      <c r="AX199" s="70"/>
      <c r="AY199" s="48"/>
      <c r="AZ199" s="48"/>
      <c r="BA199" s="1"/>
      <c r="BB199" s="1"/>
      <c r="BC199" s="1"/>
      <c r="BD199" s="70"/>
      <c r="BE199" s="48"/>
      <c r="BF199" s="48"/>
      <c r="BG199" s="1"/>
      <c r="BH199" s="1"/>
      <c r="BI199" s="1"/>
      <c r="BJ199" s="70"/>
      <c r="BK199" s="48"/>
      <c r="BL199" s="48"/>
      <c r="BM199" s="1"/>
      <c r="BN199" s="1"/>
      <c r="BO199" s="1"/>
      <c r="BP199" s="70"/>
      <c r="BQ199" s="48"/>
      <c r="BR199" s="76"/>
      <c r="BV199" s="90"/>
      <c r="BW199" s="76"/>
      <c r="BX199" s="76"/>
      <c r="CB199" s="90"/>
      <c r="CC199" s="76"/>
      <c r="CD199" s="76"/>
      <c r="CH199" s="90"/>
      <c r="CI199" s="76"/>
      <c r="CJ199" s="76"/>
      <c r="CN199" s="90"/>
      <c r="CO199" s="76"/>
      <c r="CP199" s="76"/>
      <c r="CS199" s="90"/>
      <c r="CT199" s="90"/>
      <c r="CU199" s="90"/>
    </row>
    <row r="200" spans="1:99" s="2" customFormat="1" x14ac:dyDescent="0.35">
      <c r="A200" s="128"/>
      <c r="B200" s="133"/>
      <c r="C200" s="1"/>
      <c r="D200" s="59"/>
      <c r="E200" s="59"/>
      <c r="F200" s="48"/>
      <c r="G200" s="48"/>
      <c r="H200" s="48"/>
      <c r="I200" s="48"/>
      <c r="J200" s="48"/>
      <c r="K200" s="48"/>
      <c r="L200" s="48"/>
      <c r="M200" s="48"/>
      <c r="N200" s="48"/>
      <c r="O200" s="48"/>
      <c r="P200" s="59"/>
      <c r="Q200" s="59"/>
      <c r="R200" s="1"/>
      <c r="S200" s="1"/>
      <c r="T200" s="1"/>
      <c r="U200" s="1"/>
      <c r="V200" s="1"/>
      <c r="W200" s="59"/>
      <c r="X200" s="59"/>
      <c r="Y200" s="59"/>
      <c r="Z200" s="70"/>
      <c r="AA200" s="48"/>
      <c r="AB200" s="48"/>
      <c r="AC200" s="1"/>
      <c r="AD200" s="1"/>
      <c r="AE200" s="1"/>
      <c r="AF200" s="70"/>
      <c r="AG200" s="48"/>
      <c r="AH200" s="48"/>
      <c r="AI200" s="1"/>
      <c r="AJ200" s="1"/>
      <c r="AK200" s="1"/>
      <c r="AL200" s="70"/>
      <c r="AM200" s="48"/>
      <c r="AN200" s="48"/>
      <c r="AO200" s="1"/>
      <c r="AP200" s="1"/>
      <c r="AQ200" s="1"/>
      <c r="AR200" s="70"/>
      <c r="AS200" s="48"/>
      <c r="AT200" s="48"/>
      <c r="AU200" s="1"/>
      <c r="AV200" s="1"/>
      <c r="AW200" s="1"/>
      <c r="AX200" s="70"/>
      <c r="AY200" s="48"/>
      <c r="AZ200" s="48"/>
      <c r="BA200" s="1"/>
      <c r="BB200" s="1"/>
      <c r="BC200" s="1"/>
      <c r="BD200" s="70"/>
      <c r="BE200" s="48"/>
      <c r="BF200" s="48"/>
      <c r="BG200" s="1"/>
      <c r="BH200" s="1"/>
      <c r="BI200" s="1"/>
      <c r="BJ200" s="70"/>
      <c r="BK200" s="48"/>
      <c r="BL200" s="48"/>
      <c r="BM200" s="1"/>
      <c r="BN200" s="1"/>
      <c r="BO200" s="1"/>
      <c r="BP200" s="70"/>
      <c r="BQ200" s="48"/>
      <c r="BR200" s="76"/>
      <c r="BV200" s="90"/>
      <c r="BW200" s="76"/>
      <c r="BX200" s="76"/>
      <c r="CB200" s="90"/>
      <c r="CC200" s="76"/>
      <c r="CD200" s="76"/>
      <c r="CH200" s="90"/>
      <c r="CI200" s="76"/>
      <c r="CJ200" s="76"/>
      <c r="CN200" s="90"/>
      <c r="CO200" s="76"/>
      <c r="CP200" s="76"/>
      <c r="CS200" s="90"/>
      <c r="CT200" s="90"/>
      <c r="CU200" s="90"/>
    </row>
    <row r="201" spans="1:99" s="2" customFormat="1" x14ac:dyDescent="0.35">
      <c r="A201" s="128"/>
      <c r="B201" s="133"/>
      <c r="C201" s="1"/>
      <c r="D201" s="59"/>
      <c r="E201" s="59"/>
      <c r="F201" s="48"/>
      <c r="G201" s="48"/>
      <c r="H201" s="48"/>
      <c r="I201" s="48"/>
      <c r="J201" s="48"/>
      <c r="K201" s="48"/>
      <c r="L201" s="48"/>
      <c r="M201" s="48"/>
      <c r="N201" s="48"/>
      <c r="O201" s="48"/>
      <c r="P201" s="59"/>
      <c r="Q201" s="59"/>
      <c r="R201" s="1"/>
      <c r="S201" s="1"/>
      <c r="T201" s="1"/>
      <c r="U201" s="1"/>
      <c r="V201" s="1"/>
      <c r="W201" s="59"/>
      <c r="X201" s="59"/>
      <c r="Y201" s="59"/>
      <c r="Z201" s="70"/>
      <c r="AA201" s="48"/>
      <c r="AB201" s="48"/>
      <c r="AC201" s="1"/>
      <c r="AD201" s="1"/>
      <c r="AE201" s="1"/>
      <c r="AF201" s="70"/>
      <c r="AG201" s="48"/>
      <c r="AH201" s="48"/>
      <c r="AI201" s="1"/>
      <c r="AJ201" s="1"/>
      <c r="AK201" s="1"/>
      <c r="AL201" s="70"/>
      <c r="AM201" s="48"/>
      <c r="AN201" s="48"/>
      <c r="AO201" s="1"/>
      <c r="AP201" s="1"/>
      <c r="AQ201" s="1"/>
      <c r="AR201" s="70"/>
      <c r="AS201" s="48"/>
      <c r="AT201" s="48"/>
      <c r="AU201" s="1"/>
      <c r="AV201" s="1"/>
      <c r="AW201" s="1"/>
      <c r="AX201" s="70"/>
      <c r="AY201" s="48"/>
      <c r="AZ201" s="48"/>
      <c r="BA201" s="1"/>
      <c r="BB201" s="1"/>
      <c r="BC201" s="1"/>
      <c r="BD201" s="70"/>
      <c r="BE201" s="48"/>
      <c r="BF201" s="48"/>
      <c r="BG201" s="1"/>
      <c r="BH201" s="1"/>
      <c r="BI201" s="1"/>
      <c r="BJ201" s="70"/>
      <c r="BK201" s="48"/>
      <c r="BL201" s="48"/>
      <c r="BM201" s="1"/>
      <c r="BN201" s="1"/>
      <c r="BO201" s="1"/>
      <c r="BP201" s="70"/>
      <c r="BQ201" s="48"/>
      <c r="BR201" s="76"/>
      <c r="BV201" s="90"/>
      <c r="BW201" s="76"/>
      <c r="BX201" s="76"/>
      <c r="CB201" s="90"/>
      <c r="CC201" s="76"/>
      <c r="CD201" s="76"/>
      <c r="CH201" s="90"/>
      <c r="CI201" s="76"/>
      <c r="CJ201" s="76"/>
      <c r="CN201" s="90"/>
      <c r="CO201" s="76"/>
      <c r="CP201" s="76"/>
      <c r="CS201" s="90"/>
      <c r="CT201" s="90"/>
      <c r="CU201" s="90"/>
    </row>
    <row r="202" spans="1:99" s="2" customFormat="1" x14ac:dyDescent="0.35">
      <c r="A202" s="128"/>
      <c r="B202" s="133"/>
      <c r="C202" s="1"/>
      <c r="D202" s="59"/>
      <c r="E202" s="59"/>
      <c r="F202" s="48"/>
      <c r="G202" s="48"/>
      <c r="H202" s="48"/>
      <c r="I202" s="48"/>
      <c r="J202" s="48"/>
      <c r="K202" s="48"/>
      <c r="L202" s="48"/>
      <c r="M202" s="48"/>
      <c r="N202" s="48"/>
      <c r="O202" s="48"/>
      <c r="P202" s="59"/>
      <c r="Q202" s="59"/>
      <c r="R202" s="1"/>
      <c r="S202" s="1"/>
      <c r="T202" s="1"/>
      <c r="U202" s="1"/>
      <c r="V202" s="1"/>
      <c r="W202" s="59"/>
      <c r="X202" s="59"/>
      <c r="Y202" s="59"/>
      <c r="Z202" s="70"/>
      <c r="AA202" s="48"/>
      <c r="AB202" s="48"/>
      <c r="AC202" s="1"/>
      <c r="AD202" s="1"/>
      <c r="AE202" s="1"/>
      <c r="AF202" s="70"/>
      <c r="AG202" s="48"/>
      <c r="AH202" s="48"/>
      <c r="AI202" s="1"/>
      <c r="AJ202" s="1"/>
      <c r="AK202" s="1"/>
      <c r="AL202" s="70"/>
      <c r="AM202" s="48"/>
      <c r="AN202" s="48"/>
      <c r="AO202" s="1"/>
      <c r="AP202" s="1"/>
      <c r="AQ202" s="1"/>
      <c r="AR202" s="70"/>
      <c r="AS202" s="48"/>
      <c r="AT202" s="48"/>
      <c r="AU202" s="1"/>
      <c r="AV202" s="1"/>
      <c r="AW202" s="1"/>
      <c r="AX202" s="70"/>
      <c r="AY202" s="48"/>
      <c r="AZ202" s="48"/>
      <c r="BA202" s="1"/>
      <c r="BB202" s="1"/>
      <c r="BC202" s="1"/>
      <c r="BD202" s="70"/>
      <c r="BE202" s="48"/>
      <c r="BF202" s="48"/>
      <c r="BG202" s="1"/>
      <c r="BH202" s="1"/>
      <c r="BI202" s="1"/>
      <c r="BJ202" s="70"/>
      <c r="BK202" s="48"/>
      <c r="BL202" s="48"/>
      <c r="BM202" s="1"/>
      <c r="BN202" s="1"/>
      <c r="BO202" s="1"/>
      <c r="BP202" s="70"/>
      <c r="BQ202" s="48"/>
      <c r="BR202" s="76"/>
      <c r="BV202" s="90"/>
      <c r="BW202" s="76"/>
      <c r="BX202" s="76"/>
      <c r="CB202" s="90"/>
      <c r="CC202" s="76"/>
      <c r="CD202" s="76"/>
      <c r="CH202" s="90"/>
      <c r="CI202" s="76"/>
      <c r="CJ202" s="76"/>
      <c r="CN202" s="90"/>
      <c r="CO202" s="76"/>
      <c r="CP202" s="76"/>
      <c r="CS202" s="90"/>
      <c r="CT202" s="90"/>
      <c r="CU202" s="90"/>
    </row>
    <row r="203" spans="1:99" s="2" customFormat="1" x14ac:dyDescent="0.35">
      <c r="A203" s="128"/>
      <c r="B203" s="133"/>
      <c r="C203" s="1"/>
      <c r="D203" s="59"/>
      <c r="E203" s="59"/>
      <c r="F203" s="48"/>
      <c r="G203" s="48"/>
      <c r="H203" s="48"/>
      <c r="I203" s="48"/>
      <c r="J203" s="48"/>
      <c r="K203" s="48"/>
      <c r="L203" s="48"/>
      <c r="M203" s="48"/>
      <c r="N203" s="48"/>
      <c r="O203" s="48"/>
      <c r="P203" s="59"/>
      <c r="Q203" s="59"/>
      <c r="R203" s="1"/>
      <c r="S203" s="1"/>
      <c r="T203" s="1"/>
      <c r="U203" s="1"/>
      <c r="V203" s="1"/>
      <c r="W203" s="59"/>
      <c r="X203" s="59"/>
      <c r="Y203" s="59"/>
      <c r="Z203" s="70"/>
      <c r="AA203" s="48"/>
      <c r="AB203" s="48"/>
      <c r="AC203" s="1"/>
      <c r="AD203" s="1"/>
      <c r="AE203" s="1"/>
      <c r="AF203" s="70"/>
      <c r="AG203" s="48"/>
      <c r="AH203" s="48"/>
      <c r="AI203" s="1"/>
      <c r="AJ203" s="1"/>
      <c r="AK203" s="1"/>
      <c r="AL203" s="70"/>
      <c r="AM203" s="48"/>
      <c r="AN203" s="48"/>
      <c r="AO203" s="1"/>
      <c r="AP203" s="1"/>
      <c r="AQ203" s="1"/>
      <c r="AR203" s="70"/>
      <c r="AS203" s="48"/>
      <c r="AT203" s="48"/>
      <c r="AU203" s="1"/>
      <c r="AV203" s="1"/>
      <c r="AW203" s="1"/>
      <c r="AX203" s="70"/>
      <c r="AY203" s="48"/>
      <c r="AZ203" s="48"/>
      <c r="BA203" s="1"/>
      <c r="BB203" s="1"/>
      <c r="BC203" s="1"/>
      <c r="BD203" s="70"/>
      <c r="BE203" s="48"/>
      <c r="BF203" s="48"/>
      <c r="BG203" s="1"/>
      <c r="BH203" s="1"/>
      <c r="BI203" s="1"/>
      <c r="BJ203" s="70"/>
      <c r="BK203" s="48"/>
      <c r="BL203" s="48"/>
      <c r="BM203" s="1"/>
      <c r="BN203" s="1"/>
      <c r="BO203" s="1"/>
      <c r="BP203" s="70"/>
      <c r="BQ203" s="48"/>
      <c r="BR203" s="76"/>
      <c r="BV203" s="90"/>
      <c r="BW203" s="76"/>
      <c r="BX203" s="76"/>
      <c r="CB203" s="90"/>
      <c r="CC203" s="76"/>
      <c r="CD203" s="76"/>
      <c r="CH203" s="90"/>
      <c r="CI203" s="76"/>
      <c r="CJ203" s="76"/>
      <c r="CN203" s="90"/>
      <c r="CO203" s="76"/>
      <c r="CP203" s="76"/>
      <c r="CS203" s="90"/>
      <c r="CT203" s="90"/>
      <c r="CU203" s="90"/>
    </row>
    <row r="204" spans="1:99" s="2" customFormat="1" x14ac:dyDescent="0.35">
      <c r="A204" s="128"/>
      <c r="B204" s="133"/>
      <c r="C204" s="1"/>
      <c r="D204" s="59"/>
      <c r="E204" s="59"/>
      <c r="F204" s="48"/>
      <c r="G204" s="48"/>
      <c r="H204" s="48"/>
      <c r="I204" s="48"/>
      <c r="J204" s="48"/>
      <c r="K204" s="48"/>
      <c r="L204" s="48"/>
      <c r="M204" s="48"/>
      <c r="N204" s="48"/>
      <c r="O204" s="48"/>
      <c r="P204" s="59"/>
      <c r="Q204" s="59"/>
      <c r="R204" s="1"/>
      <c r="S204" s="1"/>
      <c r="T204" s="1"/>
      <c r="U204" s="1"/>
      <c r="V204" s="1"/>
      <c r="W204" s="59"/>
      <c r="X204" s="59"/>
      <c r="Y204" s="59"/>
      <c r="Z204" s="70"/>
      <c r="AA204" s="48"/>
      <c r="AB204" s="48"/>
      <c r="AC204" s="1"/>
      <c r="AD204" s="1"/>
      <c r="AE204" s="1"/>
      <c r="AF204" s="70"/>
      <c r="AG204" s="48"/>
      <c r="AH204" s="48"/>
      <c r="AI204" s="1"/>
      <c r="AJ204" s="1"/>
      <c r="AK204" s="1"/>
      <c r="AL204" s="70"/>
      <c r="AM204" s="48"/>
      <c r="AN204" s="48"/>
      <c r="AO204" s="1"/>
      <c r="AP204" s="1"/>
      <c r="AQ204" s="1"/>
      <c r="AR204" s="70"/>
      <c r="AS204" s="48"/>
      <c r="AT204" s="48"/>
      <c r="AU204" s="1"/>
      <c r="AV204" s="1"/>
      <c r="AW204" s="1"/>
      <c r="AX204" s="70"/>
      <c r="AY204" s="48"/>
      <c r="AZ204" s="48"/>
      <c r="BA204" s="1"/>
      <c r="BB204" s="1"/>
      <c r="BC204" s="1"/>
      <c r="BD204" s="70"/>
      <c r="BE204" s="48"/>
      <c r="BF204" s="48"/>
      <c r="BG204" s="1"/>
      <c r="BH204" s="1"/>
      <c r="BI204" s="1"/>
      <c r="BJ204" s="70"/>
      <c r="BK204" s="48"/>
      <c r="BL204" s="48"/>
      <c r="BM204" s="1"/>
      <c r="BN204" s="1"/>
      <c r="BO204" s="1"/>
      <c r="BP204" s="70"/>
      <c r="BQ204" s="48"/>
      <c r="BR204" s="76"/>
      <c r="BV204" s="90"/>
      <c r="BW204" s="76"/>
      <c r="BX204" s="76"/>
      <c r="CB204" s="90"/>
      <c r="CC204" s="76"/>
      <c r="CD204" s="76"/>
      <c r="CH204" s="90"/>
      <c r="CI204" s="76"/>
      <c r="CJ204" s="76"/>
      <c r="CN204" s="90"/>
      <c r="CO204" s="76"/>
      <c r="CP204" s="76"/>
      <c r="CS204" s="90"/>
      <c r="CT204" s="90"/>
      <c r="CU204" s="90"/>
    </row>
    <row r="205" spans="1:99" s="2" customFormat="1" x14ac:dyDescent="0.35">
      <c r="A205" s="128"/>
      <c r="B205" s="133"/>
      <c r="C205" s="1"/>
      <c r="D205" s="59"/>
      <c r="E205" s="59"/>
      <c r="F205" s="48"/>
      <c r="G205" s="48"/>
      <c r="H205" s="48"/>
      <c r="I205" s="48"/>
      <c r="J205" s="48"/>
      <c r="K205" s="48"/>
      <c r="L205" s="48"/>
      <c r="M205" s="48"/>
      <c r="N205" s="48"/>
      <c r="O205" s="48"/>
      <c r="P205" s="59"/>
      <c r="Q205" s="59"/>
      <c r="R205" s="1"/>
      <c r="S205" s="1"/>
      <c r="T205" s="1"/>
      <c r="U205" s="1"/>
      <c r="V205" s="1"/>
      <c r="W205" s="59"/>
      <c r="X205" s="59"/>
      <c r="Y205" s="59"/>
      <c r="Z205" s="70"/>
      <c r="AA205" s="48"/>
      <c r="AB205" s="48"/>
      <c r="AC205" s="1"/>
      <c r="AD205" s="1"/>
      <c r="AE205" s="1"/>
      <c r="AF205" s="70"/>
      <c r="AG205" s="48"/>
      <c r="AH205" s="48"/>
      <c r="AI205" s="1"/>
      <c r="AJ205" s="1"/>
      <c r="AK205" s="1"/>
      <c r="AL205" s="70"/>
      <c r="AM205" s="48"/>
      <c r="AN205" s="48"/>
      <c r="AO205" s="1"/>
      <c r="AP205" s="1"/>
      <c r="AQ205" s="1"/>
      <c r="AR205" s="70"/>
      <c r="AS205" s="48"/>
      <c r="AT205" s="48"/>
      <c r="AU205" s="1"/>
      <c r="AV205" s="1"/>
      <c r="AW205" s="1"/>
      <c r="AX205" s="70"/>
      <c r="AY205" s="48"/>
      <c r="AZ205" s="48"/>
      <c r="BA205" s="1"/>
      <c r="BB205" s="1"/>
      <c r="BC205" s="1"/>
      <c r="BD205" s="70"/>
      <c r="BE205" s="48"/>
      <c r="BF205" s="48"/>
      <c r="BG205" s="1"/>
      <c r="BH205" s="1"/>
      <c r="BI205" s="1"/>
      <c r="BJ205" s="70"/>
      <c r="BK205" s="48"/>
      <c r="BL205" s="48"/>
      <c r="BM205" s="1"/>
      <c r="BN205" s="1"/>
      <c r="BO205" s="1"/>
      <c r="BP205" s="70"/>
      <c r="BQ205" s="48"/>
      <c r="BR205" s="76"/>
      <c r="BV205" s="90"/>
      <c r="BW205" s="76"/>
      <c r="BX205" s="76"/>
      <c r="CB205" s="90"/>
      <c r="CC205" s="76"/>
      <c r="CD205" s="76"/>
      <c r="CH205" s="90"/>
      <c r="CI205" s="76"/>
      <c r="CJ205" s="76"/>
      <c r="CN205" s="90"/>
      <c r="CO205" s="76"/>
      <c r="CP205" s="76"/>
      <c r="CS205" s="90"/>
      <c r="CT205" s="90"/>
      <c r="CU205" s="90"/>
    </row>
    <row r="206" spans="1:99" s="2" customFormat="1" x14ac:dyDescent="0.35">
      <c r="A206" s="128"/>
      <c r="B206" s="133"/>
      <c r="C206" s="1"/>
      <c r="D206" s="59"/>
      <c r="E206" s="59"/>
      <c r="F206" s="48"/>
      <c r="G206" s="48"/>
      <c r="H206" s="48"/>
      <c r="I206" s="48"/>
      <c r="J206" s="48"/>
      <c r="K206" s="48"/>
      <c r="L206" s="48"/>
      <c r="M206" s="48"/>
      <c r="N206" s="48"/>
      <c r="O206" s="48"/>
      <c r="P206" s="59"/>
      <c r="Q206" s="59"/>
      <c r="R206" s="1"/>
      <c r="S206" s="1"/>
      <c r="T206" s="1"/>
      <c r="U206" s="1"/>
      <c r="V206" s="1"/>
      <c r="W206" s="59"/>
      <c r="X206" s="59"/>
      <c r="Y206" s="59"/>
      <c r="Z206" s="70"/>
      <c r="AA206" s="48"/>
      <c r="AB206" s="48"/>
      <c r="AC206" s="1"/>
      <c r="AD206" s="1"/>
      <c r="AE206" s="1"/>
      <c r="AF206" s="70"/>
      <c r="AG206" s="48"/>
      <c r="AH206" s="48"/>
      <c r="AI206" s="1"/>
      <c r="AJ206" s="1"/>
      <c r="AK206" s="1"/>
      <c r="AL206" s="70"/>
      <c r="AM206" s="48"/>
      <c r="AN206" s="48"/>
      <c r="AO206" s="1"/>
      <c r="AP206" s="1"/>
      <c r="AQ206" s="1"/>
      <c r="AR206" s="70"/>
      <c r="AS206" s="48"/>
      <c r="AT206" s="48"/>
      <c r="AU206" s="1"/>
      <c r="AV206" s="1"/>
      <c r="AW206" s="1"/>
      <c r="AX206" s="70"/>
      <c r="AY206" s="48"/>
      <c r="AZ206" s="48"/>
      <c r="BA206" s="1"/>
      <c r="BB206" s="1"/>
      <c r="BC206" s="1"/>
      <c r="BD206" s="70"/>
      <c r="BE206" s="48"/>
      <c r="BF206" s="48"/>
      <c r="BG206" s="1"/>
      <c r="BH206" s="1"/>
      <c r="BI206" s="1"/>
      <c r="BJ206" s="70"/>
      <c r="BK206" s="48"/>
      <c r="BL206" s="48"/>
      <c r="BM206" s="1"/>
      <c r="BN206" s="1"/>
      <c r="BO206" s="1"/>
      <c r="BP206" s="70"/>
      <c r="BQ206" s="48"/>
      <c r="BR206" s="76"/>
      <c r="BV206" s="90"/>
      <c r="BW206" s="76"/>
      <c r="BX206" s="76"/>
      <c r="CB206" s="90"/>
      <c r="CC206" s="76"/>
      <c r="CD206" s="76"/>
      <c r="CH206" s="90"/>
      <c r="CI206" s="76"/>
      <c r="CJ206" s="76"/>
      <c r="CN206" s="90"/>
      <c r="CO206" s="76"/>
      <c r="CP206" s="76"/>
      <c r="CS206" s="90"/>
      <c r="CT206" s="90"/>
      <c r="CU206" s="90"/>
    </row>
    <row r="207" spans="1:99" s="2" customFormat="1" x14ac:dyDescent="0.35">
      <c r="A207" s="128"/>
      <c r="B207" s="133"/>
      <c r="C207" s="1"/>
      <c r="D207" s="59"/>
      <c r="E207" s="59"/>
      <c r="F207" s="48"/>
      <c r="G207" s="48"/>
      <c r="H207" s="48"/>
      <c r="I207" s="48"/>
      <c r="J207" s="48"/>
      <c r="K207" s="48"/>
      <c r="L207" s="48"/>
      <c r="M207" s="48"/>
      <c r="N207" s="48"/>
      <c r="O207" s="48"/>
      <c r="P207" s="59"/>
      <c r="Q207" s="59"/>
      <c r="R207" s="1"/>
      <c r="S207" s="1"/>
      <c r="T207" s="1"/>
      <c r="U207" s="1"/>
      <c r="V207" s="1"/>
      <c r="W207" s="59"/>
      <c r="X207" s="59"/>
      <c r="Y207" s="59"/>
      <c r="Z207" s="70"/>
      <c r="AA207" s="48"/>
      <c r="AB207" s="48"/>
      <c r="AC207" s="1"/>
      <c r="AD207" s="1"/>
      <c r="AE207" s="1"/>
      <c r="AF207" s="70"/>
      <c r="AG207" s="48"/>
      <c r="AH207" s="48"/>
      <c r="AI207" s="1"/>
      <c r="AJ207" s="1"/>
      <c r="AK207" s="1"/>
      <c r="AL207" s="70"/>
      <c r="AM207" s="48"/>
      <c r="AN207" s="48"/>
      <c r="AO207" s="1"/>
      <c r="AP207" s="1"/>
      <c r="AQ207" s="1"/>
      <c r="AR207" s="70"/>
      <c r="AS207" s="48"/>
      <c r="AT207" s="48"/>
      <c r="AU207" s="1"/>
      <c r="AV207" s="1"/>
      <c r="AW207" s="1"/>
      <c r="AX207" s="70"/>
      <c r="AY207" s="48"/>
      <c r="AZ207" s="48"/>
      <c r="BA207" s="1"/>
      <c r="BB207" s="1"/>
      <c r="BC207" s="1"/>
      <c r="BD207" s="70"/>
      <c r="BE207" s="48"/>
      <c r="BF207" s="48"/>
      <c r="BG207" s="1"/>
      <c r="BH207" s="1"/>
      <c r="BI207" s="1"/>
      <c r="BJ207" s="70"/>
      <c r="BK207" s="48"/>
      <c r="BL207" s="48"/>
      <c r="BM207" s="1"/>
      <c r="BN207" s="1"/>
      <c r="BO207" s="1"/>
      <c r="BP207" s="70"/>
      <c r="BQ207" s="48"/>
      <c r="BR207" s="76"/>
      <c r="BV207" s="90"/>
      <c r="BW207" s="76"/>
      <c r="BX207" s="76"/>
      <c r="CB207" s="90"/>
      <c r="CC207" s="76"/>
      <c r="CD207" s="76"/>
      <c r="CH207" s="90"/>
      <c r="CI207" s="76"/>
      <c r="CJ207" s="76"/>
      <c r="CN207" s="90"/>
      <c r="CO207" s="76"/>
      <c r="CP207" s="76"/>
      <c r="CS207" s="90"/>
      <c r="CT207" s="90"/>
      <c r="CU207" s="90"/>
    </row>
    <row r="208" spans="1:99" s="2" customFormat="1" x14ac:dyDescent="0.35">
      <c r="A208" s="128"/>
      <c r="B208" s="133"/>
      <c r="C208" s="1"/>
      <c r="D208" s="59"/>
      <c r="E208" s="59"/>
      <c r="F208" s="48"/>
      <c r="G208" s="48"/>
      <c r="H208" s="48"/>
      <c r="I208" s="48"/>
      <c r="J208" s="48"/>
      <c r="K208" s="48"/>
      <c r="L208" s="48"/>
      <c r="M208" s="48"/>
      <c r="N208" s="48"/>
      <c r="O208" s="48"/>
      <c r="P208" s="59"/>
      <c r="Q208" s="59"/>
      <c r="R208" s="1"/>
      <c r="S208" s="1"/>
      <c r="T208" s="1"/>
      <c r="U208" s="1"/>
      <c r="V208" s="1"/>
      <c r="W208" s="59"/>
      <c r="X208" s="59"/>
      <c r="Y208" s="59"/>
      <c r="Z208" s="70"/>
      <c r="AA208" s="48"/>
      <c r="AB208" s="48"/>
      <c r="AC208" s="1"/>
      <c r="AD208" s="1"/>
      <c r="AE208" s="1"/>
      <c r="AF208" s="70"/>
      <c r="AG208" s="48"/>
      <c r="AH208" s="48"/>
      <c r="AI208" s="1"/>
      <c r="AJ208" s="1"/>
      <c r="AK208" s="1"/>
      <c r="AL208" s="70"/>
      <c r="AM208" s="48"/>
      <c r="AN208" s="48"/>
      <c r="AO208" s="1"/>
      <c r="AP208" s="1"/>
      <c r="AQ208" s="1"/>
      <c r="AR208" s="70"/>
      <c r="AS208" s="48"/>
      <c r="AT208" s="48"/>
      <c r="AU208" s="1"/>
      <c r="AV208" s="1"/>
      <c r="AW208" s="1"/>
      <c r="AX208" s="70"/>
      <c r="AY208" s="48"/>
      <c r="AZ208" s="48"/>
      <c r="BA208" s="1"/>
      <c r="BB208" s="1"/>
      <c r="BC208" s="1"/>
      <c r="BD208" s="70"/>
      <c r="BE208" s="48"/>
      <c r="BF208" s="48"/>
      <c r="BG208" s="1"/>
      <c r="BH208" s="1"/>
      <c r="BI208" s="1"/>
      <c r="BJ208" s="70"/>
      <c r="BK208" s="48"/>
      <c r="BL208" s="48"/>
      <c r="BM208" s="1"/>
      <c r="BN208" s="1"/>
      <c r="BO208" s="1"/>
      <c r="BP208" s="70"/>
      <c r="BQ208" s="48"/>
      <c r="BR208" s="76"/>
      <c r="BV208" s="90"/>
      <c r="BW208" s="76"/>
      <c r="BX208" s="76"/>
      <c r="CB208" s="90"/>
      <c r="CC208" s="76"/>
      <c r="CD208" s="76"/>
      <c r="CH208" s="90"/>
      <c r="CI208" s="76"/>
      <c r="CJ208" s="76"/>
      <c r="CN208" s="90"/>
      <c r="CO208" s="76"/>
      <c r="CP208" s="76"/>
      <c r="CS208" s="90"/>
      <c r="CT208" s="90"/>
      <c r="CU208" s="90"/>
    </row>
    <row r="209" spans="1:99" s="2" customFormat="1" x14ac:dyDescent="0.35">
      <c r="A209" s="128"/>
      <c r="B209" s="133"/>
      <c r="C209" s="1"/>
      <c r="D209" s="59"/>
      <c r="E209" s="59"/>
      <c r="F209" s="48"/>
      <c r="G209" s="48"/>
      <c r="H209" s="48"/>
      <c r="I209" s="48"/>
      <c r="J209" s="48"/>
      <c r="K209" s="48"/>
      <c r="L209" s="48"/>
      <c r="M209" s="48"/>
      <c r="N209" s="48"/>
      <c r="O209" s="48"/>
      <c r="P209" s="59"/>
      <c r="Q209" s="59"/>
      <c r="R209" s="1"/>
      <c r="S209" s="1"/>
      <c r="T209" s="1"/>
      <c r="U209" s="1"/>
      <c r="V209" s="1"/>
      <c r="W209" s="59"/>
      <c r="X209" s="59"/>
      <c r="Y209" s="59"/>
      <c r="Z209" s="70"/>
      <c r="AA209" s="48"/>
      <c r="AB209" s="48"/>
      <c r="AC209" s="1"/>
      <c r="AD209" s="1"/>
      <c r="AE209" s="1"/>
      <c r="AF209" s="70"/>
      <c r="AG209" s="48"/>
      <c r="AH209" s="48"/>
      <c r="AI209" s="1"/>
      <c r="AJ209" s="1"/>
      <c r="AK209" s="1"/>
      <c r="AL209" s="70"/>
      <c r="AM209" s="48"/>
      <c r="AN209" s="48"/>
      <c r="AO209" s="1"/>
      <c r="AP209" s="1"/>
      <c r="AQ209" s="1"/>
      <c r="AR209" s="70"/>
      <c r="AS209" s="48"/>
      <c r="AT209" s="48"/>
      <c r="AU209" s="1"/>
      <c r="AV209" s="1"/>
      <c r="AW209" s="1"/>
      <c r="AX209" s="70"/>
      <c r="AY209" s="48"/>
      <c r="AZ209" s="48"/>
      <c r="BA209" s="1"/>
      <c r="BB209" s="1"/>
      <c r="BC209" s="1"/>
      <c r="BD209" s="70"/>
      <c r="BE209" s="48"/>
      <c r="BF209" s="48"/>
      <c r="BG209" s="1"/>
      <c r="BH209" s="1"/>
      <c r="BI209" s="1"/>
      <c r="BJ209" s="70"/>
      <c r="BK209" s="48"/>
      <c r="BL209" s="48"/>
      <c r="BM209" s="1"/>
      <c r="BN209" s="1"/>
      <c r="BO209" s="1"/>
      <c r="BP209" s="70"/>
      <c r="BQ209" s="48"/>
      <c r="BR209" s="76"/>
      <c r="BV209" s="90"/>
      <c r="BW209" s="76"/>
      <c r="BX209" s="76"/>
      <c r="CB209" s="90"/>
      <c r="CC209" s="76"/>
      <c r="CD209" s="76"/>
      <c r="CH209" s="90"/>
      <c r="CI209" s="76"/>
      <c r="CJ209" s="76"/>
      <c r="CN209" s="90"/>
      <c r="CO209" s="76"/>
      <c r="CP209" s="76"/>
      <c r="CS209" s="90"/>
      <c r="CT209" s="90"/>
      <c r="CU209" s="90"/>
    </row>
    <row r="210" spans="1:99" s="2" customFormat="1" x14ac:dyDescent="0.35">
      <c r="A210" s="128"/>
      <c r="B210" s="133"/>
      <c r="C210" s="1"/>
      <c r="D210" s="59"/>
      <c r="E210" s="59"/>
      <c r="F210" s="48"/>
      <c r="G210" s="48"/>
      <c r="H210" s="48"/>
      <c r="I210" s="48"/>
      <c r="J210" s="48"/>
      <c r="K210" s="48"/>
      <c r="L210" s="48"/>
      <c r="M210" s="48"/>
      <c r="N210" s="48"/>
      <c r="O210" s="48"/>
      <c r="P210" s="59"/>
      <c r="Q210" s="59"/>
      <c r="R210" s="1"/>
      <c r="S210" s="1"/>
      <c r="T210" s="1"/>
      <c r="U210" s="1"/>
      <c r="V210" s="1"/>
      <c r="W210" s="59"/>
      <c r="X210" s="59"/>
      <c r="Y210" s="59"/>
      <c r="Z210" s="70"/>
      <c r="AA210" s="48"/>
      <c r="AB210" s="48"/>
      <c r="AC210" s="1"/>
      <c r="AD210" s="1"/>
      <c r="AE210" s="1"/>
      <c r="AF210" s="70"/>
      <c r="AG210" s="48"/>
      <c r="AH210" s="48"/>
      <c r="AI210" s="1"/>
      <c r="AJ210" s="1"/>
      <c r="AK210" s="1"/>
      <c r="AL210" s="70"/>
      <c r="AM210" s="48"/>
      <c r="AN210" s="48"/>
      <c r="AO210" s="1"/>
      <c r="AP210" s="1"/>
      <c r="AQ210" s="1"/>
      <c r="AR210" s="70"/>
      <c r="AS210" s="48"/>
      <c r="AT210" s="48"/>
      <c r="AU210" s="1"/>
      <c r="AV210" s="1"/>
      <c r="AW210" s="1"/>
      <c r="AX210" s="70"/>
      <c r="AY210" s="48"/>
      <c r="AZ210" s="48"/>
      <c r="BA210" s="1"/>
      <c r="BB210" s="1"/>
      <c r="BC210" s="1"/>
      <c r="BD210" s="70"/>
      <c r="BE210" s="48"/>
      <c r="BF210" s="48"/>
      <c r="BG210" s="1"/>
      <c r="BH210" s="1"/>
      <c r="BI210" s="1"/>
      <c r="BJ210" s="70"/>
      <c r="BK210" s="48"/>
      <c r="BL210" s="48"/>
      <c r="BM210" s="1"/>
      <c r="BN210" s="1"/>
      <c r="BO210" s="1"/>
      <c r="BP210" s="70"/>
      <c r="BQ210" s="48"/>
      <c r="BR210" s="76"/>
      <c r="BV210" s="90"/>
      <c r="BW210" s="76"/>
      <c r="BX210" s="76"/>
      <c r="CB210" s="90"/>
      <c r="CC210" s="76"/>
      <c r="CD210" s="76"/>
      <c r="CH210" s="90"/>
      <c r="CI210" s="76"/>
      <c r="CJ210" s="76"/>
      <c r="CN210" s="90"/>
      <c r="CO210" s="76"/>
      <c r="CP210" s="76"/>
      <c r="CS210" s="90"/>
      <c r="CT210" s="90"/>
      <c r="CU210" s="90"/>
    </row>
    <row r="211" spans="1:99" s="2" customFormat="1" x14ac:dyDescent="0.35">
      <c r="A211" s="128"/>
      <c r="B211" s="133"/>
      <c r="C211" s="1"/>
      <c r="D211" s="59"/>
      <c r="E211" s="59"/>
      <c r="F211" s="48"/>
      <c r="G211" s="48"/>
      <c r="H211" s="48"/>
      <c r="I211" s="48"/>
      <c r="J211" s="48"/>
      <c r="K211" s="48"/>
      <c r="L211" s="48"/>
      <c r="M211" s="48"/>
      <c r="N211" s="48"/>
      <c r="O211" s="48"/>
      <c r="P211" s="59"/>
      <c r="Q211" s="59"/>
      <c r="R211" s="1"/>
      <c r="S211" s="1"/>
      <c r="T211" s="1"/>
      <c r="U211" s="1"/>
      <c r="V211" s="1"/>
      <c r="W211" s="59"/>
      <c r="X211" s="59"/>
      <c r="Y211" s="59"/>
      <c r="Z211" s="70"/>
      <c r="AA211" s="48"/>
      <c r="AB211" s="48"/>
      <c r="AC211" s="1"/>
      <c r="AD211" s="1"/>
      <c r="AE211" s="1"/>
      <c r="AF211" s="70"/>
      <c r="AG211" s="48"/>
      <c r="AH211" s="48"/>
      <c r="AI211" s="1"/>
      <c r="AJ211" s="1"/>
      <c r="AK211" s="1"/>
      <c r="AL211" s="70"/>
      <c r="AM211" s="48"/>
      <c r="AN211" s="48"/>
      <c r="AO211" s="1"/>
      <c r="AP211" s="1"/>
      <c r="AQ211" s="1"/>
      <c r="AR211" s="70"/>
      <c r="AS211" s="48"/>
      <c r="AT211" s="48"/>
      <c r="AU211" s="1"/>
      <c r="AV211" s="1"/>
      <c r="AW211" s="1"/>
      <c r="AX211" s="70"/>
      <c r="AY211" s="48"/>
      <c r="AZ211" s="48"/>
      <c r="BA211" s="1"/>
      <c r="BB211" s="1"/>
      <c r="BC211" s="1"/>
      <c r="BD211" s="70"/>
      <c r="BE211" s="48"/>
      <c r="BF211" s="48"/>
      <c r="BG211" s="1"/>
      <c r="BH211" s="1"/>
      <c r="BI211" s="1"/>
      <c r="BJ211" s="70"/>
      <c r="BK211" s="48"/>
      <c r="BL211" s="48"/>
      <c r="BM211" s="1"/>
      <c r="BN211" s="1"/>
      <c r="BO211" s="1"/>
      <c r="BP211" s="70"/>
      <c r="BQ211" s="48"/>
      <c r="BR211" s="76"/>
      <c r="BV211" s="90"/>
      <c r="BW211" s="76"/>
      <c r="BX211" s="76"/>
      <c r="CB211" s="90"/>
      <c r="CC211" s="76"/>
      <c r="CD211" s="76"/>
      <c r="CH211" s="90"/>
      <c r="CI211" s="76"/>
      <c r="CJ211" s="76"/>
      <c r="CN211" s="90"/>
      <c r="CO211" s="76"/>
      <c r="CP211" s="76"/>
      <c r="CS211" s="90"/>
      <c r="CT211" s="90"/>
      <c r="CU211" s="90"/>
    </row>
    <row r="212" spans="1:99" s="2" customFormat="1" x14ac:dyDescent="0.35">
      <c r="A212" s="128"/>
      <c r="B212" s="133"/>
      <c r="C212" s="1"/>
      <c r="D212" s="59"/>
      <c r="E212" s="59"/>
      <c r="F212" s="48"/>
      <c r="G212" s="48"/>
      <c r="H212" s="48"/>
      <c r="I212" s="48"/>
      <c r="J212" s="48"/>
      <c r="K212" s="48"/>
      <c r="L212" s="48"/>
      <c r="M212" s="48"/>
      <c r="N212" s="48"/>
      <c r="O212" s="48"/>
      <c r="P212" s="59"/>
      <c r="Q212" s="59"/>
      <c r="R212" s="1"/>
      <c r="S212" s="1"/>
      <c r="T212" s="1"/>
      <c r="U212" s="1"/>
      <c r="V212" s="1"/>
      <c r="W212" s="59"/>
      <c r="X212" s="59"/>
      <c r="Y212" s="59"/>
      <c r="Z212" s="70"/>
      <c r="AA212" s="48"/>
      <c r="AB212" s="48"/>
      <c r="AC212" s="1"/>
      <c r="AD212" s="1"/>
      <c r="AE212" s="1"/>
      <c r="AF212" s="70"/>
      <c r="AG212" s="48"/>
      <c r="AH212" s="48"/>
      <c r="AI212" s="1"/>
      <c r="AJ212" s="1"/>
      <c r="AK212" s="1"/>
      <c r="AL212" s="70"/>
      <c r="AM212" s="48"/>
      <c r="AN212" s="48"/>
      <c r="AO212" s="1"/>
      <c r="AP212" s="1"/>
      <c r="AQ212" s="1"/>
      <c r="AR212" s="70"/>
      <c r="AS212" s="48"/>
      <c r="AT212" s="48"/>
      <c r="AU212" s="1"/>
      <c r="AV212" s="1"/>
      <c r="AW212" s="1"/>
      <c r="AX212" s="70"/>
      <c r="AY212" s="48"/>
      <c r="AZ212" s="48"/>
      <c r="BA212" s="1"/>
      <c r="BB212" s="1"/>
      <c r="BC212" s="1"/>
      <c r="BD212" s="70"/>
      <c r="BE212" s="48"/>
      <c r="BF212" s="48"/>
      <c r="BG212" s="1"/>
      <c r="BH212" s="1"/>
      <c r="BI212" s="1"/>
      <c r="BJ212" s="70"/>
      <c r="BK212" s="48"/>
      <c r="BL212" s="48"/>
      <c r="BM212" s="1"/>
      <c r="BN212" s="1"/>
      <c r="BO212" s="1"/>
      <c r="BP212" s="70"/>
      <c r="BQ212" s="48"/>
      <c r="BR212" s="76"/>
      <c r="BV212" s="90"/>
      <c r="BW212" s="76"/>
      <c r="BX212" s="76"/>
      <c r="CB212" s="90"/>
      <c r="CC212" s="76"/>
      <c r="CD212" s="76"/>
      <c r="CH212" s="90"/>
      <c r="CI212" s="76"/>
      <c r="CJ212" s="76"/>
      <c r="CN212" s="90"/>
      <c r="CO212" s="76"/>
      <c r="CP212" s="76"/>
      <c r="CS212" s="90"/>
      <c r="CT212" s="90"/>
      <c r="CU212" s="90"/>
    </row>
    <row r="213" spans="1:99" s="2" customFormat="1" x14ac:dyDescent="0.35">
      <c r="A213" s="128"/>
      <c r="B213" s="133"/>
      <c r="C213" s="1"/>
      <c r="D213" s="59"/>
      <c r="E213" s="59"/>
      <c r="F213" s="48"/>
      <c r="G213" s="48"/>
      <c r="H213" s="48"/>
      <c r="I213" s="48"/>
      <c r="J213" s="48"/>
      <c r="K213" s="48"/>
      <c r="L213" s="48"/>
      <c r="M213" s="48"/>
      <c r="N213" s="48"/>
      <c r="O213" s="48"/>
      <c r="P213" s="59"/>
      <c r="Q213" s="59"/>
      <c r="R213" s="1"/>
      <c r="S213" s="1"/>
      <c r="T213" s="1"/>
      <c r="U213" s="1"/>
      <c r="V213" s="1"/>
      <c r="W213" s="59"/>
      <c r="X213" s="59"/>
      <c r="Y213" s="59"/>
      <c r="Z213" s="70"/>
      <c r="AA213" s="48"/>
      <c r="AB213" s="48"/>
      <c r="AC213" s="1"/>
      <c r="AD213" s="1"/>
      <c r="AE213" s="1"/>
      <c r="AF213" s="70"/>
      <c r="AG213" s="48"/>
      <c r="AH213" s="48"/>
      <c r="AI213" s="1"/>
      <c r="AJ213" s="1"/>
      <c r="AK213" s="1"/>
      <c r="AL213" s="70"/>
      <c r="AM213" s="48"/>
      <c r="AN213" s="48"/>
      <c r="AO213" s="1"/>
      <c r="AP213" s="1"/>
      <c r="AQ213" s="1"/>
      <c r="AR213" s="70"/>
      <c r="AS213" s="48"/>
      <c r="AT213" s="48"/>
      <c r="AU213" s="1"/>
      <c r="AV213" s="1"/>
      <c r="AW213" s="1"/>
      <c r="AX213" s="70"/>
      <c r="AY213" s="48"/>
      <c r="AZ213" s="48"/>
      <c r="BA213" s="1"/>
      <c r="BB213" s="1"/>
      <c r="BC213" s="1"/>
      <c r="BD213" s="70"/>
      <c r="BE213" s="48"/>
      <c r="BF213" s="48"/>
      <c r="BG213" s="1"/>
      <c r="BH213" s="1"/>
      <c r="BI213" s="1"/>
      <c r="BJ213" s="70"/>
      <c r="BK213" s="48"/>
      <c r="BL213" s="48"/>
      <c r="BM213" s="1"/>
      <c r="BN213" s="1"/>
      <c r="BO213" s="1"/>
      <c r="BP213" s="70"/>
      <c r="BQ213" s="48"/>
      <c r="BR213" s="76"/>
      <c r="BV213" s="90"/>
      <c r="BW213" s="76"/>
      <c r="BX213" s="76"/>
      <c r="CB213" s="90"/>
      <c r="CC213" s="76"/>
      <c r="CD213" s="76"/>
      <c r="CH213" s="90"/>
      <c r="CI213" s="76"/>
      <c r="CJ213" s="76"/>
      <c r="CN213" s="90"/>
      <c r="CO213" s="76"/>
      <c r="CP213" s="76"/>
      <c r="CS213" s="90"/>
      <c r="CT213" s="90"/>
      <c r="CU213" s="90"/>
    </row>
    <row r="214" spans="1:99" s="2" customFormat="1" x14ac:dyDescent="0.35">
      <c r="A214" s="128"/>
      <c r="B214" s="133"/>
      <c r="C214" s="1"/>
      <c r="D214" s="59"/>
      <c r="E214" s="59"/>
      <c r="F214" s="48"/>
      <c r="G214" s="48"/>
      <c r="H214" s="48"/>
      <c r="I214" s="48"/>
      <c r="J214" s="48"/>
      <c r="K214" s="48"/>
      <c r="L214" s="48"/>
      <c r="M214" s="48"/>
      <c r="N214" s="48"/>
      <c r="O214" s="48"/>
      <c r="P214" s="59"/>
      <c r="Q214" s="59"/>
      <c r="R214" s="1"/>
      <c r="S214" s="1"/>
      <c r="T214" s="1"/>
      <c r="U214" s="1"/>
      <c r="V214" s="1"/>
      <c r="W214" s="59"/>
      <c r="X214" s="59"/>
      <c r="Y214" s="59"/>
      <c r="Z214" s="70"/>
      <c r="AA214" s="48"/>
      <c r="AB214" s="48"/>
      <c r="AC214" s="1"/>
      <c r="AD214" s="1"/>
      <c r="AE214" s="1"/>
      <c r="AF214" s="70"/>
      <c r="AG214" s="48"/>
      <c r="AH214" s="48"/>
      <c r="AI214" s="1"/>
      <c r="AJ214" s="1"/>
      <c r="AK214" s="1"/>
      <c r="AL214" s="70"/>
      <c r="AM214" s="48"/>
      <c r="AN214" s="48"/>
      <c r="AO214" s="1"/>
      <c r="AP214" s="1"/>
      <c r="AQ214" s="1"/>
      <c r="AR214" s="70"/>
      <c r="AS214" s="48"/>
      <c r="AT214" s="48"/>
      <c r="AU214" s="1"/>
      <c r="AV214" s="1"/>
      <c r="AW214" s="1"/>
      <c r="AX214" s="70"/>
      <c r="AY214" s="48"/>
      <c r="AZ214" s="48"/>
      <c r="BA214" s="1"/>
      <c r="BB214" s="1"/>
      <c r="BC214" s="1"/>
      <c r="BD214" s="70"/>
      <c r="BE214" s="48"/>
      <c r="BF214" s="48"/>
      <c r="BG214" s="1"/>
      <c r="BH214" s="1"/>
      <c r="BI214" s="1"/>
      <c r="BJ214" s="70"/>
      <c r="BK214" s="48"/>
      <c r="BL214" s="48"/>
      <c r="BM214" s="1"/>
      <c r="BN214" s="1"/>
      <c r="BO214" s="1"/>
      <c r="BP214" s="70"/>
      <c r="BQ214" s="48"/>
      <c r="BR214" s="76"/>
      <c r="BV214" s="90"/>
      <c r="BW214" s="76"/>
      <c r="BX214" s="76"/>
      <c r="CB214" s="90"/>
      <c r="CC214" s="76"/>
      <c r="CD214" s="76"/>
      <c r="CH214" s="90"/>
      <c r="CI214" s="76"/>
      <c r="CJ214" s="76"/>
      <c r="CN214" s="90"/>
      <c r="CO214" s="76"/>
      <c r="CP214" s="76"/>
      <c r="CS214" s="90"/>
      <c r="CT214" s="90"/>
      <c r="CU214" s="90"/>
    </row>
  </sheetData>
  <sheetProtection sheet="1" formatCells="0" formatColumns="0" formatRows="0" insertColumns="0" insertRows="0" insertHyperlinks="0" deleteColumns="0" deleteRows="0" sort="0" autoFilter="0" pivotTables="0"/>
  <mergeCells count="1070">
    <mergeCell ref="CQ26:CR26"/>
    <mergeCell ref="CQ27:CR27"/>
    <mergeCell ref="CQ28:CR28"/>
    <mergeCell ref="CQ29:CR29"/>
    <mergeCell ref="CQ30:CR30"/>
    <mergeCell ref="CQ31:CR31"/>
    <mergeCell ref="CQ32:CR32"/>
    <mergeCell ref="CQ33:CR33"/>
    <mergeCell ref="CQ34:CR34"/>
    <mergeCell ref="CQ35:CR35"/>
    <mergeCell ref="CQ36:CR36"/>
    <mergeCell ref="CQ37:CR37"/>
    <mergeCell ref="CQ38:CR38"/>
    <mergeCell ref="CQ9:CR9"/>
    <mergeCell ref="CQ10:CR10"/>
    <mergeCell ref="CQ11:CR11"/>
    <mergeCell ref="CQ12:CR12"/>
    <mergeCell ref="CQ13:CR13"/>
    <mergeCell ref="CQ14:CR14"/>
    <mergeCell ref="CQ15:CR15"/>
    <mergeCell ref="CQ16:CR16"/>
    <mergeCell ref="CQ17:CR17"/>
    <mergeCell ref="CQ18:CR18"/>
    <mergeCell ref="CQ19:CR19"/>
    <mergeCell ref="CQ20:CR20"/>
    <mergeCell ref="CQ21:CR21"/>
    <mergeCell ref="CQ22:CR22"/>
    <mergeCell ref="CQ23:CR23"/>
    <mergeCell ref="CQ24:CR24"/>
    <mergeCell ref="CQ25:CR25"/>
    <mergeCell ref="CK49:CM49"/>
    <mergeCell ref="CK50:CM50"/>
    <mergeCell ref="CK51:CM51"/>
    <mergeCell ref="CK52:CM52"/>
    <mergeCell ref="CK53:CM53"/>
    <mergeCell ref="CK54:CM54"/>
    <mergeCell ref="CK55:CM55"/>
    <mergeCell ref="CK56:CM56"/>
    <mergeCell ref="CK57:CM57"/>
    <mergeCell ref="CK58:CM58"/>
    <mergeCell ref="CK59:CM59"/>
    <mergeCell ref="CQ39:CR39"/>
    <mergeCell ref="CQ40:CR40"/>
    <mergeCell ref="CQ41:CR41"/>
    <mergeCell ref="CQ42:CR42"/>
    <mergeCell ref="CQ43:CR43"/>
    <mergeCell ref="CQ53:CR53"/>
    <mergeCell ref="CQ54:CR54"/>
    <mergeCell ref="CQ55:CR55"/>
    <mergeCell ref="CQ56:CR56"/>
    <mergeCell ref="CQ57:CR57"/>
    <mergeCell ref="CQ58:CR58"/>
    <mergeCell ref="CQ59:CR59"/>
    <mergeCell ref="CQ44:CR44"/>
    <mergeCell ref="CQ45:CR45"/>
    <mergeCell ref="CQ46:CR46"/>
    <mergeCell ref="CQ47:CR47"/>
    <mergeCell ref="CQ48:CR48"/>
    <mergeCell ref="CQ49:CR49"/>
    <mergeCell ref="CQ50:CR50"/>
    <mergeCell ref="CQ51:CR51"/>
    <mergeCell ref="CQ52:CR52"/>
    <mergeCell ref="CK26:CM26"/>
    <mergeCell ref="CK27:CM27"/>
    <mergeCell ref="CK34:CM34"/>
    <mergeCell ref="CK35:CM35"/>
    <mergeCell ref="CK36:CM36"/>
    <mergeCell ref="CK37:CM37"/>
    <mergeCell ref="CK38:CM38"/>
    <mergeCell ref="CK39:CM39"/>
    <mergeCell ref="CK40:CM40"/>
    <mergeCell ref="CK41:CM41"/>
    <mergeCell ref="CK42:CM42"/>
    <mergeCell ref="CK43:CM43"/>
    <mergeCell ref="CK44:CM44"/>
    <mergeCell ref="CK45:CM45"/>
    <mergeCell ref="CK46:CM46"/>
    <mergeCell ref="CK47:CM47"/>
    <mergeCell ref="CK48:CM48"/>
    <mergeCell ref="CE44:CG44"/>
    <mergeCell ref="CE45:CG45"/>
    <mergeCell ref="CE46:CG46"/>
    <mergeCell ref="CE47:CG47"/>
    <mergeCell ref="CE48:CG48"/>
    <mergeCell ref="CE49:CG49"/>
    <mergeCell ref="CE50:CG50"/>
    <mergeCell ref="CE51:CG51"/>
    <mergeCell ref="CE52:CG52"/>
    <mergeCell ref="CE53:CG53"/>
    <mergeCell ref="CE54:CG54"/>
    <mergeCell ref="CE55:CG55"/>
    <mergeCell ref="CE56:CG56"/>
    <mergeCell ref="CE57:CG57"/>
    <mergeCell ref="CE58:CG58"/>
    <mergeCell ref="CE59:CG59"/>
    <mergeCell ref="CK10:CM10"/>
    <mergeCell ref="CK11:CM11"/>
    <mergeCell ref="CK12:CM12"/>
    <mergeCell ref="CK13:CM13"/>
    <mergeCell ref="CK14:CM14"/>
    <mergeCell ref="CK15:CM15"/>
    <mergeCell ref="CK16:CM16"/>
    <mergeCell ref="CK17:CM17"/>
    <mergeCell ref="CK18:CM18"/>
    <mergeCell ref="CK19:CM19"/>
    <mergeCell ref="CK20:CM20"/>
    <mergeCell ref="CK21:CM21"/>
    <mergeCell ref="CK22:CM22"/>
    <mergeCell ref="CK23:CM23"/>
    <mergeCell ref="CK24:CM24"/>
    <mergeCell ref="CK25:CM25"/>
    <mergeCell ref="BY49:CA49"/>
    <mergeCell ref="BY50:CA50"/>
    <mergeCell ref="BY51:CA51"/>
    <mergeCell ref="BY52:CA52"/>
    <mergeCell ref="BY53:CA53"/>
    <mergeCell ref="BY54:CA54"/>
    <mergeCell ref="BY55:CA55"/>
    <mergeCell ref="BY56:CA56"/>
    <mergeCell ref="BY57:CA57"/>
    <mergeCell ref="BY58:CA58"/>
    <mergeCell ref="BY59:CA59"/>
    <mergeCell ref="CE10:CG10"/>
    <mergeCell ref="CE11:CG11"/>
    <mergeCell ref="CE12:CG12"/>
    <mergeCell ref="CE13:CG13"/>
    <mergeCell ref="CE14:CG14"/>
    <mergeCell ref="CE15:CG15"/>
    <mergeCell ref="CE16:CG16"/>
    <mergeCell ref="CE17:CG17"/>
    <mergeCell ref="CE18:CG18"/>
    <mergeCell ref="CE19:CG19"/>
    <mergeCell ref="CE20:CG20"/>
    <mergeCell ref="CE21:CG21"/>
    <mergeCell ref="CE22:CG22"/>
    <mergeCell ref="CE23:CG23"/>
    <mergeCell ref="CE24:CG24"/>
    <mergeCell ref="CE25:CG25"/>
    <mergeCell ref="CE26:CG26"/>
    <mergeCell ref="CE27:CG27"/>
    <mergeCell ref="CE34:CG34"/>
    <mergeCell ref="CE35:CG35"/>
    <mergeCell ref="CE36:CG36"/>
    <mergeCell ref="BY38:CA38"/>
    <mergeCell ref="BY39:CA39"/>
    <mergeCell ref="BY40:CA40"/>
    <mergeCell ref="BY28:CA28"/>
    <mergeCell ref="BY29:CA29"/>
    <mergeCell ref="BY30:CA30"/>
    <mergeCell ref="BY31:CA31"/>
    <mergeCell ref="BY32:CA32"/>
    <mergeCell ref="BY33:CA33"/>
    <mergeCell ref="BY41:CA41"/>
    <mergeCell ref="BY42:CA42"/>
    <mergeCell ref="BY43:CA43"/>
    <mergeCell ref="BY44:CA44"/>
    <mergeCell ref="BY45:CA45"/>
    <mergeCell ref="BY46:CA46"/>
    <mergeCell ref="BY47:CA47"/>
    <mergeCell ref="BY48:CA48"/>
    <mergeCell ref="BS50:BU50"/>
    <mergeCell ref="BS51:BU51"/>
    <mergeCell ref="BS52:BU52"/>
    <mergeCell ref="BS53:BU53"/>
    <mergeCell ref="BS54:BU54"/>
    <mergeCell ref="BS55:BU55"/>
    <mergeCell ref="BS56:BU56"/>
    <mergeCell ref="BS57:BU57"/>
    <mergeCell ref="BS58:BU58"/>
    <mergeCell ref="BS59:BU59"/>
    <mergeCell ref="BY10:CA10"/>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4:CA24"/>
    <mergeCell ref="BY25:CA25"/>
    <mergeCell ref="BY26:CA26"/>
    <mergeCell ref="BY27:CA27"/>
    <mergeCell ref="BY34:CA34"/>
    <mergeCell ref="BY35:CA35"/>
    <mergeCell ref="BY36:CA36"/>
    <mergeCell ref="BY37:CA37"/>
    <mergeCell ref="BS27:BU27"/>
    <mergeCell ref="BS34:BU34"/>
    <mergeCell ref="BS35:BU35"/>
    <mergeCell ref="BS36:BU36"/>
    <mergeCell ref="BS37:BU37"/>
    <mergeCell ref="BS38:BU38"/>
    <mergeCell ref="BS39:BU39"/>
    <mergeCell ref="BS40:BU40"/>
    <mergeCell ref="BS41:BU41"/>
    <mergeCell ref="BS42:BU42"/>
    <mergeCell ref="BS43:BU43"/>
    <mergeCell ref="BS44:BU44"/>
    <mergeCell ref="BS45:BU45"/>
    <mergeCell ref="BS46:BU46"/>
    <mergeCell ref="BS47:BU47"/>
    <mergeCell ref="BS48:BU48"/>
    <mergeCell ref="BS49:BU49"/>
    <mergeCell ref="BM45:BO45"/>
    <mergeCell ref="BM46:BO46"/>
    <mergeCell ref="BM47:BO47"/>
    <mergeCell ref="BM48:BO48"/>
    <mergeCell ref="BM49:BO49"/>
    <mergeCell ref="BM50:BO50"/>
    <mergeCell ref="BM51:BO51"/>
    <mergeCell ref="BM52:BO52"/>
    <mergeCell ref="BM53:BO53"/>
    <mergeCell ref="BM54:BO54"/>
    <mergeCell ref="BM55:BO55"/>
    <mergeCell ref="BM56:BO56"/>
    <mergeCell ref="BM57:BO57"/>
    <mergeCell ref="BM58:BO58"/>
    <mergeCell ref="BM59:BO59"/>
    <mergeCell ref="BS10:BU10"/>
    <mergeCell ref="BS11:BU11"/>
    <mergeCell ref="BS12:BU12"/>
    <mergeCell ref="BS13:BU13"/>
    <mergeCell ref="BS14:BU14"/>
    <mergeCell ref="BS15:BU15"/>
    <mergeCell ref="BS16:BU16"/>
    <mergeCell ref="BS17:BU17"/>
    <mergeCell ref="BS18:BU18"/>
    <mergeCell ref="BS19:BU19"/>
    <mergeCell ref="BS20:BU20"/>
    <mergeCell ref="BS21:BU21"/>
    <mergeCell ref="BS22:BU22"/>
    <mergeCell ref="BS23:BU23"/>
    <mergeCell ref="BS24:BU24"/>
    <mergeCell ref="BS25:BU25"/>
    <mergeCell ref="BS26:BU26"/>
    <mergeCell ref="BG57:BI57"/>
    <mergeCell ref="BG58:BI58"/>
    <mergeCell ref="BG59:BI59"/>
    <mergeCell ref="BM10:BO10"/>
    <mergeCell ref="BM11:BO11"/>
    <mergeCell ref="BM12:BO12"/>
    <mergeCell ref="BM13:BO13"/>
    <mergeCell ref="BM14:BO14"/>
    <mergeCell ref="BM15:BO15"/>
    <mergeCell ref="BM16:BO16"/>
    <mergeCell ref="BM17:BO17"/>
    <mergeCell ref="BM18:BO18"/>
    <mergeCell ref="BM19:BO19"/>
    <mergeCell ref="BM20:BO20"/>
    <mergeCell ref="BM21:BO21"/>
    <mergeCell ref="BM22:BO22"/>
    <mergeCell ref="BM23:BO23"/>
    <mergeCell ref="BM24:BO24"/>
    <mergeCell ref="BM25:BO25"/>
    <mergeCell ref="BM26:BO26"/>
    <mergeCell ref="BM27:BO27"/>
    <mergeCell ref="BM34:BO34"/>
    <mergeCell ref="BM35:BO35"/>
    <mergeCell ref="BM36:BO36"/>
    <mergeCell ref="BM37:BO37"/>
    <mergeCell ref="BM38:BO38"/>
    <mergeCell ref="BM39:BO39"/>
    <mergeCell ref="BM40:BO40"/>
    <mergeCell ref="BM41:BO41"/>
    <mergeCell ref="BM42:BO42"/>
    <mergeCell ref="BM43:BO43"/>
    <mergeCell ref="BM44:BO44"/>
    <mergeCell ref="BG40:BI40"/>
    <mergeCell ref="BG41:BI41"/>
    <mergeCell ref="BG42:BI42"/>
    <mergeCell ref="BG43:BI43"/>
    <mergeCell ref="BG44:BI44"/>
    <mergeCell ref="BG45:BI45"/>
    <mergeCell ref="BG46:BI46"/>
    <mergeCell ref="BG47:BI47"/>
    <mergeCell ref="BG48:BI48"/>
    <mergeCell ref="BG49:BI49"/>
    <mergeCell ref="BG50:BI50"/>
    <mergeCell ref="BG51:BI51"/>
    <mergeCell ref="BG52:BI52"/>
    <mergeCell ref="BG53:BI53"/>
    <mergeCell ref="BG54:BI54"/>
    <mergeCell ref="BG55:BI55"/>
    <mergeCell ref="BG56:BI56"/>
    <mergeCell ref="BA52:BC52"/>
    <mergeCell ref="BA53:BC53"/>
    <mergeCell ref="BA54:BC54"/>
    <mergeCell ref="BA55:BC55"/>
    <mergeCell ref="BA56:BC56"/>
    <mergeCell ref="BA57:BC57"/>
    <mergeCell ref="BA58:BC58"/>
    <mergeCell ref="BA59:BC59"/>
    <mergeCell ref="BG10:BI10"/>
    <mergeCell ref="BG11:BI11"/>
    <mergeCell ref="BG12:BI12"/>
    <mergeCell ref="BG13:BI13"/>
    <mergeCell ref="BG14:BI14"/>
    <mergeCell ref="BG15:BI15"/>
    <mergeCell ref="BG16:BI16"/>
    <mergeCell ref="BG17:BI17"/>
    <mergeCell ref="BG18:BI18"/>
    <mergeCell ref="BG19:BI19"/>
    <mergeCell ref="BG20:BI20"/>
    <mergeCell ref="BG21:BI21"/>
    <mergeCell ref="BG22:BI22"/>
    <mergeCell ref="BG23:BI23"/>
    <mergeCell ref="BG24:BI24"/>
    <mergeCell ref="BG25:BI25"/>
    <mergeCell ref="BG26:BI26"/>
    <mergeCell ref="BG27:BI27"/>
    <mergeCell ref="BG34:BI34"/>
    <mergeCell ref="BG35:BI35"/>
    <mergeCell ref="BG36:BI36"/>
    <mergeCell ref="BG37:BI37"/>
    <mergeCell ref="BG38:BI38"/>
    <mergeCell ref="BG39:BI39"/>
    <mergeCell ref="BA35:BC35"/>
    <mergeCell ref="BA36:BC36"/>
    <mergeCell ref="BA37:BC37"/>
    <mergeCell ref="BA38:BC38"/>
    <mergeCell ref="BA39:BC39"/>
    <mergeCell ref="BA40:BC40"/>
    <mergeCell ref="BA41:BC41"/>
    <mergeCell ref="BA42:BC42"/>
    <mergeCell ref="BA43:BC43"/>
    <mergeCell ref="BA44:BC44"/>
    <mergeCell ref="BA45:BC45"/>
    <mergeCell ref="BA46:BC46"/>
    <mergeCell ref="BA47:BC47"/>
    <mergeCell ref="BA48:BC48"/>
    <mergeCell ref="BA49:BC49"/>
    <mergeCell ref="BA50:BC50"/>
    <mergeCell ref="BA51:BC51"/>
    <mergeCell ref="AU47:AW47"/>
    <mergeCell ref="AU48:AW48"/>
    <mergeCell ref="AU49:AW49"/>
    <mergeCell ref="AU50:AW50"/>
    <mergeCell ref="AU51:AW51"/>
    <mergeCell ref="AU52:AW52"/>
    <mergeCell ref="AU53:AW53"/>
    <mergeCell ref="AU54:AW54"/>
    <mergeCell ref="AU55:AW55"/>
    <mergeCell ref="AU56:AW56"/>
    <mergeCell ref="AU57:AW57"/>
    <mergeCell ref="AU58:AW58"/>
    <mergeCell ref="AU59:AW59"/>
    <mergeCell ref="BA10:BC10"/>
    <mergeCell ref="BA11:BC11"/>
    <mergeCell ref="BA12:BC12"/>
    <mergeCell ref="BA13:BC13"/>
    <mergeCell ref="BA14:BC14"/>
    <mergeCell ref="BA15:BC15"/>
    <mergeCell ref="BA16:BC16"/>
    <mergeCell ref="BA17:BC17"/>
    <mergeCell ref="BA18:BC18"/>
    <mergeCell ref="BA19:BC19"/>
    <mergeCell ref="BA20:BC20"/>
    <mergeCell ref="BA21:BC21"/>
    <mergeCell ref="BA22:BC22"/>
    <mergeCell ref="BA23:BC23"/>
    <mergeCell ref="BA24:BC24"/>
    <mergeCell ref="BA25:BC25"/>
    <mergeCell ref="BA26:BC26"/>
    <mergeCell ref="BA27:BC27"/>
    <mergeCell ref="BA34:BC34"/>
    <mergeCell ref="AO59:AQ59"/>
    <mergeCell ref="AU10:AW10"/>
    <mergeCell ref="AU11:AW11"/>
    <mergeCell ref="AU12:AW12"/>
    <mergeCell ref="AU13:AW13"/>
    <mergeCell ref="AU14:AW14"/>
    <mergeCell ref="AU15:AW15"/>
    <mergeCell ref="AU16:AW16"/>
    <mergeCell ref="AU17:AW17"/>
    <mergeCell ref="AU18:AW18"/>
    <mergeCell ref="AU19:AW19"/>
    <mergeCell ref="AU20:AW20"/>
    <mergeCell ref="AU21:AW21"/>
    <mergeCell ref="AU22:AW22"/>
    <mergeCell ref="AU23:AW23"/>
    <mergeCell ref="AU24:AW24"/>
    <mergeCell ref="AU25:AW25"/>
    <mergeCell ref="AU26:AW26"/>
    <mergeCell ref="AU27:AW27"/>
    <mergeCell ref="AU34:AW34"/>
    <mergeCell ref="AU35:AW35"/>
    <mergeCell ref="AU36:AW36"/>
    <mergeCell ref="AU37:AW37"/>
    <mergeCell ref="AU38:AW38"/>
    <mergeCell ref="AU39:AW39"/>
    <mergeCell ref="AU40:AW40"/>
    <mergeCell ref="AU41:AW41"/>
    <mergeCell ref="AU42:AW42"/>
    <mergeCell ref="AU43:AW43"/>
    <mergeCell ref="AU44:AW44"/>
    <mergeCell ref="AU45:AW45"/>
    <mergeCell ref="AU46:AW46"/>
    <mergeCell ref="AO42:AQ42"/>
    <mergeCell ref="AO43:AQ43"/>
    <mergeCell ref="AO44:AQ44"/>
    <mergeCell ref="AO45:AQ45"/>
    <mergeCell ref="AO46:AQ46"/>
    <mergeCell ref="AO47:AQ47"/>
    <mergeCell ref="AO48:AQ48"/>
    <mergeCell ref="AO49:AQ49"/>
    <mergeCell ref="AO50:AQ50"/>
    <mergeCell ref="AO51:AQ51"/>
    <mergeCell ref="AO52:AQ52"/>
    <mergeCell ref="AO53:AQ53"/>
    <mergeCell ref="AO54:AQ54"/>
    <mergeCell ref="AO55:AQ55"/>
    <mergeCell ref="AO56:AQ56"/>
    <mergeCell ref="AO57:AQ57"/>
    <mergeCell ref="AO58:AQ58"/>
    <mergeCell ref="AI54:AK54"/>
    <mergeCell ref="AI55:AK55"/>
    <mergeCell ref="AI56:AK56"/>
    <mergeCell ref="AI57:AK57"/>
    <mergeCell ref="AI58:AK58"/>
    <mergeCell ref="AI59:AK59"/>
    <mergeCell ref="AO10:AQ10"/>
    <mergeCell ref="AO11:AQ11"/>
    <mergeCell ref="AO12:AQ12"/>
    <mergeCell ref="AO13:AQ13"/>
    <mergeCell ref="AO14:AQ14"/>
    <mergeCell ref="AO15:AQ15"/>
    <mergeCell ref="AO16:AQ16"/>
    <mergeCell ref="AO17:AQ17"/>
    <mergeCell ref="AO18:AQ18"/>
    <mergeCell ref="AO19:AQ19"/>
    <mergeCell ref="AO20:AQ20"/>
    <mergeCell ref="AO21:AQ21"/>
    <mergeCell ref="AO22:AQ22"/>
    <mergeCell ref="AO23:AQ23"/>
    <mergeCell ref="AO24:AQ24"/>
    <mergeCell ref="AO25:AQ25"/>
    <mergeCell ref="AO26:AQ26"/>
    <mergeCell ref="AO27:AQ27"/>
    <mergeCell ref="AO34:AQ34"/>
    <mergeCell ref="AO35:AQ35"/>
    <mergeCell ref="AO36:AQ36"/>
    <mergeCell ref="AO37:AQ37"/>
    <mergeCell ref="AO38:AQ38"/>
    <mergeCell ref="AO39:AQ39"/>
    <mergeCell ref="AO40:AQ40"/>
    <mergeCell ref="AO41:AQ41"/>
    <mergeCell ref="AI27:AK27"/>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C43:AE43"/>
    <mergeCell ref="AC44:AE44"/>
    <mergeCell ref="AC45:AE45"/>
    <mergeCell ref="AC46:AE46"/>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59:AE59"/>
    <mergeCell ref="AC70:AE70"/>
    <mergeCell ref="BA60:BC60"/>
    <mergeCell ref="BA61:BC61"/>
    <mergeCell ref="BA62:BC62"/>
    <mergeCell ref="BA63:BC63"/>
    <mergeCell ref="BA64:BC64"/>
    <mergeCell ref="BA65:BC65"/>
    <mergeCell ref="AC18:AE18"/>
    <mergeCell ref="AC19:AE19"/>
    <mergeCell ref="AC20:AE20"/>
    <mergeCell ref="AC21:AE21"/>
    <mergeCell ref="AC22:AE22"/>
    <mergeCell ref="AC23:AE23"/>
    <mergeCell ref="AC24:AE24"/>
    <mergeCell ref="AC25:AE25"/>
    <mergeCell ref="AC26:AE26"/>
    <mergeCell ref="AC27:AE27"/>
    <mergeCell ref="AC34:AE34"/>
    <mergeCell ref="AC35:AE35"/>
    <mergeCell ref="AC36:AE36"/>
    <mergeCell ref="AC37:AE37"/>
    <mergeCell ref="AC38:AE38"/>
    <mergeCell ref="AC39:AE39"/>
    <mergeCell ref="AC40:AE40"/>
    <mergeCell ref="AC41:AE41"/>
    <mergeCell ref="AC28:AE28"/>
    <mergeCell ref="AC29:AE29"/>
    <mergeCell ref="AC30:AE30"/>
    <mergeCell ref="AC31:AE31"/>
    <mergeCell ref="AC32:AE32"/>
    <mergeCell ref="AC33:AE33"/>
    <mergeCell ref="AC42:AE42"/>
    <mergeCell ref="BG90:BI90"/>
    <mergeCell ref="BG91:BI91"/>
    <mergeCell ref="BA83:BC83"/>
    <mergeCell ref="BG83:BI83"/>
    <mergeCell ref="BA82:BC82"/>
    <mergeCell ref="BG72:BI72"/>
    <mergeCell ref="CE82:CG82"/>
    <mergeCell ref="BY74:CA74"/>
    <mergeCell ref="BY75:CA75"/>
    <mergeCell ref="BY76:CA76"/>
    <mergeCell ref="BY77:CA77"/>
    <mergeCell ref="BY78:CA78"/>
    <mergeCell ref="BY79:CA79"/>
    <mergeCell ref="BY80:CA80"/>
    <mergeCell ref="BY81:CA81"/>
    <mergeCell ref="BS73:BU73"/>
    <mergeCell ref="AC10:AE10"/>
    <mergeCell ref="AC11:AE11"/>
    <mergeCell ref="AC12:AE12"/>
    <mergeCell ref="AC13:AE13"/>
    <mergeCell ref="AC14:AE14"/>
    <mergeCell ref="AC15:AE15"/>
    <mergeCell ref="AC16:AE16"/>
    <mergeCell ref="AC17:AE17"/>
    <mergeCell ref="AC62:AE62"/>
    <mergeCell ref="AC63:AE63"/>
    <mergeCell ref="AC64:AE64"/>
    <mergeCell ref="AC65:AE65"/>
    <mergeCell ref="AC66:AE66"/>
    <mergeCell ref="AC67:AE67"/>
    <mergeCell ref="AC68:AE68"/>
    <mergeCell ref="AC69:AE69"/>
    <mergeCell ref="BG88:BI88"/>
    <mergeCell ref="BA86:BC86"/>
    <mergeCell ref="AC90:AE90"/>
    <mergeCell ref="AC91:AE91"/>
    <mergeCell ref="AI84:AK84"/>
    <mergeCell ref="AI85:AK85"/>
    <mergeCell ref="AI87:AK87"/>
    <mergeCell ref="AO82:AQ82"/>
    <mergeCell ref="AO84:AQ84"/>
    <mergeCell ref="AO85:AQ85"/>
    <mergeCell ref="AO87:AQ87"/>
    <mergeCell ref="AO88:AQ88"/>
    <mergeCell ref="AO89:AQ89"/>
    <mergeCell ref="AO90:AQ90"/>
    <mergeCell ref="AO91:AQ91"/>
    <mergeCell ref="AI89:AK89"/>
    <mergeCell ref="AI90:AK90"/>
    <mergeCell ref="AI91:AK91"/>
    <mergeCell ref="AC82:AE82"/>
    <mergeCell ref="AC84:AE84"/>
    <mergeCell ref="AC85:AE85"/>
    <mergeCell ref="AC87:AE87"/>
    <mergeCell ref="AC88:AE88"/>
    <mergeCell ref="AI88:AK88"/>
    <mergeCell ref="AI82:AK82"/>
    <mergeCell ref="BA91:BC91"/>
    <mergeCell ref="BA90:BC90"/>
    <mergeCell ref="BA89:BC89"/>
    <mergeCell ref="BA88:BC88"/>
    <mergeCell ref="BA87:BC87"/>
    <mergeCell ref="BA85:BC85"/>
    <mergeCell ref="BG89:BI89"/>
    <mergeCell ref="BA9:BC9"/>
    <mergeCell ref="BG92:BI92"/>
    <mergeCell ref="BG86:BI86"/>
    <mergeCell ref="BG9:BI9"/>
    <mergeCell ref="BA92:BC92"/>
    <mergeCell ref="AC9:AE9"/>
    <mergeCell ref="AI92:AK92"/>
    <mergeCell ref="AI86:AK86"/>
    <mergeCell ref="AI9:AK9"/>
    <mergeCell ref="AC92:AE92"/>
    <mergeCell ref="AC86:AE86"/>
    <mergeCell ref="AO92:AQ92"/>
    <mergeCell ref="AO86:AQ86"/>
    <mergeCell ref="AO9:AQ9"/>
    <mergeCell ref="AU92:AW92"/>
    <mergeCell ref="AU86:AW86"/>
    <mergeCell ref="AU9:AW9"/>
    <mergeCell ref="AO83:AQ83"/>
    <mergeCell ref="AC89:AE89"/>
    <mergeCell ref="AC83:AE83"/>
    <mergeCell ref="AI83:AK83"/>
    <mergeCell ref="AU83:AW83"/>
    <mergeCell ref="AC60:AE60"/>
    <mergeCell ref="AC61:AE61"/>
    <mergeCell ref="AU84:AW84"/>
    <mergeCell ref="AU85:AW85"/>
    <mergeCell ref="AU87:AW87"/>
    <mergeCell ref="AU88:AW88"/>
    <mergeCell ref="BA84:BC84"/>
    <mergeCell ref="BG84:BI84"/>
    <mergeCell ref="BG85:BI85"/>
    <mergeCell ref="BG87:BI87"/>
    <mergeCell ref="CQ92:CR92"/>
    <mergeCell ref="CK86:CM86"/>
    <mergeCell ref="CK9:CM9"/>
    <mergeCell ref="CK92:CM92"/>
    <mergeCell ref="CE92:CG92"/>
    <mergeCell ref="CE86:CG86"/>
    <mergeCell ref="CE9:CG9"/>
    <mergeCell ref="CE91:CG91"/>
    <mergeCell ref="CE90:CG90"/>
    <mergeCell ref="CE89:CG89"/>
    <mergeCell ref="CE88:CG88"/>
    <mergeCell ref="CE87:CG87"/>
    <mergeCell ref="CE83:CG83"/>
    <mergeCell ref="CE84:CG84"/>
    <mergeCell ref="CE85:CG85"/>
    <mergeCell ref="CK91:CM91"/>
    <mergeCell ref="CK90:CM90"/>
    <mergeCell ref="CK89:CM89"/>
    <mergeCell ref="CK88:CM88"/>
    <mergeCell ref="CK87:CM87"/>
    <mergeCell ref="CK85:CM85"/>
    <mergeCell ref="CK84:CM84"/>
    <mergeCell ref="CE60:CG60"/>
    <mergeCell ref="CQ72:CR72"/>
    <mergeCell ref="CQ71:CR71"/>
    <mergeCell ref="CE37:CG37"/>
    <mergeCell ref="CE38:CG38"/>
    <mergeCell ref="CE39:CG39"/>
    <mergeCell ref="CE40:CG40"/>
    <mergeCell ref="CE41:CG41"/>
    <mergeCell ref="CE42:CG42"/>
    <mergeCell ref="CE43:CG43"/>
    <mergeCell ref="D3:BD3"/>
    <mergeCell ref="B6:B8"/>
    <mergeCell ref="CN7:CR7"/>
    <mergeCell ref="CQ8:CR8"/>
    <mergeCell ref="CH7:CM7"/>
    <mergeCell ref="CK8:CM8"/>
    <mergeCell ref="CB7:CG7"/>
    <mergeCell ref="CE8:CG8"/>
    <mergeCell ref="BV7:CA7"/>
    <mergeCell ref="BY8:CA8"/>
    <mergeCell ref="C6:C8"/>
    <mergeCell ref="S6:S8"/>
    <mergeCell ref="V6:V8"/>
    <mergeCell ref="AU8:AW8"/>
    <mergeCell ref="AO8:AQ8"/>
    <mergeCell ref="AR7:AW7"/>
    <mergeCell ref="L6:L8"/>
    <mergeCell ref="M6:M8"/>
    <mergeCell ref="P6:P8"/>
    <mergeCell ref="Q6:Q8"/>
    <mergeCell ref="R6:R8"/>
    <mergeCell ref="AF7:AK7"/>
    <mergeCell ref="AI8:AK8"/>
    <mergeCell ref="E4:CU4"/>
    <mergeCell ref="Z6:CU6"/>
    <mergeCell ref="I6:I8"/>
    <mergeCell ref="J6:J8"/>
    <mergeCell ref="K6:K8"/>
    <mergeCell ref="A5:D5"/>
    <mergeCell ref="A4:D4"/>
    <mergeCell ref="A1:C3"/>
    <mergeCell ref="E5:AY5"/>
    <mergeCell ref="BS87:BU87"/>
    <mergeCell ref="BS85:BU85"/>
    <mergeCell ref="BS84:BU84"/>
    <mergeCell ref="BM91:BO91"/>
    <mergeCell ref="BM90:BO90"/>
    <mergeCell ref="BM89:BO89"/>
    <mergeCell ref="BM88:BO88"/>
    <mergeCell ref="BM87:BO87"/>
    <mergeCell ref="BM85:BO85"/>
    <mergeCell ref="BS83:BU83"/>
    <mergeCell ref="BY91:CA91"/>
    <mergeCell ref="BY90:CA90"/>
    <mergeCell ref="BY89:CA89"/>
    <mergeCell ref="BY88:CA88"/>
    <mergeCell ref="BY87:CA87"/>
    <mergeCell ref="BY85:CA85"/>
    <mergeCell ref="BY84:CA84"/>
    <mergeCell ref="BM92:BO92"/>
    <mergeCell ref="BP7:BU7"/>
    <mergeCell ref="BS8:BU8"/>
    <mergeCell ref="BS9:BU9"/>
    <mergeCell ref="BS86:BU86"/>
    <mergeCell ref="BS92:BU92"/>
    <mergeCell ref="BJ7:BO7"/>
    <mergeCell ref="BM8:BO8"/>
    <mergeCell ref="BM9:BO9"/>
    <mergeCell ref="BM86:BO86"/>
    <mergeCell ref="BS62:BU62"/>
    <mergeCell ref="BS63:BU63"/>
    <mergeCell ref="BS82:BU82"/>
    <mergeCell ref="BS72:BU72"/>
    <mergeCell ref="BS74:BU74"/>
    <mergeCell ref="BS75:BU75"/>
    <mergeCell ref="BS76:BU76"/>
    <mergeCell ref="BS77:BU77"/>
    <mergeCell ref="BS78:BU78"/>
    <mergeCell ref="BS79:BU79"/>
    <mergeCell ref="BS80:BU80"/>
    <mergeCell ref="BS81:BU81"/>
    <mergeCell ref="BM74:BO74"/>
    <mergeCell ref="BM75:BO75"/>
    <mergeCell ref="BS67:BU67"/>
    <mergeCell ref="BM76:BO76"/>
    <mergeCell ref="BM77:BO77"/>
    <mergeCell ref="BM78:BO78"/>
    <mergeCell ref="BM79:BO79"/>
    <mergeCell ref="BM80:BO80"/>
    <mergeCell ref="BM81:BO81"/>
    <mergeCell ref="BM82:BO82"/>
    <mergeCell ref="BY92:CA92"/>
    <mergeCell ref="BM84:BO84"/>
    <mergeCell ref="BM83:BO83"/>
    <mergeCell ref="BS91:BU91"/>
    <mergeCell ref="BS90:BU90"/>
    <mergeCell ref="BS89:BU89"/>
    <mergeCell ref="BS88:BU88"/>
    <mergeCell ref="CS7:CU7"/>
    <mergeCell ref="AL7:AQ7"/>
    <mergeCell ref="A6:A8"/>
    <mergeCell ref="N6:N8"/>
    <mergeCell ref="T6:T8"/>
    <mergeCell ref="D6:D8"/>
    <mergeCell ref="W6:W8"/>
    <mergeCell ref="X6:X8"/>
    <mergeCell ref="AZ5:CU5"/>
    <mergeCell ref="D2:CR2"/>
    <mergeCell ref="CS1:CU3"/>
    <mergeCell ref="Y6:Y8"/>
    <mergeCell ref="AC8:AE8"/>
    <mergeCell ref="Z7:AE7"/>
    <mergeCell ref="O6:O8"/>
    <mergeCell ref="U6:U8"/>
    <mergeCell ref="BD7:BI7"/>
    <mergeCell ref="BG8:BI8"/>
    <mergeCell ref="AX7:BC7"/>
    <mergeCell ref="BA8:BC8"/>
    <mergeCell ref="D1:CR1"/>
    <mergeCell ref="E6:E8"/>
    <mergeCell ref="F6:F8"/>
    <mergeCell ref="G6:G8"/>
    <mergeCell ref="H6:H8"/>
    <mergeCell ref="AU89:AW89"/>
    <mergeCell ref="AI67:AK67"/>
    <mergeCell ref="AI68:AK68"/>
    <mergeCell ref="AI69:AK69"/>
    <mergeCell ref="AI70:AK70"/>
    <mergeCell ref="AI71:AK71"/>
    <mergeCell ref="AU68:AW68"/>
    <mergeCell ref="AU69:AW69"/>
    <mergeCell ref="AU70:AW70"/>
    <mergeCell ref="AU71:AW71"/>
    <mergeCell ref="AU72:AW72"/>
    <mergeCell ref="AU73:AW73"/>
    <mergeCell ref="AU74:AW74"/>
    <mergeCell ref="AU75:AW75"/>
    <mergeCell ref="AU76:AW76"/>
    <mergeCell ref="AU77:AW77"/>
    <mergeCell ref="AI65:AK65"/>
    <mergeCell ref="AI66:AK66"/>
    <mergeCell ref="AI72:AK72"/>
    <mergeCell ref="AI73:AK73"/>
    <mergeCell ref="AU82:AW82"/>
    <mergeCell ref="AO74:AQ74"/>
    <mergeCell ref="AO75:AQ75"/>
    <mergeCell ref="AO76:AQ76"/>
    <mergeCell ref="AO77:AQ77"/>
    <mergeCell ref="AO78:AQ78"/>
    <mergeCell ref="AO79:AQ79"/>
    <mergeCell ref="AO80:AQ80"/>
    <mergeCell ref="AO81:AQ81"/>
    <mergeCell ref="AU79:AW79"/>
    <mergeCell ref="AU80:AW80"/>
    <mergeCell ref="AU81:AW81"/>
    <mergeCell ref="AU90:AW90"/>
    <mergeCell ref="AU91:AW91"/>
    <mergeCell ref="BE3:CR3"/>
    <mergeCell ref="CQ91:CR91"/>
    <mergeCell ref="CQ90:CR90"/>
    <mergeCell ref="CQ89:CR89"/>
    <mergeCell ref="CQ88:CR88"/>
    <mergeCell ref="CQ87:CR87"/>
    <mergeCell ref="CQ86:CR86"/>
    <mergeCell ref="CQ82:CR82"/>
    <mergeCell ref="CQ83:CR83"/>
    <mergeCell ref="CQ84:CR84"/>
    <mergeCell ref="CQ85:CR85"/>
    <mergeCell ref="BY9:CA9"/>
    <mergeCell ref="BY86:CA86"/>
    <mergeCell ref="CK83:CM83"/>
    <mergeCell ref="CK82:CM82"/>
    <mergeCell ref="BY83:CA83"/>
    <mergeCell ref="CQ60:CR60"/>
    <mergeCell ref="CQ61:CR61"/>
    <mergeCell ref="CQ62:CR62"/>
    <mergeCell ref="CQ63:CR63"/>
    <mergeCell ref="AU66:AW66"/>
    <mergeCell ref="AU67:AW67"/>
    <mergeCell ref="AU60:AW60"/>
    <mergeCell ref="AU61:AW61"/>
    <mergeCell ref="AU62:AW62"/>
    <mergeCell ref="AU63:AW63"/>
    <mergeCell ref="BM68:BO68"/>
    <mergeCell ref="BA66:BC66"/>
    <mergeCell ref="BA67:BC67"/>
    <mergeCell ref="BA68:BC68"/>
    <mergeCell ref="CE70:CG70"/>
    <mergeCell ref="BY72:CA72"/>
    <mergeCell ref="BY73:CA73"/>
    <mergeCell ref="BY60:CA60"/>
    <mergeCell ref="BA69:BC69"/>
    <mergeCell ref="BA70:BC70"/>
    <mergeCell ref="BA71:BC71"/>
    <mergeCell ref="BA72:BC72"/>
    <mergeCell ref="BA73:BC73"/>
    <mergeCell ref="BG73:BI73"/>
    <mergeCell ref="AC72:AE72"/>
    <mergeCell ref="AC73:AE73"/>
    <mergeCell ref="AO60:AQ60"/>
    <mergeCell ref="AO61:AQ61"/>
    <mergeCell ref="AO62:AQ62"/>
    <mergeCell ref="AO63:AQ63"/>
    <mergeCell ref="AO64:AQ64"/>
    <mergeCell ref="AO65:AQ65"/>
    <mergeCell ref="AO66:AQ66"/>
    <mergeCell ref="AO67:AQ67"/>
    <mergeCell ref="AO68:AQ68"/>
    <mergeCell ref="AO69:AQ69"/>
    <mergeCell ref="AO70:AQ70"/>
    <mergeCell ref="AO71:AQ71"/>
    <mergeCell ref="AO72:AQ72"/>
    <mergeCell ref="AO73:AQ73"/>
    <mergeCell ref="AC71:AE71"/>
    <mergeCell ref="AI60:AK60"/>
    <mergeCell ref="AI61:AK61"/>
    <mergeCell ref="AI62:AK62"/>
    <mergeCell ref="AI63:AK63"/>
    <mergeCell ref="AI64:AK64"/>
    <mergeCell ref="BM69:BO69"/>
    <mergeCell ref="BM70:BO70"/>
    <mergeCell ref="BM71:BO71"/>
    <mergeCell ref="BM72:BO72"/>
    <mergeCell ref="BM73:BO73"/>
    <mergeCell ref="BG60:BI60"/>
    <mergeCell ref="BG61:BI61"/>
    <mergeCell ref="BG62:BI62"/>
    <mergeCell ref="BG63:BI63"/>
    <mergeCell ref="BG64:BI64"/>
    <mergeCell ref="BG65:BI65"/>
    <mergeCell ref="BG66:BI66"/>
    <mergeCell ref="BG67:BI67"/>
    <mergeCell ref="BG68:BI68"/>
    <mergeCell ref="BM60:BO60"/>
    <mergeCell ref="BM61:BO61"/>
    <mergeCell ref="BM62:BO62"/>
    <mergeCell ref="BM63:BO63"/>
    <mergeCell ref="BM64:BO64"/>
    <mergeCell ref="BM65:BO65"/>
    <mergeCell ref="BM66:BO66"/>
    <mergeCell ref="BM67:BO67"/>
    <mergeCell ref="BG69:BI69"/>
    <mergeCell ref="BG70:BI70"/>
    <mergeCell ref="BG71:BI71"/>
    <mergeCell ref="BY61:CA61"/>
    <mergeCell ref="BS64:BU64"/>
    <mergeCell ref="BS65:BU65"/>
    <mergeCell ref="BS66:BU66"/>
    <mergeCell ref="CE61:CG61"/>
    <mergeCell ref="CE62:CG62"/>
    <mergeCell ref="CE63:CG63"/>
    <mergeCell ref="CE64:CG64"/>
    <mergeCell ref="CE65:CG65"/>
    <mergeCell ref="CE66:CG66"/>
    <mergeCell ref="CE71:CG71"/>
    <mergeCell ref="CE72:CG72"/>
    <mergeCell ref="CE73:CG73"/>
    <mergeCell ref="BS61:BU61"/>
    <mergeCell ref="BS60:BU60"/>
    <mergeCell ref="BY62:CA62"/>
    <mergeCell ref="BY63:CA63"/>
    <mergeCell ref="BY64:CA64"/>
    <mergeCell ref="BY65:CA65"/>
    <mergeCell ref="BY66:CA66"/>
    <mergeCell ref="BY67:CA67"/>
    <mergeCell ref="BY68:CA68"/>
    <mergeCell ref="BS68:BU68"/>
    <mergeCell ref="BS69:BU69"/>
    <mergeCell ref="BS70:BU70"/>
    <mergeCell ref="BS71:BU71"/>
    <mergeCell ref="CE67:CG67"/>
    <mergeCell ref="CE68:CG68"/>
    <mergeCell ref="CE69:CG69"/>
    <mergeCell ref="BY69:CA69"/>
    <mergeCell ref="BY70:CA70"/>
    <mergeCell ref="BY71:CA71"/>
    <mergeCell ref="BY82:CA82"/>
    <mergeCell ref="CE74:CG74"/>
    <mergeCell ref="CE75:CG75"/>
    <mergeCell ref="CE76:CG76"/>
    <mergeCell ref="CE77:CG77"/>
    <mergeCell ref="CE78:CG78"/>
    <mergeCell ref="CE79:CG79"/>
    <mergeCell ref="CE80:CG80"/>
    <mergeCell ref="CE81:CG81"/>
    <mergeCell ref="CK74:CM74"/>
    <mergeCell ref="CK75:CM75"/>
    <mergeCell ref="CK76:CM76"/>
    <mergeCell ref="CK77:CM77"/>
    <mergeCell ref="CK78:CM78"/>
    <mergeCell ref="CK79:CM79"/>
    <mergeCell ref="CK80:CM80"/>
    <mergeCell ref="CK81:CM81"/>
    <mergeCell ref="BG82:BI82"/>
    <mergeCell ref="BG76:BI76"/>
    <mergeCell ref="BG77:BI77"/>
    <mergeCell ref="BG78:BI78"/>
    <mergeCell ref="BG79:BI79"/>
    <mergeCell ref="BG80:BI80"/>
    <mergeCell ref="BG81:BI81"/>
    <mergeCell ref="CK60:CM60"/>
    <mergeCell ref="CQ74:CR74"/>
    <mergeCell ref="CQ75:CR75"/>
    <mergeCell ref="CQ76:CR76"/>
    <mergeCell ref="CQ77:CR77"/>
    <mergeCell ref="CQ78:CR78"/>
    <mergeCell ref="CQ79:CR79"/>
    <mergeCell ref="CQ80:CR80"/>
    <mergeCell ref="CQ81:CR81"/>
    <mergeCell ref="CK70:CM70"/>
    <mergeCell ref="CK71:CM71"/>
    <mergeCell ref="CK72:CM72"/>
    <mergeCell ref="CK73:CM73"/>
    <mergeCell ref="CK67:CM67"/>
    <mergeCell ref="CK68:CM68"/>
    <mergeCell ref="CK69:CM69"/>
    <mergeCell ref="CQ73:CR73"/>
    <mergeCell ref="CQ64:CR64"/>
    <mergeCell ref="CQ65:CR65"/>
    <mergeCell ref="CQ66:CR66"/>
    <mergeCell ref="CQ67:CR67"/>
    <mergeCell ref="CQ68:CR68"/>
    <mergeCell ref="CQ69:CR69"/>
    <mergeCell ref="CQ70:CR70"/>
    <mergeCell ref="CK61:CM61"/>
    <mergeCell ref="CK62:CM62"/>
    <mergeCell ref="CK63:CM63"/>
    <mergeCell ref="CK64:CM64"/>
    <mergeCell ref="CK65:CM65"/>
    <mergeCell ref="CK66:CM66"/>
    <mergeCell ref="AC74:AE74"/>
    <mergeCell ref="AC75:AE75"/>
    <mergeCell ref="AC76:AE76"/>
    <mergeCell ref="AC77:AE77"/>
    <mergeCell ref="AC78:AE78"/>
    <mergeCell ref="AC79:AE79"/>
    <mergeCell ref="AC80:AE80"/>
    <mergeCell ref="AC81:AE81"/>
    <mergeCell ref="BG74:BI74"/>
    <mergeCell ref="BG75:BI75"/>
    <mergeCell ref="AI74:AK74"/>
    <mergeCell ref="AI75:AK75"/>
    <mergeCell ref="AI76:AK76"/>
    <mergeCell ref="AI77:AK77"/>
    <mergeCell ref="AI78:AK78"/>
    <mergeCell ref="AI79:AK79"/>
    <mergeCell ref="AI80:AK80"/>
    <mergeCell ref="AI81:AK81"/>
    <mergeCell ref="BA74:BC74"/>
    <mergeCell ref="BA75:BC75"/>
    <mergeCell ref="BA76:BC76"/>
    <mergeCell ref="BA77:BC77"/>
    <mergeCell ref="BA78:BC78"/>
    <mergeCell ref="BA79:BC79"/>
    <mergeCell ref="BA80:BC80"/>
    <mergeCell ref="BA81:BC81"/>
    <mergeCell ref="AU78:AW78"/>
    <mergeCell ref="BS32:BU32"/>
    <mergeCell ref="BS33:BU33"/>
    <mergeCell ref="BM28:BO28"/>
    <mergeCell ref="BM29:BO29"/>
    <mergeCell ref="AU28:AW28"/>
    <mergeCell ref="AU29:AW29"/>
    <mergeCell ref="AU30:AW30"/>
    <mergeCell ref="AU31:AW31"/>
    <mergeCell ref="AU32:AW32"/>
    <mergeCell ref="AU33:AW33"/>
    <mergeCell ref="BA28:BC28"/>
    <mergeCell ref="BA29:BC29"/>
    <mergeCell ref="BA30:BC30"/>
    <mergeCell ref="BA31:BC31"/>
    <mergeCell ref="BA32:BC32"/>
    <mergeCell ref="BA33:BC33"/>
    <mergeCell ref="AI28:AK28"/>
    <mergeCell ref="AI29:AK29"/>
    <mergeCell ref="AI30:AK30"/>
    <mergeCell ref="AI31:AK31"/>
    <mergeCell ref="AI32:AK32"/>
    <mergeCell ref="AI33:AK33"/>
    <mergeCell ref="AO28:AQ28"/>
    <mergeCell ref="AO29:AQ29"/>
    <mergeCell ref="AO30:AQ30"/>
    <mergeCell ref="AO31:AQ31"/>
    <mergeCell ref="AO32:AQ32"/>
    <mergeCell ref="AO33:AQ33"/>
    <mergeCell ref="BM30:BO30"/>
    <mergeCell ref="BM31:BO31"/>
    <mergeCell ref="BM32:BO32"/>
    <mergeCell ref="BM33:BO33"/>
    <mergeCell ref="AU64:AW64"/>
    <mergeCell ref="AU65:AW65"/>
    <mergeCell ref="AI50:AK50"/>
    <mergeCell ref="AI51:AK51"/>
    <mergeCell ref="AI52:AK52"/>
    <mergeCell ref="AI53:AK53"/>
    <mergeCell ref="CE28:CG28"/>
    <mergeCell ref="CE29:CG29"/>
    <mergeCell ref="CE30:CG30"/>
    <mergeCell ref="CE31:CG31"/>
    <mergeCell ref="CE32:CG32"/>
    <mergeCell ref="CE33:CG33"/>
    <mergeCell ref="CK28:CM28"/>
    <mergeCell ref="CK29:CM29"/>
    <mergeCell ref="CK30:CM30"/>
    <mergeCell ref="CK31:CM31"/>
    <mergeCell ref="CK32:CM32"/>
    <mergeCell ref="CK33:CM33"/>
    <mergeCell ref="BG28:BI28"/>
    <mergeCell ref="BG29:BI29"/>
    <mergeCell ref="BG30:BI30"/>
    <mergeCell ref="BG31:BI31"/>
    <mergeCell ref="BG32:BI32"/>
    <mergeCell ref="BG33:BI33"/>
    <mergeCell ref="BS28:BU28"/>
    <mergeCell ref="BS29:BU29"/>
    <mergeCell ref="BS30:BU30"/>
    <mergeCell ref="BS31:BU31"/>
  </mergeCells>
  <conditionalFormatting sqref="AC93:AD161 AI93:AJ161 BA93:BB161 BG93:BH161 BM93:BN161 AO93:AP161 AU93:AV161 BS93:BT161 BY93:BZ161 CE93:CF161 CK93:CL161 CQ93:CR161 AB9:AC50 AH9:AI73 AT9:AU73 AZ9:BA73 BF9:BG73 AN9:AO74 BR9:BS74 BX9:BY74 CD9:CE74 CJ9:CK74 AB74:AB81 AH74:AH82 AN75:AN81 AT74:AT82 AZ74:AZ82 BF74:BF81 BR75:BR81 CJ75:CJ81 BL75:BL82 BX75:BX82 CD75:CD82 AB82:AC92 AH83:AI92 AN82:AO92 AT83:AU92 AZ83:BA92 BF82:BG92 BL83:BM92 BR82:BS92 BX83:BY92 CD83:CE92 CJ82:CK92 AB52:AC73 AC51 BL9:BM74 CP9:CQ92">
    <cfRule type="cellIs" dxfId="116" priority="181" stopIfTrue="1" operator="greaterThan">
      <formula>1</formula>
    </cfRule>
    <cfRule type="cellIs" dxfId="115" priority="182" stopIfTrue="1" operator="between">
      <formula>0.9</formula>
      <formula>1</formula>
    </cfRule>
    <cfRule type="cellIs" dxfId="114" priority="183" stopIfTrue="1" operator="between">
      <formula>0.7</formula>
      <formula>0.8999</formula>
    </cfRule>
    <cfRule type="cellIs" dxfId="113" priority="184" stopIfTrue="1" operator="between">
      <formula>0.00001</formula>
      <formula>0.6999</formula>
    </cfRule>
  </conditionalFormatting>
  <conditionalFormatting sqref="CV93:CV161 CU24:CU37">
    <cfRule type="cellIs" dxfId="112" priority="164" stopIfTrue="1" operator="equal">
      <formula>0</formula>
    </cfRule>
    <cfRule type="cellIs" dxfId="111" priority="165" stopIfTrue="1" operator="greaterThan">
      <formula>1</formula>
    </cfRule>
    <cfRule type="cellIs" dxfId="110" priority="166" stopIfTrue="1" operator="between">
      <formula>0.9</formula>
      <formula>1</formula>
    </cfRule>
    <cfRule type="cellIs" dxfId="109" priority="167" stopIfTrue="1" operator="between">
      <formula>0.7</formula>
      <formula>0.8999</formula>
    </cfRule>
    <cfRule type="cellIs" dxfId="108" priority="168" stopIfTrue="1" operator="between">
      <formula>0.00001</formula>
      <formula>0.6999</formula>
    </cfRule>
  </conditionalFormatting>
  <conditionalFormatting sqref="CU77:CU92">
    <cfRule type="cellIs" dxfId="107" priority="109" stopIfTrue="1" operator="greaterThan">
      <formula>1</formula>
    </cfRule>
    <cfRule type="cellIs" dxfId="106" priority="110" stopIfTrue="1" operator="between">
      <formula>0.9</formula>
      <formula>1</formula>
    </cfRule>
    <cfRule type="cellIs" dxfId="105" priority="111" stopIfTrue="1" operator="between">
      <formula>0.7</formula>
      <formula>0.8999</formula>
    </cfRule>
    <cfRule type="cellIs" dxfId="104" priority="112" stopIfTrue="1" operator="between">
      <formula>0.00001</formula>
      <formula>0.6999</formula>
    </cfRule>
  </conditionalFormatting>
  <conditionalFormatting sqref="CU60:CU76">
    <cfRule type="cellIs" dxfId="103" priority="105" stopIfTrue="1" operator="greaterThan">
      <formula>1</formula>
    </cfRule>
    <cfRule type="cellIs" dxfId="102" priority="106" stopIfTrue="1" operator="between">
      <formula>0.9</formula>
      <formula>1</formula>
    </cfRule>
    <cfRule type="cellIs" dxfId="101" priority="107" stopIfTrue="1" operator="between">
      <formula>0.7</formula>
      <formula>0.8999</formula>
    </cfRule>
    <cfRule type="cellIs" dxfId="100" priority="108" stopIfTrue="1" operator="between">
      <formula>0.00001</formula>
      <formula>0.6999</formula>
    </cfRule>
  </conditionalFormatting>
  <conditionalFormatting sqref="CK75:CK81">
    <cfRule type="cellIs" dxfId="99" priority="101" stopIfTrue="1" operator="greaterThan">
      <formula>1</formula>
    </cfRule>
    <cfRule type="cellIs" dxfId="98" priority="102" stopIfTrue="1" operator="between">
      <formula>0.9</formula>
      <formula>1</formula>
    </cfRule>
    <cfRule type="cellIs" dxfId="97" priority="103" stopIfTrue="1" operator="between">
      <formula>0.7</formula>
      <formula>0.8999</formula>
    </cfRule>
    <cfRule type="cellIs" dxfId="96" priority="104" stopIfTrue="1" operator="between">
      <formula>0.00001</formula>
      <formula>0.6999</formula>
    </cfRule>
  </conditionalFormatting>
  <conditionalFormatting sqref="CE75:CE82">
    <cfRule type="cellIs" dxfId="95" priority="97" stopIfTrue="1" operator="greaterThan">
      <formula>1</formula>
    </cfRule>
    <cfRule type="cellIs" dxfId="94" priority="98" stopIfTrue="1" operator="between">
      <formula>0.9</formula>
      <formula>1</formula>
    </cfRule>
    <cfRule type="cellIs" dxfId="93" priority="99" stopIfTrue="1" operator="between">
      <formula>0.7</formula>
      <formula>0.8999</formula>
    </cfRule>
    <cfRule type="cellIs" dxfId="92" priority="100" stopIfTrue="1" operator="between">
      <formula>0.00001</formula>
      <formula>0.6999</formula>
    </cfRule>
  </conditionalFormatting>
  <conditionalFormatting sqref="BY75:BY82">
    <cfRule type="cellIs" dxfId="91" priority="93" stopIfTrue="1" operator="greaterThan">
      <formula>1</formula>
    </cfRule>
    <cfRule type="cellIs" dxfId="90" priority="94" stopIfTrue="1" operator="between">
      <formula>0.9</formula>
      <formula>1</formula>
    </cfRule>
    <cfRule type="cellIs" dxfId="89" priority="95" stopIfTrue="1" operator="between">
      <formula>0.7</formula>
      <formula>0.8999</formula>
    </cfRule>
    <cfRule type="cellIs" dxfId="88" priority="96" stopIfTrue="1" operator="between">
      <formula>0.00001</formula>
      <formula>0.6999</formula>
    </cfRule>
  </conditionalFormatting>
  <conditionalFormatting sqref="BS75:BS81">
    <cfRule type="cellIs" dxfId="87" priority="89" stopIfTrue="1" operator="greaterThan">
      <formula>1</formula>
    </cfRule>
    <cfRule type="cellIs" dxfId="86" priority="90" stopIfTrue="1" operator="between">
      <formula>0.9</formula>
      <formula>1</formula>
    </cfRule>
    <cfRule type="cellIs" dxfId="85" priority="91" stopIfTrue="1" operator="between">
      <formula>0.7</formula>
      <formula>0.8999</formula>
    </cfRule>
    <cfRule type="cellIs" dxfId="84" priority="92" stopIfTrue="1" operator="between">
      <formula>0.00001</formula>
      <formula>0.6999</formula>
    </cfRule>
  </conditionalFormatting>
  <conditionalFormatting sqref="BM75:BM82">
    <cfRule type="cellIs" dxfId="83" priority="85" stopIfTrue="1" operator="greaterThan">
      <formula>1</formula>
    </cfRule>
    <cfRule type="cellIs" dxfId="82" priority="86" stopIfTrue="1" operator="between">
      <formula>0.9</formula>
      <formula>1</formula>
    </cfRule>
    <cfRule type="cellIs" dxfId="81" priority="87" stopIfTrue="1" operator="between">
      <formula>0.7</formula>
      <formula>0.8999</formula>
    </cfRule>
    <cfRule type="cellIs" dxfId="80" priority="88" stopIfTrue="1" operator="between">
      <formula>0.00001</formula>
      <formula>0.6999</formula>
    </cfRule>
  </conditionalFormatting>
  <conditionalFormatting sqref="BG74:BG81">
    <cfRule type="cellIs" dxfId="79" priority="81" stopIfTrue="1" operator="greaterThan">
      <formula>1</formula>
    </cfRule>
    <cfRule type="cellIs" dxfId="78" priority="82" stopIfTrue="1" operator="between">
      <formula>0.9</formula>
      <formula>1</formula>
    </cfRule>
    <cfRule type="cellIs" dxfId="77" priority="83" stopIfTrue="1" operator="between">
      <formula>0.7</formula>
      <formula>0.8999</formula>
    </cfRule>
    <cfRule type="cellIs" dxfId="76" priority="84" stopIfTrue="1" operator="between">
      <formula>0.00001</formula>
      <formula>0.6999</formula>
    </cfRule>
  </conditionalFormatting>
  <conditionalFormatting sqref="BA74:BA82">
    <cfRule type="cellIs" dxfId="75" priority="77" stopIfTrue="1" operator="greaterThan">
      <formula>1</formula>
    </cfRule>
    <cfRule type="cellIs" dxfId="74" priority="78" stopIfTrue="1" operator="between">
      <formula>0.9</formula>
      <formula>1</formula>
    </cfRule>
    <cfRule type="cellIs" dxfId="73" priority="79" stopIfTrue="1" operator="between">
      <formula>0.7</formula>
      <formula>0.8999</formula>
    </cfRule>
    <cfRule type="cellIs" dxfId="72" priority="80" stopIfTrue="1" operator="between">
      <formula>0.00001</formula>
      <formula>0.6999</formula>
    </cfRule>
  </conditionalFormatting>
  <conditionalFormatting sqref="AU74:AU82">
    <cfRule type="cellIs" dxfId="71" priority="73" stopIfTrue="1" operator="greaterThan">
      <formula>1</formula>
    </cfRule>
    <cfRule type="cellIs" dxfId="70" priority="74" stopIfTrue="1" operator="between">
      <formula>0.9</formula>
      <formula>1</formula>
    </cfRule>
    <cfRule type="cellIs" dxfId="69" priority="75" stopIfTrue="1" operator="between">
      <formula>0.7</formula>
      <formula>0.8999</formula>
    </cfRule>
    <cfRule type="cellIs" dxfId="68" priority="76" stopIfTrue="1" operator="between">
      <formula>0.00001</formula>
      <formula>0.6999</formula>
    </cfRule>
  </conditionalFormatting>
  <conditionalFormatting sqref="AO75:AO81">
    <cfRule type="cellIs" dxfId="67" priority="69" stopIfTrue="1" operator="greaterThan">
      <formula>1</formula>
    </cfRule>
    <cfRule type="cellIs" dxfId="66" priority="70" stopIfTrue="1" operator="between">
      <formula>0.9</formula>
      <formula>1</formula>
    </cfRule>
    <cfRule type="cellIs" dxfId="65" priority="71" stopIfTrue="1" operator="between">
      <formula>0.7</formula>
      <formula>0.8999</formula>
    </cfRule>
    <cfRule type="cellIs" dxfId="64" priority="72" stopIfTrue="1" operator="between">
      <formula>0.00001</formula>
      <formula>0.6999</formula>
    </cfRule>
  </conditionalFormatting>
  <conditionalFormatting sqref="AI74:AI82">
    <cfRule type="cellIs" dxfId="63" priority="65" stopIfTrue="1" operator="greaterThan">
      <formula>1</formula>
    </cfRule>
    <cfRule type="cellIs" dxfId="62" priority="66" stopIfTrue="1" operator="between">
      <formula>0.9</formula>
      <formula>1</formula>
    </cfRule>
    <cfRule type="cellIs" dxfId="61" priority="67" stopIfTrue="1" operator="between">
      <formula>0.7</formula>
      <formula>0.8999</formula>
    </cfRule>
    <cfRule type="cellIs" dxfId="60" priority="68" stopIfTrue="1" operator="between">
      <formula>0.00001</formula>
      <formula>0.6999</formula>
    </cfRule>
  </conditionalFormatting>
  <conditionalFormatting sqref="AC74:AC81">
    <cfRule type="cellIs" dxfId="59" priority="61" stopIfTrue="1" operator="greaterThan">
      <formula>1</formula>
    </cfRule>
    <cfRule type="cellIs" dxfId="58" priority="62" stopIfTrue="1" operator="between">
      <formula>0.9</formula>
      <formula>1</formula>
    </cfRule>
    <cfRule type="cellIs" dxfId="57" priority="63" stopIfTrue="1" operator="between">
      <formula>0.7</formula>
      <formula>0.8999</formula>
    </cfRule>
    <cfRule type="cellIs" dxfId="56" priority="64" stopIfTrue="1" operator="between">
      <formula>0.00001</formula>
      <formula>0.6999</formula>
    </cfRule>
  </conditionalFormatting>
  <conditionalFormatting sqref="CU9:CU11">
    <cfRule type="cellIs" dxfId="51" priority="53" stopIfTrue="1" operator="greaterThan">
      <formula>1</formula>
    </cfRule>
    <cfRule type="cellIs" dxfId="50" priority="54" stopIfTrue="1" operator="between">
      <formula>0.9</formula>
      <formula>1</formula>
    </cfRule>
    <cfRule type="cellIs" dxfId="49" priority="55" stopIfTrue="1" operator="between">
      <formula>0.7</formula>
      <formula>0.8999</formula>
    </cfRule>
    <cfRule type="cellIs" dxfId="48" priority="56" stopIfTrue="1" operator="between">
      <formula>0.00001</formula>
      <formula>0.6999</formula>
    </cfRule>
  </conditionalFormatting>
  <conditionalFormatting sqref="CU12">
    <cfRule type="cellIs" dxfId="47" priority="49" stopIfTrue="1" operator="greaterThan">
      <formula>1</formula>
    </cfRule>
    <cfRule type="cellIs" dxfId="46" priority="50" stopIfTrue="1" operator="between">
      <formula>0.9</formula>
      <formula>1</formula>
    </cfRule>
    <cfRule type="cellIs" dxfId="45" priority="51" stopIfTrue="1" operator="between">
      <formula>0.7</formula>
      <formula>0.8999</formula>
    </cfRule>
    <cfRule type="cellIs" dxfId="44" priority="52" stopIfTrue="1" operator="between">
      <formula>0.00001</formula>
      <formula>0.6999</formula>
    </cfRule>
  </conditionalFormatting>
  <conditionalFormatting sqref="CU19:CU23">
    <cfRule type="cellIs" dxfId="43" priority="45" stopIfTrue="1" operator="greaterThan">
      <formula>1</formula>
    </cfRule>
    <cfRule type="cellIs" dxfId="42" priority="46" stopIfTrue="1" operator="between">
      <formula>0.9</formula>
      <formula>1</formula>
    </cfRule>
    <cfRule type="cellIs" dxfId="41" priority="47" stopIfTrue="1" operator="between">
      <formula>0.7</formula>
      <formula>0.8999</formula>
    </cfRule>
    <cfRule type="cellIs" dxfId="40" priority="48" stopIfTrue="1" operator="between">
      <formula>0.00001</formula>
      <formula>0.6999</formula>
    </cfRule>
  </conditionalFormatting>
  <conditionalFormatting sqref="CU13:CU18">
    <cfRule type="cellIs" dxfId="39" priority="41" stopIfTrue="1" operator="greaterThan">
      <formula>1</formula>
    </cfRule>
    <cfRule type="cellIs" dxfId="38" priority="42" stopIfTrue="1" operator="between">
      <formula>0.9</formula>
      <formula>1</formula>
    </cfRule>
    <cfRule type="cellIs" dxfId="37" priority="43" stopIfTrue="1" operator="between">
      <formula>0.7</formula>
      <formula>0.8999</formula>
    </cfRule>
    <cfRule type="cellIs" dxfId="36" priority="44" stopIfTrue="1" operator="between">
      <formula>0.00001</formula>
      <formula>0.6999</formula>
    </cfRule>
  </conditionalFormatting>
  <conditionalFormatting sqref="CU38:CU53">
    <cfRule type="cellIs" dxfId="35" priority="37" stopIfTrue="1" operator="greaterThan">
      <formula>1</formula>
    </cfRule>
    <cfRule type="cellIs" dxfId="34" priority="38" stopIfTrue="1" operator="between">
      <formula>0.9</formula>
      <formula>1</formula>
    </cfRule>
    <cfRule type="cellIs" dxfId="33" priority="39" stopIfTrue="1" operator="between">
      <formula>0.7</formula>
      <formula>0.8999</formula>
    </cfRule>
    <cfRule type="cellIs" dxfId="32" priority="40" stopIfTrue="1" operator="between">
      <formula>0.00001</formula>
      <formula>0.6999</formula>
    </cfRule>
  </conditionalFormatting>
  <conditionalFormatting sqref="CU54:CU55">
    <cfRule type="cellIs" dxfId="31" priority="33" stopIfTrue="1" operator="greaterThan">
      <formula>1</formula>
    </cfRule>
    <cfRule type="cellIs" dxfId="30" priority="34" stopIfTrue="1" operator="between">
      <formula>0.9</formula>
      <formula>1</formula>
    </cfRule>
    <cfRule type="cellIs" dxfId="29" priority="35" stopIfTrue="1" operator="between">
      <formula>0.7</formula>
      <formula>0.8999</formula>
    </cfRule>
    <cfRule type="cellIs" dxfId="28" priority="36" stopIfTrue="1" operator="between">
      <formula>0.00001</formula>
      <formula>0.6999</formula>
    </cfRule>
  </conditionalFormatting>
  <conditionalFormatting sqref="CU56:CU58">
    <cfRule type="cellIs" dxfId="27" priority="29" stopIfTrue="1" operator="greaterThan">
      <formula>1</formula>
    </cfRule>
    <cfRule type="cellIs" dxfId="26" priority="30" stopIfTrue="1" operator="between">
      <formula>0.9</formula>
      <formula>1</formula>
    </cfRule>
    <cfRule type="cellIs" dxfId="25" priority="31" stopIfTrue="1" operator="between">
      <formula>0.7</formula>
      <formula>0.8999</formula>
    </cfRule>
    <cfRule type="cellIs" dxfId="24" priority="32" stopIfTrue="1" operator="between">
      <formula>0.00001</formula>
      <formula>0.6999</formula>
    </cfRule>
  </conditionalFormatting>
  <conditionalFormatting sqref="CU59">
    <cfRule type="cellIs" dxfId="23" priority="25" stopIfTrue="1" operator="greaterThan">
      <formula>1</formula>
    </cfRule>
    <cfRule type="cellIs" dxfId="22" priority="26" stopIfTrue="1" operator="between">
      <formula>0.9</formula>
      <formula>1</formula>
    </cfRule>
    <cfRule type="cellIs" dxfId="21" priority="27" stopIfTrue="1" operator="between">
      <formula>0.7</formula>
      <formula>0.8999</formula>
    </cfRule>
    <cfRule type="cellIs" dxfId="20" priority="28" stopIfTrue="1" operator="between">
      <formula>0.00001</formula>
      <formula>0.6999</formula>
    </cfRule>
  </conditionalFormatting>
  <conditionalFormatting sqref="CC43">
    <cfRule type="cellIs" dxfId="19" priority="21" stopIfTrue="1" operator="greaterThan">
      <formula>1</formula>
    </cfRule>
    <cfRule type="cellIs" dxfId="18" priority="22" stopIfTrue="1" operator="between">
      <formula>0.9</formula>
      <formula>1</formula>
    </cfRule>
    <cfRule type="cellIs" dxfId="17" priority="23" stopIfTrue="1" operator="between">
      <formula>0.7</formula>
      <formula>0.8999</formula>
    </cfRule>
    <cfRule type="cellIs" dxfId="16" priority="24" stopIfTrue="1" operator="between">
      <formula>0.00001</formula>
      <formula>0.6999</formula>
    </cfRule>
  </conditionalFormatting>
  <conditionalFormatting sqref="CC42">
    <cfRule type="cellIs" dxfId="15" priority="17" stopIfTrue="1" operator="greaterThan">
      <formula>1</formula>
    </cfRule>
    <cfRule type="cellIs" dxfId="14" priority="18" stopIfTrue="1" operator="between">
      <formula>0.9</formula>
      <formula>1</formula>
    </cfRule>
    <cfRule type="cellIs" dxfId="13" priority="19" stopIfTrue="1" operator="between">
      <formula>0.7</formula>
      <formula>0.8999</formula>
    </cfRule>
    <cfRule type="cellIs" dxfId="12" priority="20" stopIfTrue="1" operator="between">
      <formula>0.00001</formula>
      <formula>0.6999</formula>
    </cfRule>
  </conditionalFormatting>
  <conditionalFormatting sqref="CI42">
    <cfRule type="cellIs" dxfId="11" priority="13" stopIfTrue="1" operator="greaterThan">
      <formula>1</formula>
    </cfRule>
    <cfRule type="cellIs" dxfId="10" priority="14" stopIfTrue="1" operator="between">
      <formula>0.9</formula>
      <formula>1</formula>
    </cfRule>
    <cfRule type="cellIs" dxfId="9" priority="15" stopIfTrue="1" operator="between">
      <formula>0.7</formula>
      <formula>0.8999</formula>
    </cfRule>
    <cfRule type="cellIs" dxfId="8" priority="16" stopIfTrue="1" operator="between">
      <formula>0.00001</formula>
      <formula>0.6999</formula>
    </cfRule>
  </conditionalFormatting>
  <conditionalFormatting sqref="CO42">
    <cfRule type="cellIs" dxfId="7" priority="9" stopIfTrue="1" operator="greaterThan">
      <formula>1</formula>
    </cfRule>
    <cfRule type="cellIs" dxfId="6" priority="10" stopIfTrue="1" operator="between">
      <formula>0.9</formula>
      <formula>1</formula>
    </cfRule>
    <cfRule type="cellIs" dxfId="5" priority="11" stopIfTrue="1" operator="between">
      <formula>0.7</formula>
      <formula>0.8999</formula>
    </cfRule>
    <cfRule type="cellIs" dxfId="4" priority="12" stopIfTrue="1" operator="between">
      <formula>0.00001</formula>
      <formula>0.6999</formula>
    </cfRule>
  </conditionalFormatting>
  <conditionalFormatting sqref="CO43">
    <cfRule type="cellIs" dxfId="3" priority="5" stopIfTrue="1" operator="greaterThan">
      <formula>1</formula>
    </cfRule>
    <cfRule type="cellIs" dxfId="2" priority="6" stopIfTrue="1" operator="between">
      <formula>0.9</formula>
      <formula>1</formula>
    </cfRule>
    <cfRule type="cellIs" dxfId="1" priority="7" stopIfTrue="1" operator="between">
      <formula>0.7</formula>
      <formula>0.8999</formula>
    </cfRule>
    <cfRule type="cellIs" dxfId="0" priority="8" stopIfTrue="1" operator="between">
      <formula>0.00001</formula>
      <formula>0.6999</formula>
    </cfRule>
  </conditionalFormatting>
  <dataValidations xWindow="1087" yWindow="745" count="96">
    <dataValidation allowBlank="1" showInputMessage="1" showErrorMessage="1" error="Debe seleccionar uno de los campos del menu desplegable" prompt="Elija una opción del menu desplegable" sqref="T93:U161 R85 P9 P18 R46 CS31:CS33 R16:R17 Z31:Z33 AF31:AF33 AL31:AL33 AR31:AR33 AX31:AX33 BD31:BD33 BJ31:BJ33 BP31:BP33 BV31:BV33 CB31:CB33 CH31:CH33 CN31:CN33 CS17 S36:S55 R10:R12 S9:S18 Z17 AF17 AL17 AR17 AX17 BD17 BJ17 BP17 BV17 CB17 CH17 CN17 S21:S34 S57:S73 S83 S85:S88" xr:uid="{1AD8C306-5170-4379-A202-B13F7A696602}"/>
    <dataValidation allowBlank="1" showErrorMessage="1" sqref="A93:O161 G85:I85 G86:G90 H86:I92 X80:X82 W60:Y60 W83:W92 Y83:Y92 X90:X92 X11:Y11 W18:Y18 W40:Y47 K9:N92 H9:I84 Y48:Y50" xr:uid="{A7E6A8F7-F63E-4EE0-99EA-3E76A62E7CD0}"/>
    <dataValidation type="list" allowBlank="1" showInputMessage="1" showErrorMessage="1" sqref="B83 B89:B92 B60 B9 B18 B40:B47" xr:uid="{DD54A5FE-BBEF-468D-9ADB-6A4DDD886B96}">
      <formula1>"7550,7551,7555,7560,Transversal"</formula1>
    </dataValidation>
    <dataValidation type="list" allowBlank="1" showInputMessage="1" showErrorMessage="1" prompt="Seleccione el Objetivo Estratégico" sqref="A83" xr:uid="{F0FD880E-14CA-4E22-864A-E9300EC3ADC2}">
      <formula1>$D$249:$D$253</formula1>
    </dataValidation>
    <dataValidation type="list" allowBlank="1" showInputMessage="1" showErrorMessage="1" error="Debe seleccionar uno de los campos del menu desplegable" prompt="Elija una opción del menu desplegable" sqref="T83:T88" xr:uid="{62A569B9-2FAB-4804-ACA3-95C6851C3E98}">
      <formula1>$D$239:$D$242</formula1>
    </dataValidation>
    <dataValidation type="list" allowBlank="1" showInputMessage="1" showErrorMessage="1" prompt="Elija una opción del menu desplegable" sqref="U83 U85:U88" xr:uid="{2F51E793-B6CB-4E91-973D-5B324C8CCC22}">
      <formula1>$D$234:$D$235</formula1>
    </dataValidation>
    <dataValidation type="list" allowBlank="1" showInputMessage="1" showErrorMessage="1" prompt="Elija una opción del menu desplegable" sqref="V83:V88" xr:uid="{EBE241EE-E93D-4586-AF43-2E4EC4F9DE51}">
      <formula1>$E$238:$E$242</formula1>
    </dataValidation>
    <dataValidation type="list" allowBlank="1" showInputMessage="1" showErrorMessage="1" prompt="Seleccione el Objetivo Estratégico" sqref="A84" xr:uid="{412BD252-1D06-4CD3-8BE7-EA6104783AB5}">
      <formula1>$D$245:$D$249</formula1>
    </dataValidation>
    <dataValidation type="list" allowBlank="1" showInputMessage="1" showErrorMessage="1" sqref="B61:B88 B19:B39 B10:B17 B48:B59" xr:uid="{5EB6DB82-6E71-4E42-A41D-2730D10E9FCA}">
      <formula1>"7550,7551,7555,7560"</formula1>
    </dataValidation>
    <dataValidation allowBlank="1" showErrorMessage="1" prompt="_x000a_" sqref="C89:C92 C80:C82" xr:uid="{96CB177F-8318-4BEC-BF30-726677FF11B8}"/>
    <dataValidation type="list" allowBlank="1" showInputMessage="1" showErrorMessage="1" prompt="Seleccione el Objetivo Estratégico" sqref="A89" xr:uid="{51157317-F31D-4601-9967-842450EA666D}">
      <formula1>$D$241:$D$245</formula1>
    </dataValidation>
    <dataValidation type="list" allowBlank="1" showInputMessage="1" showErrorMessage="1" prompt="Elija una opción del menu desplegable" sqref="U89:U92" xr:uid="{22643731-2813-4EB7-BA47-5BA508B2A68E}">
      <formula1>$D$230:$D$231</formula1>
    </dataValidation>
    <dataValidation type="list" allowBlank="1" showInputMessage="1" showErrorMessage="1" prompt="Elija una opción del menu desplegable" sqref="V89:V92" xr:uid="{5CBCBAA7-AEDD-4015-B6F5-01A902B85CA2}">
      <formula1>$E$234:$E$238</formula1>
    </dataValidation>
    <dataValidation type="list" allowBlank="1" showInputMessage="1" showErrorMessage="1" error="Debe seleccionar uno de los campos del menu desplegable" prompt="Elija una opción del menu desplegable" sqref="T89:T92" xr:uid="{AA614991-A39E-4CB2-B56D-791FD542E7B3}">
      <formula1>$D$235:$D$238</formula1>
    </dataValidation>
    <dataValidation type="list" allowBlank="1" showErrorMessage="1" prompt="Elija una opción del menú desplegable" sqref="J9 J40:J47" xr:uid="{41C5D82D-C2D8-4EC9-AF72-E00F82F64FB6}">
      <formula1>$N$174:$N$180</formula1>
    </dataValidation>
    <dataValidation type="list" allowBlank="1" showErrorMessage="1" sqref="J9 J40:J47" xr:uid="{AE98CFCD-4A76-42A8-B439-0033DB0FE1BF}">
      <formula1>$N$174:$N$180</formula1>
    </dataValidation>
    <dataValidation type="list" allowBlank="1" showErrorMessage="1" prompt="Elija una opción del menú desplegable" sqref="N9 N40:N47" xr:uid="{78BC9802-7CB2-413C-B1C1-D3E2452C2149}">
      <formula1>$D$174:$D$187</formula1>
    </dataValidation>
    <dataValidation type="list" allowBlank="1" showErrorMessage="1" prompt="Elija una opción del menú desplegable" sqref="H9:I9 F40:F47 K40:M47 H40:I47 F9 K9:M9" xr:uid="{CA79A7A7-C3AE-4620-9E80-5C85FEFC29C3}">
      <formula1>$G$173:$G$174</formula1>
    </dataValidation>
    <dataValidation type="list" allowBlank="1" showInputMessage="1" showErrorMessage="1" prompt="Seleccione el Objetivo Estratégico" sqref="A9 A40:A47" xr:uid="{6B4DE2D7-792B-45C0-99AF-13E03A60DDC9}">
      <formula1>$D$207:$D$211</formula1>
    </dataValidation>
    <dataValidation type="list" allowBlank="1" showInputMessage="1" showErrorMessage="1" prompt="Elija una opción del menú desplegable" sqref="F9 F40:F47" xr:uid="{61B0C6DE-27FB-41C2-ABD9-190C31BA9410}">
      <formula1>$G$173:$G$174</formula1>
    </dataValidation>
    <dataValidation type="list" allowBlank="1" showInputMessage="1" showErrorMessage="1" prompt="Elija una opción del menú desplegable" sqref="E9 E40:E47" xr:uid="{1D2E4F5F-FD3E-4827-BD5F-79BBE92F733E}">
      <formula1>$F$173:$F$189</formula1>
    </dataValidation>
    <dataValidation type="list" allowBlank="1" showErrorMessage="1" prompt="_x000a_" sqref="C9" xr:uid="{843F6096-460C-4D07-A2CB-762C9770465C}">
      <formula1>IF(B9="Transversal",$J$174,IF(B9=7560,$J$175:$J$180,IF(B9=7551,$J$181:$J$184,IF(B9=7550,$J$191:$J$197,IF(7555,$J$198:$J$203)))))</formula1>
    </dataValidation>
    <dataValidation type="list" allowBlank="1" showErrorMessage="1" prompt="_x000a_" sqref="C18" xr:uid="{E59EC449-968C-4061-ADBD-547DC03BD7D3}">
      <formula1>IF(B18=7560,$J$157:$J$162,IF(B18=7551,$J$163:$J$166,IF(B18=7550,$J$173:$J$179,IF(7555,$J$180:$J$185))))</formula1>
    </dataValidation>
    <dataValidation type="list" allowBlank="1" showErrorMessage="1" prompt="Elija una opción del menú desplegable" sqref="J18" xr:uid="{0B2F0BFB-F1D2-4A6F-85CF-DF014C5CA7B5}">
      <formula1>$N$156:$N$162</formula1>
    </dataValidation>
    <dataValidation type="list" allowBlank="1" showErrorMessage="1" sqref="J18" xr:uid="{BCD46BE7-267E-45B7-B7B1-525C022226C2}">
      <formula1>$N$156:$N$162</formula1>
    </dataValidation>
    <dataValidation type="list" allowBlank="1" showErrorMessage="1" prompt="Elija una opción del menú desplegable" sqref="N18" xr:uid="{436237CB-1AFB-4F6C-897B-265886E17418}">
      <formula1>$D$156:$D$169</formula1>
    </dataValidation>
    <dataValidation type="list" allowBlank="1" showErrorMessage="1" prompt="Elija una opción del menú desplegable" sqref="K18:M18 H18:I18 F18" xr:uid="{8542FACC-A147-4CA5-B214-1921091456E0}">
      <formula1>$G$155:$G$156</formula1>
    </dataValidation>
    <dataValidation type="list" allowBlank="1" showInputMessage="1" showErrorMessage="1" prompt="Seleccione el Objetivo Estratégico" sqref="A18" xr:uid="{841E7A41-CB76-4576-935E-73734D9D777A}">
      <formula1>$D$189:$D$193</formula1>
    </dataValidation>
    <dataValidation type="list" allowBlank="1" showInputMessage="1" showErrorMessage="1" prompt="Elija una opción del menu desplegable" sqref="V18" xr:uid="{414F3B0C-1EE7-4122-B0CF-7C89DB106B8E}">
      <formula1>$E$182:$E$186</formula1>
    </dataValidation>
    <dataValidation type="list" allowBlank="1" showInputMessage="1" showErrorMessage="1" error="Debe seleccionar uno de los campos del menu desplegable" prompt="Elija una opción del menu desplegable" sqref="T18" xr:uid="{C103290C-276E-4607-9F94-A2BCC1110EB5}">
      <formula1>$D$183:$D$186</formula1>
    </dataValidation>
    <dataValidation type="list" allowBlank="1" showInputMessage="1" showErrorMessage="1" prompt="Elija una opción del menú desplegable" sqref="F18" xr:uid="{3E03EBB8-CCDF-42D4-9BB2-A6F7520D5319}">
      <formula1>$G$155:$G$156</formula1>
    </dataValidation>
    <dataValidation type="list" allowBlank="1" showInputMessage="1" showErrorMessage="1" prompt="Elija una opción del menú desplegable" sqref="E18" xr:uid="{C9388A90-1503-4B8F-ADB0-DC5004CD16EC}">
      <formula1>$F$155:$F$171</formula1>
    </dataValidation>
    <dataValidation type="list" allowBlank="1" showInputMessage="1" showErrorMessage="1" prompt="Elija una opción del menu desplegable" sqref="U18" xr:uid="{E8C8587F-210B-487A-AC1B-AFEB1B834BEE}">
      <formula1>$D$178:$D$179</formula1>
    </dataValidation>
    <dataValidation type="list" allowBlank="1" showErrorMessage="1" prompt="_x000a_" sqref="C40:C47" xr:uid="{CD39E341-7213-4DC9-A197-891CD16EEAF6}">
      <formula1>IF(B40=7560,$J$175:$J$180,IF(B40=7551,$J$181:$J$184,IF(B40=7550,$J$191:$J$197,IF(7555,$J$198:$J$203))))</formula1>
    </dataValidation>
    <dataValidation type="list" allowBlank="1" showInputMessage="1" showErrorMessage="1" prompt="Elija una opción del menu desplegable" sqref="V40:V47" xr:uid="{B035A5B4-DCCE-4A6B-9C0F-7C3D85F392F5}">
      <formula1>$E$200:$E$204</formula1>
    </dataValidation>
    <dataValidation type="list" allowBlank="1" showInputMessage="1" showErrorMessage="1" error="Debe seleccionar uno de los campos del menu desplegable" prompt="Elija una opción del menu desplegable" sqref="T40:T47" xr:uid="{7B511F5B-AB81-4A03-A666-DB2F10D4A00A}">
      <formula1>$D$201:$D$204</formula1>
    </dataValidation>
    <dataValidation type="list" allowBlank="1" showInputMessage="1" showErrorMessage="1" prompt="Elija una opción del menu desplegable" sqref="U40:U47" xr:uid="{F4EAD397-C8CD-4D9D-9AF7-D5AC6063977D}">
      <formula1>$D$196:$D$197</formula1>
    </dataValidation>
    <dataValidation type="list" allowBlank="1" showInputMessage="1" showErrorMessage="1" prompt="Seleccione el Objetivo Estratégico" sqref="A90:A92 A61:A83 A85:A88 A10:A17 A19:A39 A48:A59" xr:uid="{195ADC1B-73C3-44EA-B247-E0B3C8E93E9F}">
      <formula1>#REF!</formula1>
    </dataValidation>
    <dataValidation type="list" allowBlank="1" showInputMessage="1" showErrorMessage="1" prompt="Elija una opción del menu desplegable" sqref="V93:Z161 Y51:Y59 U48:X59 X61:X79 Y61:Y82 U61:W82 U84 X9:Y10 X12:Y17 U9:W17 U19:Y39 X83:X89" xr:uid="{71BB770A-757B-4A75-8595-4CA857DC0B28}">
      <formula1>#REF!</formula1>
    </dataValidation>
    <dataValidation type="list" allowBlank="1" showErrorMessage="1" prompt="_x000a_" sqref="C83" xr:uid="{B1B0E0D2-BFCA-4FA5-9224-7ECD960CDF60}">
      <formula1>IF(B83=7560,#REF!,IF(B83=7551,#REF!,IF(B83=7550,#REF!,IF(7555,#REF!))))</formula1>
    </dataValidation>
    <dataValidation type="list" allowBlank="1" showInputMessage="1" showErrorMessage="1" prompt="Elija una opción del menú desplegable" sqref="E61:E92 E10:E17 E19:E39 E48:E59" xr:uid="{4E3BD29A-4CCE-4945-8B42-7A878E2BF8D4}">
      <formula1>#REF!</formula1>
    </dataValidation>
    <dataValidation type="list" allowBlank="1" showInputMessage="1" showErrorMessage="1" prompt="Elija una opción del menú desplegable" sqref="F61:F84 F10:F17 F19:F39 F48:F59" xr:uid="{E4BEFC84-923F-41D3-B07E-53A038B60C5C}">
      <formula1>#REF!</formula1>
    </dataValidation>
    <dataValidation type="list" allowBlank="1" showInputMessage="1" showErrorMessage="1" error="Debe seleccionar uno de los campos del menu desplegable" prompt="Elija una opción del menu desplegable" sqref="T61:T82 T9:T17 T19:T39 T48:T59" xr:uid="{E340E5E7-7A55-4E26-B43E-C364ECEA6D13}">
      <formula1>#REF!</formula1>
    </dataValidation>
    <dataValidation type="list" allowBlank="1" showErrorMessage="1" prompt="Elija una opción del menú desplegable" sqref="H84 F61:F84 F48:F59 K48:M59 G85:G90 H86:I90 H61:I82 K61:M82 F10:F17 H10:I17 K10:M17 K19:M39 F19:F39 H19:I39 H48:I59" xr:uid="{5FBBE480-E2DB-47F8-BDC1-DAF693CC17FC}">
      <formula1>#REF!</formula1>
    </dataValidation>
    <dataValidation type="list" allowBlank="1" showErrorMessage="1" prompt="Elija una opción del menú desplegable" sqref="N61:N82 N10:N17 N19:N39 N48:N59" xr:uid="{6D0E0466-49AF-453F-9816-13292992810C}">
      <formula1>#REF!</formula1>
    </dataValidation>
    <dataValidation type="list" allowBlank="1" showErrorMessage="1" prompt="Elija una opción del menú desplegable" sqref="J61:J82 J10:J17 J19:J39 J48:J59" xr:uid="{75DD68F3-9731-46E4-AFEE-23A7B2CE4E18}">
      <formula1>#REF!</formula1>
    </dataValidation>
    <dataValidation type="list" allowBlank="1" showErrorMessage="1" sqref="J61:J82 J10:J17 J19:J39 J48:J59" xr:uid="{1AFA2952-4146-4D49-AB83-E0ADB040FEB9}">
      <formula1>#REF!</formula1>
    </dataValidation>
    <dataValidation type="list" allowBlank="1" showErrorMessage="1" prompt="Elija una opción del menú desplegable" sqref="H83:I83 K85:L90 M85 K83:M84 H85:I85 I84" xr:uid="{ED895EC2-9F23-40C8-B090-D5F49770BF35}">
      <formula1>#REF!</formula1>
    </dataValidation>
    <dataValidation type="list" allowBlank="1" showErrorMessage="1" prompt="Elija una opción del menú desplegable" sqref="J83:J90" xr:uid="{FC9637E3-1501-4073-9502-FE5F79FC0240}">
      <formula1>$N$215:$N$218</formula1>
    </dataValidation>
    <dataValidation type="list" allowBlank="1" showErrorMessage="1" sqref="J83:J90" xr:uid="{DDBBF667-AA1C-41E9-8FC0-1A0A9743E74E}">
      <formula1>$N$215:$N$218</formula1>
    </dataValidation>
    <dataValidation type="list" allowBlank="1" showErrorMessage="1" prompt="Elija una opción del menú desplegable" sqref="M86:M90 N83:N90" xr:uid="{239A5B9A-F97C-4BD9-8B42-1DCCDB5AD447}">
      <formula1>$D$215:$D$225</formula1>
    </dataValidation>
    <dataValidation type="list" allowBlank="1" showErrorMessage="1" prompt="_x000a_" sqref="C84 C86:C88" xr:uid="{BC362B82-AE38-4DBE-81CE-A0AA75519923}">
      <formula1>IF(B91=7560,#REF!,IF(B91=7551,#REF!,IF(B91=7550,#REF!,IF(7555,#REF!))))</formula1>
    </dataValidation>
    <dataValidation type="list" allowBlank="1" showErrorMessage="1" prompt="_x000a_" sqref="C85" xr:uid="{009B49AC-7428-4EAA-8AD6-9629533B3FD9}">
      <formula1>IF(B91=7560,#REF!,IF(B91=7551,#REF!,IF(B91=7550,#REF!,IF(7555,#REF!))))</formula1>
    </dataValidation>
    <dataValidation type="list" allowBlank="1" showErrorMessage="1" prompt="Elija una opción del menú desplegable" sqref="J91:J92" xr:uid="{A62AAE85-298F-4C8F-A83B-250110A6B37F}">
      <formula1>#REF!</formula1>
    </dataValidation>
    <dataValidation type="list" allowBlank="1" showErrorMessage="1" sqref="J91:J92" xr:uid="{E21F0526-2272-40BC-9C15-68F7CFF7342E}">
      <formula1>#REF!</formula1>
    </dataValidation>
    <dataValidation type="list" allowBlank="1" showErrorMessage="1" prompt="Elija una opción del menú desplegable" sqref="F91:F92 K91:M92 H91:I92" xr:uid="{23D71FEC-20D9-49D0-87DD-AFD998D52B7C}">
      <formula1>#REF!</formula1>
    </dataValidation>
    <dataValidation type="list" allowBlank="1" showInputMessage="1" showErrorMessage="1" prompt="Elija una opción del menú desplegable" sqref="F91:F92" xr:uid="{F2831831-E0EC-44BF-BEAE-DD4F41BAFE5F}">
      <formula1>#REF!</formula1>
    </dataValidation>
    <dataValidation type="list" allowBlank="1" showErrorMessage="1" prompt="Elija una opción del menú desplegable" sqref="N91:N92" xr:uid="{541F5042-4082-4B89-A05A-97A65658E918}">
      <formula1>$D$215:$D$221</formula1>
    </dataValidation>
    <dataValidation type="list" allowBlank="1" showErrorMessage="1" prompt="_x000a_" sqref="C78:C79" xr:uid="{03D5A00D-C86F-408D-8C51-5C0C596B823E}">
      <formula1>IF(B86=7560,#REF!,IF(B86=7551,#REF!,IF(B86=7550,#REF!,IF(7555,#REF!))))</formula1>
    </dataValidation>
    <dataValidation type="list" allowBlank="1" showErrorMessage="1" prompt="_x000a_" sqref="C76:C77" xr:uid="{4801D76D-4590-4D1C-A7B5-14A2D17FA5A3}">
      <formula1>IF(B86=7560,#REF!,IF(B86=7551,#REF!,IF(B86=7550,#REF!,IF(7555,#REF!))))</formula1>
    </dataValidation>
    <dataValidation type="list" allowBlank="1" showErrorMessage="1" prompt="_x000a_" sqref="C74:C75" xr:uid="{AD66F7C8-39A3-4D8A-A98F-B24E6BDB90C3}">
      <formula1>IF(B86=7560,#REF!,IF(B86=7551,#REF!,IF(B86=7550,#REF!,IF(7555,#REF!))))</formula1>
    </dataValidation>
    <dataValidation type="list" allowBlank="1" showErrorMessage="1" prompt="_x000a_" sqref="C73" xr:uid="{ADA98721-1618-467C-8BCD-384F31B3566B}">
      <formula1>IF(B86=7560,#REF!,IF(B86=7551,#REF!,IF(B86=7550,#REF!,IF(7555,#REF!))))</formula1>
    </dataValidation>
    <dataValidation type="list" allowBlank="1" showErrorMessage="1" prompt="_x000a_" sqref="C68:C69" xr:uid="{51AD2F88-CF88-45D0-853E-F77DEAE2C3BF}">
      <formula1>IF(B86=7560,#REF!,IF(B86=7551,#REF!,IF(B86=7550,#REF!,IF(7555,#REF!))))</formula1>
    </dataValidation>
    <dataValidation type="list" allowBlank="1" showErrorMessage="1" prompt="_x000a_" sqref="C66:C67" xr:uid="{636069DB-1A06-4AF6-9FC7-1C7CB29A11FF}">
      <formula1>IF(B86=7560,#REF!,IF(B86=7551,#REF!,IF(B86=7550,#REF!,IF(7555,#REF!))))</formula1>
    </dataValidation>
    <dataValidation type="list" allowBlank="1" showErrorMessage="1" prompt="_x000a_" sqref="C64:C65" xr:uid="{716A34BD-E608-4F05-B573-672087019272}">
      <formula1>IF(B86=7560,#REF!,IF(B86=7551,#REF!,IF(B86=7550,#REF!,IF(7555,#REF!))))</formula1>
    </dataValidation>
    <dataValidation type="list" allowBlank="1" showErrorMessage="1" prompt="_x000a_" sqref="C61:C63" xr:uid="{EEADB820-992B-4E3F-AB26-31C8471E1EBE}">
      <formula1>IF(B85=7560,#REF!,IF(B85=7551,#REF!,IF(B85=7550,#REF!,IF(7555,#REF!))))</formula1>
    </dataValidation>
    <dataValidation type="list" allowBlank="1" showInputMessage="1" showErrorMessage="1" prompt="Seleccione el Objetivo Estratégico" sqref="A60" xr:uid="{EC1BDF47-B0A5-46E4-AEE3-E8E99A8C3F83}">
      <formula1>#REF!</formula1>
    </dataValidation>
    <dataValidation type="list" allowBlank="1" showErrorMessage="1" prompt="Elija una opción del menú desplegable" sqref="J60" xr:uid="{C14A044E-8BEB-4811-A581-81D3F6919A83}">
      <formula1>#REF!</formula1>
    </dataValidation>
    <dataValidation type="list" allowBlank="1" showErrorMessage="1" sqref="J60" xr:uid="{AFA0E1F0-AD2A-4976-801E-9AFEB0A9D72D}">
      <formula1>#REF!</formula1>
    </dataValidation>
    <dataValidation type="list" allowBlank="1" showErrorMessage="1" prompt="Elija una opción del menú desplegable" sqref="N60" xr:uid="{9B0B3036-5573-4161-A850-A1E3BB24D0F3}">
      <formula1>#REF!</formula1>
    </dataValidation>
    <dataValidation type="list" allowBlank="1" showErrorMessage="1" prompt="Elija una opción del menú desplegable" sqref="K60:M60 F60 H60:I60" xr:uid="{0E035D05-D224-418D-BF0B-09F97B5C1371}">
      <formula1>#REF!</formula1>
    </dataValidation>
    <dataValidation type="list" allowBlank="1" showInputMessage="1" showErrorMessage="1" prompt="Elija una opción del menu desplegable" sqref="V60" xr:uid="{4ECE8CC7-AADB-487E-86FF-9D8DEE2C44F7}">
      <formula1>#REF!</formula1>
    </dataValidation>
    <dataValidation type="list" allowBlank="1" showInputMessage="1" showErrorMessage="1" error="Debe seleccionar uno de los campos del menu desplegable" prompt="Elija una opción del menu desplegable" sqref="T60" xr:uid="{6985016A-102D-4867-907F-5BBEFEB9ADA8}">
      <formula1>#REF!</formula1>
    </dataValidation>
    <dataValidation type="list" allowBlank="1" showInputMessage="1" showErrorMessage="1" prompt="Elija una opción del menú desplegable" sqref="F60" xr:uid="{F3A512C5-D139-4917-BE52-8E2149889A49}">
      <formula1>#REF!</formula1>
    </dataValidation>
    <dataValidation type="list" allowBlank="1" showInputMessage="1" showErrorMessage="1" prompt="Elija una opción del menú desplegable" sqref="E60" xr:uid="{9FAC96F2-ABC0-4F2C-962B-E3DA5E13A129}">
      <formula1>#REF!</formula1>
    </dataValidation>
    <dataValidation type="list" allowBlank="1" showInputMessage="1" showErrorMessage="1" prompt="Elija una opción del menu desplegable" sqref="U60" xr:uid="{03BEAD30-7EB7-4F08-9E48-C875170C1098}">
      <formula1>#REF!</formula1>
    </dataValidation>
    <dataValidation type="list" allowBlank="1" showErrorMessage="1" prompt="_x000a_" sqref="C60" xr:uid="{213F505E-63E7-43AF-9D7E-E7EFF9F8A70A}">
      <formula1>IF(B60=7560,#REF!,IF(B60=7551,#REF!,IF(B60=7550,#REF!,IF(7555,#REF!))))</formula1>
    </dataValidation>
    <dataValidation type="list" allowBlank="1" showErrorMessage="1" prompt="_x000a_" sqref="C70:C71" xr:uid="{0B9E9BAE-5191-4CBD-A1F6-C3DA43F567E8}">
      <formula1>IF(B86=7560,#REF!,IF(B86=7551,#REF!,IF(B86=7550,#REF!,IF(7555,#REF!))))</formula1>
    </dataValidation>
    <dataValidation type="list" allowBlank="1" showErrorMessage="1" prompt="_x000a_" sqref="C72" xr:uid="{E372E5DF-5127-498E-8C85-42E4BCDF163B}">
      <formula1>IF(B87=7560,#REF!,IF(B87=7551,#REF!,IF(B87=7550,#REF!,IF(7555,#REF!))))</formula1>
    </dataValidation>
    <dataValidation type="list" allowBlank="1" showErrorMessage="1" prompt="_x000a_" sqref="C17" xr:uid="{A39E0406-D6A0-4FBE-95D2-CA7827158525}">
      <formula1>IF(B85=7560,#REF!,IF(B85=7551,#REF!,IF(B85=7550,#REF!,IF(7555,#REF!))))</formula1>
    </dataValidation>
    <dataValidation type="list" allowBlank="1" showErrorMessage="1" prompt="_x000a_" sqref="C16" xr:uid="{F9993B8D-F621-44C2-A5F1-519BA8D6B2E3}">
      <formula1>IF(B86=7560,#REF!,IF(B86=7551,#REF!,IF(B86=7550,#REF!,IF(7555,#REF!))))</formula1>
    </dataValidation>
    <dataValidation type="list" allowBlank="1" showErrorMessage="1" prompt="_x000a_" sqref="C15" xr:uid="{B602295F-6317-417B-BED8-2979A14C4A21}">
      <formula1>IF(B87=7560,#REF!,IF(B87=7551,#REF!,IF(B87=7550,#REF!,IF(7555,#REF!))))</formula1>
    </dataValidation>
    <dataValidation type="list" allowBlank="1" showErrorMessage="1" prompt="_x000a_" sqref="C14" xr:uid="{E278538E-69BE-4A09-87AF-00B8A928FE0E}">
      <formula1>IF(B88=7560,#REF!,IF(B88=7551,#REF!,IF(B88=7550,#REF!,IF(7555,#REF!))))</formula1>
    </dataValidation>
    <dataValidation type="list" allowBlank="1" showErrorMessage="1" prompt="_x000a_" sqref="C48:C50" xr:uid="{1C4327E8-AA7B-4139-BBA4-6F67D739F416}">
      <formula1>IF(B95=7560,#REF!,IF(B95=7551,#REF!,IF(B95=7550,#REF!,IF(7555,#REF!))))</formula1>
    </dataValidation>
    <dataValidation type="list" allowBlank="1" showErrorMessage="1" prompt="_x000a_" sqref="C51:C52" xr:uid="{F88E4D50-EF11-4B53-BF19-095E03D3CB05}">
      <formula1>IF(B96=7560,#REF!,IF(B96=7551,#REF!,IF(B96=7550,#REF!,IF(7555,#REF!))))</formula1>
    </dataValidation>
    <dataValidation type="list" allowBlank="1" showErrorMessage="1" prompt="_x000a_" sqref="C19:C24" xr:uid="{ACCC1D52-DA4B-4E9A-B6AD-E57EF7B81C1A}">
      <formula1>IF(B85=7560,#REF!,IF(B85=7551,#REF!,IF(B85=7550,#REF!,IF(7555,#REF!))))</formula1>
    </dataValidation>
    <dataValidation type="list" allowBlank="1" showErrorMessage="1" prompt="_x000a_" sqref="C53:C55" xr:uid="{723CE9DE-62A3-43A5-B4ED-A90B5ABF68CA}">
      <formula1>IF(B96=7560,#REF!,IF(B96=7551,#REF!,IF(B96=7550,#REF!,IF(7555,#REF!))))</formula1>
    </dataValidation>
    <dataValidation type="list" allowBlank="1" showErrorMessage="1" prompt="_x000a_" sqref="C10:C13" xr:uid="{9528591C-287B-48D6-98FA-B147B0C0611D}">
      <formula1>IF(B86=7560,#REF!,IF(B86=7551,#REF!,IF(B86=7550,#REF!,IF(7555,#REF!))))</formula1>
    </dataValidation>
    <dataValidation type="list" allowBlank="1" showErrorMessage="1" prompt="_x000a_" sqref="C35:C39" xr:uid="{70598555-5AEC-4F5E-8A64-4FC399BB6857}">
      <formula1>IF(B90=7560,#REF!,IF(B90=7551,#REF!,IF(B90=7550,#REF!,IF(7555,#REF!))))</formula1>
    </dataValidation>
    <dataValidation type="list" allowBlank="1" showErrorMessage="1" prompt="_x000a_" sqref="C56:C58" xr:uid="{39B31654-7AD6-4667-A635-E589C0FCDE14}">
      <formula1>IF(B97=7560,#REF!,IF(B97=7551,#REF!,IF(B97=7550,#REF!,IF(7555,#REF!))))</formula1>
    </dataValidation>
    <dataValidation type="list" allowBlank="1" showErrorMessage="1" prompt="_x000a_" sqref="C59" xr:uid="{ED6B0646-2E4F-40CF-9631-2E19206B67D8}">
      <formula1>IF(B98=7560,#REF!,IF(B98=7551,#REF!,IF(B98=7550,#REF!,IF(7555,#REF!))))</formula1>
    </dataValidation>
    <dataValidation type="list" allowBlank="1" showErrorMessage="1" prompt="_x000a_" sqref="C34" xr:uid="{93FA02DE-667D-4D75-A28A-45D3F39AF58A}">
      <formula1>IF(B90=7560,#REF!,IF(B90=7551,#REF!,IF(B90=7550,#REF!,IF(7555,#REF!))))</formula1>
    </dataValidation>
    <dataValidation type="list" allowBlank="1" showErrorMessage="1" prompt="_x000a_" sqref="C33" xr:uid="{286317C7-C6FB-4530-AB19-DBFF73DC5B1F}">
      <formula1>IF(B90=7560,#REF!,IF(B90=7551,#REF!,IF(B90=7550,#REF!,IF(7555,#REF!))))</formula1>
    </dataValidation>
    <dataValidation type="list" allowBlank="1" showErrorMessage="1" prompt="_x000a_" sqref="C32" xr:uid="{7B56DC02-8A85-48D1-8852-F3FED7BA9C71}">
      <formula1>IF(B90=7560,#REF!,IF(B90=7551,#REF!,IF(B90=7550,#REF!,IF(7555,#REF!))))</formula1>
    </dataValidation>
    <dataValidation type="list" allowBlank="1" showErrorMessage="1" prompt="_x000a_" sqref="C25:C29" xr:uid="{A5783287-F978-4B0B-8A6D-40062D291A41}">
      <formula1>IF(B87=7560,#REF!,IF(B87=7551,#REF!,IF(B87=7550,#REF!,IF(7555,#REF!))))</formula1>
    </dataValidation>
    <dataValidation type="list" allowBlank="1" showErrorMessage="1" prompt="_x000a_" sqref="C30:C31" xr:uid="{37190B54-20B3-4971-BA60-52E6BB1DD5EB}">
      <formula1>IF(B90=7560,#REF!,IF(B90=7551,#REF!,IF(B90=7550,#REF!,IF(7555,#REF!))))</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64" max="14"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2" ma:contentTypeDescription="Crear nuevo documento." ma:contentTypeScope="" ma:versionID="cae9de83ce8845c64d041894ff201a54">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a53399f411e1a9f53709ff941fd1782b"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8CE427EE-A2FA-4103-AAA7-F4AEAD52E5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d472a95f-029e-48ed-8556-580ff62e7833"/>
    <ds:schemaRef ds:uri="http://purl.org/dc/terms/"/>
    <ds:schemaRef ds:uri="http://purl.org/dc/dcmitype/"/>
    <ds:schemaRef ds:uri="http://www.w3.org/XML/1998/namespace"/>
    <ds:schemaRef ds:uri="http://schemas.microsoft.com/office/infopath/2007/PartnerControls"/>
    <ds:schemaRef ds:uri="08ebe415-1e9a-4b26-acfc-09642d3d19df"/>
  </ds:schemaRefs>
</ds:datastoreItem>
</file>

<file path=customXml/itemProps3.xml><?xml version="1.0" encoding="utf-8"?>
<ds:datastoreItem xmlns:ds="http://schemas.openxmlformats.org/officeDocument/2006/customXml" ds:itemID="{5EECB4F0-D89E-46AF-9D41-57505D073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5D8844-789E-4060-A892-76F53D5F4E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Diana Marcela Sánchez Moncaleano</cp:lastModifiedBy>
  <cp:revision/>
  <dcterms:created xsi:type="dcterms:W3CDTF">2011-07-07T02:30:11Z</dcterms:created>
  <dcterms:modified xsi:type="dcterms:W3CDTF">2023-01-31T20:19:03Z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