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1.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2.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updateLinks="never" codeName="ThisWorkbook" autoCompressPictures="0" defaultThemeVersion="124226"/>
  <mc:AlternateContent xmlns:mc="http://schemas.openxmlformats.org/markup-compatibility/2006">
    <mc:Choice Requires="x15">
      <x15ac:absPath xmlns:x15ac="http://schemas.microsoft.com/office/spreadsheetml/2010/11/ac" url="C:\Users\MARCELA CASTRO\OneDrive\Escritorio\"/>
    </mc:Choice>
  </mc:AlternateContent>
  <bookViews>
    <workbookView xWindow="0" yWindow="0" windowWidth="20490" windowHeight="7650" tabRatio="743" activeTab="7"/>
  </bookViews>
  <sheets>
    <sheet name="Sección 3. Metas Producto" sheetId="5" state="hidden" r:id="rId1"/>
    <sheet name="MP - SIT" sheetId="62" state="hidden" r:id="rId2"/>
    <sheet name="Act.Meta_SIT" sheetId="63" state="hidden" r:id="rId3"/>
    <sheet name="META 1" sheetId="80" r:id="rId4"/>
    <sheet name="META 2" sheetId="87" r:id="rId5"/>
    <sheet name="META 3" sheetId="93" r:id="rId6"/>
    <sheet name="META 4" sheetId="94" r:id="rId7"/>
    <sheet name="META 5" sheetId="90" r:id="rId8"/>
    <sheet name="HV 14" sheetId="47" state="hidden" r:id="rId9"/>
    <sheet name="Act. 14" sheetId="48" state="hidden" r:id="rId10"/>
    <sheet name="Hoja3" sheetId="66" state="hidden" r:id="rId11"/>
    <sheet name="Hoja1" sheetId="5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3">#REF!</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#REF!</definedName>
    <definedName name="GRUPO_ETAREO" localSheetId="3">#REF!</definedName>
    <definedName name="GRUPO_ETAREO" localSheetId="4">#REF!</definedName>
    <definedName name="GRUPO_ETAREO" localSheetId="5">#REF!</definedName>
    <definedName name="GRUPO_ETAREO" localSheetId="6">#REF!</definedName>
    <definedName name="GRUPO_ETAREO" localSheetId="7">#REF!</definedName>
    <definedName name="GRUPO_ETAREO">#REF!</definedName>
    <definedName name="GRUPO_ETAREOS" localSheetId="8">#REF!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#REF!</definedName>
    <definedName name="GRUPO_ETARIO" localSheetId="8">#REF!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#REF!</definedName>
    <definedName name="GRUPO_ETNICO" localSheetId="8">#REF!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#REF!</definedName>
    <definedName name="GRUPOETNICO" localSheetId="8">#REF!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#REF!</definedName>
    <definedName name="GRUPOS_ETNICOS" localSheetId="5">#REF!</definedName>
    <definedName name="GRUPOS_ETNICOS" localSheetId="6">#REF!</definedName>
    <definedName name="GRUPOS_ETNICOS">#REF!</definedName>
    <definedName name="LOCALIDAD" localSheetId="8">#REF!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#REF!</definedName>
    <definedName name="LOCALIZACION" localSheetId="8">#REF!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7" i="90" l="1"/>
  <c r="C31" i="90"/>
  <c r="C30" i="90"/>
  <c r="C29" i="90"/>
  <c r="C28" i="90"/>
  <c r="C27" i="90"/>
  <c r="K30" i="80" l="1"/>
  <c r="G27" i="94" l="1"/>
  <c r="I27" i="94" s="1"/>
  <c r="F27" i="90" l="1"/>
  <c r="G27" i="90" l="1"/>
  <c r="I27" i="90" s="1"/>
  <c r="F27" i="94" l="1"/>
  <c r="F27" i="80" l="1"/>
  <c r="G27" i="87"/>
  <c r="I27" i="87" s="1"/>
  <c r="H29" i="93" l="1"/>
  <c r="H30" i="93" s="1"/>
  <c r="H31" i="93" s="1"/>
  <c r="H32" i="93" s="1"/>
  <c r="H29" i="90"/>
  <c r="H30" i="90" s="1"/>
  <c r="H31" i="90" s="1"/>
  <c r="H29" i="87"/>
  <c r="H30" i="87" s="1"/>
  <c r="H31" i="87" s="1"/>
  <c r="H32" i="87" s="1"/>
  <c r="H29" i="94" l="1"/>
  <c r="H30" i="94" s="1"/>
  <c r="H31" i="94" s="1"/>
  <c r="H32" i="94" s="1"/>
  <c r="H29" i="80"/>
  <c r="H30" i="80" s="1"/>
  <c r="H31" i="80" s="1"/>
  <c r="G27" i="80"/>
  <c r="F27" i="93" l="1"/>
  <c r="F27" i="87"/>
  <c r="I18" i="63"/>
  <c r="G18" i="63"/>
  <c r="D18" i="63"/>
  <c r="C8" i="63"/>
  <c r="C7" i="63"/>
  <c r="C6" i="63"/>
  <c r="D30" i="62"/>
  <c r="D31" i="62" s="1"/>
  <c r="O13" i="5"/>
  <c r="AA13" i="5" s="1"/>
  <c r="K27" i="66"/>
  <c r="L25" i="66"/>
  <c r="L21" i="66"/>
  <c r="L17" i="66"/>
  <c r="L13" i="66"/>
  <c r="L27" i="66" s="1"/>
  <c r="M27" i="66" s="1"/>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F31" i="62" s="1"/>
  <c r="F32" i="62" s="1"/>
  <c r="F33" i="62" s="1"/>
  <c r="F34" i="62" s="1"/>
  <c r="F35" i="62" s="1"/>
  <c r="F36" i="62" s="1"/>
  <c r="F37" i="62" s="1"/>
  <c r="F38" i="62" s="1"/>
  <c r="F39" i="62" s="1"/>
  <c r="F40" i="62" s="1"/>
  <c r="F41" i="62" s="1"/>
  <c r="W15" i="5"/>
  <c r="U15" i="5"/>
  <c r="W13" i="5"/>
  <c r="V13" i="5"/>
  <c r="U13" i="5"/>
  <c r="AA21" i="5"/>
  <c r="AC21" i="5" s="1"/>
  <c r="AA19" i="5"/>
  <c r="AB19" i="5" s="1"/>
  <c r="G31" i="47"/>
  <c r="G32" i="47"/>
  <c r="G33" i="47"/>
  <c r="G34" i="47"/>
  <c r="G35" i="47"/>
  <c r="G36" i="47"/>
  <c r="G37" i="47"/>
  <c r="G38" i="47"/>
  <c r="G39" i="47"/>
  <c r="G40" i="47"/>
  <c r="G41" i="47"/>
  <c r="I21" i="5"/>
  <c r="B21" i="5"/>
  <c r="I19" i="5"/>
  <c r="B19" i="5"/>
  <c r="I17" i="5"/>
  <c r="AC17" i="5" s="1"/>
  <c r="B17" i="5"/>
  <c r="F30" i="47"/>
  <c r="F31" i="47" s="1"/>
  <c r="D30" i="47"/>
  <c r="I30" i="47" s="1"/>
  <c r="S15" i="5"/>
  <c r="AA15" i="5" s="1"/>
  <c r="T15" i="5"/>
  <c r="X15" i="5"/>
  <c r="Z15" i="5"/>
  <c r="L15" i="5"/>
  <c r="M15" i="5"/>
  <c r="L13" i="5"/>
  <c r="M13" i="5"/>
  <c r="N13" i="5"/>
  <c r="N15" i="5"/>
  <c r="B15" i="5"/>
  <c r="B13" i="5"/>
  <c r="G30" i="47"/>
  <c r="A11" i="5"/>
  <c r="C9" i="5"/>
  <c r="C8" i="5"/>
  <c r="C7" i="5"/>
  <c r="Y15" i="5"/>
  <c r="X13" i="5"/>
  <c r="Z13" i="5"/>
  <c r="Y13" i="5"/>
  <c r="S13" i="5"/>
  <c r="T13" i="5"/>
  <c r="K15" i="5"/>
  <c r="V15" i="5"/>
  <c r="J13" i="5"/>
  <c r="I13" i="5" s="1"/>
  <c r="J15" i="5"/>
  <c r="I15" i="5" s="1"/>
  <c r="I30" i="62"/>
  <c r="H30" i="62"/>
  <c r="AC19" i="5" l="1"/>
  <c r="D31" i="47"/>
  <c r="D32" i="47" s="1"/>
  <c r="H30" i="47"/>
  <c r="AB21" i="5"/>
  <c r="AB15" i="5"/>
  <c r="D33" i="47"/>
  <c r="I33" i="47" s="1"/>
  <c r="I32" i="47"/>
  <c r="H31" i="62"/>
  <c r="I31" i="62"/>
  <c r="I31" i="47"/>
  <c r="F32" i="47"/>
  <c r="F33" i="47" s="1"/>
  <c r="F34" i="47" s="1"/>
  <c r="F35" i="47" s="1"/>
  <c r="F36" i="47" s="1"/>
  <c r="F37" i="47" s="1"/>
  <c r="F38" i="47" s="1"/>
  <c r="F39" i="47" s="1"/>
  <c r="F40" i="47" s="1"/>
  <c r="F41" i="47" s="1"/>
  <c r="H31" i="47"/>
  <c r="AC13" i="5"/>
  <c r="AB13" i="5"/>
  <c r="AC15" i="5"/>
  <c r="D32" i="62"/>
  <c r="G27" i="93"/>
  <c r="I27" i="80"/>
  <c r="D34" i="47" l="1"/>
  <c r="H32" i="47"/>
  <c r="H33" i="47"/>
  <c r="I32" i="62"/>
  <c r="D33" i="62"/>
  <c r="H32" i="62"/>
  <c r="D35" i="47"/>
  <c r="H34" i="47"/>
  <c r="I34" i="47"/>
  <c r="I27" i="93"/>
  <c r="H35" i="47" l="1"/>
  <c r="I35" i="47"/>
  <c r="D36" i="47"/>
  <c r="D34" i="62"/>
  <c r="I33" i="62"/>
  <c r="H33" i="62"/>
  <c r="D35" i="62" l="1"/>
  <c r="I34" i="62"/>
  <c r="H34" i="62"/>
  <c r="D37" i="47"/>
  <c r="H36" i="47"/>
  <c r="I36" i="47"/>
  <c r="D38" i="47" l="1"/>
  <c r="H37" i="47"/>
  <c r="I37" i="47"/>
  <c r="I35" i="62"/>
  <c r="D36" i="62"/>
  <c r="H35" i="62"/>
  <c r="I36" i="62" l="1"/>
  <c r="H36" i="62"/>
  <c r="D37" i="62"/>
  <c r="I38" i="47"/>
  <c r="D39" i="47"/>
  <c r="H38" i="47"/>
  <c r="D38" i="62" l="1"/>
  <c r="I37" i="62"/>
  <c r="H37" i="62"/>
  <c r="H39" i="47"/>
  <c r="I39" i="47"/>
  <c r="D40" i="47"/>
  <c r="D41" i="47" l="1"/>
  <c r="H40" i="47"/>
  <c r="I40" i="47"/>
  <c r="I38" i="62"/>
  <c r="D39" i="62"/>
  <c r="H38" i="62"/>
  <c r="H39" i="62" l="1"/>
  <c r="D40" i="62"/>
  <c r="I39" i="62"/>
  <c r="I41" i="47"/>
  <c r="H41" i="47"/>
  <c r="D41" i="62" l="1"/>
  <c r="I40" i="62"/>
  <c r="H40" i="62"/>
  <c r="I41" i="62" l="1"/>
  <c r="H41" i="62"/>
</calcChain>
</file>

<file path=xl/comments1.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indexed="81"/>
            <rFont val="Tahoma"/>
            <family val="2"/>
          </rPr>
          <t>Acumulado cuatrienio:</t>
        </r>
        <r>
          <rPr>
            <sz val="9"/>
            <color indexed="81"/>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authors>
    <author>usuario</author>
  </authors>
  <commentList>
    <comment ref="B6" authorId="0" shapeId="0">
      <text>
        <r>
          <rPr>
            <sz val="9"/>
            <color indexed="81"/>
            <rFont val="Tahoma"/>
            <family val="2"/>
          </rPr>
          <t xml:space="preserve">El código SEGPLAN: corresponde al número asignado para la meta en el  SEGPLAN.
</t>
        </r>
      </text>
    </comment>
    <comment ref="B7" authorId="0" shapeId="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B8" authorId="0" shapeId="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B9" authorId="0" shapeId="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B10" authorId="0" shapeId="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text>
        <r>
          <rPr>
            <b/>
            <sz val="9"/>
            <color indexed="81"/>
            <rFont val="Tahoma"/>
            <family val="2"/>
          </rPr>
          <t xml:space="preserve">Nombre:
</t>
        </r>
        <r>
          <rPr>
            <sz val="9"/>
            <color indexed="81"/>
            <rFont val="Tahoma"/>
            <family val="2"/>
          </rPr>
          <t xml:space="preserve">Elemento que compone el indicador.
</t>
        </r>
      </text>
    </comment>
    <comment ref="B20" authorId="0" shapeId="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text>
        <r>
          <rPr>
            <b/>
            <sz val="9"/>
            <color indexed="81"/>
            <rFont val="Tahoma"/>
            <family val="2"/>
          </rPr>
          <t>Acumulado cuatrienio:</t>
        </r>
        <r>
          <rPr>
            <sz val="9"/>
            <color indexed="81"/>
            <rFont val="Tahoma"/>
            <family val="2"/>
          </rPr>
          <t>Hace referencia al valor acumulado durante el cuatrienio</t>
        </r>
      </text>
    </comment>
    <comment ref="B23" authorId="0" shapeId="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<sst xmlns="http://schemas.openxmlformats.org/spreadsheetml/2006/main" count="1003" uniqueCount="345">
  <si>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</si>
  <si>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</si>
  <si>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</si>
  <si>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</si>
  <si>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</si>
  <si>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</si>
  <si>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</si>
  <si>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</si>
  <si>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</si>
  <si>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</si>
  <si>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</si>
  <si>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</si>
  <si>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</si>
  <si>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</si>
  <si>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</si>
  <si>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</si>
  <si>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</si>
  <si>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</si>
  <si>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</si>
  <si>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</si>
  <si>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</si>
  <si>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</si>
  <si>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</si>
  <si>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</si>
  <si>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</si>
  <si>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</si>
  <si>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</si>
  <si>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</si>
  <si>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</si>
  <si>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</si>
  <si>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</si>
  <si>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</si>
  <si>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</si>
  <si>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</si>
  <si>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</si>
  <si>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</si>
  <si>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</si>
  <si>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</si>
  <si>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</si>
  <si>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</si>
  <si>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</si>
  <si>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</si>
  <si>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</si>
  <si>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</si>
  <si>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</si>
  <si>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</si>
  <si>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</si>
  <si>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</si>
  <si>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</si>
  <si>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</si>
  <si>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</si>
  <si>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</si>
  <si>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</si>
  <si>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</si>
  <si>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</si>
  <si>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</si>
  <si>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</si>
  <si>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</si>
  <si>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</si>
  <si>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</si>
  <si>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</si>
  <si>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</si>
  <si>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</si>
  <si>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</si>
  <si>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</si>
  <si>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</si>
  <si>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</si>
  <si>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</si>
  <si>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</si>
  <si>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</si>
  <si>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</si>
  <si>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</si>
  <si>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</si>
  <si>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</si>
  <si>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</si>
  <si>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</si>
  <si>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</si>
  <si>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</si>
  <si>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</si>
  <si>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</si>
  <si>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</si>
  <si>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</si>
  <si>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</si>
  <si>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</si>
  <si>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</si>
  <si>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</si>
  <si>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</si>
  <si>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</si>
  <si>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</si>
  <si>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</si>
  <si>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</si>
  <si>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</si>
  <si>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</si>
  <si>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</si>
  <si>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</si>
  <si>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</si>
  <si>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</si>
  <si>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</si>
  <si>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</si>
  <si>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</si>
  <si>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</si>
  <si>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</si>
  <si>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</si>
  <si>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</si>
  <si>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</si>
  <si>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</si>
  <si>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</si>
  <si>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</si>
  <si>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</si>
  <si>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</si>
  <si>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</si>
  <si>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</si>
  <si>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</si>
  <si>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</si>
  <si>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</si>
  <si>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</si>
  <si>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</si>
  <si>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</si>
  <si>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</si>
  <si>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</si>
  <si>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</si>
  <si>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</si>
  <si>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</si>
  <si>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</si>
  <si>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</si>
  <si>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</si>
  <si>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</si>
  <si>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</si>
  <si>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</si>
  <si>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</si>
  <si>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</si>
  <si>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</si>
  <si>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</si>
  <si>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</si>
  <si>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</si>
  <si>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</si>
  <si>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</si>
  <si>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</si>
  <si>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</si>
  <si>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</si>
  <si>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</si>
  <si>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</si>
  <si>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</si>
  <si>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</si>
  <si>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</si>
  <si>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</si>
  <si>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</si>
  <si>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</si>
  <si>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</si>
  <si>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</si>
  <si>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</si>
  <si>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</si>
  <si>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</si>
  <si>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</si>
  <si>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</si>
  <si>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</si>
  <si>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</si>
  <si>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</si>
  <si>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</si>
  <si>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</si>
  <si>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</si>
  <si>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</si>
  <si>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</si>
  <si>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</si>
  <si>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</si>
  <si>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</si>
  <si>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</si>
  <si>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</si>
  <si>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</si>
  <si>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</si>
  <si>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</si>
  <si>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</si>
  <si>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</si>
  <si>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</si>
  <si>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</si>
  <si>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</si>
  <si>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</si>
  <si>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</si>
  <si>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</si>
  <si>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</si>
  <si>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</si>
  <si>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</si>
  <si>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</si>
  <si>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</si>
  <si>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</si>
  <si>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</si>
  <si>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</si>
  <si>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</si>
  <si>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</si>
  <si>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</si>
  <si>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</si>
  <si>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</si>
  <si>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</si>
  <si>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</si>
  <si>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</si>
  <si>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</si>
  <si>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</si>
  <si>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</si>
  <si>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</si>
  <si>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</si>
  <si>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</si>
  <si>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</si>
  <si>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</si>
  <si>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</si>
  <si>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</si>
  <si>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</si>
  <si>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</si>
  <si>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</si>
  <si>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</si>
  <si>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</si>
  <si>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</si>
  <si>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</si>
  <si>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</si>
  <si>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</si>
  <si>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</si>
  <si>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</si>
  <si>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</si>
  <si>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</si>
  <si>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</si>
  <si>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</si>
  <si>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</si>
  <si>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</si>
  <si>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</si>
  <si>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</si>
  <si>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</si>
  <si>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</si>
  <si>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</si>
  <si>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</si>
  <si>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</si>
  <si>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</si>
  <si>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</si>
  <si>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</si>
  <si>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</si>
  <si>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</si>
  <si>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</si>
  <si>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</si>
  <si>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</si>
  <si>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</si>
  <si>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</si>
  <si>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</si>
  <si>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</si>
  <si>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</si>
  <si>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</si>
  <si>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</si>
  <si>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</si>
  <si>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</si>
  <si>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</si>
  <si>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</si>
  <si>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</si>
  <si>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</si>
  <si>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</si>
  <si>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</si>
  <si>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</si>
  <si>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</si>
  <si>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</si>
  <si>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</si>
  <si>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</si>
  <si>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</si>
  <si>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</si>
  <si>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</si>
  <si>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</si>
  <si>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</si>
  <si>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</si>
  <si>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</si>
  <si>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</si>
  <si>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</si>
  <si>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</si>
  <si>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</si>
  <si>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</si>
  <si>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</si>
  <si>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</si>
  <si>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</si>
  <si>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</si>
  <si>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</si>
  <si>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</si>
  <si>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</si>
  <si>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</si>
  <si>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</si>
  <si>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</si>
  <si>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</si>
  <si>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</si>
  <si>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</si>
  <si>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</si>
  <si>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</si>
  <si>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</si>
  <si>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</si>
  <si>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</si>
  <si>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</si>
  <si>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</si>
  <si>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Plan de Acción</t>
  </si>
  <si>
    <t>Plan de Accion</t>
  </si>
  <si>
    <t>CANTIDAD</t>
  </si>
  <si>
    <t>PLAN DE ACCION</t>
  </si>
  <si>
    <t>MENSUAL</t>
  </si>
  <si>
    <t>Enero</t>
  </si>
  <si>
    <t>SUBDIRECTOR DE GESTION CORPORATIVA</t>
  </si>
  <si>
    <t>Subdirección de Gestión Corporativa</t>
  </si>
  <si>
    <t>Plan de acción</t>
  </si>
  <si>
    <t>% Avance de meta acumulado</t>
  </si>
  <si>
    <t xml:space="preserve">Actividades ejecutadas descritas en el Plan de Acción desarrolladas en un periodo de tiempo determinado </t>
  </si>
  <si>
    <t xml:space="preserve">Adquirir dotación de mobiliario para la Casa Ecologica de los Animales. </t>
  </si>
  <si>
    <t>Dotación y poner en funcionamiento (primera etapa) y lograr un avance en la construcción (segunda etapa) de la Casa Ecológica de los Animales – CEA  Bogotá</t>
  </si>
  <si>
    <t>PM-01</t>
  </si>
  <si>
    <t>FRANKLIN SASTOQUE  - CONTRATISTA SGC</t>
  </si>
  <si>
    <t xml:space="preserve">PROTEGER LA VIDA Y SER GARANTE DEL TRATO DIGNO HACIA LOS ANIMALES, A TRAVES DE ACCIONES DE PROTECCION Y BIENESTAR ANIMAL </t>
  </si>
  <si>
    <t xml:space="preserve"> Bienes Muebles Adquiridos</t>
  </si>
  <si>
    <t xml:space="preserve">
Con este indicador se busca realizar el seguimiento a la meta para  realizar la dotación de la CEA de acuerdo con sus necesidades. 
</t>
  </si>
  <si>
    <t>Actividades ejecutadas para la dotación del CEA</t>
  </si>
  <si>
    <t xml:space="preserve">Está conformado por las actividades ejecutadas para proceder con la dotacion de la CEA 
</t>
  </si>
  <si>
    <t xml:space="preserve">
Está conformado por las actividades programadas para la dotación de la CEA
 </t>
  </si>
  <si>
    <t>Dotacion programada / Suministro de Dotación para la Casa Ecologica.</t>
  </si>
  <si>
    <t xml:space="preserve">
Realizar el 100% de la dotación y puesta en operación de la primera fase de la Casa Ecológica para Animales domésticos e iniciar la construcción de la Fase 2 conforme a lo estipulado en el plan de acción</t>
  </si>
  <si>
    <t>Actividades ejecutadas para la adecuacion de los cuartos frios de la  CEA</t>
  </si>
  <si>
    <t xml:space="preserve"> Está conformado por las actividades ejecutadas para proceder a las adecuaciones de los cuartos frios de la CEA </t>
  </si>
  <si>
    <t xml:space="preserve"> Está conformado por las actividades programadas para proceder a las adecuaciones de los cuartos frios de la CEA </t>
  </si>
  <si>
    <t>Actividades Programadas para dar cumplimiento al  Plan de Accion para el cumplimiento de la  la adecuación de la  conectividad, puestos de trabajo y casa ecológica de animales para su  adecuado funcionamiento</t>
  </si>
  <si>
    <t xml:space="preserve">
Actividades ejecutadas para poner en funcionamiento la Casa Ecológica para asegurar la atención a los animales a través de los diferentes programas del IDPYBA
</t>
  </si>
  <si>
    <t>Actividades Programadas para dar cumplimiento al  Plan de Accion para  poner en funcionamiento la Casa Ecológica para asegurar la atención a los animales a través de los diferentes programas del IDPYBA</t>
  </si>
  <si>
    <t xml:space="preserve">Con este indicador se busca realizar el seguimiento a la meta para  realizar la dotación de de elementos medicos, quirurgicos para la Casa Ecologica de los Animales </t>
  </si>
  <si>
    <t xml:space="preserve">Con este indicador se busca realizar el seguimiento a la adecuación de los cuartos frios </t>
  </si>
  <si>
    <t>Con este indicador se busca realizar el seguimiento a la adecuacion de los puntos de conectividad, puestos de trabajo y casa ecológica de animales para su adecuado funcionamiento</t>
  </si>
  <si>
    <t>Con este indicador se busca realizar seguimiento al funcionamiento de  la Casa Ecológica para asegurar la atención a los animales a través de los diferentes programas del IDPYBA</t>
  </si>
  <si>
    <t xml:space="preserve">Adecuaciones  programadas / Adecuaciones realizadas </t>
  </si>
  <si>
    <t>Actividades ejecutadas para adecuar puntos de conectividad, puestos de
trabajo y casa ecológica  /Actividades programadas para para adecuar puntos de conectividad, puestos de
trabajo y casa ecológica</t>
  </si>
  <si>
    <t>Actividades ejecutadas el funcionamiento de la casa Ecologica /Actividades programadas para el funcionamiento de la casa Ecologica</t>
  </si>
  <si>
    <t xml:space="preserve"> Actividades programadas en Plan de Acción programadas para la dotacion de la CEA </t>
  </si>
  <si>
    <t xml:space="preserve">
Está conformado por las actividades programadas en el Plan de Acción  para la dotación de la CEA
 </t>
  </si>
  <si>
    <t>Salas, centrales y unidades médicas adecuadas</t>
  </si>
  <si>
    <t xml:space="preserve"> Actividades programadas programadas en el Plan de Acción para la dotacion de la CEA </t>
  </si>
  <si>
    <t>Ejecución del cronograma de entrega de unidades Misionales</t>
  </si>
  <si>
    <t xml:space="preserve"> Actividades programadas en el Plan de Acción para la adecuacion de los cuartos frios de la  CEA</t>
  </si>
  <si>
    <t>Puestos de trabajo dotados y/o instalados</t>
  </si>
  <si>
    <t xml:space="preserve"> Actividades programadas en el Plan de Acción para la adecuación de la  conectividad, puestos de trabajo y casa ecológica de animales para su  adecuado funcionamiento</t>
  </si>
  <si>
    <t>Actividades ejecutadas para la adecuación de la  conectividad, puestos de trabajo y casa ecológica de animales para su  adecuado funcionamiento</t>
  </si>
  <si>
    <t>Avance Plan De Accion</t>
  </si>
  <si>
    <t xml:space="preserve"> Actividades programadas en el Plan de Acción para poner en funcionamiento la Casa Ecológica para asegurar la atención a los animales a través de los diferentes programas del IDPYBA</t>
  </si>
  <si>
    <t>5 febrero 2024</t>
  </si>
  <si>
    <t>JESÚS ALBERTO MARTÍNEZ CÉSPEDES</t>
  </si>
  <si>
    <t xml:space="preserve">Para el presente periodo no se desarrollaron actividades propias al desarrollo de la meta, si bien se tiene una fecha estimada para la entrega de la Casa Ecológica de los Animales, el proyecto presenta un retraso que podría influir sobre la fecha definitiva por tal motivo las acciones precontractuales no se han adelantado </t>
  </si>
  <si>
    <t>Con la dotación y puesta en funcionamiento de la Casa Ecológica se busca garantizar la protección y el bienestar a los animales, prestando servicios de manera centralizada, en una única y eficiente infraestructura para todas las localidades.</t>
  </si>
  <si>
    <t>Para el presente periodo se realizo la firma de uno de los contratos de prestación de servicios identificados como necesarios para realizar un proceso de acompañamiento en la ejecución del proceso de la CEA. 
Para el presente periodo no se desarrollaron más actividades propias al desarrollo de la meta, si bien se tiene una fecha estimada para la entrega de la Casa Ecológica de los Animales, el proyecto presenta un retraso que podría influir sobre la fecha definitiva por tal motivo las acciones precontractuales no se han adelantado</t>
  </si>
  <si>
    <t>El Instituto se encuentra pendiente de la conformación final de la entrega de la Casa Ecológica de los Animales y con ello iniciar las etapas precontractuales correspondientes para este Instituto, realizar un proceso de acompañamiento permanente con el fin de garantizar se generen las alertas necesarias para apoyar la finalización dela Fase I de la CEA</t>
  </si>
  <si>
    <t>Al tener ya un acompañamiento para la ejecución del proyecto, se garantiza el control en cada uno de los escenarios requeridos para la CEA, así como el poder generar una linea de comunicación directa, con quienes se encuentran en la ejecución de la obra</t>
  </si>
  <si>
    <t>Se realizo una estimación de costos la cual acompaña el anteproyecto y con la cual se estima cumplir con lo requerido por la CEA, sin embargo, se depende de la confirmación de la fecha de entrega de la CEA, con el fin de validar los tiempos precontractuales</t>
  </si>
  <si>
    <t xml:space="preserve">Se avance con el primer contrato de prestación de servicios el cual presta una asistencia técnica al proyecto y nos permite generar alertas en el proceso de ejecución, acompañar de manera permanente los requerimientos y validar los tiempos internos del proyecto en el cumplimiento de hitos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</si>
</sst>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43" formatCode="_-* #,##0.00_-;\-* #,##0.00_-;_-* &quot;-&quot;??_-;_-@_-"/>
    <numFmt numFmtId="164" formatCode="_-* #,##0.00\ &quot;€&quot;_-;\-* #,##0.00\ &quot;€&quot;_-;_-* &quot;-&quot;??\ &quot;€&quot;_-;_-@_-"/>
    <numFmt numFmtId="165" formatCode="&quot;$&quot;\ #,##0_);[Red]\(&quot;$&quot;\ #,##0\)"/>
    <numFmt numFmtId="166" formatCode="_(* #,##0_);_(* \(#,##0\);_(* &quot;-&quot;_);_(@_)"/>
    <numFmt numFmtId="167" formatCode="_(&quot;$&quot;\ * #,##0.00_);_(&quot;$&quot;\ * \(#,##0.00\);_(&quot;$&quot;\ * &quot;-&quot;??_);_(@_)"/>
    <numFmt numFmtId="168" formatCode="_(* #,##0.00_);_(* \(#,##0.00\);_(* &quot;-&quot;??_);_(@_)"/>
    <numFmt numFmtId="169" formatCode="_ * #,##0.00_ ;_ * \-#,##0.00_ ;_ * &quot;-&quot;??_ ;_ @_ "/>
    <numFmt numFmtId="170" formatCode="0.0%"/>
    <numFmt numFmtId="171" formatCode="_(* #,##0_);_(* \(#,##0\);_(* &quot;-&quot;??_);_(@_)"/>
    <numFmt numFmtId="172" formatCode="_(* #,##0.00_);_(* \(#,##0.00\);_(* &quot;-&quot;_);_(@_)"/>
    <numFmt numFmtId="173" formatCode="_-* #,##0.00\ &quot;$&quot;_-;\-* #,##0.00\ &quot;$&quot;_-;_-* &quot;-&quot;??\ &quot;$&quot;_-;_-@_-"/>
    <numFmt numFmtId="174" formatCode="_-* #,##0.00\ _$_-;\-* #,##0.00\ _$_-;_-* &quot;-&quot;??\ _$_-;_-@_-"/>
    <numFmt numFmtId="175" formatCode="0.0"/>
    <numFmt numFmtId="176" formatCode="0.000"/>
    <numFmt numFmtId="177" formatCode="_(* #,##0.000_);_(* \(#,##0.000\);_(* &quot;-&quot;??_);_(@_)"/>
    <numFmt numFmtId="178" formatCode="_(* #,##0.0000_);_(* \(#,##0.0000\);_(* &quot;-&quot;??_);_(@_)"/>
  </numFmts>
  <fonts count="82"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
      <sz val="8"/>
      <name val="Calibri"/>
      <family val="2"/>
      <scheme val="minor"/>
    </font>
    <font>
      <b/>
      <sz val="14"/>
      <color theme="1"/>
      <name val="Arial"/>
      <family val="2"/>
    </font>
    <font>
      <sz val="9"/>
      <color theme="0"/>
      <name val="Arial"/>
      <family val="2"/>
    </font>
    <font>
      <u/>
      <sz val="12"/>
      <name val="Arial"/>
      <family val="2"/>
    </font>
    <font>
      <b/>
      <sz val="12"/>
      <color theme="3"/>
      <name val="Arial"/>
      <family val="2"/>
    </font>
    <font>
      <sz val="9"/>
      <color indexed="81"/>
      <name val="Tahoma"/>
      <family val="2"/>
    </font>
    <font>
      <b/>
      <sz val="9"/>
      <color indexed="81"/>
      <name val="Tahoma"/>
      <family val="2"/>
    </font>
    <font>
      <sz val="11"/>
      <color theme="1"/>
      <name val="Arial Narrow"/>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7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thin">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medium">
        <color auto="1"/>
      </left>
      <right/>
      <top style="thin">
        <color auto="1"/>
      </top>
      <bottom style="thin">
        <color auto="1"/>
      </bottom>
      <diagonal/>
    </border>
    <border>
      <left style="thin">
        <color auto="1"/>
      </left>
      <right style="medium">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33"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4"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34"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34"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6" fillId="38" borderId="54"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6" fillId="38" borderId="54" applyNumberFormat="0" applyAlignment="0" applyProtection="0"/>
    <xf numFmtId="0" fontId="37" fillId="39" borderId="55"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7" fillId="39" borderId="55" applyNumberFormat="0" applyAlignment="0" applyProtection="0"/>
    <xf numFmtId="0" fontId="38" fillId="0" borderId="56"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0" fontId="38" fillId="0" borderId="56"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0"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34"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0" borderId="0" applyNumberFormat="0" applyBorder="0" applyAlignment="0" applyProtection="0"/>
    <xf numFmtId="0" fontId="34"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1" borderId="0" applyNumberFormat="0" applyBorder="0" applyAlignment="0" applyProtection="0"/>
    <xf numFmtId="0" fontId="34"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2" borderId="0" applyNumberFormat="0" applyBorder="0" applyAlignment="0" applyProtection="0"/>
    <xf numFmtId="0" fontId="34"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3" borderId="0" applyNumberFormat="0" applyBorder="0" applyAlignment="0" applyProtection="0"/>
    <xf numFmtId="0" fontId="34"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34" fillId="45" borderId="0" applyNumberFormat="0" applyBorder="0" applyAlignment="0" applyProtection="0"/>
    <xf numFmtId="0" fontId="41" fillId="46" borderId="54"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0" fontId="41" fillId="46" borderId="54" applyNumberFormat="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173"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2"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0" fontId="42" fillId="47" borderId="0" applyNumberFormat="0" applyBorder="0" applyAlignment="0" applyProtection="0"/>
    <xf numFmtId="168"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168"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3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68"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0" fontId="43"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0" fontId="1" fillId="49" borderId="5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4" fillId="38" borderId="59"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4" fillId="38" borderId="59" applyNumberFormat="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39" fillId="0" borderId="57"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8" fillId="0" borderId="60"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48" fillId="0" borderId="60" applyNumberFormat="0" applyFill="0" applyAlignment="0" applyProtection="0"/>
    <xf numFmtId="0" fontId="29" fillId="0" borderId="0" applyNumberFormat="0" applyFill="0" applyBorder="0" applyAlignment="0" applyProtection="0"/>
    <xf numFmtId="0" fontId="47" fillId="0" borderId="0" applyNumberFormat="0" applyFill="0" applyBorder="0" applyAlignment="0" applyProtection="0"/>
    <xf numFmtId="0" fontId="40" fillId="0" borderId="61"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40" fillId="0" borderId="61"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62"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623">
    <xf numFmtId="0" fontId="0" fillId="0" borderId="0" xfId="0"/>
    <xf numFmtId="0" fontId="50" fillId="0" borderId="11" xfId="0" applyFont="1" applyBorder="1" applyAlignment="1">
      <alignment vertical="center" wrapText="1"/>
    </xf>
    <xf numFmtId="0" fontId="50" fillId="0" borderId="12" xfId="0" applyFont="1" applyBorder="1" applyAlignment="1">
      <alignment vertical="center" wrapText="1"/>
    </xf>
    <xf numFmtId="0" fontId="51" fillId="0" borderId="0" xfId="0" applyFont="1"/>
    <xf numFmtId="0" fontId="50" fillId="0" borderId="0" xfId="0" applyFont="1" applyAlignment="1">
      <alignment horizontal="center" vertical="center" wrapText="1"/>
    </xf>
    <xf numFmtId="0" fontId="52" fillId="0" borderId="0" xfId="0" applyFont="1"/>
    <xf numFmtId="0" fontId="53" fillId="0" borderId="0" xfId="0" applyFont="1"/>
    <xf numFmtId="0" fontId="54" fillId="0" borderId="0" xfId="0" applyFont="1"/>
    <xf numFmtId="0" fontId="55" fillId="0" borderId="0" xfId="0" applyFont="1" applyAlignment="1">
      <alignment horizontal="center"/>
    </xf>
    <xf numFmtId="0" fontId="55" fillId="0" borderId="0" xfId="0" applyFont="1"/>
    <xf numFmtId="0" fontId="55" fillId="0" borderId="0" xfId="0" applyFont="1" applyAlignment="1" applyProtection="1">
      <alignment horizontal="center" vertical="center" wrapText="1"/>
      <protection locked="0"/>
    </xf>
    <xf numFmtId="0" fontId="56" fillId="0" borderId="0" xfId="1327" applyFont="1" applyAlignment="1">
      <alignment vertical="center" wrapText="1"/>
    </xf>
    <xf numFmtId="0" fontId="3" fillId="0" borderId="0" xfId="1371" applyFont="1" applyAlignment="1">
      <alignment horizontal="center" vertical="center"/>
    </xf>
    <xf numFmtId="0" fontId="55" fillId="0" borderId="0" xfId="1371" applyFont="1" applyAlignment="1">
      <alignment horizontal="center" vertical="center"/>
    </xf>
    <xf numFmtId="0" fontId="12" fillId="0" borderId="0" xfId="1371" applyFont="1" applyAlignment="1">
      <alignment horizontal="center" vertical="top" wrapText="1"/>
    </xf>
    <xf numFmtId="0" fontId="8" fillId="52" borderId="10" xfId="1371" applyFont="1" applyFill="1" applyBorder="1" applyAlignment="1">
      <alignment vertical="center" wrapText="1"/>
    </xf>
    <xf numFmtId="0" fontId="12" fillId="0" borderId="0" xfId="1371" applyFont="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6" fillId="0" borderId="0" xfId="1327" applyFont="1" applyAlignment="1">
      <alignment vertical="center"/>
    </xf>
    <xf numFmtId="0" fontId="12" fillId="0" borderId="0" xfId="1371" applyFont="1" applyAlignment="1">
      <alignment horizontal="left" vertical="center" wrapText="1"/>
    </xf>
    <xf numFmtId="0" fontId="12" fillId="0" borderId="0" xfId="1371" applyFont="1" applyAlignment="1">
      <alignment horizontal="center" vertical="center" wrapText="1"/>
    </xf>
    <xf numFmtId="0" fontId="11" fillId="0" borderId="0" xfId="1371" applyFont="1" applyAlignment="1">
      <alignment horizontal="center" vertical="center" wrapText="1"/>
    </xf>
    <xf numFmtId="0" fontId="13" fillId="0" borderId="0" xfId="1371" applyFont="1" applyAlignment="1">
      <alignment horizontal="center" vertical="center"/>
    </xf>
    <xf numFmtId="9" fontId="11" fillId="0" borderId="0" xfId="1496" applyFont="1" applyFill="1" applyBorder="1" applyAlignment="1">
      <alignment horizontal="center" vertical="center"/>
    </xf>
    <xf numFmtId="0" fontId="58" fillId="0" borderId="0" xfId="1327" applyFont="1" applyAlignment="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59" fillId="0" borderId="0" xfId="1495" applyFont="1" applyFill="1" applyBorder="1" applyAlignment="1">
      <alignment horizontal="center" vertical="center" wrapText="1"/>
    </xf>
    <xf numFmtId="0" fontId="60" fillId="0" borderId="0" xfId="1371" applyFont="1" applyAlignment="1" applyProtection="1">
      <alignment horizontal="center" vertical="center" wrapText="1"/>
      <protection locked="0"/>
    </xf>
    <xf numFmtId="0" fontId="54" fillId="0" borderId="0" xfId="0" applyFont="1" applyAlignment="1">
      <alignment horizontal="center" vertical="center"/>
    </xf>
    <xf numFmtId="0" fontId="3" fillId="0" borderId="0" xfId="1371" applyFont="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Alignment="1" applyProtection="1">
      <alignment horizontal="center" vertical="center"/>
      <protection locked="0"/>
    </xf>
    <xf numFmtId="0" fontId="4" fillId="0" borderId="0" xfId="1371" applyAlignment="1" applyProtection="1">
      <alignment vertical="center" wrapText="1"/>
      <protection locked="0"/>
    </xf>
    <xf numFmtId="0" fontId="61" fillId="0" borderId="0" xfId="0" applyFont="1" applyAlignment="1">
      <alignment horizontal="center"/>
    </xf>
    <xf numFmtId="0" fontId="3" fillId="24" borderId="0" xfId="1371" applyFont="1" applyFill="1" applyAlignment="1">
      <alignment horizontal="center" vertical="center"/>
    </xf>
    <xf numFmtId="9" fontId="4" fillId="24" borderId="0" xfId="1496" applyFont="1" applyFill="1" applyAlignment="1">
      <alignment vertical="center"/>
    </xf>
    <xf numFmtId="0" fontId="4" fillId="0" borderId="0" xfId="1371" applyAlignment="1">
      <alignment vertical="center"/>
    </xf>
    <xf numFmtId="10" fontId="62" fillId="0" borderId="10" xfId="1495" applyNumberFormat="1" applyFont="1" applyBorder="1" applyAlignment="1">
      <alignment horizontal="center" vertical="center" wrapText="1"/>
    </xf>
    <xf numFmtId="10" fontId="63" fillId="0" borderId="10" xfId="1495" applyNumberFormat="1" applyFont="1" applyBorder="1" applyAlignment="1">
      <alignment horizontal="center" vertical="center" wrapText="1"/>
    </xf>
    <xf numFmtId="10" fontId="51" fillId="0" borderId="18" xfId="1495" applyNumberFormat="1" applyFont="1" applyBorder="1" applyAlignment="1">
      <alignment horizontal="center" vertical="center" wrapText="1"/>
    </xf>
    <xf numFmtId="0" fontId="54" fillId="0" borderId="0" xfId="0" applyFont="1" applyAlignment="1" applyProtection="1">
      <alignment horizontal="center"/>
      <protection locked="0"/>
    </xf>
    <xf numFmtId="0" fontId="49" fillId="0" borderId="0" xfId="0" applyFont="1" applyAlignment="1">
      <alignment horizontal="center"/>
    </xf>
    <xf numFmtId="0" fontId="50" fillId="0" borderId="0" xfId="0" applyFont="1" applyAlignment="1">
      <alignment vertical="center" wrapText="1"/>
    </xf>
    <xf numFmtId="0" fontId="0" fillId="0" borderId="0" xfId="0" applyAlignment="1">
      <alignment horizontal="center"/>
    </xf>
    <xf numFmtId="0" fontId="49" fillId="0" borderId="0" xfId="0" applyFont="1" applyAlignment="1">
      <alignment horizontal="center" vertical="center" wrapText="1"/>
    </xf>
    <xf numFmtId="9" fontId="64" fillId="53" borderId="10" xfId="1495" applyFont="1" applyFill="1" applyBorder="1" applyAlignment="1">
      <alignment horizontal="center" vertical="center" wrapText="1"/>
    </xf>
    <xf numFmtId="0" fontId="57" fillId="0" borderId="0" xfId="1371" applyFont="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1" fillId="0" borderId="0" xfId="0" applyFont="1" applyAlignment="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0" fillId="0" borderId="0" xfId="0" applyFont="1" applyAlignment="1">
      <alignment horizontal="center"/>
    </xf>
    <xf numFmtId="0" fontId="50" fillId="0" borderId="0" xfId="0" applyFont="1"/>
    <xf numFmtId="10" fontId="65" fillId="0" borderId="0" xfId="1495" applyNumberFormat="1" applyFont="1" applyFill="1" applyBorder="1" applyAlignment="1">
      <alignment horizontal="center" vertical="center" wrapText="1"/>
    </xf>
    <xf numFmtId="0" fontId="66" fillId="50" borderId="0" xfId="1371" applyFont="1" applyFill="1" applyAlignment="1">
      <alignment horizontal="center" vertical="center" wrapText="1"/>
    </xf>
    <xf numFmtId="10" fontId="63"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Protection="1">
      <protection locked="0"/>
    </xf>
    <xf numFmtId="0" fontId="9" fillId="0" borderId="0" xfId="0" applyFont="1" applyAlignment="1" applyProtection="1">
      <alignment vertical="top" wrapText="1"/>
      <protection locked="0"/>
    </xf>
    <xf numFmtId="0" fontId="9" fillId="0" borderId="0" xfId="0" applyFont="1" applyAlignment="1" applyProtection="1">
      <alignment horizontal="center" vertical="center" wrapText="1"/>
      <protection locked="0"/>
    </xf>
    <xf numFmtId="0" fontId="52" fillId="0" borderId="0" xfId="0" applyFont="1" applyProtection="1">
      <protection locked="0"/>
    </xf>
    <xf numFmtId="0" fontId="67"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4"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3"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3" fillId="0" borderId="17" xfId="1495" applyFont="1" applyBorder="1" applyAlignment="1">
      <alignment horizontal="center" vertical="center"/>
    </xf>
    <xf numFmtId="0" fontId="49" fillId="50" borderId="35" xfId="0" applyFont="1" applyFill="1" applyBorder="1" applyAlignment="1">
      <alignment horizontal="center" vertical="center" wrapText="1"/>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9" fillId="50" borderId="0" xfId="0" applyFont="1" applyFill="1" applyAlignment="1" applyProtection="1">
      <alignment horizontal="center" vertical="center" wrapText="1"/>
      <protection locked="0"/>
    </xf>
    <xf numFmtId="0" fontId="50" fillId="50" borderId="12" xfId="0" applyFont="1" applyFill="1" applyBorder="1" applyAlignment="1">
      <alignment vertical="center" wrapText="1"/>
    </xf>
    <xf numFmtId="0" fontId="49" fillId="0" borderId="10" xfId="0" applyFont="1" applyBorder="1" applyAlignment="1">
      <alignment horizontal="center" vertical="center" wrapText="1"/>
    </xf>
    <xf numFmtId="0" fontId="0" fillId="0" borderId="10" xfId="0" applyBorder="1"/>
    <xf numFmtId="0" fontId="49" fillId="52" borderId="10" xfId="0" applyFont="1" applyFill="1" applyBorder="1" applyAlignment="1">
      <alignment vertical="center" wrapText="1"/>
    </xf>
    <xf numFmtId="9" fontId="33" fillId="0" borderId="10" xfId="1495" applyFont="1" applyBorder="1" applyAlignment="1">
      <alignment vertical="center"/>
    </xf>
    <xf numFmtId="9" fontId="49"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49" fillId="0" borderId="0" xfId="0" applyNumberFormat="1" applyFont="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49" fillId="0" borderId="0" xfId="0" applyFont="1" applyProtection="1">
      <protection locked="0"/>
    </xf>
    <xf numFmtId="0" fontId="8" fillId="0" borderId="0" xfId="0" applyFont="1" applyAlignment="1" applyProtection="1">
      <alignment horizontal="center" vertical="center" wrapText="1"/>
      <protection locked="0"/>
    </xf>
    <xf numFmtId="0" fontId="68" fillId="50" borderId="0" xfId="0" applyFont="1" applyFill="1" applyProtection="1">
      <protection locked="0"/>
    </xf>
    <xf numFmtId="0" fontId="68" fillId="0" borderId="0" xfId="0" applyFont="1" applyProtection="1">
      <protection locked="0"/>
    </xf>
    <xf numFmtId="0" fontId="5" fillId="0" borderId="0" xfId="0" applyFont="1" applyProtection="1">
      <protection locked="0"/>
    </xf>
    <xf numFmtId="0" fontId="69" fillId="0" borderId="0" xfId="0" applyFont="1" applyProtection="1">
      <protection locked="0"/>
    </xf>
    <xf numFmtId="0" fontId="15" fillId="0" borderId="10" xfId="0" applyFont="1" applyBorder="1" applyAlignment="1" applyProtection="1">
      <alignment horizontal="left" vertical="center" wrapText="1"/>
      <protection locked="0"/>
    </xf>
    <xf numFmtId="0" fontId="15" fillId="0" borderId="10" xfId="0" applyFont="1" applyBorder="1" applyAlignment="1" applyProtection="1">
      <alignment vertical="center" wrapText="1"/>
      <protection locked="0"/>
    </xf>
    <xf numFmtId="43" fontId="68" fillId="0" borderId="0" xfId="0" applyNumberFormat="1" applyFont="1" applyProtection="1">
      <protection locked="0"/>
    </xf>
    <xf numFmtId="9" fontId="68" fillId="0" borderId="0" xfId="1495" applyFont="1" applyFill="1" applyProtection="1">
      <protection locked="0"/>
    </xf>
    <xf numFmtId="0" fontId="49" fillId="52" borderId="10" xfId="0" applyFont="1" applyFill="1" applyBorder="1" applyAlignment="1">
      <alignment horizontal="center" vertical="center" wrapText="1"/>
    </xf>
    <xf numFmtId="0" fontId="49" fillId="53" borderId="17" xfId="0" applyFont="1" applyFill="1" applyBorder="1" applyAlignment="1">
      <alignment horizontal="center" vertical="center" wrapText="1"/>
    </xf>
    <xf numFmtId="0" fontId="0" fillId="57" borderId="10" xfId="0" applyFill="1" applyBorder="1"/>
    <xf numFmtId="9" fontId="33" fillId="0" borderId="0" xfId="1495" applyFont="1"/>
    <xf numFmtId="0" fontId="0" fillId="58" borderId="10" xfId="0" applyFill="1" applyBorder="1"/>
    <xf numFmtId="0" fontId="45" fillId="0" borderId="0" xfId="0" applyFont="1"/>
    <xf numFmtId="9" fontId="45" fillId="0" borderId="0" xfId="1495" applyFont="1"/>
    <xf numFmtId="0" fontId="0" fillId="59" borderId="10" xfId="0" applyFill="1" applyBorder="1"/>
    <xf numFmtId="166" fontId="33" fillId="0" borderId="0" xfId="1251" applyFont="1"/>
    <xf numFmtId="166"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1" fontId="63" fillId="26" borderId="10" xfId="1250" applyNumberFormat="1" applyFont="1" applyFill="1" applyBorder="1" applyAlignment="1">
      <alignment horizontal="center" vertical="center"/>
    </xf>
    <xf numFmtId="168" fontId="9" fillId="26" borderId="10" xfId="1250" applyFont="1" applyFill="1" applyBorder="1" applyAlignment="1">
      <alignment horizontal="center" vertical="center"/>
    </xf>
    <xf numFmtId="171" fontId="63" fillId="60" borderId="10" xfId="1250" applyNumberFormat="1" applyFont="1" applyFill="1" applyBorder="1" applyAlignment="1">
      <alignment horizontal="center" vertical="center"/>
    </xf>
    <xf numFmtId="168" fontId="9" fillId="60" borderId="10" xfId="1250" applyFont="1" applyFill="1" applyBorder="1" applyAlignment="1" applyProtection="1">
      <alignment horizontal="center" vertical="center" wrapText="1"/>
      <protection locked="0"/>
    </xf>
    <xf numFmtId="10" fontId="62" fillId="25" borderId="10" xfId="1495" applyNumberFormat="1" applyFont="1" applyFill="1" applyBorder="1" applyAlignment="1">
      <alignment horizontal="center" vertical="center" wrapText="1"/>
    </xf>
    <xf numFmtId="10" fontId="63" fillId="25" borderId="10" xfId="1495" applyNumberFormat="1" applyFont="1" applyFill="1" applyBorder="1" applyAlignment="1">
      <alignment horizontal="center" vertical="center" wrapText="1"/>
    </xf>
    <xf numFmtId="10" fontId="51"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3"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3"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4" xfId="0" applyFill="1" applyBorder="1" applyAlignment="1">
      <alignment vertical="center" wrapText="1"/>
    </xf>
    <xf numFmtId="17" fontId="0" fillId="56" borderId="20" xfId="0" applyNumberFormat="1" applyFill="1" applyBorder="1" applyAlignment="1">
      <alignment vertical="center"/>
    </xf>
    <xf numFmtId="9" fontId="33" fillId="56" borderId="10" xfId="1495" applyFont="1" applyFill="1" applyBorder="1" applyAlignment="1">
      <alignment vertical="center" wrapText="1"/>
    </xf>
    <xf numFmtId="0" fontId="0" fillId="56" borderId="10" xfId="0" applyFill="1" applyBorder="1"/>
    <xf numFmtId="9" fontId="64" fillId="56" borderId="10" xfId="1495"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49" fillId="56" borderId="10" xfId="0" applyNumberFormat="1" applyFont="1" applyFill="1" applyBorder="1" applyAlignment="1">
      <alignment vertical="center" wrapText="1"/>
    </xf>
    <xf numFmtId="0" fontId="49" fillId="56" borderId="10" xfId="0" applyFont="1" applyFill="1" applyBorder="1" applyAlignment="1">
      <alignment vertical="center" wrapText="1"/>
    </xf>
    <xf numFmtId="9" fontId="64" fillId="53" borderId="20" xfId="1495" applyFont="1" applyFill="1" applyBorder="1" applyAlignment="1">
      <alignment horizontal="center" vertical="center" wrapText="1"/>
    </xf>
    <xf numFmtId="0" fontId="0" fillId="0" borderId="17" xfId="0" applyBorder="1" applyAlignment="1">
      <alignment horizontal="center" vertical="center"/>
    </xf>
    <xf numFmtId="9" fontId="33" fillId="50" borderId="17" xfId="1495" applyFont="1" applyFill="1" applyBorder="1" applyAlignment="1">
      <alignment horizontal="center" vertical="center"/>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4" fillId="24" borderId="0" xfId="1371" applyFill="1" applyAlignment="1">
      <alignment vertical="center"/>
    </xf>
    <xf numFmtId="0" fontId="4" fillId="24" borderId="0" xfId="1371" applyFill="1" applyAlignment="1">
      <alignment vertical="top" wrapText="1"/>
    </xf>
    <xf numFmtId="0" fontId="8" fillId="61" borderId="16" xfId="1371" applyFont="1" applyFill="1" applyBorder="1" applyAlignment="1" applyProtection="1">
      <alignment horizontal="justify" vertical="center" wrapText="1"/>
      <protection locked="0"/>
    </xf>
    <xf numFmtId="0" fontId="8" fillId="61" borderId="16" xfId="1371" applyFont="1" applyFill="1" applyBorder="1" applyAlignment="1">
      <alignment horizontal="justify" vertical="center" wrapText="1"/>
    </xf>
    <xf numFmtId="0" fontId="8" fillId="61" borderId="16" xfId="1371" applyFont="1" applyFill="1" applyBorder="1" applyAlignment="1">
      <alignment horizontal="justify" vertical="center"/>
    </xf>
    <xf numFmtId="0" fontId="8" fillId="61" borderId="16" xfId="1371" applyFont="1" applyFill="1" applyBorder="1" applyAlignment="1">
      <alignment vertical="center" wrapText="1"/>
    </xf>
    <xf numFmtId="0" fontId="8" fillId="61" borderId="66" xfId="1371" applyFont="1" applyFill="1" applyBorder="1" applyAlignment="1">
      <alignment horizontal="justify" vertical="center" wrapText="1"/>
    </xf>
    <xf numFmtId="0" fontId="8" fillId="61" borderId="10" xfId="1371" applyFont="1" applyFill="1" applyBorder="1" applyAlignment="1" applyProtection="1">
      <alignment horizontal="center" vertical="center" wrapText="1"/>
      <protection locked="0"/>
    </xf>
    <xf numFmtId="0" fontId="8" fillId="61" borderId="10" xfId="1371" applyFont="1" applyFill="1" applyBorder="1" applyAlignment="1">
      <alignment horizontal="center" vertical="center" wrapText="1"/>
    </xf>
    <xf numFmtId="0" fontId="8" fillId="61" borderId="36" xfId="1371" applyFont="1" applyFill="1" applyBorder="1" applyAlignment="1">
      <alignment horizontal="left" vertical="center" wrapText="1"/>
    </xf>
    <xf numFmtId="0" fontId="8" fillId="61" borderId="16" xfId="1371" applyFont="1" applyFill="1" applyBorder="1" applyAlignment="1">
      <alignment horizontal="left" vertical="center" wrapText="1"/>
    </xf>
    <xf numFmtId="14" fontId="9" fillId="0" borderId="10" xfId="1371" applyNumberFormat="1" applyFont="1" applyBorder="1" applyAlignment="1" applyProtection="1">
      <alignment horizontal="center" vertical="center" wrapText="1"/>
      <protection locked="0"/>
    </xf>
    <xf numFmtId="9" fontId="3" fillId="24" borderId="0" xfId="1496" applyFont="1" applyFill="1" applyAlignment="1">
      <alignment horizontal="center" vertical="center"/>
    </xf>
    <xf numFmtId="0" fontId="76" fillId="0" borderId="0" xfId="0" applyFont="1"/>
    <xf numFmtId="0" fontId="76" fillId="0" borderId="0" xfId="1327" applyFont="1" applyAlignment="1">
      <alignment vertical="center" wrapText="1"/>
    </xf>
    <xf numFmtId="0" fontId="76" fillId="0" borderId="0" xfId="1327" applyFont="1" applyAlignment="1">
      <alignment vertical="center"/>
    </xf>
    <xf numFmtId="0" fontId="5" fillId="0" borderId="10" xfId="1371" applyFont="1" applyBorder="1" applyAlignment="1">
      <alignment horizontal="center" vertical="center"/>
    </xf>
    <xf numFmtId="0" fontId="15" fillId="61" borderId="10" xfId="1371" applyFont="1" applyFill="1" applyBorder="1" applyAlignment="1">
      <alignment vertical="center" wrapText="1"/>
    </xf>
    <xf numFmtId="0" fontId="5" fillId="0" borderId="18" xfId="1371" applyFont="1" applyBorder="1" applyAlignment="1">
      <alignment horizontal="center" vertical="center"/>
    </xf>
    <xf numFmtId="2" fontId="5" fillId="0" borderId="20" xfId="1496" applyNumberFormat="1" applyFont="1" applyFill="1" applyBorder="1" applyAlignment="1">
      <alignment horizontal="center" vertical="center" wrapText="1"/>
    </xf>
    <xf numFmtId="2" fontId="5" fillId="0" borderId="46" xfId="1496" applyNumberFormat="1" applyFont="1" applyFill="1" applyBorder="1" applyAlignment="1">
      <alignment horizontal="center" vertical="center" wrapText="1"/>
    </xf>
    <xf numFmtId="9" fontId="70" fillId="0" borderId="10" xfId="1495" applyFont="1" applyBorder="1" applyAlignment="1">
      <alignment horizontal="center" vertical="center"/>
    </xf>
    <xf numFmtId="14" fontId="12" fillId="0" borderId="10" xfId="1371" applyNumberFormat="1" applyFont="1" applyBorder="1" applyAlignment="1" applyProtection="1">
      <alignment horizontal="center" vertical="center" wrapText="1"/>
      <protection locked="0"/>
    </xf>
    <xf numFmtId="176" fontId="5" fillId="0" borderId="20" xfId="1496" applyNumberFormat="1" applyFont="1" applyFill="1" applyBorder="1" applyAlignment="1">
      <alignment horizontal="center" vertical="center" wrapText="1"/>
    </xf>
    <xf numFmtId="175" fontId="5" fillId="0" borderId="20" xfId="1496" applyNumberFormat="1" applyFont="1" applyFill="1" applyBorder="1" applyAlignment="1">
      <alignment horizontal="center" vertical="center" wrapText="1"/>
    </xf>
    <xf numFmtId="175" fontId="5" fillId="0" borderId="46" xfId="1496" applyNumberFormat="1" applyFont="1" applyFill="1" applyBorder="1" applyAlignment="1">
      <alignment vertical="center" wrapText="1"/>
    </xf>
    <xf numFmtId="0" fontId="8" fillId="61" borderId="69" xfId="1371" applyFont="1" applyFill="1" applyBorder="1" applyAlignment="1">
      <alignment horizontal="left" vertical="center" wrapText="1"/>
    </xf>
    <xf numFmtId="0" fontId="8" fillId="61" borderId="69" xfId="1371" applyFont="1" applyFill="1" applyBorder="1" applyAlignment="1">
      <alignment vertical="center" wrapText="1"/>
    </xf>
    <xf numFmtId="0" fontId="8" fillId="61" borderId="71" xfId="1371" applyFont="1" applyFill="1" applyBorder="1" applyAlignment="1">
      <alignment horizontal="left" vertical="center" wrapText="1"/>
    </xf>
    <xf numFmtId="0" fontId="8" fillId="61" borderId="71" xfId="1371" applyFont="1" applyFill="1" applyBorder="1" applyAlignment="1">
      <alignment horizontal="center" vertical="center" wrapText="1"/>
    </xf>
    <xf numFmtId="0" fontId="8" fillId="61" borderId="69" xfId="1371" applyFont="1" applyFill="1" applyBorder="1" applyAlignment="1">
      <alignment horizontal="center" vertical="center" wrapText="1"/>
    </xf>
    <xf numFmtId="0" fontId="8" fillId="61" borderId="69" xfId="0" applyFont="1" applyFill="1" applyBorder="1" applyAlignment="1">
      <alignment horizontal="center" vertical="center" wrapText="1"/>
    </xf>
    <xf numFmtId="0" fontId="8" fillId="61" borderId="70" xfId="1371" applyFont="1" applyFill="1" applyBorder="1" applyAlignment="1">
      <alignment horizontal="center" vertical="center" wrapText="1"/>
    </xf>
    <xf numFmtId="0" fontId="8" fillId="61" borderId="71" xfId="1371" applyFont="1" applyFill="1" applyBorder="1" applyAlignment="1">
      <alignment horizontal="center" vertical="center"/>
    </xf>
    <xf numFmtId="0" fontId="8" fillId="61" borderId="69" xfId="1371" applyFont="1" applyFill="1" applyBorder="1" applyAlignment="1" applyProtection="1">
      <alignment horizontal="justify" vertical="center" wrapText="1"/>
      <protection locked="0"/>
    </xf>
    <xf numFmtId="0" fontId="8" fillId="61" borderId="69" xfId="1371" applyFont="1" applyFill="1" applyBorder="1" applyAlignment="1" applyProtection="1">
      <alignment horizontal="center" vertical="center" wrapText="1"/>
      <protection locked="0"/>
    </xf>
    <xf numFmtId="14" fontId="9" fillId="0" borderId="69" xfId="1371" applyNumberFormat="1" applyFont="1" applyBorder="1" applyAlignment="1" applyProtection="1">
      <alignment vertical="center" wrapText="1"/>
      <protection locked="0"/>
    </xf>
    <xf numFmtId="9" fontId="3" fillId="24" borderId="0" xfId="1496" applyFont="1" applyFill="1" applyAlignment="1">
      <alignment vertical="center"/>
    </xf>
    <xf numFmtId="168" fontId="59" fillId="0" borderId="0" xfId="1495" applyNumberFormat="1" applyFont="1" applyFill="1" applyBorder="1" applyAlignment="1">
      <alignment horizontal="center" vertical="center" wrapText="1"/>
    </xf>
    <xf numFmtId="175" fontId="5" fillId="24" borderId="20" xfId="1496" applyNumberFormat="1" applyFont="1" applyFill="1" applyBorder="1" applyAlignment="1">
      <alignment horizontal="center" vertical="center" wrapText="1"/>
    </xf>
    <xf numFmtId="175" fontId="5" fillId="24" borderId="46" xfId="1496" applyNumberFormat="1" applyFont="1" applyFill="1" applyBorder="1" applyAlignment="1">
      <alignment horizontal="center" vertical="center" wrapText="1"/>
    </xf>
    <xf numFmtId="9" fontId="70" fillId="0" borderId="69" xfId="1495" applyFont="1" applyBorder="1"/>
    <xf numFmtId="170" fontId="9" fillId="50" borderId="69" xfId="1495" applyNumberFormat="1" applyFont="1" applyFill="1" applyBorder="1" applyAlignment="1" applyProtection="1">
      <alignment vertical="center" wrapText="1"/>
      <protection locked="0"/>
    </xf>
    <xf numFmtId="10" fontId="9" fillId="50" borderId="73" xfId="1495" applyNumberFormat="1" applyFont="1" applyFill="1" applyBorder="1" applyAlignment="1" applyProtection="1">
      <alignment vertical="center" wrapText="1"/>
      <protection locked="0" hidden="1"/>
    </xf>
    <xf numFmtId="9" fontId="9" fillId="50" borderId="69" xfId="1495" applyFont="1" applyFill="1" applyBorder="1" applyAlignment="1" applyProtection="1">
      <alignment vertical="center" wrapText="1"/>
      <protection locked="0"/>
    </xf>
    <xf numFmtId="10" fontId="9" fillId="50" borderId="69" xfId="1495" applyNumberFormat="1" applyFont="1" applyFill="1" applyBorder="1" applyAlignment="1" applyProtection="1">
      <alignment vertical="center" wrapText="1"/>
      <protection locked="0"/>
    </xf>
    <xf numFmtId="10" fontId="5" fillId="50" borderId="69" xfId="1495" applyNumberFormat="1" applyFont="1" applyFill="1" applyBorder="1" applyAlignment="1" applyProtection="1">
      <alignment vertical="center" wrapText="1"/>
      <protection locked="0"/>
    </xf>
    <xf numFmtId="9" fontId="5" fillId="50" borderId="69" xfId="1495" applyFont="1" applyFill="1" applyBorder="1" applyAlignment="1" applyProtection="1">
      <alignment vertical="center" wrapText="1"/>
      <protection locked="0"/>
    </xf>
    <xf numFmtId="0" fontId="8" fillId="61" borderId="74" xfId="1371" applyFont="1" applyFill="1" applyBorder="1" applyAlignment="1">
      <alignment horizontal="left" vertical="center" wrapText="1"/>
    </xf>
    <xf numFmtId="0" fontId="8" fillId="61" borderId="73" xfId="1371" applyFont="1" applyFill="1" applyBorder="1" applyAlignment="1">
      <alignment horizontal="center" vertical="center" wrapText="1"/>
    </xf>
    <xf numFmtId="176" fontId="81" fillId="0" borderId="69" xfId="0" applyNumberFormat="1" applyFont="1" applyBorder="1" applyAlignment="1">
      <alignment horizontal="center" vertical="center"/>
    </xf>
    <xf numFmtId="2" fontId="5" fillId="24" borderId="46" xfId="1496" applyNumberFormat="1" applyFont="1" applyFill="1" applyBorder="1" applyAlignment="1">
      <alignment horizontal="center" vertical="center" wrapText="1"/>
    </xf>
    <xf numFmtId="176" fontId="5" fillId="0" borderId="69" xfId="1496" applyNumberFormat="1" applyFont="1" applyFill="1" applyBorder="1" applyAlignment="1">
      <alignment horizontal="center" vertical="center" wrapText="1"/>
    </xf>
    <xf numFmtId="0" fontId="8" fillId="61" borderId="76" xfId="1371" applyFont="1" applyFill="1" applyBorder="1" applyAlignment="1">
      <alignment vertical="center" wrapText="1"/>
    </xf>
    <xf numFmtId="0" fontId="5" fillId="0" borderId="17"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6"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Border="1" applyAlignment="1" applyProtection="1">
      <alignment horizontal="center" vertical="center" wrapText="1"/>
      <protection hidden="1"/>
    </xf>
    <xf numFmtId="9" fontId="15" fillId="0" borderId="10" xfId="0" applyNumberFormat="1" applyFont="1" applyBorder="1" applyAlignment="1" applyProtection="1">
      <alignment vertical="center" wrapText="1"/>
      <protection hidden="1"/>
    </xf>
    <xf numFmtId="0" fontId="15" fillId="0" borderId="10" xfId="0" applyFont="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6"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70" fillId="50" borderId="22" xfId="0" applyNumberFormat="1" applyFont="1" applyFill="1" applyBorder="1" applyAlignment="1" applyProtection="1">
      <alignment horizontal="center" vertical="center" wrapText="1"/>
      <protection hidden="1"/>
    </xf>
    <xf numFmtId="9" fontId="70" fillId="50" borderId="23" xfId="0" applyNumberFormat="1" applyFont="1" applyFill="1" applyBorder="1" applyAlignment="1" applyProtection="1">
      <alignment horizontal="center" vertical="center" wrapText="1"/>
      <protection hidden="1"/>
    </xf>
    <xf numFmtId="9" fontId="70" fillId="50" borderId="26" xfId="0" applyNumberFormat="1" applyFont="1" applyFill="1" applyBorder="1" applyAlignment="1" applyProtection="1">
      <alignment horizontal="center" vertical="center" wrapText="1"/>
      <protection hidden="1"/>
    </xf>
    <xf numFmtId="9" fontId="70" fillId="50" borderId="27"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0" fillId="50" borderId="22" xfId="0" applyNumberFormat="1" applyFont="1" applyFill="1" applyBorder="1" applyAlignment="1" applyProtection="1">
      <alignment horizontal="center" vertical="center" wrapText="1"/>
      <protection hidden="1"/>
    </xf>
    <xf numFmtId="170" fontId="70" fillId="50" borderId="23" xfId="0" applyNumberFormat="1" applyFont="1" applyFill="1" applyBorder="1" applyAlignment="1" applyProtection="1">
      <alignment horizontal="center" vertical="center" wrapText="1"/>
      <protection hidden="1"/>
    </xf>
    <xf numFmtId="170" fontId="70" fillId="50" borderId="26" xfId="0" applyNumberFormat="1" applyFont="1" applyFill="1" applyBorder="1" applyAlignment="1" applyProtection="1">
      <alignment horizontal="center" vertical="center" wrapText="1"/>
      <protection hidden="1"/>
    </xf>
    <xf numFmtId="170" fontId="70" fillId="50" borderId="27" xfId="0" applyNumberFormat="1" applyFont="1" applyFill="1" applyBorder="1" applyAlignment="1" applyProtection="1">
      <alignment horizontal="center" vertical="center" wrapText="1"/>
      <protection hidden="1"/>
    </xf>
    <xf numFmtId="170" fontId="71" fillId="55" borderId="17" xfId="0" applyNumberFormat="1" applyFont="1" applyFill="1" applyBorder="1" applyAlignment="1" applyProtection="1">
      <alignment horizontal="center" vertical="center" wrapText="1"/>
      <protection hidden="1"/>
    </xf>
    <xf numFmtId="170" fontId="71" fillId="55" borderId="19" xfId="0" applyNumberFormat="1" applyFont="1" applyFill="1" applyBorder="1" applyAlignment="1" applyProtection="1">
      <alignment horizontal="center" vertical="center" wrapText="1"/>
      <protection hidden="1"/>
    </xf>
    <xf numFmtId="171" fontId="15" fillId="0" borderId="17" xfId="1250" applyNumberFormat="1" applyFont="1" applyFill="1" applyBorder="1" applyAlignment="1" applyProtection="1">
      <alignment vertical="center" wrapText="1"/>
      <protection hidden="1"/>
    </xf>
    <xf numFmtId="171" fontId="15" fillId="0" borderId="19" xfId="1250" applyNumberFormat="1" applyFont="1" applyFill="1" applyBorder="1" applyAlignment="1" applyProtection="1">
      <alignment vertical="center" wrapText="1"/>
      <protection hidden="1"/>
    </xf>
    <xf numFmtId="168" fontId="5" fillId="0" borderId="17" xfId="1250" applyFont="1" applyFill="1" applyBorder="1" applyAlignment="1" applyProtection="1">
      <alignment horizontal="center" vertical="center" wrapText="1"/>
      <protection hidden="1"/>
    </xf>
    <xf numFmtId="168"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2" xfId="0" applyFont="1" applyFill="1" applyBorder="1" applyAlignment="1" applyProtection="1">
      <alignment horizontal="center" vertical="center" wrapText="1"/>
      <protection locked="0"/>
    </xf>
    <xf numFmtId="0" fontId="11" fillId="62" borderId="34" xfId="0" applyFont="1" applyFill="1" applyBorder="1" applyAlignment="1" applyProtection="1">
      <alignment horizontal="center" vertical="center" wrapText="1"/>
      <protection locked="0"/>
    </xf>
    <xf numFmtId="168" fontId="15" fillId="0" borderId="17" xfId="1250" applyFont="1" applyFill="1" applyBorder="1" applyAlignment="1" applyProtection="1">
      <alignment vertical="center" wrapText="1"/>
      <protection hidden="1"/>
    </xf>
    <xf numFmtId="168" fontId="15" fillId="0" borderId="19" xfId="1250" applyFont="1" applyFill="1" applyBorder="1" applyAlignment="1" applyProtection="1">
      <alignment vertical="center" wrapText="1"/>
      <protection hidden="1"/>
    </xf>
    <xf numFmtId="168" fontId="15" fillId="50" borderId="17" xfId="1250" applyFont="1" applyFill="1" applyBorder="1" applyAlignment="1" applyProtection="1">
      <alignment vertical="center" wrapText="1"/>
      <protection hidden="1"/>
    </xf>
    <xf numFmtId="168" fontId="15" fillId="50" borderId="19" xfId="1250" applyFont="1" applyFill="1" applyBorder="1" applyAlignment="1" applyProtection="1">
      <alignment vertical="center" wrapText="1"/>
      <protection hidden="1"/>
    </xf>
    <xf numFmtId="0" fontId="5" fillId="0" borderId="17" xfId="0" applyFont="1" applyBorder="1" applyAlignment="1" applyProtection="1">
      <alignment horizontal="justify" vertical="center" wrapText="1"/>
      <protection locked="0"/>
    </xf>
    <xf numFmtId="0" fontId="5" fillId="0" borderId="19" xfId="0" applyFont="1" applyBorder="1" applyAlignment="1" applyProtection="1">
      <alignment horizontal="justify" vertical="center" wrapText="1"/>
      <protection locked="0"/>
    </xf>
    <xf numFmtId="172" fontId="15" fillId="55" borderId="17" xfId="1251" applyNumberFormat="1" applyFont="1" applyFill="1" applyBorder="1" applyAlignment="1" applyProtection="1">
      <alignment horizontal="center" vertical="center" wrapText="1"/>
      <protection hidden="1"/>
    </xf>
    <xf numFmtId="172" fontId="15" fillId="55" borderId="19" xfId="1251" applyNumberFormat="1" applyFont="1" applyFill="1" applyBorder="1" applyAlignment="1" applyProtection="1">
      <alignment horizontal="center" vertical="center" wrapText="1"/>
      <protection hidden="1"/>
    </xf>
    <xf numFmtId="0" fontId="71" fillId="0" borderId="10" xfId="0" applyFont="1" applyBorder="1" applyAlignment="1" applyProtection="1">
      <alignment horizontal="center" vertical="center" wrapText="1"/>
      <protection locked="0"/>
    </xf>
    <xf numFmtId="171" fontId="15" fillId="50" borderId="17" xfId="1250" applyNumberFormat="1" applyFont="1" applyFill="1" applyBorder="1" applyAlignment="1" applyProtection="1">
      <alignment vertical="center" wrapText="1"/>
      <protection hidden="1"/>
    </xf>
    <xf numFmtId="171" fontId="15" fillId="50" borderId="19" xfId="1250" applyNumberFormat="1" applyFont="1" applyFill="1" applyBorder="1" applyAlignment="1" applyProtection="1">
      <alignment vertical="center" wrapText="1"/>
      <protection hidden="1"/>
    </xf>
    <xf numFmtId="171" fontId="15" fillId="51" borderId="17" xfId="1250" applyNumberFormat="1" applyFont="1" applyFill="1" applyBorder="1" applyAlignment="1" applyProtection="1">
      <alignment vertical="center" wrapText="1"/>
      <protection hidden="1"/>
    </xf>
    <xf numFmtId="171" fontId="15" fillId="51" borderId="19" xfId="1250" applyNumberFormat="1" applyFont="1" applyFill="1" applyBorder="1" applyAlignment="1" applyProtection="1">
      <alignment vertical="center" wrapText="1"/>
      <protection hidden="1"/>
    </xf>
    <xf numFmtId="0" fontId="71"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68" fillId="0" borderId="24" xfId="0" applyFont="1" applyBorder="1" applyAlignment="1" applyProtection="1">
      <alignment horizontal="center"/>
      <protection locked="0"/>
    </xf>
    <xf numFmtId="0" fontId="68" fillId="0" borderId="25" xfId="0" applyFont="1" applyBorder="1" applyAlignment="1" applyProtection="1">
      <alignment horizontal="center"/>
      <protection locked="0"/>
    </xf>
    <xf numFmtId="0" fontId="68" fillId="0" borderId="28" xfId="0" applyFont="1" applyBorder="1" applyAlignment="1" applyProtection="1">
      <alignment horizontal="center"/>
      <protection locked="0"/>
    </xf>
    <xf numFmtId="171"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68" fillId="0" borderId="10" xfId="0" applyFont="1" applyBorder="1" applyAlignment="1" applyProtection="1">
      <alignment horizontal="center"/>
      <protection locked="0"/>
    </xf>
    <xf numFmtId="168" fontId="15" fillId="51" borderId="17" xfId="1250" applyFont="1" applyFill="1" applyBorder="1" applyAlignment="1" applyProtection="1">
      <alignment vertical="center" wrapText="1"/>
      <protection hidden="1"/>
    </xf>
    <xf numFmtId="168" fontId="15" fillId="51" borderId="19" xfId="1250" applyFont="1" applyFill="1" applyBorder="1" applyAlignment="1" applyProtection="1">
      <alignment vertical="center" wrapText="1"/>
      <protection hidden="1"/>
    </xf>
    <xf numFmtId="0" fontId="71" fillId="0" borderId="10" xfId="0" applyFont="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3"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5" xfId="1371" applyFont="1" applyFill="1" applyBorder="1" applyAlignment="1" applyProtection="1">
      <alignment horizontal="center" vertical="center" wrapText="1"/>
      <protection locked="0"/>
    </xf>
    <xf numFmtId="0" fontId="9" fillId="24" borderId="43" xfId="1371" applyFont="1" applyFill="1" applyBorder="1" applyAlignment="1" applyProtection="1">
      <alignment horizontal="center" vertical="center" wrapText="1"/>
      <protection locked="0"/>
    </xf>
    <xf numFmtId="0" fontId="9" fillId="24" borderId="40"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50" borderId="31"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1" fillId="50" borderId="20" xfId="0" applyFont="1" applyFill="1" applyBorder="1" applyAlignment="1">
      <alignment horizontal="center" vertical="center" wrapText="1"/>
    </xf>
    <xf numFmtId="0" fontId="51" fillId="50" borderId="32" xfId="0" applyFont="1" applyFill="1" applyBorder="1" applyAlignment="1">
      <alignment horizontal="center" vertical="center" wrapText="1"/>
    </xf>
    <xf numFmtId="0" fontId="51" fillId="50" borderId="46" xfId="0" applyFont="1" applyFill="1" applyBorder="1" applyAlignment="1">
      <alignment horizontal="center" vertical="center" wrapText="1"/>
    </xf>
    <xf numFmtId="0" fontId="50" fillId="63" borderId="16" xfId="1371" applyFont="1" applyFill="1" applyBorder="1" applyAlignment="1">
      <alignment horizontal="center" vertical="center"/>
    </xf>
    <xf numFmtId="0" fontId="50" fillId="63" borderId="10" xfId="1371" applyFont="1" applyFill="1" applyBorder="1" applyAlignment="1">
      <alignment horizontal="center" vertical="center"/>
    </xf>
    <xf numFmtId="0" fontId="50"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0" fillId="0" borderId="47" xfId="1371" applyFont="1" applyBorder="1" applyAlignment="1">
      <alignment horizontal="center" vertical="center"/>
    </xf>
    <xf numFmtId="0" fontId="50" fillId="0" borderId="23" xfId="1371" applyFont="1" applyBorder="1" applyAlignment="1">
      <alignment horizontal="center" vertical="center"/>
    </xf>
    <xf numFmtId="0" fontId="50" fillId="0" borderId="45" xfId="1371" applyFont="1" applyBorder="1" applyAlignment="1">
      <alignment horizontal="center" vertical="center"/>
    </xf>
    <xf numFmtId="0" fontId="50" fillId="0" borderId="14" xfId="1371" applyFont="1" applyBorder="1" applyAlignment="1">
      <alignment horizontal="center" vertical="center"/>
    </xf>
    <xf numFmtId="0" fontId="50" fillId="0" borderId="0" xfId="1371" applyFont="1" applyAlignment="1">
      <alignment horizontal="center" vertical="center"/>
    </xf>
    <xf numFmtId="0" fontId="50" fillId="0" borderId="15" xfId="1371" applyFont="1" applyBorder="1" applyAlignment="1">
      <alignment horizontal="center" vertical="center"/>
    </xf>
    <xf numFmtId="0" fontId="50" fillId="0" borderId="48" xfId="1371" applyFont="1" applyBorder="1" applyAlignment="1">
      <alignment horizontal="center" vertical="center"/>
    </xf>
    <xf numFmtId="0" fontId="50" fillId="0" borderId="27" xfId="1371" applyFont="1" applyBorder="1" applyAlignment="1">
      <alignment horizontal="center" vertical="center"/>
    </xf>
    <xf numFmtId="0" fontId="50" fillId="0" borderId="49" xfId="1371" applyFont="1" applyBorder="1" applyAlignment="1">
      <alignment horizontal="center" vertical="center"/>
    </xf>
    <xf numFmtId="0" fontId="9" fillId="50" borderId="20" xfId="1371" applyFont="1" applyFill="1" applyBorder="1" applyAlignment="1">
      <alignment horizontal="justify" vertical="center" wrapText="1"/>
    </xf>
    <xf numFmtId="0" fontId="9" fillId="50" borderId="32" xfId="1371" applyFont="1" applyFill="1" applyBorder="1" applyAlignment="1">
      <alignment horizontal="justify" vertical="center" wrapText="1"/>
    </xf>
    <xf numFmtId="0" fontId="9" fillId="50" borderId="34"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2" xfId="1371" applyFont="1" applyFill="1" applyBorder="1" applyAlignment="1">
      <alignment horizontal="center" vertical="center" wrapText="1"/>
    </xf>
    <xf numFmtId="0" fontId="9" fillId="50" borderId="46"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2" xfId="1371" applyNumberFormat="1" applyFont="1" applyFill="1" applyBorder="1" applyAlignment="1">
      <alignment horizontal="center" vertical="center" wrapText="1"/>
    </xf>
    <xf numFmtId="17" fontId="9" fillId="24" borderId="34"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2" xfId="1496" applyNumberFormat="1" applyFont="1" applyFill="1" applyBorder="1" applyAlignment="1">
      <alignment horizontal="center" vertical="center" wrapText="1"/>
    </xf>
    <xf numFmtId="170" fontId="9" fillId="0" borderId="46" xfId="1496" applyNumberFormat="1" applyFont="1" applyFill="1" applyBorder="1" applyAlignment="1">
      <alignment horizontal="center" vertical="center" wrapText="1"/>
    </xf>
    <xf numFmtId="0" fontId="9" fillId="24" borderId="34"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2" xfId="1496" applyFont="1" applyFill="1" applyBorder="1" applyAlignment="1">
      <alignment horizontal="center" vertical="center" wrapText="1"/>
    </xf>
    <xf numFmtId="9" fontId="9" fillId="50" borderId="46"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6" xfId="1371" applyFont="1" applyFill="1" applyBorder="1" applyAlignment="1">
      <alignment horizontal="left" vertical="center" wrapText="1"/>
    </xf>
    <xf numFmtId="0" fontId="8" fillId="52" borderId="33"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2"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2" xfId="1371" applyFont="1" applyFill="1" applyBorder="1" applyAlignment="1">
      <alignment horizontal="center" vertical="center"/>
    </xf>
    <xf numFmtId="0" fontId="9" fillId="50" borderId="46" xfId="1371" applyFont="1" applyFill="1" applyBorder="1" applyAlignment="1">
      <alignment horizontal="center" vertical="center"/>
    </xf>
    <xf numFmtId="0" fontId="11" fillId="24" borderId="14" xfId="1371" applyFont="1" applyFill="1" applyBorder="1" applyAlignment="1">
      <alignment horizontal="center" vertical="center"/>
    </xf>
    <xf numFmtId="0" fontId="11" fillId="24" borderId="0" xfId="1371" applyFont="1" applyFill="1" applyAlignment="1">
      <alignment horizontal="center" vertical="center"/>
    </xf>
    <xf numFmtId="0" fontId="11" fillId="24" borderId="15" xfId="1371" applyFont="1" applyFill="1" applyBorder="1" applyAlignment="1">
      <alignment horizontal="center" vertical="center"/>
    </xf>
    <xf numFmtId="0" fontId="57" fillId="0" borderId="47" xfId="1371" applyFont="1" applyBorder="1" applyAlignment="1">
      <alignment horizontal="center" vertical="center"/>
    </xf>
    <xf numFmtId="0" fontId="57" fillId="0" borderId="23" xfId="1371" applyFont="1" applyBorder="1" applyAlignment="1">
      <alignment horizontal="center" vertical="center"/>
    </xf>
    <xf numFmtId="0" fontId="57" fillId="0" borderId="45" xfId="1371" applyFont="1" applyBorder="1" applyAlignment="1">
      <alignment horizontal="center" vertical="center"/>
    </xf>
    <xf numFmtId="0" fontId="57" fillId="63" borderId="16" xfId="1371" applyFont="1" applyFill="1" applyBorder="1" applyAlignment="1">
      <alignment horizontal="center" vertical="center"/>
    </xf>
    <xf numFmtId="0" fontId="57" fillId="63" borderId="10" xfId="1371" applyFont="1" applyFill="1" applyBorder="1" applyAlignment="1">
      <alignment horizontal="center" vertical="center"/>
    </xf>
    <xf numFmtId="0" fontId="57"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4" xfId="1371" applyFont="1" applyFill="1" applyBorder="1" applyAlignment="1">
      <alignment horizontal="center" vertical="center" wrapText="1"/>
    </xf>
    <xf numFmtId="0" fontId="57" fillId="0" borderId="29" xfId="0" applyFont="1" applyBorder="1" applyAlignment="1" applyProtection="1">
      <alignment horizontal="center" vertical="center" wrapText="1"/>
      <protection locked="0"/>
    </xf>
    <xf numFmtId="0" fontId="57" fillId="0" borderId="10" xfId="0" applyFont="1" applyBorder="1" applyAlignment="1" applyProtection="1">
      <alignment horizontal="center" vertical="center" wrapText="1"/>
      <protection locked="0"/>
    </xf>
    <xf numFmtId="0" fontId="54" fillId="0" borderId="42" xfId="0" applyFont="1" applyBorder="1" applyAlignment="1" applyProtection="1">
      <alignment horizontal="center"/>
      <protection locked="0"/>
    </xf>
    <xf numFmtId="0" fontId="54" fillId="0" borderId="16" xfId="0" applyFont="1" applyBorder="1" applyAlignment="1" applyProtection="1">
      <alignment horizontal="center"/>
      <protection locked="0"/>
    </xf>
    <xf numFmtId="0" fontId="55" fillId="0" borderId="30" xfId="0" applyFont="1" applyBorder="1" applyAlignment="1" applyProtection="1">
      <alignment horizontal="center" vertical="center" wrapText="1"/>
      <protection locked="0"/>
    </xf>
    <xf numFmtId="0" fontId="55" fillId="0" borderId="18" xfId="0" applyFont="1" applyBorder="1" applyAlignment="1" applyProtection="1">
      <alignment horizontal="center" vertical="center" wrapText="1"/>
      <protection locked="0"/>
    </xf>
    <xf numFmtId="0" fontId="57" fillId="50" borderId="10" xfId="0" applyFont="1" applyFill="1" applyBorder="1" applyAlignment="1" applyProtection="1">
      <alignment horizontal="center" vertical="center" wrapText="1"/>
      <protection locked="0"/>
    </xf>
    <xf numFmtId="0" fontId="49" fillId="52" borderId="10" xfId="0" applyFont="1" applyFill="1" applyBorder="1" applyAlignment="1">
      <alignment horizontal="center" vertical="center" wrapText="1"/>
    </xf>
    <xf numFmtId="0" fontId="37" fillId="64" borderId="26" xfId="0" applyFont="1" applyFill="1" applyBorder="1" applyAlignment="1">
      <alignment horizontal="center"/>
    </xf>
    <xf numFmtId="0" fontId="37" fillId="64" borderId="27" xfId="0" applyFont="1" applyFill="1" applyBorder="1" applyAlignment="1">
      <alignment horizontal="center"/>
    </xf>
    <xf numFmtId="0" fontId="49" fillId="53" borderId="17" xfId="0" applyFont="1" applyFill="1" applyBorder="1" applyAlignment="1">
      <alignment horizontal="center" vertical="center" wrapText="1"/>
    </xf>
    <xf numFmtId="0" fontId="49" fillId="53" borderId="19" xfId="0" applyFont="1" applyFill="1" applyBorder="1" applyAlignment="1">
      <alignment horizontal="center" vertical="center" wrapText="1"/>
    </xf>
    <xf numFmtId="0" fontId="49" fillId="52" borderId="17" xfId="0" applyFont="1" applyFill="1" applyBorder="1" applyAlignment="1">
      <alignment horizontal="center" vertical="center" wrapText="1"/>
    </xf>
    <xf numFmtId="0" fontId="49" fillId="52" borderId="19" xfId="0" applyFont="1" applyFill="1" applyBorder="1" applyAlignment="1">
      <alignment horizontal="center" vertical="center" wrapText="1"/>
    </xf>
    <xf numFmtId="0" fontId="49" fillId="52" borderId="22" xfId="0" applyFont="1" applyFill="1" applyBorder="1" applyAlignment="1">
      <alignment horizontal="center" vertical="center" wrapText="1"/>
    </xf>
    <xf numFmtId="0" fontId="49" fillId="52" borderId="26" xfId="0" applyFont="1" applyFill="1" applyBorder="1" applyAlignment="1">
      <alignment horizontal="center" vertical="center" wrapText="1"/>
    </xf>
    <xf numFmtId="0" fontId="72" fillId="59" borderId="20" xfId="0" applyFont="1" applyFill="1" applyBorder="1" applyAlignment="1">
      <alignment horizontal="center" vertical="center"/>
    </xf>
    <xf numFmtId="0" fontId="72" fillId="59" borderId="32" xfId="0" applyFont="1" applyFill="1" applyBorder="1" applyAlignment="1">
      <alignment horizontal="center" vertical="center"/>
    </xf>
    <xf numFmtId="0" fontId="72" fillId="59" borderId="34" xfId="0" applyFont="1" applyFill="1" applyBorder="1" applyAlignment="1">
      <alignment horizontal="center" vertical="center"/>
    </xf>
    <xf numFmtId="0" fontId="49" fillId="53" borderId="20" xfId="0" applyFont="1" applyFill="1" applyBorder="1" applyAlignment="1">
      <alignment horizontal="center" vertical="center" wrapText="1"/>
    </xf>
    <xf numFmtId="0" fontId="49" fillId="53" borderId="34" xfId="0" applyFont="1" applyFill="1" applyBorder="1" applyAlignment="1">
      <alignment horizontal="center" vertical="center" wrapText="1"/>
    </xf>
    <xf numFmtId="9" fontId="64" fillId="53" borderId="20" xfId="1495" applyFont="1" applyFill="1" applyBorder="1" applyAlignment="1">
      <alignment horizontal="center" vertical="center" wrapText="1"/>
    </xf>
    <xf numFmtId="9" fontId="64" fillId="53" borderId="34" xfId="1495" applyFont="1" applyFill="1" applyBorder="1" applyAlignment="1">
      <alignment horizontal="center" vertical="center" wrapText="1"/>
    </xf>
    <xf numFmtId="0" fontId="54" fillId="0" borderId="50" xfId="0" applyFont="1" applyBorder="1" applyAlignment="1" applyProtection="1">
      <alignment horizontal="center"/>
      <protection locked="0"/>
    </xf>
    <xf numFmtId="0" fontId="54" fillId="0" borderId="13" xfId="0" applyFont="1" applyBorder="1" applyAlignment="1" applyProtection="1">
      <alignment horizontal="center"/>
      <protection locked="0"/>
    </xf>
    <xf numFmtId="0" fontId="54" fillId="0" borderId="51" xfId="0" applyFont="1" applyBorder="1" applyAlignment="1" applyProtection="1">
      <alignment horizontal="center"/>
      <protection locked="0"/>
    </xf>
    <xf numFmtId="0" fontId="55" fillId="0" borderId="11" xfId="0" applyFont="1" applyBorder="1" applyAlignment="1" applyProtection="1">
      <alignment horizontal="center" vertical="center" wrapText="1"/>
      <protection locked="0"/>
    </xf>
    <xf numFmtId="0" fontId="55" fillId="0" borderId="37" xfId="0" applyFont="1" applyBorder="1" applyAlignment="1" applyProtection="1">
      <alignment horizontal="center" vertical="center" wrapText="1"/>
      <protection locked="0"/>
    </xf>
    <xf numFmtId="0" fontId="55" fillId="0" borderId="38" xfId="0" applyFont="1" applyBorder="1" applyAlignment="1" applyProtection="1">
      <alignment horizontal="center" vertical="center" wrapText="1"/>
      <protection locked="0"/>
    </xf>
    <xf numFmtId="0" fontId="55" fillId="0" borderId="52" xfId="0" applyFont="1" applyBorder="1" applyAlignment="1" applyProtection="1">
      <alignment horizontal="center" vertical="center" wrapText="1"/>
      <protection locked="0"/>
    </xf>
    <xf numFmtId="0" fontId="55" fillId="0" borderId="53" xfId="0" applyFont="1" applyBorder="1" applyAlignment="1" applyProtection="1">
      <alignment horizontal="center" vertical="center" wrapText="1"/>
      <protection locked="0"/>
    </xf>
    <xf numFmtId="0" fontId="55" fillId="0" borderId="14" xfId="0" applyFont="1" applyBorder="1" applyAlignment="1" applyProtection="1">
      <alignment horizontal="center" vertical="center" wrapText="1"/>
      <protection locked="0"/>
    </xf>
    <xf numFmtId="0" fontId="55" fillId="0" borderId="15" xfId="0" applyFont="1" applyBorder="1" applyAlignment="1" applyProtection="1">
      <alignment horizontal="center" vertical="center" wrapText="1"/>
      <protection locked="0"/>
    </xf>
    <xf numFmtId="0" fontId="55" fillId="0" borderId="39" xfId="0" applyFont="1" applyBorder="1" applyAlignment="1" applyProtection="1">
      <alignment horizontal="center" vertical="center" wrapText="1"/>
      <protection locked="0"/>
    </xf>
    <xf numFmtId="0" fontId="55" fillId="0" borderId="41" xfId="0" applyFont="1" applyBorder="1" applyAlignment="1" applyProtection="1">
      <alignment horizontal="center" vertical="center" wrapText="1"/>
      <protection locked="0"/>
    </xf>
    <xf numFmtId="0" fontId="49" fillId="50" borderId="11" xfId="0" applyFont="1" applyFill="1" applyBorder="1" applyAlignment="1">
      <alignment horizontal="center"/>
    </xf>
    <xf numFmtId="0" fontId="49" fillId="50" borderId="38" xfId="0" applyFont="1" applyFill="1" applyBorder="1" applyAlignment="1">
      <alignment horizontal="center"/>
    </xf>
    <xf numFmtId="0" fontId="50" fillId="0" borderId="11" xfId="0" applyFont="1" applyBorder="1" applyAlignment="1">
      <alignment horizontal="center" vertical="center" wrapText="1"/>
    </xf>
    <xf numFmtId="0" fontId="50" fillId="0" borderId="37" xfId="0" applyFont="1" applyBorder="1" applyAlignment="1">
      <alignment horizontal="center" vertical="center" wrapText="1"/>
    </xf>
    <xf numFmtId="0" fontId="50" fillId="0" borderId="38" xfId="0" applyFont="1" applyBorder="1" applyAlignment="1">
      <alignment horizontal="center" vertical="center" wrapText="1"/>
    </xf>
    <xf numFmtId="0" fontId="57" fillId="61" borderId="16" xfId="1371" applyFont="1" applyFill="1" applyBorder="1" applyAlignment="1">
      <alignment horizontal="center" vertical="center"/>
    </xf>
    <xf numFmtId="0" fontId="57" fillId="61" borderId="10" xfId="1371" applyFont="1" applyFill="1" applyBorder="1" applyAlignment="1">
      <alignment horizontal="center" vertical="center"/>
    </xf>
    <xf numFmtId="0" fontId="57" fillId="61" borderId="18" xfId="1371" applyFont="1" applyFill="1" applyBorder="1" applyAlignment="1">
      <alignment horizontal="center" vertical="center"/>
    </xf>
    <xf numFmtId="0" fontId="70" fillId="0" borderId="20" xfId="1371" applyFont="1" applyBorder="1" applyAlignment="1" applyProtection="1">
      <alignment horizontal="justify" vertical="center"/>
      <protection locked="0"/>
    </xf>
    <xf numFmtId="0" fontId="70" fillId="0" borderId="32" xfId="1371" applyFont="1" applyBorder="1" applyAlignment="1" applyProtection="1">
      <alignment horizontal="justify" vertical="center"/>
      <protection locked="0"/>
    </xf>
    <xf numFmtId="0" fontId="70" fillId="0" borderId="46" xfId="1371" applyFont="1" applyBorder="1" applyAlignment="1" applyProtection="1">
      <alignment horizontal="justify" vertical="center"/>
      <protection locked="0"/>
    </xf>
    <xf numFmtId="0" fontId="12" fillId="0" borderId="20" xfId="1371" applyFont="1" applyBorder="1" applyAlignment="1" applyProtection="1">
      <alignment horizontal="center" vertical="center" wrapText="1"/>
      <protection locked="0"/>
    </xf>
    <xf numFmtId="0" fontId="12" fillId="0" borderId="32" xfId="1371" applyFont="1" applyBorder="1" applyAlignment="1" applyProtection="1">
      <alignment horizontal="center" vertical="center" wrapText="1"/>
      <protection locked="0"/>
    </xf>
    <xf numFmtId="0" fontId="12" fillId="0" borderId="34" xfId="1371" applyFont="1" applyBorder="1" applyAlignment="1" applyProtection="1">
      <alignment horizontal="center" vertical="center" wrapText="1"/>
      <protection locked="0"/>
    </xf>
    <xf numFmtId="0" fontId="12" fillId="0" borderId="46" xfId="1371" applyFont="1" applyBorder="1" applyAlignment="1" applyProtection="1">
      <alignment horizontal="center" vertical="center" wrapText="1"/>
      <protection locked="0"/>
    </xf>
    <xf numFmtId="0" fontId="12" fillId="0" borderId="67" xfId="1371" applyFont="1" applyBorder="1" applyAlignment="1" applyProtection="1">
      <alignment horizontal="center" vertical="center" wrapText="1"/>
      <protection locked="0"/>
    </xf>
    <xf numFmtId="0" fontId="12" fillId="0" borderId="68" xfId="1371" applyFont="1" applyBorder="1" applyAlignment="1" applyProtection="1">
      <alignment horizontal="center" vertical="center" wrapText="1"/>
      <protection locked="0"/>
    </xf>
    <xf numFmtId="0" fontId="8" fillId="61" borderId="36" xfId="1371" applyFont="1" applyFill="1" applyBorder="1" applyAlignment="1">
      <alignment horizontal="left" vertical="center" wrapText="1"/>
    </xf>
    <xf numFmtId="0" fontId="8" fillId="61" borderId="33"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8" fillId="61" borderId="18" xfId="1371" applyFont="1" applyFill="1" applyBorder="1" applyAlignment="1" applyProtection="1">
      <alignment horizontal="center" vertical="center" wrapText="1"/>
      <protection locked="0"/>
    </xf>
    <xf numFmtId="0" fontId="12" fillId="0" borderId="10" xfId="1371" applyFont="1" applyBorder="1" applyAlignment="1" applyProtection="1">
      <alignment horizontal="center" vertical="center" wrapText="1"/>
      <protection locked="0"/>
    </xf>
    <xf numFmtId="0" fontId="12" fillId="0" borderId="18" xfId="1371" applyFont="1" applyBorder="1" applyAlignment="1" applyProtection="1">
      <alignment horizontal="center" vertical="center" wrapText="1"/>
      <protection locked="0"/>
    </xf>
    <xf numFmtId="0" fontId="5" fillId="0" borderId="22" xfId="1371" applyFont="1" applyBorder="1" applyAlignment="1">
      <alignment horizontal="center" vertical="center"/>
    </xf>
    <xf numFmtId="0" fontId="5" fillId="0" borderId="23" xfId="1371" applyFont="1" applyBorder="1" applyAlignment="1">
      <alignment horizontal="center" vertical="center"/>
    </xf>
    <xf numFmtId="0" fontId="5" fillId="0" borderId="24" xfId="1371" applyFont="1" applyBorder="1" applyAlignment="1">
      <alignment horizontal="center" vertical="center"/>
    </xf>
    <xf numFmtId="0" fontId="5" fillId="0" borderId="20" xfId="1371" applyFont="1" applyBorder="1" applyAlignment="1">
      <alignment horizontal="center" vertical="center" wrapText="1"/>
    </xf>
    <xf numFmtId="0" fontId="5" fillId="0" borderId="32" xfId="1371" applyFont="1" applyBorder="1" applyAlignment="1">
      <alignment horizontal="center" vertical="center" wrapText="1"/>
    </xf>
    <xf numFmtId="0" fontId="5" fillId="0" borderId="46" xfId="1371" applyFont="1" applyBorder="1" applyAlignment="1">
      <alignment horizontal="center" vertical="center" wrapText="1"/>
    </xf>
    <xf numFmtId="0" fontId="51" fillId="0" borderId="20" xfId="1371" applyFont="1" applyBorder="1" applyAlignment="1" applyProtection="1">
      <alignment horizontal="justify" vertical="center" wrapText="1"/>
      <protection locked="0"/>
    </xf>
    <xf numFmtId="0" fontId="51" fillId="0" borderId="32" xfId="1371" applyFont="1" applyBorder="1" applyAlignment="1" applyProtection="1">
      <alignment horizontal="justify" vertical="center" wrapText="1"/>
      <protection locked="0"/>
    </xf>
    <xf numFmtId="0" fontId="51" fillId="0" borderId="46" xfId="1371" applyFont="1" applyBorder="1" applyAlignment="1" applyProtection="1">
      <alignment horizontal="justify" vertical="center" wrapText="1"/>
      <protection locked="0"/>
    </xf>
    <xf numFmtId="9" fontId="9" fillId="50" borderId="63" xfId="1495" applyFont="1" applyFill="1" applyBorder="1" applyAlignment="1" applyProtection="1">
      <alignment horizontal="center" vertical="center" wrapText="1"/>
      <protection locked="0"/>
    </xf>
    <xf numFmtId="9" fontId="9" fillId="50" borderId="64" xfId="1495" applyFont="1" applyFill="1" applyBorder="1" applyAlignment="1" applyProtection="1">
      <alignment horizontal="center" vertical="center" wrapText="1"/>
      <protection locked="0"/>
    </xf>
    <xf numFmtId="168" fontId="9" fillId="50" borderId="17" xfId="1250" applyFont="1" applyFill="1" applyBorder="1" applyAlignment="1" applyProtection="1">
      <alignment horizontal="center" vertical="center" wrapText="1"/>
      <protection locked="0"/>
    </xf>
    <xf numFmtId="168" fontId="9" fillId="50" borderId="35" xfId="1250" applyFont="1" applyFill="1" applyBorder="1" applyAlignment="1" applyProtection="1">
      <alignment horizontal="center" vertical="center" wrapText="1"/>
      <protection locked="0"/>
    </xf>
    <xf numFmtId="14" fontId="5" fillId="0" borderId="20" xfId="1371" applyNumberFormat="1" applyFont="1" applyBorder="1" applyAlignment="1">
      <alignment horizontal="center" vertical="center" wrapText="1"/>
    </xf>
    <xf numFmtId="0" fontId="5" fillId="0" borderId="34" xfId="1371" applyFont="1" applyBorder="1" applyAlignment="1">
      <alignment horizontal="center" vertical="center" wrapText="1"/>
    </xf>
    <xf numFmtId="4" fontId="5" fillId="0" borderId="20" xfId="1496" applyNumberFormat="1" applyFont="1" applyFill="1" applyBorder="1" applyAlignment="1">
      <alignment horizontal="center" vertical="center" wrapText="1"/>
    </xf>
    <xf numFmtId="4" fontId="5" fillId="0" borderId="32" xfId="1496" applyNumberFormat="1" applyFont="1" applyFill="1" applyBorder="1" applyAlignment="1">
      <alignment horizontal="center" vertical="center" wrapText="1"/>
    </xf>
    <xf numFmtId="4" fontId="5" fillId="0" borderId="46" xfId="1496" applyNumberFormat="1" applyFont="1" applyFill="1" applyBorder="1" applyAlignment="1">
      <alignment horizontal="center" vertical="center" wrapText="1"/>
    </xf>
    <xf numFmtId="0" fontId="5" fillId="0" borderId="10" xfId="1371" applyFont="1" applyBorder="1" applyAlignment="1">
      <alignment horizontal="center" vertical="center" wrapText="1"/>
    </xf>
    <xf numFmtId="0" fontId="5" fillId="0" borderId="18" xfId="1371" applyFont="1" applyBorder="1" applyAlignment="1">
      <alignment horizontal="center" vertical="center" wrapText="1"/>
    </xf>
    <xf numFmtId="0" fontId="5" fillId="0" borderId="10" xfId="1371" applyFont="1" applyBorder="1" applyAlignment="1">
      <alignment horizontal="center" vertical="center"/>
    </xf>
    <xf numFmtId="0" fontId="77" fillId="0" borderId="10" xfId="1371" applyFont="1" applyBorder="1" applyAlignment="1">
      <alignment horizontal="center" vertical="center"/>
    </xf>
    <xf numFmtId="0" fontId="77" fillId="0" borderId="18" xfId="1371" applyFont="1" applyBorder="1" applyAlignment="1">
      <alignment horizontal="center" vertical="center"/>
    </xf>
    <xf numFmtId="0" fontId="8" fillId="61" borderId="16"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9" fontId="8" fillId="61" borderId="18" xfId="1496" applyFont="1" applyFill="1" applyBorder="1" applyAlignment="1">
      <alignment horizontal="center" vertical="center"/>
    </xf>
    <xf numFmtId="0" fontId="5" fillId="0" borderId="20" xfId="1371" applyFont="1" applyBorder="1" applyAlignment="1">
      <alignment horizontal="center" vertical="center"/>
    </xf>
    <xf numFmtId="0" fontId="5" fillId="0" borderId="32" xfId="1371" applyFont="1" applyBorder="1" applyAlignment="1">
      <alignment horizontal="center" vertical="center"/>
    </xf>
    <xf numFmtId="0" fontId="5" fillId="0" borderId="34" xfId="1371" applyFont="1" applyBorder="1" applyAlignment="1">
      <alignment horizontal="center" vertical="center"/>
    </xf>
    <xf numFmtId="0" fontId="5" fillId="50" borderId="10" xfId="1371" applyFont="1" applyFill="1" applyBorder="1" applyAlignment="1">
      <alignment horizontal="center" vertical="center"/>
    </xf>
    <xf numFmtId="0" fontId="5" fillId="50" borderId="18" xfId="1371" applyFont="1" applyFill="1" applyBorder="1" applyAlignment="1">
      <alignment horizontal="center" vertical="center"/>
    </xf>
    <xf numFmtId="0" fontId="5" fillId="0" borderId="20" xfId="1371" applyFont="1" applyBorder="1" applyAlignment="1">
      <alignment horizontal="justify" vertical="center" wrapText="1"/>
    </xf>
    <xf numFmtId="0" fontId="5" fillId="0" borderId="32" xfId="1371" applyFont="1" applyBorder="1" applyAlignment="1">
      <alignment horizontal="justify" vertical="center" wrapText="1"/>
    </xf>
    <xf numFmtId="0" fontId="5" fillId="0" borderId="34" xfId="1371" applyFont="1" applyBorder="1" applyAlignment="1">
      <alignment horizontal="justify" vertical="center" wrapText="1"/>
    </xf>
    <xf numFmtId="14" fontId="5" fillId="0" borderId="32" xfId="1371" applyNumberFormat="1" applyFont="1" applyBorder="1" applyAlignment="1">
      <alignment horizontal="center" vertical="center" wrapText="1"/>
    </xf>
    <xf numFmtId="14" fontId="5" fillId="0" borderId="34" xfId="1371" applyNumberFormat="1" applyFont="1" applyBorder="1" applyAlignment="1">
      <alignment horizontal="center" vertical="center" wrapText="1"/>
    </xf>
    <xf numFmtId="0" fontId="5" fillId="50" borderId="10" xfId="1371" applyFont="1" applyFill="1" applyBorder="1" applyAlignment="1">
      <alignment horizontal="center" vertical="center" wrapText="1"/>
    </xf>
    <xf numFmtId="0" fontId="5" fillId="50" borderId="18" xfId="1371" applyFont="1" applyFill="1" applyBorder="1" applyAlignment="1">
      <alignment horizontal="center" vertical="center" wrapText="1"/>
    </xf>
    <xf numFmtId="1" fontId="5" fillId="0" borderId="10" xfId="1273" applyNumberFormat="1" applyFont="1" applyFill="1" applyBorder="1" applyAlignment="1">
      <alignment horizontal="center" vertical="center" wrapText="1"/>
    </xf>
    <xf numFmtId="1" fontId="5" fillId="0" borderId="18" xfId="1273" applyNumberFormat="1" applyFont="1" applyFill="1" applyBorder="1" applyAlignment="1">
      <alignment horizontal="center" vertical="center" wrapText="1"/>
    </xf>
    <xf numFmtId="9" fontId="5" fillId="0" borderId="10" xfId="1496" applyFont="1" applyFill="1" applyBorder="1" applyAlignment="1">
      <alignment horizontal="center" vertical="center"/>
    </xf>
    <xf numFmtId="0" fontId="5" fillId="0" borderId="10" xfId="1496" applyNumberFormat="1" applyFont="1" applyFill="1" applyBorder="1" applyAlignment="1">
      <alignment horizontal="center" vertical="center" wrapText="1"/>
    </xf>
    <xf numFmtId="0" fontId="5" fillId="0" borderId="18" xfId="1496" applyNumberFormat="1" applyFont="1" applyFill="1" applyBorder="1" applyAlignment="1">
      <alignment horizontal="center" vertical="center" wrapText="1"/>
    </xf>
    <xf numFmtId="0" fontId="5" fillId="0" borderId="18" xfId="1371" applyFont="1" applyBorder="1" applyAlignment="1">
      <alignment horizontal="center" vertical="center"/>
    </xf>
    <xf numFmtId="49" fontId="5" fillId="0" borderId="76" xfId="1371" applyNumberFormat="1" applyFont="1" applyBorder="1" applyAlignment="1">
      <alignment horizontal="center" vertical="center"/>
    </xf>
    <xf numFmtId="49" fontId="5" fillId="0" borderId="77" xfId="1371" applyNumberFormat="1" applyFont="1" applyBorder="1" applyAlignment="1">
      <alignment horizontal="center" vertical="center"/>
    </xf>
    <xf numFmtId="49" fontId="5" fillId="0" borderId="78" xfId="1371" applyNumberFormat="1" applyFont="1" applyBorder="1" applyAlignment="1">
      <alignment horizontal="center" vertical="center"/>
    </xf>
    <xf numFmtId="0" fontId="11" fillId="24" borderId="33" xfId="1371" applyFont="1" applyFill="1" applyBorder="1" applyAlignment="1">
      <alignment horizontal="center" vertical="center"/>
    </xf>
    <xf numFmtId="0" fontId="11" fillId="24" borderId="19" xfId="1371" applyFont="1" applyFill="1" applyBorder="1" applyAlignment="1">
      <alignment horizontal="center" vertical="center"/>
    </xf>
    <xf numFmtId="0" fontId="11" fillId="24" borderId="65"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73" fillId="0" borderId="42" xfId="0" applyFont="1" applyBorder="1" applyAlignment="1" applyProtection="1">
      <alignment horizontal="center" wrapText="1"/>
      <protection locked="0"/>
    </xf>
    <xf numFmtId="0" fontId="73" fillId="0" borderId="16" xfId="0" applyFont="1" applyBorder="1" applyAlignment="1" applyProtection="1">
      <alignment horizontal="center" wrapText="1"/>
      <protection locked="0"/>
    </xf>
    <xf numFmtId="0" fontId="73" fillId="0" borderId="66" xfId="0" applyFont="1" applyBorder="1" applyAlignment="1" applyProtection="1">
      <alignment horizontal="center" wrapText="1"/>
      <protection locked="0"/>
    </xf>
    <xf numFmtId="0" fontId="55" fillId="0" borderId="68" xfId="0" applyFont="1" applyBorder="1" applyAlignment="1" applyProtection="1">
      <alignment horizontal="center" vertical="center" wrapText="1"/>
      <protection locked="0"/>
    </xf>
    <xf numFmtId="0" fontId="75" fillId="0" borderId="10" xfId="0" applyFont="1" applyBorder="1" applyAlignment="1" applyProtection="1">
      <alignment horizontal="center" vertical="center" wrapText="1"/>
      <protection locked="0"/>
    </xf>
    <xf numFmtId="0" fontId="75" fillId="0" borderId="67" xfId="0" applyFont="1" applyBorder="1" applyAlignment="1" applyProtection="1">
      <alignment horizontal="center" vertical="center" wrapText="1"/>
      <protection locked="0"/>
    </xf>
    <xf numFmtId="0" fontId="5" fillId="50" borderId="22" xfId="1371" applyFont="1" applyFill="1" applyBorder="1" applyAlignment="1">
      <alignment horizontal="center" vertical="center"/>
    </xf>
    <xf numFmtId="0" fontId="5" fillId="50" borderId="23" xfId="1371" applyFont="1" applyFill="1" applyBorder="1" applyAlignment="1">
      <alignment horizontal="center" vertical="center"/>
    </xf>
    <xf numFmtId="0" fontId="5" fillId="50" borderId="24" xfId="1371" applyFont="1" applyFill="1" applyBorder="1" applyAlignment="1">
      <alignment horizontal="center" vertical="center"/>
    </xf>
    <xf numFmtId="177" fontId="9" fillId="50" borderId="17" xfId="1250" applyNumberFormat="1" applyFont="1" applyFill="1" applyBorder="1" applyAlignment="1" applyProtection="1">
      <alignment horizontal="center" vertical="center" wrapText="1"/>
      <protection locked="0"/>
    </xf>
    <xf numFmtId="177" fontId="9" fillId="50" borderId="35" xfId="1250" applyNumberFormat="1" applyFont="1" applyFill="1" applyBorder="1" applyAlignment="1" applyProtection="1">
      <alignment horizontal="center" vertical="center" wrapText="1"/>
      <protection locked="0"/>
    </xf>
    <xf numFmtId="14" fontId="5" fillId="57" borderId="20" xfId="1371" applyNumberFormat="1" applyFont="1" applyFill="1" applyBorder="1" applyAlignment="1">
      <alignment horizontal="center" vertical="center" wrapText="1"/>
    </xf>
    <xf numFmtId="0" fontId="5" fillId="57" borderId="32" xfId="1371" applyFont="1" applyFill="1" applyBorder="1" applyAlignment="1">
      <alignment horizontal="center" vertical="center" wrapText="1"/>
    </xf>
    <xf numFmtId="0" fontId="5" fillId="57" borderId="34" xfId="1371" applyFont="1" applyFill="1" applyBorder="1" applyAlignment="1">
      <alignment horizontal="center" vertical="center" wrapText="1"/>
    </xf>
    <xf numFmtId="4" fontId="5" fillId="50" borderId="20" xfId="1496" applyNumberFormat="1" applyFont="1" applyFill="1" applyBorder="1" applyAlignment="1">
      <alignment horizontal="center" vertical="center" wrapText="1"/>
    </xf>
    <xf numFmtId="4" fontId="5" fillId="50" borderId="32" xfId="1496" applyNumberFormat="1" applyFont="1" applyFill="1" applyBorder="1" applyAlignment="1">
      <alignment horizontal="center" vertical="center" wrapText="1"/>
    </xf>
    <xf numFmtId="4" fontId="5" fillId="50" borderId="49" xfId="1496" applyNumberFormat="1" applyFont="1" applyFill="1" applyBorder="1" applyAlignment="1">
      <alignment horizontal="center" vertical="center" wrapText="1"/>
    </xf>
    <xf numFmtId="0" fontId="5" fillId="0" borderId="45" xfId="1371" applyFont="1" applyBorder="1" applyAlignment="1">
      <alignment horizontal="center" vertical="center" wrapText="1"/>
    </xf>
    <xf numFmtId="14" fontId="5" fillId="57" borderId="32" xfId="1371" applyNumberFormat="1" applyFont="1" applyFill="1" applyBorder="1" applyAlignment="1">
      <alignment horizontal="center" vertical="center" wrapText="1"/>
    </xf>
    <xf numFmtId="14" fontId="5" fillId="57" borderId="34" xfId="1371" applyNumberFormat="1" applyFont="1" applyFill="1" applyBorder="1" applyAlignment="1">
      <alignment horizontal="center" vertical="center" wrapText="1"/>
    </xf>
    <xf numFmtId="0" fontId="5" fillId="50" borderId="19" xfId="1371" applyFont="1" applyFill="1" applyBorder="1" applyAlignment="1">
      <alignment horizontal="center" vertical="center" wrapText="1"/>
    </xf>
    <xf numFmtId="9" fontId="5" fillId="0" borderId="73" xfId="1496" applyFont="1" applyFill="1" applyBorder="1" applyAlignment="1">
      <alignment horizontal="center" vertical="center"/>
    </xf>
    <xf numFmtId="0" fontId="5" fillId="0" borderId="73" xfId="1496" applyNumberFormat="1" applyFont="1" applyFill="1" applyBorder="1" applyAlignment="1">
      <alignment horizontal="center" vertical="center" wrapText="1"/>
    </xf>
    <xf numFmtId="0" fontId="5" fillId="0" borderId="75" xfId="1496" applyNumberFormat="1" applyFont="1" applyFill="1" applyBorder="1" applyAlignment="1">
      <alignment horizontal="center" vertical="center" wrapText="1"/>
    </xf>
    <xf numFmtId="0" fontId="5" fillId="0" borderId="42" xfId="1371" applyFont="1" applyBorder="1" applyAlignment="1">
      <alignment horizontal="center" vertical="center" wrapText="1"/>
    </xf>
    <xf numFmtId="0" fontId="5" fillId="0" borderId="29" xfId="1371" applyFont="1" applyBorder="1" applyAlignment="1">
      <alignment horizontal="center" vertical="center" wrapText="1"/>
    </xf>
    <xf numFmtId="0" fontId="5" fillId="0" borderId="30" xfId="1371" applyFont="1" applyBorder="1" applyAlignment="1">
      <alignment horizontal="center" vertical="center" wrapText="1"/>
    </xf>
    <xf numFmtId="0" fontId="5" fillId="0" borderId="71" xfId="1371" applyFont="1" applyBorder="1" applyAlignment="1">
      <alignment horizontal="center" vertical="center" wrapText="1"/>
    </xf>
    <xf numFmtId="0" fontId="5" fillId="0" borderId="69" xfId="1371" applyFont="1" applyBorder="1" applyAlignment="1">
      <alignment horizontal="center" vertical="center" wrapText="1"/>
    </xf>
    <xf numFmtId="0" fontId="5" fillId="0" borderId="70" xfId="1371" applyFont="1" applyBorder="1" applyAlignment="1">
      <alignment horizontal="center" vertical="center" wrapText="1"/>
    </xf>
    <xf numFmtId="0" fontId="5" fillId="50" borderId="71" xfId="1371" applyFont="1" applyFill="1" applyBorder="1" applyAlignment="1">
      <alignment horizontal="center" vertical="center" wrapText="1"/>
    </xf>
    <xf numFmtId="0" fontId="5" fillId="50" borderId="69" xfId="1371" applyFont="1" applyFill="1" applyBorder="1" applyAlignment="1">
      <alignment horizontal="center" vertical="center" wrapText="1"/>
    </xf>
    <xf numFmtId="0" fontId="5" fillId="0" borderId="69" xfId="1371" applyFont="1" applyBorder="1" applyAlignment="1">
      <alignment horizontal="center" vertical="center"/>
    </xf>
    <xf numFmtId="0" fontId="5" fillId="0" borderId="70" xfId="1371" applyFont="1" applyBorder="1" applyAlignment="1">
      <alignment horizontal="center" vertical="center"/>
    </xf>
    <xf numFmtId="0" fontId="5" fillId="50" borderId="66" xfId="1371" applyFont="1" applyFill="1" applyBorder="1" applyAlignment="1">
      <alignment horizontal="center" vertical="center" wrapText="1"/>
    </xf>
    <xf numFmtId="0" fontId="5" fillId="50" borderId="67" xfId="1371" applyFont="1" applyFill="1" applyBorder="1" applyAlignment="1">
      <alignment horizontal="center" vertical="center" wrapText="1"/>
    </xf>
    <xf numFmtId="0" fontId="5" fillId="50" borderId="68" xfId="1371" applyFont="1" applyFill="1" applyBorder="1" applyAlignment="1">
      <alignment horizontal="center" vertical="center" wrapText="1"/>
    </xf>
    <xf numFmtId="0" fontId="75" fillId="0" borderId="29" xfId="0" applyFont="1" applyBorder="1" applyAlignment="1" applyProtection="1">
      <alignment horizontal="center" vertical="center" wrapText="1"/>
      <protection locked="0"/>
    </xf>
    <xf numFmtId="0" fontId="5" fillId="50" borderId="22" xfId="1371" applyFont="1" applyFill="1" applyBorder="1" applyAlignment="1">
      <alignment horizontal="center" vertical="center" wrapText="1"/>
    </xf>
    <xf numFmtId="0" fontId="5" fillId="50" borderId="23" xfId="1371" applyFont="1" applyFill="1" applyBorder="1" applyAlignment="1">
      <alignment horizontal="center" vertical="center" wrapText="1"/>
    </xf>
    <xf numFmtId="0" fontId="5" fillId="50" borderId="24" xfId="1371" applyFont="1" applyFill="1" applyBorder="1" applyAlignment="1">
      <alignment horizontal="center" vertical="center" wrapText="1"/>
    </xf>
    <xf numFmtId="0" fontId="50" fillId="61" borderId="71" xfId="1371" applyFont="1" applyFill="1" applyBorder="1" applyAlignment="1">
      <alignment horizontal="center" vertical="center"/>
    </xf>
    <xf numFmtId="0" fontId="50" fillId="61" borderId="69" xfId="1371" applyFont="1" applyFill="1" applyBorder="1" applyAlignment="1">
      <alignment horizontal="center" vertical="center"/>
    </xf>
    <xf numFmtId="0" fontId="50" fillId="61" borderId="70" xfId="1371" applyFont="1" applyFill="1" applyBorder="1" applyAlignment="1">
      <alignment horizontal="center" vertical="center"/>
    </xf>
    <xf numFmtId="0" fontId="50" fillId="0" borderId="22" xfId="1371" applyFont="1" applyBorder="1" applyAlignment="1">
      <alignment horizontal="center" vertical="center"/>
    </xf>
    <xf numFmtId="0" fontId="50" fillId="0" borderId="24" xfId="1371" applyFont="1" applyBorder="1" applyAlignment="1">
      <alignment horizontal="center" vertical="center"/>
    </xf>
    <xf numFmtId="0" fontId="50" fillId="0" borderId="72" xfId="1371" applyFont="1" applyBorder="1" applyAlignment="1">
      <alignment horizontal="center" vertical="center"/>
    </xf>
    <xf numFmtId="0" fontId="50" fillId="0" borderId="25" xfId="1371" applyFont="1" applyBorder="1" applyAlignment="1">
      <alignment horizontal="center" vertical="center"/>
    </xf>
    <xf numFmtId="0" fontId="50" fillId="0" borderId="26" xfId="1371" applyFont="1" applyBorder="1" applyAlignment="1">
      <alignment horizontal="center" vertical="center"/>
    </xf>
    <xf numFmtId="0" fontId="50" fillId="0" borderId="28" xfId="1371" applyFont="1" applyBorder="1" applyAlignment="1">
      <alignment horizontal="center" vertical="center"/>
    </xf>
    <xf numFmtId="0" fontId="77" fillId="0" borderId="69" xfId="1371" applyFont="1" applyBorder="1" applyAlignment="1">
      <alignment horizontal="center" vertical="center" wrapText="1"/>
    </xf>
    <xf numFmtId="0" fontId="77" fillId="0" borderId="70" xfId="1371" applyFont="1" applyBorder="1" applyAlignment="1">
      <alignment horizontal="center" vertical="center" wrapText="1"/>
    </xf>
    <xf numFmtId="0" fontId="8" fillId="61" borderId="69" xfId="1371" applyFont="1" applyFill="1" applyBorder="1" applyAlignment="1">
      <alignment horizontal="left" vertical="center" wrapText="1"/>
    </xf>
    <xf numFmtId="0" fontId="8" fillId="61" borderId="69" xfId="1371" applyFont="1" applyFill="1" applyBorder="1" applyAlignment="1">
      <alignment horizontal="center" vertical="center"/>
    </xf>
    <xf numFmtId="9" fontId="8" fillId="61" borderId="69" xfId="1496" applyFont="1" applyFill="1" applyBorder="1" applyAlignment="1">
      <alignment horizontal="center" vertical="center"/>
    </xf>
    <xf numFmtId="0" fontId="5" fillId="50" borderId="70" xfId="1371" applyFont="1" applyFill="1" applyBorder="1" applyAlignment="1">
      <alignment horizontal="center" vertical="center" wrapText="1"/>
    </xf>
    <xf numFmtId="0" fontId="11" fillId="24" borderId="69" xfId="1371" applyFont="1" applyFill="1" applyBorder="1" applyAlignment="1">
      <alignment horizontal="center" vertical="center"/>
    </xf>
    <xf numFmtId="0" fontId="57" fillId="61" borderId="69" xfId="1371" applyFont="1" applyFill="1" applyBorder="1" applyAlignment="1">
      <alignment horizontal="center" vertical="center"/>
    </xf>
    <xf numFmtId="0" fontId="73" fillId="0" borderId="69" xfId="0" applyFont="1" applyBorder="1" applyAlignment="1" applyProtection="1">
      <alignment horizontal="center" wrapText="1"/>
      <protection locked="0"/>
    </xf>
    <xf numFmtId="0" fontId="57" fillId="0" borderId="69" xfId="0" applyFont="1" applyBorder="1" applyAlignment="1" applyProtection="1">
      <alignment horizontal="center" vertical="center" wrapText="1"/>
      <protection locked="0"/>
    </xf>
    <xf numFmtId="0" fontId="55" fillId="0" borderId="69" xfId="0" applyFont="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69" xfId="1371" applyFont="1" applyFill="1" applyBorder="1" applyAlignment="1" applyProtection="1">
      <alignment horizontal="center" vertical="center" wrapText="1"/>
      <protection locked="0"/>
    </xf>
    <xf numFmtId="0" fontId="9" fillId="0" borderId="69" xfId="1371" applyFont="1" applyBorder="1" applyAlignment="1" applyProtection="1">
      <alignment horizontal="center" vertical="center" wrapText="1"/>
      <protection locked="0"/>
    </xf>
    <xf numFmtId="168" fontId="5" fillId="50" borderId="17" xfId="1250" applyFont="1" applyFill="1" applyBorder="1" applyAlignment="1" applyProtection="1">
      <alignment horizontal="center" vertical="center" wrapText="1"/>
      <protection locked="0"/>
    </xf>
    <xf numFmtId="168" fontId="5" fillId="50" borderId="35" xfId="1250" applyFont="1" applyFill="1" applyBorder="1" applyAlignment="1" applyProtection="1">
      <alignment horizontal="center" vertical="center" wrapText="1"/>
      <protection locked="0"/>
    </xf>
    <xf numFmtId="0" fontId="77" fillId="0" borderId="69" xfId="1371" applyFont="1" applyBorder="1" applyAlignment="1">
      <alignment horizontal="center" vertical="center"/>
    </xf>
    <xf numFmtId="0" fontId="5" fillId="50" borderId="69" xfId="1371" applyFont="1" applyFill="1" applyBorder="1" applyAlignment="1">
      <alignment horizontal="center" vertical="center"/>
    </xf>
    <xf numFmtId="0" fontId="9" fillId="0" borderId="10" xfId="1371" applyFont="1" applyBorder="1" applyAlignment="1" applyProtection="1">
      <alignment horizontal="center" vertical="center" wrapText="1"/>
      <protection locked="0"/>
    </xf>
    <xf numFmtId="0" fontId="9" fillId="0" borderId="18" xfId="1371" applyFont="1" applyBorder="1" applyAlignment="1" applyProtection="1">
      <alignment horizontal="center" vertical="center" wrapText="1"/>
      <protection locked="0"/>
    </xf>
    <xf numFmtId="177" fontId="5" fillId="50" borderId="17" xfId="1250" applyNumberFormat="1" applyFont="1" applyFill="1" applyBorder="1" applyAlignment="1" applyProtection="1">
      <alignment horizontal="center" vertical="center" wrapText="1"/>
      <protection locked="0"/>
    </xf>
    <xf numFmtId="177" fontId="5" fillId="50" borderId="35" xfId="1250" applyNumberFormat="1" applyFont="1" applyFill="1" applyBorder="1" applyAlignment="1" applyProtection="1">
      <alignment horizontal="center" vertical="center" wrapText="1"/>
      <protection locked="0"/>
    </xf>
    <xf numFmtId="178" fontId="5" fillId="50" borderId="17" xfId="1250" applyNumberFormat="1" applyFont="1" applyFill="1" applyBorder="1" applyAlignment="1" applyProtection="1">
      <alignment horizontal="center" vertical="center" wrapText="1"/>
      <protection locked="0"/>
    </xf>
    <xf numFmtId="178" fontId="5" fillId="50" borderId="35" xfId="1250" applyNumberFormat="1" applyFont="1" applyFill="1" applyBorder="1" applyAlignment="1" applyProtection="1">
      <alignment horizontal="center" vertical="center" wrapText="1"/>
      <protection locked="0"/>
    </xf>
    <xf numFmtId="9" fontId="5" fillId="50" borderId="63" xfId="1495" applyFont="1" applyFill="1" applyBorder="1" applyAlignment="1" applyProtection="1">
      <alignment horizontal="center" vertical="center" wrapText="1"/>
      <protection locked="0"/>
    </xf>
    <xf numFmtId="9" fontId="5" fillId="50" borderId="64" xfId="1495" applyFont="1" applyFill="1" applyBorder="1" applyAlignment="1" applyProtection="1">
      <alignment horizontal="center" vertical="center" wrapText="1"/>
      <protection locked="0"/>
    </xf>
    <xf numFmtId="0" fontId="70" fillId="0" borderId="20" xfId="1371" applyFont="1" applyBorder="1" applyAlignment="1" applyProtection="1">
      <alignment horizontal="justify" vertical="center" wrapText="1"/>
      <protection locked="0"/>
    </xf>
    <xf numFmtId="0" fontId="70" fillId="0" borderId="32" xfId="1371" applyFont="1" applyBorder="1" applyAlignment="1" applyProtection="1">
      <alignment horizontal="justify" vertical="center" wrapText="1"/>
      <protection locked="0"/>
    </xf>
    <xf numFmtId="0" fontId="70" fillId="0" borderId="46" xfId="1371" applyFont="1" applyBorder="1" applyAlignment="1" applyProtection="1">
      <alignment horizontal="justify" vertical="center" wrapText="1"/>
      <protection locked="0"/>
    </xf>
    <xf numFmtId="0" fontId="5" fillId="0" borderId="20" xfId="1371" applyFont="1" applyBorder="1" applyAlignment="1" applyProtection="1">
      <alignment horizontal="justify" vertical="center" wrapText="1"/>
      <protection locked="0"/>
    </xf>
    <xf numFmtId="0" fontId="5" fillId="0" borderId="32" xfId="1371" applyFont="1" applyBorder="1" applyAlignment="1" applyProtection="1">
      <alignment horizontal="justify" vertical="center" wrapText="1"/>
      <protection locked="0"/>
    </xf>
    <xf numFmtId="0" fontId="5" fillId="0" borderId="46" xfId="1371" applyFont="1" applyBorder="1" applyAlignment="1" applyProtection="1">
      <alignment horizontal="justify" vertical="center" wrapText="1"/>
      <protection locked="0"/>
    </xf>
    <xf numFmtId="2" fontId="5" fillId="0" borderId="20" xfId="1495" applyNumberFormat="1" applyFont="1" applyFill="1" applyBorder="1" applyAlignment="1">
      <alignment horizontal="center" vertical="center" wrapText="1"/>
    </xf>
    <xf numFmtId="2" fontId="5" fillId="0" borderId="32" xfId="1495" applyNumberFormat="1" applyFont="1" applyFill="1" applyBorder="1" applyAlignment="1">
      <alignment horizontal="center" vertical="center" wrapText="1"/>
    </xf>
    <xf numFmtId="2" fontId="5" fillId="0" borderId="46" xfId="1495" applyNumberFormat="1" applyFont="1" applyFill="1" applyBorder="1" applyAlignment="1">
      <alignment horizontal="center" vertical="center" wrapText="1"/>
    </xf>
    <xf numFmtId="0" fontId="70" fillId="0" borderId="10" xfId="1371" applyFont="1" applyBorder="1" applyAlignment="1">
      <alignment horizontal="center" vertical="center" wrapText="1"/>
    </xf>
    <xf numFmtId="0" fontId="78" fillId="0" borderId="10" xfId="1371" applyFont="1" applyBorder="1" applyAlignment="1">
      <alignment horizontal="center" vertical="center" wrapText="1"/>
    </xf>
    <xf numFmtId="0" fontId="8" fillId="50" borderId="20" xfId="1496" applyNumberFormat="1" applyFont="1" applyFill="1" applyBorder="1" applyAlignment="1">
      <alignment horizontal="center" vertical="center" wrapText="1"/>
    </xf>
    <xf numFmtId="0" fontId="8" fillId="50" borderId="46" xfId="1496" applyNumberFormat="1" applyFont="1" applyFill="1" applyBorder="1" applyAlignment="1">
      <alignment horizontal="center" vertical="center" wrapText="1"/>
    </xf>
    <xf numFmtId="0" fontId="9" fillId="50" borderId="34"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2" xfId="1371" applyFont="1" applyFill="1" applyBorder="1" applyAlignment="1">
      <alignment horizontal="left" vertical="center" wrapText="1"/>
    </xf>
    <xf numFmtId="0" fontId="9" fillId="24" borderId="46" xfId="1371" applyFont="1" applyFill="1" applyBorder="1" applyAlignment="1">
      <alignment horizontal="left" vertical="center" wrapText="1"/>
    </xf>
    <xf numFmtId="0" fontId="9" fillId="0" borderId="20" xfId="1371" applyFont="1" applyBorder="1" applyAlignment="1">
      <alignment horizontal="center" vertical="center" wrapText="1"/>
    </xf>
    <xf numFmtId="0" fontId="9" fillId="0" borderId="32" xfId="1371" applyFont="1" applyBorder="1" applyAlignment="1">
      <alignment horizontal="center" vertical="center" wrapText="1"/>
    </xf>
    <xf numFmtId="0" fontId="9" fillId="0" borderId="46" xfId="1371" applyFont="1" applyBorder="1" applyAlignment="1">
      <alignment horizontal="center" vertical="center" wrapText="1"/>
    </xf>
    <xf numFmtId="0" fontId="14" fillId="24" borderId="20" xfId="1371" applyFont="1" applyFill="1" applyBorder="1" applyAlignment="1">
      <alignment horizontal="center" vertical="center"/>
    </xf>
    <xf numFmtId="0" fontId="14" fillId="24" borderId="32" xfId="1371" applyFont="1" applyFill="1" applyBorder="1" applyAlignment="1">
      <alignment horizontal="center" vertical="center"/>
    </xf>
    <xf numFmtId="0" fontId="14" fillId="24" borderId="46" xfId="1371" applyFont="1" applyFill="1" applyBorder="1" applyAlignment="1">
      <alignment horizontal="center" vertical="center"/>
    </xf>
    <xf numFmtId="0" fontId="9" fillId="0" borderId="34" xfId="1371" applyFont="1" applyBorder="1" applyAlignment="1">
      <alignment horizontal="center" vertical="center" wrapText="1"/>
    </xf>
    <xf numFmtId="0" fontId="9" fillId="50" borderId="34" xfId="1371" applyFont="1" applyFill="1" applyBorder="1" applyAlignment="1">
      <alignment horizontal="center" vertical="center"/>
    </xf>
    <xf numFmtId="0" fontId="9" fillId="0" borderId="20" xfId="1371" applyFont="1" applyBorder="1" applyAlignment="1">
      <alignment horizontal="justify" vertical="center" wrapText="1"/>
    </xf>
    <xf numFmtId="0" fontId="9" fillId="0" borderId="32" xfId="1371" applyFont="1" applyBorder="1" applyAlignment="1">
      <alignment horizontal="justify" vertical="center" wrapText="1"/>
    </xf>
    <xf numFmtId="0" fontId="9" fillId="0" borderId="34" xfId="1371" applyFont="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2" xfId="1495" applyNumberFormat="1" applyFont="1" applyFill="1" applyBorder="1" applyAlignment="1">
      <alignment horizontal="center" vertical="center" wrapText="1"/>
    </xf>
    <xf numFmtId="1" fontId="9" fillId="50" borderId="46" xfId="1495" applyNumberFormat="1" applyFont="1" applyFill="1" applyBorder="1" applyAlignment="1">
      <alignment horizontal="center" vertical="center" wrapText="1"/>
    </xf>
    <xf numFmtId="0" fontId="51" fillId="50" borderId="20" xfId="0" applyFont="1" applyFill="1" applyBorder="1" applyAlignment="1">
      <alignment horizontal="justify" vertical="center" wrapText="1"/>
    </xf>
    <xf numFmtId="0" fontId="51" fillId="50" borderId="32" xfId="0" applyFont="1" applyFill="1" applyBorder="1" applyAlignment="1">
      <alignment horizontal="justify" vertical="center" wrapText="1"/>
    </xf>
    <xf numFmtId="0" fontId="51" fillId="50" borderId="34" xfId="0" applyFont="1" applyFill="1" applyBorder="1" applyAlignment="1">
      <alignment horizontal="justify" vertical="center" wrapText="1"/>
    </xf>
    <xf numFmtId="0" fontId="54" fillId="50" borderId="20" xfId="0" applyFont="1" applyFill="1" applyBorder="1" applyAlignment="1">
      <alignment horizontal="justify" vertical="center" wrapText="1"/>
    </xf>
    <xf numFmtId="0" fontId="54" fillId="50" borderId="32" xfId="0" applyFont="1" applyFill="1" applyBorder="1" applyAlignment="1">
      <alignment horizontal="justify" vertical="center" wrapText="1"/>
    </xf>
    <xf numFmtId="0" fontId="54" fillId="50" borderId="46"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4" xfId="1371" applyFont="1" applyFill="1" applyBorder="1" applyAlignment="1" applyProtection="1">
      <alignment horizontal="center" vertical="center" wrapText="1"/>
      <protection locked="0"/>
    </xf>
    <xf numFmtId="0" fontId="49" fillId="56" borderId="20" xfId="0" applyFont="1" applyFill="1" applyBorder="1" applyAlignment="1">
      <alignment horizontal="center" vertical="center" wrapText="1"/>
    </xf>
    <xf numFmtId="0" fontId="49" fillId="56" borderId="34" xfId="0" applyFont="1" applyFill="1" applyBorder="1" applyAlignment="1">
      <alignment horizontal="center" vertical="center" wrapText="1"/>
    </xf>
    <xf numFmtId="9" fontId="64" fillId="56" borderId="20" xfId="1495" applyFont="1" applyFill="1" applyBorder="1" applyAlignment="1">
      <alignment horizontal="center" vertical="center" wrapText="1"/>
    </xf>
    <xf numFmtId="9" fontId="64" fillId="56" borderId="34" xfId="1495" applyFont="1" applyFill="1" applyBorder="1" applyAlignment="1">
      <alignment horizontal="center" vertical="center" wrapText="1"/>
    </xf>
    <xf numFmtId="0" fontId="0" fillId="56" borderId="17" xfId="0" applyFill="1" applyBorder="1" applyAlignment="1">
      <alignment horizontal="center" vertical="center" wrapText="1"/>
    </xf>
    <xf numFmtId="0" fontId="0" fillId="56" borderId="19" xfId="0" applyFill="1" applyBorder="1" applyAlignment="1">
      <alignment horizontal="center" vertical="center" wrapText="1"/>
    </xf>
    <xf numFmtId="0" fontId="37" fillId="64" borderId="26" xfId="0" applyFont="1" applyFill="1" applyBorder="1" applyAlignment="1">
      <alignment horizontal="center" vertical="center"/>
    </xf>
    <xf numFmtId="0" fontId="37" fillId="64" borderId="27" xfId="0" applyFont="1" applyFill="1" applyBorder="1" applyAlignment="1">
      <alignment horizontal="center" vertical="center"/>
    </xf>
    <xf numFmtId="14" fontId="5" fillId="0" borderId="20" xfId="1371" applyNumberFormat="1" applyFont="1" applyFill="1" applyBorder="1" applyAlignment="1">
      <alignment horizontal="center" vertical="center" wrapText="1"/>
    </xf>
    <xf numFmtId="14" fontId="5" fillId="0" borderId="32" xfId="1371" applyNumberFormat="1" applyFont="1" applyFill="1" applyBorder="1" applyAlignment="1">
      <alignment horizontal="center" vertical="center" wrapText="1"/>
    </xf>
    <xf numFmtId="14" fontId="5" fillId="0" borderId="34" xfId="1371" applyNumberFormat="1" applyFont="1" applyFill="1" applyBorder="1" applyAlignment="1">
      <alignment horizontal="center" vertical="center" wrapText="1"/>
    </xf>
    <xf numFmtId="0" fontId="5" fillId="0" borderId="32" xfId="1371" applyFont="1" applyFill="1" applyBorder="1" applyAlignment="1">
      <alignment horizontal="center" vertical="center" wrapText="1"/>
    </xf>
    <xf numFmtId="0" fontId="5" fillId="0" borderId="34" xfId="1371" applyFont="1" applyFill="1" applyBorder="1" applyAlignment="1">
      <alignment horizontal="center" vertical="center" wrapText="1"/>
    </xf>
  </cellXfs>
  <cellStyles count="1789">
    <cellStyle name="20% - Énfasis1 10" xfId="1"/>
    <cellStyle name="20% - Énfasis1 11" xfId="2"/>
    <cellStyle name="20% - Énfasis1 12" xfId="3"/>
    <cellStyle name="20% - Énfasis1 13" xfId="4"/>
    <cellStyle name="20% - Énfasis1 14" xfId="5"/>
    <cellStyle name="20% - Énfasis1 15" xfId="6"/>
    <cellStyle name="20% - Énfasis1 16" xfId="7"/>
    <cellStyle name="20% - Énfasis1 17" xfId="8"/>
    <cellStyle name="20% - Énfasis1 18" xfId="9"/>
    <cellStyle name="20% - Énfasis1 19" xfId="10"/>
    <cellStyle name="20% - Énfasis1 2" xfId="11"/>
    <cellStyle name="20% - Énfasis1 20" xfId="12"/>
    <cellStyle name="20% - Énfasis1 3" xfId="13"/>
    <cellStyle name="20% - Énfasis1 4" xfId="14"/>
    <cellStyle name="20% - Énfasis1 5" xfId="15"/>
    <cellStyle name="20% - Énfasis1 6" xfId="16"/>
    <cellStyle name="20% - Énfasis1 7" xfId="17"/>
    <cellStyle name="20% - Énfasis1 8" xfId="18"/>
    <cellStyle name="20% - Énfasis1 9" xfId="19"/>
    <cellStyle name="20% - Énfasis1 9 10" xfId="20"/>
    <cellStyle name="20% - Énfasis1 9 11" xfId="21"/>
    <cellStyle name="20% - Énfasis1 9 12" xfId="22"/>
    <cellStyle name="20% - Énfasis1 9 13" xfId="23"/>
    <cellStyle name="20% - Énfasis1 9 14" xfId="24"/>
    <cellStyle name="20% - Énfasis1 9 15" xfId="25"/>
    <cellStyle name="20% - Énfasis1 9 16" xfId="26"/>
    <cellStyle name="20% - Énfasis1 9 17" xfId="27"/>
    <cellStyle name="20% - Énfasis1 9 18" xfId="28"/>
    <cellStyle name="20% - Énfasis1 9 19" xfId="29"/>
    <cellStyle name="20% - Énfasis1 9 2" xfId="30"/>
    <cellStyle name="20% - Énfasis1 9 20" xfId="31"/>
    <cellStyle name="20% - Énfasis1 9 21" xfId="32"/>
    <cellStyle name="20% - Énfasis1 9 22" xfId="33"/>
    <cellStyle name="20% - Énfasis1 9 3" xfId="34"/>
    <cellStyle name="20% - Énfasis1 9 4" xfId="35"/>
    <cellStyle name="20% - Énfasis1 9 5" xfId="36"/>
    <cellStyle name="20% - Énfasis1 9 6" xfId="37"/>
    <cellStyle name="20% - Énfasis1 9 7" xfId="38"/>
    <cellStyle name="20% - Énfasis1 9 8" xfId="39"/>
    <cellStyle name="20% - Énfasis1 9 9" xfId="40"/>
    <cellStyle name="20% - Énfasis2 10" xfId="41"/>
    <cellStyle name="20% - Énfasis2 11" xfId="42"/>
    <cellStyle name="20% - Énfasis2 12" xfId="43"/>
    <cellStyle name="20% - Énfasis2 13" xfId="44"/>
    <cellStyle name="20% - Énfasis2 14" xfId="45"/>
    <cellStyle name="20% - Énfasis2 15" xfId="46"/>
    <cellStyle name="20% - Énfasis2 16" xfId="47"/>
    <cellStyle name="20% - Énfasis2 17" xfId="48"/>
    <cellStyle name="20% - Énfasis2 18" xfId="49"/>
    <cellStyle name="20% - Énfasis2 19" xfId="50"/>
    <cellStyle name="20% - Énfasis2 2" xfId="51"/>
    <cellStyle name="20% - Énfasis2 20" xfId="52"/>
    <cellStyle name="20% - Énfasis2 3" xfId="53"/>
    <cellStyle name="20% - Énfasis2 4" xfId="54"/>
    <cellStyle name="20% - Énfasis2 5" xfId="55"/>
    <cellStyle name="20% - Énfasis2 6" xfId="56"/>
    <cellStyle name="20% - Énfasis2 7" xfId="57"/>
    <cellStyle name="20% - Énfasis2 8" xfId="58"/>
    <cellStyle name="20% - Énfasis2 9" xfId="59"/>
    <cellStyle name="20% - Énfasis2 9 10" xfId="60"/>
    <cellStyle name="20% - Énfasis2 9 11" xfId="61"/>
    <cellStyle name="20% - Énfasis2 9 12" xfId="62"/>
    <cellStyle name="20% - Énfasis2 9 13" xfId="63"/>
    <cellStyle name="20% - Énfasis2 9 14" xfId="64"/>
    <cellStyle name="20% - Énfasis2 9 15" xfId="65"/>
    <cellStyle name="20% - Énfasis2 9 16" xfId="66"/>
    <cellStyle name="20% - Énfasis2 9 17" xfId="67"/>
    <cellStyle name="20% - Énfasis2 9 18" xfId="68"/>
    <cellStyle name="20% - Énfasis2 9 19" xfId="69"/>
    <cellStyle name="20% - Énfasis2 9 2" xfId="70"/>
    <cellStyle name="20% - Énfasis2 9 20" xfId="71"/>
    <cellStyle name="20% - Énfasis2 9 21" xfId="72"/>
    <cellStyle name="20% - Énfasis2 9 22" xfId="73"/>
    <cellStyle name="20% - Énfasis2 9 3" xfId="74"/>
    <cellStyle name="20% - Énfasis2 9 4" xfId="75"/>
    <cellStyle name="20% - Énfasis2 9 5" xfId="76"/>
    <cellStyle name="20% - Énfasis2 9 6" xfId="77"/>
    <cellStyle name="20% - Énfasis2 9 7" xfId="78"/>
    <cellStyle name="20% - Énfasis2 9 8" xfId="79"/>
    <cellStyle name="20% - Énfasis2 9 9" xfId="80"/>
    <cellStyle name="20% - Énfasis3 10" xfId="81"/>
    <cellStyle name="20% - Énfasis3 11" xfId="82"/>
    <cellStyle name="20% - Énfasis3 12" xfId="83"/>
    <cellStyle name="20% - Énfasis3 13" xfId="84"/>
    <cellStyle name="20% - Énfasis3 14" xfId="85"/>
    <cellStyle name="20% - Énfasis3 15" xfId="86"/>
    <cellStyle name="20% - Énfasis3 16" xfId="87"/>
    <cellStyle name="20% - Énfasis3 17" xfId="88"/>
    <cellStyle name="20% - Énfasis3 18" xfId="89"/>
    <cellStyle name="20% - Énfasis3 19" xfId="90"/>
    <cellStyle name="20% - Énfasis3 2" xfId="91"/>
    <cellStyle name="20% - Énfasis3 20" xfId="92"/>
    <cellStyle name="20% - Énfasis3 3" xfId="93"/>
    <cellStyle name="20% - Énfasis3 4" xfId="94"/>
    <cellStyle name="20% - Énfasis3 5" xfId="95"/>
    <cellStyle name="20% - Énfasis3 6" xfId="96"/>
    <cellStyle name="20% - Énfasis3 7" xfId="97"/>
    <cellStyle name="20% - Énfasis3 8" xfId="98"/>
    <cellStyle name="20% - Énfasis3 9" xfId="99"/>
    <cellStyle name="20% - Énfasis3 9 10" xfId="100"/>
    <cellStyle name="20% - Énfasis3 9 11" xfId="101"/>
    <cellStyle name="20% - Énfasis3 9 12" xfId="102"/>
    <cellStyle name="20% - Énfasis3 9 13" xfId="103"/>
    <cellStyle name="20% - Énfasis3 9 14" xfId="104"/>
    <cellStyle name="20% - Énfasis3 9 15" xfId="105"/>
    <cellStyle name="20% - Énfasis3 9 16" xfId="106"/>
    <cellStyle name="20% - Énfasis3 9 17" xfId="107"/>
    <cellStyle name="20% - Énfasis3 9 18" xfId="108"/>
    <cellStyle name="20% - Énfasis3 9 19" xfId="109"/>
    <cellStyle name="20% - Énfasis3 9 2" xfId="110"/>
    <cellStyle name="20% - Énfasis3 9 20" xfId="111"/>
    <cellStyle name="20% - Énfasis3 9 21" xfId="112"/>
    <cellStyle name="20% - Énfasis3 9 22" xfId="113"/>
    <cellStyle name="20% - Énfasis3 9 3" xfId="114"/>
    <cellStyle name="20% - Énfasis3 9 4" xfId="115"/>
    <cellStyle name="20% - Énfasis3 9 5" xfId="116"/>
    <cellStyle name="20% - Énfasis3 9 6" xfId="117"/>
    <cellStyle name="20% - Énfasis3 9 7" xfId="118"/>
    <cellStyle name="20% - Énfasis3 9 8" xfId="119"/>
    <cellStyle name="20% - Énfasis3 9 9" xfId="120"/>
    <cellStyle name="20% - Énfasis4 10" xfId="121"/>
    <cellStyle name="20% - Énfasis4 11" xfId="122"/>
    <cellStyle name="20% - Énfasis4 12" xfId="123"/>
    <cellStyle name="20% - Énfasis4 13" xfId="124"/>
    <cellStyle name="20% - Énfasis4 14" xfId="125"/>
    <cellStyle name="20% - Énfasis4 15" xfId="126"/>
    <cellStyle name="20% - Énfasis4 16" xfId="127"/>
    <cellStyle name="20% - Énfasis4 17" xfId="128"/>
    <cellStyle name="20% - Énfasis4 18" xfId="129"/>
    <cellStyle name="20% - Énfasis4 19" xfId="130"/>
    <cellStyle name="20% - Énfasis4 2" xfId="131"/>
    <cellStyle name="20% - Énfasis4 20" xfId="132"/>
    <cellStyle name="20% - Énfasis4 3" xfId="133"/>
    <cellStyle name="20% - Énfasis4 4" xfId="134"/>
    <cellStyle name="20% - Énfasis4 5" xfId="135"/>
    <cellStyle name="20% - Énfasis4 6" xfId="136"/>
    <cellStyle name="20% - Énfasis4 7" xfId="137"/>
    <cellStyle name="20% - Énfasis4 8" xfId="138"/>
    <cellStyle name="20% - Énfasis4 9" xfId="139"/>
    <cellStyle name="20% - Énfasis4 9 10" xfId="140"/>
    <cellStyle name="20% - Énfasis4 9 11" xfId="141"/>
    <cellStyle name="20% - Énfasis4 9 12" xfId="142"/>
    <cellStyle name="20% - Énfasis4 9 13" xfId="143"/>
    <cellStyle name="20% - Énfasis4 9 14" xfId="144"/>
    <cellStyle name="20% - Énfasis4 9 15" xfId="145"/>
    <cellStyle name="20% - Énfasis4 9 16" xfId="146"/>
    <cellStyle name="20% - Énfasis4 9 17" xfId="147"/>
    <cellStyle name="20% - Énfasis4 9 18" xfId="148"/>
    <cellStyle name="20% - Énfasis4 9 19" xfId="149"/>
    <cellStyle name="20% - Énfasis4 9 2" xfId="150"/>
    <cellStyle name="20% - Énfasis4 9 20" xfId="151"/>
    <cellStyle name="20% - Énfasis4 9 21" xfId="152"/>
    <cellStyle name="20% - Énfasis4 9 22" xfId="153"/>
    <cellStyle name="20% - Énfasis4 9 3" xfId="154"/>
    <cellStyle name="20% - Énfasis4 9 4" xfId="155"/>
    <cellStyle name="20% - Énfasis4 9 5" xfId="156"/>
    <cellStyle name="20% - Énfasis4 9 6" xfId="157"/>
    <cellStyle name="20% - Énfasis4 9 7" xfId="158"/>
    <cellStyle name="20% - Énfasis4 9 8" xfId="159"/>
    <cellStyle name="20% - Énfasis4 9 9" xfId="160"/>
    <cellStyle name="20% - Énfasis5" xfId="161" builtinId="46" customBuiltin="1"/>
    <cellStyle name="20% - Énfasis5 10" xfId="162"/>
    <cellStyle name="20% - Énfasis5 11" xfId="163"/>
    <cellStyle name="20% - Énfasis5 12" xfId="164"/>
    <cellStyle name="20% - Énfasis5 13" xfId="165"/>
    <cellStyle name="20% - Énfasis5 14" xfId="166"/>
    <cellStyle name="20% - Énfasis5 15" xfId="167"/>
    <cellStyle name="20% - Énfasis5 16" xfId="168"/>
    <cellStyle name="20% - Énfasis5 17" xfId="169"/>
    <cellStyle name="20% - Énfasis5 18" xfId="170"/>
    <cellStyle name="20% - Énfasis5 2" xfId="171"/>
    <cellStyle name="20% - Énfasis5 3" xfId="172"/>
    <cellStyle name="20% - Énfasis5 4" xfId="173"/>
    <cellStyle name="20% - Énfasis5 5" xfId="174"/>
    <cellStyle name="20% - Énfasis5 6" xfId="175"/>
    <cellStyle name="20% - Énfasis5 7" xfId="176"/>
    <cellStyle name="20% - Énfasis5 8" xfId="177"/>
    <cellStyle name="20% - Énfasis5 9" xfId="178"/>
    <cellStyle name="20% - Énfasis5 9 10" xfId="179"/>
    <cellStyle name="20% - Énfasis5 9 11" xfId="180"/>
    <cellStyle name="20% - Énfasis5 9 12" xfId="181"/>
    <cellStyle name="20% - Énfasis5 9 13" xfId="182"/>
    <cellStyle name="20% - Énfasis5 9 14" xfId="183"/>
    <cellStyle name="20% - Énfasis5 9 15" xfId="184"/>
    <cellStyle name="20% - Énfasis5 9 16" xfId="185"/>
    <cellStyle name="20% - Énfasis5 9 17" xfId="186"/>
    <cellStyle name="20% - Énfasis5 9 18" xfId="187"/>
    <cellStyle name="20% - Énfasis5 9 19" xfId="188"/>
    <cellStyle name="20% - Énfasis5 9 2" xfId="189"/>
    <cellStyle name="20% - Énfasis5 9 20" xfId="190"/>
    <cellStyle name="20% - Énfasis5 9 21" xfId="191"/>
    <cellStyle name="20% - Énfasis5 9 22" xfId="192"/>
    <cellStyle name="20% - Énfasis5 9 3" xfId="193"/>
    <cellStyle name="20% - Énfasis5 9 4" xfId="194"/>
    <cellStyle name="20% - Énfasis5 9 5" xfId="195"/>
    <cellStyle name="20% - Énfasis5 9 6" xfId="196"/>
    <cellStyle name="20% - Énfasis5 9 7" xfId="197"/>
    <cellStyle name="20% - Énfasis5 9 8" xfId="198"/>
    <cellStyle name="20% - Énfasis5 9 9" xfId="199"/>
    <cellStyle name="20% - Énfasis6" xfId="200" builtinId="50" customBuiltin="1"/>
    <cellStyle name="20% - Énfasis6 10" xfId="201"/>
    <cellStyle name="20% - Énfasis6 11" xfId="202"/>
    <cellStyle name="20% - Énfasis6 12" xfId="203"/>
    <cellStyle name="20% - Énfasis6 13" xfId="204"/>
    <cellStyle name="20% - Énfasis6 14" xfId="205"/>
    <cellStyle name="20% - Énfasis6 15" xfId="206"/>
    <cellStyle name="20% - Énfasis6 16" xfId="207"/>
    <cellStyle name="20% - Énfasis6 17" xfId="208"/>
    <cellStyle name="20% - Énfasis6 18" xfId="209"/>
    <cellStyle name="20% - Énfasis6 2" xfId="210"/>
    <cellStyle name="20% - Énfasis6 3" xfId="211"/>
    <cellStyle name="20% - Énfasis6 4" xfId="212"/>
    <cellStyle name="20% - Énfasis6 5" xfId="213"/>
    <cellStyle name="20% - Énfasis6 6" xfId="214"/>
    <cellStyle name="20% - Énfasis6 7" xfId="215"/>
    <cellStyle name="20% - Énfasis6 8" xfId="216"/>
    <cellStyle name="20% - Énfasis6 9" xfId="217"/>
    <cellStyle name="20% - Énfasis6 9 10" xfId="218"/>
    <cellStyle name="20% - Énfasis6 9 11" xfId="219"/>
    <cellStyle name="20% - Énfasis6 9 12" xfId="220"/>
    <cellStyle name="20% - Énfasis6 9 13" xfId="221"/>
    <cellStyle name="20% - Énfasis6 9 14" xfId="222"/>
    <cellStyle name="20% - Énfasis6 9 15" xfId="223"/>
    <cellStyle name="20% - Énfasis6 9 16" xfId="224"/>
    <cellStyle name="20% - Énfasis6 9 17" xfId="225"/>
    <cellStyle name="20% - Énfasis6 9 18" xfId="226"/>
    <cellStyle name="20% - Énfasis6 9 19" xfId="227"/>
    <cellStyle name="20% - Énfasis6 9 2" xfId="228"/>
    <cellStyle name="20% - Énfasis6 9 20" xfId="229"/>
    <cellStyle name="20% - Énfasis6 9 21" xfId="230"/>
    <cellStyle name="20% - Énfasis6 9 22" xfId="231"/>
    <cellStyle name="20% - Énfasis6 9 3" xfId="232"/>
    <cellStyle name="20% - Énfasis6 9 4" xfId="233"/>
    <cellStyle name="20% - Énfasis6 9 5" xfId="234"/>
    <cellStyle name="20% - Énfasis6 9 6" xfId="235"/>
    <cellStyle name="20% - Énfasis6 9 7" xfId="236"/>
    <cellStyle name="20% - Énfasis6 9 8" xfId="237"/>
    <cellStyle name="20% - Énfasis6 9 9" xfId="238"/>
    <cellStyle name="40% - Énfasis1" xfId="239" builtinId="31" customBuiltin="1"/>
    <cellStyle name="40% - Énfasis1 10" xfId="240"/>
    <cellStyle name="40% - Énfasis1 11" xfId="241"/>
    <cellStyle name="40% - Énfasis1 12" xfId="242"/>
    <cellStyle name="40% - Énfasis1 13" xfId="243"/>
    <cellStyle name="40% - Énfasis1 14" xfId="244"/>
    <cellStyle name="40% - Énfasis1 15" xfId="245"/>
    <cellStyle name="40% - Énfasis1 16" xfId="246"/>
    <cellStyle name="40% - Énfasis1 17" xfId="247"/>
    <cellStyle name="40% - Énfasis1 18" xfId="248"/>
    <cellStyle name="40% - Énfasis1 2" xfId="249"/>
    <cellStyle name="40% - Énfasis1 3" xfId="250"/>
    <cellStyle name="40% - Énfasis1 4" xfId="251"/>
    <cellStyle name="40% - Énfasis1 5" xfId="252"/>
    <cellStyle name="40% - Énfasis1 6" xfId="253"/>
    <cellStyle name="40% - Énfasis1 7" xfId="254"/>
    <cellStyle name="40% - Énfasis1 8" xfId="255"/>
    <cellStyle name="40% - Énfasis1 9" xfId="256"/>
    <cellStyle name="40% - Énfasis1 9 10" xfId="257"/>
    <cellStyle name="40% - Énfasis1 9 11" xfId="258"/>
    <cellStyle name="40% - Énfasis1 9 12" xfId="259"/>
    <cellStyle name="40% - Énfasis1 9 13" xfId="260"/>
    <cellStyle name="40% - Énfasis1 9 14" xfId="261"/>
    <cellStyle name="40% - Énfasis1 9 15" xfId="262"/>
    <cellStyle name="40% - Énfasis1 9 16" xfId="263"/>
    <cellStyle name="40% - Énfasis1 9 17" xfId="264"/>
    <cellStyle name="40% - Énfasis1 9 18" xfId="265"/>
    <cellStyle name="40% - Énfasis1 9 19" xfId="266"/>
    <cellStyle name="40% - Énfasis1 9 2" xfId="267"/>
    <cellStyle name="40% - Énfasis1 9 20" xfId="268"/>
    <cellStyle name="40% - Énfasis1 9 21" xfId="269"/>
    <cellStyle name="40% - Énfasis1 9 22" xfId="270"/>
    <cellStyle name="40% - Énfasis1 9 3" xfId="271"/>
    <cellStyle name="40% - Énfasis1 9 4" xfId="272"/>
    <cellStyle name="40% - Énfasis1 9 5" xfId="273"/>
    <cellStyle name="40% - Énfasis1 9 6" xfId="274"/>
    <cellStyle name="40% - Énfasis1 9 7" xfId="275"/>
    <cellStyle name="40% - Énfasis1 9 8" xfId="276"/>
    <cellStyle name="40% - Énfasis1 9 9" xfId="277"/>
    <cellStyle name="40% - Énfasis2" xfId="278" builtinId="35" customBuiltin="1"/>
    <cellStyle name="40% - Énfasis2 10" xfId="279"/>
    <cellStyle name="40% - Énfasis2 11" xfId="280"/>
    <cellStyle name="40% - Énfasis2 12" xfId="281"/>
    <cellStyle name="40% - Énfasis2 13" xfId="282"/>
    <cellStyle name="40% - Énfasis2 14" xfId="283"/>
    <cellStyle name="40% - Énfasis2 15" xfId="284"/>
    <cellStyle name="40% - Énfasis2 16" xfId="285"/>
    <cellStyle name="40% - Énfasis2 17" xfId="286"/>
    <cellStyle name="40% - Énfasis2 18" xfId="287"/>
    <cellStyle name="40% - Énfasis2 2" xfId="288"/>
    <cellStyle name="40% - Énfasis2 3" xfId="289"/>
    <cellStyle name="40% - Énfasis2 4" xfId="290"/>
    <cellStyle name="40% - Énfasis2 5" xfId="291"/>
    <cellStyle name="40% - Énfasis2 6" xfId="292"/>
    <cellStyle name="40% - Énfasis2 7" xfId="293"/>
    <cellStyle name="40% - Énfasis2 8" xfId="294"/>
    <cellStyle name="40% - Énfasis2 9" xfId="295"/>
    <cellStyle name="40% - Énfasis2 9 10" xfId="296"/>
    <cellStyle name="40% - Énfasis2 9 11" xfId="297"/>
    <cellStyle name="40% - Énfasis2 9 12" xfId="298"/>
    <cellStyle name="40% - Énfasis2 9 13" xfId="299"/>
    <cellStyle name="40% - Énfasis2 9 14" xfId="300"/>
    <cellStyle name="40% - Énfasis2 9 15" xfId="301"/>
    <cellStyle name="40% - Énfasis2 9 16" xfId="302"/>
    <cellStyle name="40% - Énfasis2 9 17" xfId="303"/>
    <cellStyle name="40% - Énfasis2 9 18" xfId="304"/>
    <cellStyle name="40% - Énfasis2 9 19" xfId="305"/>
    <cellStyle name="40% - Énfasis2 9 2" xfId="306"/>
    <cellStyle name="40% - Énfasis2 9 20" xfId="307"/>
    <cellStyle name="40% - Énfasis2 9 21" xfId="308"/>
    <cellStyle name="40% - Énfasis2 9 22" xfId="309"/>
    <cellStyle name="40% - Énfasis2 9 3" xfId="310"/>
    <cellStyle name="40% - Énfasis2 9 4" xfId="311"/>
    <cellStyle name="40% - Énfasis2 9 5" xfId="312"/>
    <cellStyle name="40% - Énfasis2 9 6" xfId="313"/>
    <cellStyle name="40% - Énfasis2 9 7" xfId="314"/>
    <cellStyle name="40% - Énfasis2 9 8" xfId="315"/>
    <cellStyle name="40% - Énfasis2 9 9" xfId="316"/>
    <cellStyle name="40% - Énfasis3 10" xfId="317"/>
    <cellStyle name="40% - Énfasis3 11" xfId="318"/>
    <cellStyle name="40% - Énfasis3 12" xfId="319"/>
    <cellStyle name="40% - Énfasis3 13" xfId="320"/>
    <cellStyle name="40% - Énfasis3 14" xfId="321"/>
    <cellStyle name="40% - Énfasis3 15" xfId="322"/>
    <cellStyle name="40% - Énfasis3 16" xfId="323"/>
    <cellStyle name="40% - Énfasis3 17" xfId="324"/>
    <cellStyle name="40% - Énfasis3 18" xfId="325"/>
    <cellStyle name="40% - Énfasis3 19" xfId="326"/>
    <cellStyle name="40% - Énfasis3 2" xfId="327"/>
    <cellStyle name="40% - Énfasis3 20" xfId="328"/>
    <cellStyle name="40% - Énfasis3 3" xfId="329"/>
    <cellStyle name="40% - Énfasis3 4" xfId="330"/>
    <cellStyle name="40% - Énfasis3 5" xfId="331"/>
    <cellStyle name="40% - Énfasis3 6" xfId="332"/>
    <cellStyle name="40% - Énfasis3 7" xfId="333"/>
    <cellStyle name="40% - Énfasis3 8" xfId="334"/>
    <cellStyle name="40% - Énfasis3 9" xfId="335"/>
    <cellStyle name="40% - Énfasis3 9 10" xfId="336"/>
    <cellStyle name="40% - Énfasis3 9 11" xfId="337"/>
    <cellStyle name="40% - Énfasis3 9 12" xfId="338"/>
    <cellStyle name="40% - Énfasis3 9 13" xfId="339"/>
    <cellStyle name="40% - Énfasis3 9 14" xfId="340"/>
    <cellStyle name="40% - Énfasis3 9 15" xfId="341"/>
    <cellStyle name="40% - Énfasis3 9 16" xfId="342"/>
    <cellStyle name="40% - Énfasis3 9 17" xfId="343"/>
    <cellStyle name="40% - Énfasis3 9 18" xfId="344"/>
    <cellStyle name="40% - Énfasis3 9 19" xfId="345"/>
    <cellStyle name="40% - Énfasis3 9 2" xfId="346"/>
    <cellStyle name="40% - Énfasis3 9 20" xfId="347"/>
    <cellStyle name="40% - Énfasis3 9 21" xfId="348"/>
    <cellStyle name="40% - Énfasis3 9 22" xfId="349"/>
    <cellStyle name="40% - Énfasis3 9 3" xfId="350"/>
    <cellStyle name="40% - Énfasis3 9 4" xfId="351"/>
    <cellStyle name="40% - Énfasis3 9 5" xfId="352"/>
    <cellStyle name="40% - Énfasis3 9 6" xfId="353"/>
    <cellStyle name="40% - Énfasis3 9 7" xfId="354"/>
    <cellStyle name="40% - Énfasis3 9 8" xfId="355"/>
    <cellStyle name="40% - Énfasis3 9 9" xfId="356"/>
    <cellStyle name="40% - Énfasis4" xfId="357" builtinId="43" customBuiltin="1"/>
    <cellStyle name="40% - Énfasis4 10" xfId="358"/>
    <cellStyle name="40% - Énfasis4 11" xfId="359"/>
    <cellStyle name="40% - Énfasis4 12" xfId="360"/>
    <cellStyle name="40% - Énfasis4 13" xfId="361"/>
    <cellStyle name="40% - Énfasis4 14" xfId="362"/>
    <cellStyle name="40% - Énfasis4 15" xfId="363"/>
    <cellStyle name="40% - Énfasis4 16" xfId="364"/>
    <cellStyle name="40% - Énfasis4 17" xfId="365"/>
    <cellStyle name="40% - Énfasis4 18" xfId="366"/>
    <cellStyle name="40% - Énfasis4 2" xfId="367"/>
    <cellStyle name="40% - Énfasis4 3" xfId="368"/>
    <cellStyle name="40% - Énfasis4 4" xfId="369"/>
    <cellStyle name="40% - Énfasis4 5" xfId="370"/>
    <cellStyle name="40% - Énfasis4 6" xfId="371"/>
    <cellStyle name="40% - Énfasis4 7" xfId="372"/>
    <cellStyle name="40% - Énfasis4 8" xfId="373"/>
    <cellStyle name="40% - Énfasis4 9" xfId="374"/>
    <cellStyle name="40% - Énfasis4 9 10" xfId="375"/>
    <cellStyle name="40% - Énfasis4 9 11" xfId="376"/>
    <cellStyle name="40% - Énfasis4 9 12" xfId="377"/>
    <cellStyle name="40% - Énfasis4 9 13" xfId="378"/>
    <cellStyle name="40% - Énfasis4 9 14" xfId="379"/>
    <cellStyle name="40% - Énfasis4 9 15" xfId="380"/>
    <cellStyle name="40% - Énfasis4 9 16" xfId="381"/>
    <cellStyle name="40% - Énfasis4 9 17" xfId="382"/>
    <cellStyle name="40% - Énfasis4 9 18" xfId="383"/>
    <cellStyle name="40% - Énfasis4 9 19" xfId="384"/>
    <cellStyle name="40% - Énfasis4 9 2" xfId="385"/>
    <cellStyle name="40% - Énfasis4 9 20" xfId="386"/>
    <cellStyle name="40% - Énfasis4 9 21" xfId="387"/>
    <cellStyle name="40% - Énfasis4 9 22" xfId="388"/>
    <cellStyle name="40% - Énfasis4 9 3" xfId="389"/>
    <cellStyle name="40% - Énfasis4 9 4" xfId="390"/>
    <cellStyle name="40% - Énfasis4 9 5" xfId="391"/>
    <cellStyle name="40% - Énfasis4 9 6" xfId="392"/>
    <cellStyle name="40% - Énfasis4 9 7" xfId="393"/>
    <cellStyle name="40% - Énfasis4 9 8" xfId="394"/>
    <cellStyle name="40% - Énfasis4 9 9" xfId="395"/>
    <cellStyle name="40% - Énfasis5" xfId="396" builtinId="47" customBuiltin="1"/>
    <cellStyle name="40% - Énfasis5 10" xfId="397"/>
    <cellStyle name="40% - Énfasis5 11" xfId="398"/>
    <cellStyle name="40% - Énfasis5 12" xfId="399"/>
    <cellStyle name="40% - Énfasis5 13" xfId="400"/>
    <cellStyle name="40% - Énfasis5 14" xfId="401"/>
    <cellStyle name="40% - Énfasis5 15" xfId="402"/>
    <cellStyle name="40% - Énfasis5 16" xfId="403"/>
    <cellStyle name="40% - Énfasis5 17" xfId="404"/>
    <cellStyle name="40% - Énfasis5 18" xfId="405"/>
    <cellStyle name="40% - Énfasis5 2" xfId="406"/>
    <cellStyle name="40% - Énfasis5 3" xfId="407"/>
    <cellStyle name="40% - Énfasis5 4" xfId="408"/>
    <cellStyle name="40% - Énfasis5 5" xfId="409"/>
    <cellStyle name="40% - Énfasis5 6" xfId="410"/>
    <cellStyle name="40% - Énfasis5 7" xfId="411"/>
    <cellStyle name="40% - Énfasis5 8" xfId="412"/>
    <cellStyle name="40% - Énfasis5 9" xfId="413"/>
    <cellStyle name="40% - Énfasis5 9 10" xfId="414"/>
    <cellStyle name="40% - Énfasis5 9 11" xfId="415"/>
    <cellStyle name="40% - Énfasis5 9 12" xfId="416"/>
    <cellStyle name="40% - Énfasis5 9 13" xfId="417"/>
    <cellStyle name="40% - Énfasis5 9 14" xfId="418"/>
    <cellStyle name="40% - Énfasis5 9 15" xfId="419"/>
    <cellStyle name="40% - Énfasis5 9 16" xfId="420"/>
    <cellStyle name="40% - Énfasis5 9 17" xfId="421"/>
    <cellStyle name="40% - Énfasis5 9 18" xfId="422"/>
    <cellStyle name="40% - Énfasis5 9 19" xfId="423"/>
    <cellStyle name="40% - Énfasis5 9 2" xfId="424"/>
    <cellStyle name="40% - Énfasis5 9 20" xfId="425"/>
    <cellStyle name="40% - Énfasis5 9 21" xfId="426"/>
    <cellStyle name="40% - Énfasis5 9 22" xfId="427"/>
    <cellStyle name="40% - Énfasis5 9 3" xfId="428"/>
    <cellStyle name="40% - Énfasis5 9 4" xfId="429"/>
    <cellStyle name="40% - Énfasis5 9 5" xfId="430"/>
    <cellStyle name="40% - Énfasis5 9 6" xfId="431"/>
    <cellStyle name="40% - Énfasis5 9 7" xfId="432"/>
    <cellStyle name="40% - Énfasis5 9 8" xfId="433"/>
    <cellStyle name="40% - Énfasis5 9 9" xfId="434"/>
    <cellStyle name="40% - Énfasis6" xfId="435" builtinId="51" customBuiltin="1"/>
    <cellStyle name="40% - Énfasis6 10" xfId="436"/>
    <cellStyle name="40% - Énfasis6 11" xfId="437"/>
    <cellStyle name="40% - Énfasis6 12" xfId="438"/>
    <cellStyle name="40% - Énfasis6 13" xfId="439"/>
    <cellStyle name="40% - Énfasis6 14" xfId="440"/>
    <cellStyle name="40% - Énfasis6 15" xfId="441"/>
    <cellStyle name="40% - Énfasis6 16" xfId="442"/>
    <cellStyle name="40% - Énfasis6 17" xfId="443"/>
    <cellStyle name="40% - Énfasis6 18" xfId="444"/>
    <cellStyle name="40% - Énfasis6 2" xfId="445"/>
    <cellStyle name="40% - Énfasis6 3" xfId="446"/>
    <cellStyle name="40% - Énfasis6 4" xfId="447"/>
    <cellStyle name="40% - Énfasis6 5" xfId="448"/>
    <cellStyle name="40% - Énfasis6 6" xfId="449"/>
    <cellStyle name="40% - Énfasis6 7" xfId="450"/>
    <cellStyle name="40% - Énfasis6 8" xfId="451"/>
    <cellStyle name="40% - Énfasis6 9" xfId="452"/>
    <cellStyle name="40% - Énfasis6 9 10" xfId="453"/>
    <cellStyle name="40% - Énfasis6 9 11" xfId="454"/>
    <cellStyle name="40% - Énfasis6 9 12" xfId="455"/>
    <cellStyle name="40% - Énfasis6 9 13" xfId="456"/>
    <cellStyle name="40% - Énfasis6 9 14" xfId="457"/>
    <cellStyle name="40% - Énfasis6 9 15" xfId="458"/>
    <cellStyle name="40% - Énfasis6 9 16" xfId="459"/>
    <cellStyle name="40% - Énfasis6 9 17" xfId="460"/>
    <cellStyle name="40% - Énfasis6 9 18" xfId="461"/>
    <cellStyle name="40% - Énfasis6 9 19" xfId="462"/>
    <cellStyle name="40% - Énfasis6 9 2" xfId="463"/>
    <cellStyle name="40% - Énfasis6 9 20" xfId="464"/>
    <cellStyle name="40% - Énfasis6 9 21" xfId="465"/>
    <cellStyle name="40% - Énfasis6 9 22" xfId="466"/>
    <cellStyle name="40% - Énfasis6 9 3" xfId="467"/>
    <cellStyle name="40% - Énfasis6 9 4" xfId="468"/>
    <cellStyle name="40% - Énfasis6 9 5" xfId="469"/>
    <cellStyle name="40% - Énfasis6 9 6" xfId="470"/>
    <cellStyle name="40% - Énfasis6 9 7" xfId="471"/>
    <cellStyle name="40% - Énfasis6 9 8" xfId="472"/>
    <cellStyle name="40% - Énfasis6 9 9" xfId="473"/>
    <cellStyle name="60% - Énfasis1" xfId="474" builtinId="32" customBuiltin="1"/>
    <cellStyle name="60% - Énfasis1 10" xfId="475"/>
    <cellStyle name="60% - Énfasis1 11" xfId="476"/>
    <cellStyle name="60% - Énfasis1 12" xfId="477"/>
    <cellStyle name="60% - Énfasis1 13" xfId="478"/>
    <cellStyle name="60% - Énfasis1 14" xfId="479"/>
    <cellStyle name="60% - Énfasis1 15" xfId="480"/>
    <cellStyle name="60% - Énfasis1 16" xfId="481"/>
    <cellStyle name="60% - Énfasis1 17" xfId="482"/>
    <cellStyle name="60% - Énfasis1 18" xfId="483"/>
    <cellStyle name="60% - Énfasis1 2" xfId="484"/>
    <cellStyle name="60% - Énfasis1 3" xfId="485"/>
    <cellStyle name="60% - Énfasis1 4" xfId="486"/>
    <cellStyle name="60% - Énfasis1 5" xfId="487"/>
    <cellStyle name="60% - Énfasis1 6" xfId="488"/>
    <cellStyle name="60% - Énfasis1 7" xfId="489"/>
    <cellStyle name="60% - Énfasis1 8" xfId="490"/>
    <cellStyle name="60% - Énfasis1 9" xfId="491"/>
    <cellStyle name="60% - Énfasis1 9 10" xfId="492"/>
    <cellStyle name="60% - Énfasis1 9 11" xfId="493"/>
    <cellStyle name="60% - Énfasis1 9 12" xfId="494"/>
    <cellStyle name="60% - Énfasis1 9 13" xfId="495"/>
    <cellStyle name="60% - Énfasis1 9 14" xfId="496"/>
    <cellStyle name="60% - Énfasis1 9 15" xfId="497"/>
    <cellStyle name="60% - Énfasis1 9 16" xfId="498"/>
    <cellStyle name="60% - Énfasis1 9 17" xfId="499"/>
    <cellStyle name="60% - Énfasis1 9 18" xfId="500"/>
    <cellStyle name="60% - Énfasis1 9 19" xfId="501"/>
    <cellStyle name="60% - Énfasis1 9 2" xfId="502"/>
    <cellStyle name="60% - Énfasis1 9 20" xfId="503"/>
    <cellStyle name="60% - Énfasis1 9 21" xfId="504"/>
    <cellStyle name="60% - Énfasis1 9 22" xfId="505"/>
    <cellStyle name="60% - Énfasis1 9 3" xfId="506"/>
    <cellStyle name="60% - Énfasis1 9 4" xfId="507"/>
    <cellStyle name="60% - Énfasis1 9 5" xfId="508"/>
    <cellStyle name="60% - Énfasis1 9 6" xfId="509"/>
    <cellStyle name="60% - Énfasis1 9 7" xfId="510"/>
    <cellStyle name="60% - Énfasis1 9 8" xfId="511"/>
    <cellStyle name="60% - Énfasis1 9 9" xfId="512"/>
    <cellStyle name="60% - Énfasis2" xfId="513" builtinId="36" customBuiltin="1"/>
    <cellStyle name="60% - Énfasis2 10" xfId="514"/>
    <cellStyle name="60% - Énfasis2 11" xfId="515"/>
    <cellStyle name="60% - Énfasis2 12" xfId="516"/>
    <cellStyle name="60% - Énfasis2 13" xfId="517"/>
    <cellStyle name="60% - Énfasis2 14" xfId="518"/>
    <cellStyle name="60% - Énfasis2 15" xfId="519"/>
    <cellStyle name="60% - Énfasis2 16" xfId="520"/>
    <cellStyle name="60% - Énfasis2 17" xfId="521"/>
    <cellStyle name="60% - Énfasis2 18" xfId="522"/>
    <cellStyle name="60% - Énfasis2 2" xfId="523"/>
    <cellStyle name="60% - Énfasis2 3" xfId="524"/>
    <cellStyle name="60% - Énfasis2 4" xfId="525"/>
    <cellStyle name="60% - Énfasis2 5" xfId="526"/>
    <cellStyle name="60% - Énfasis2 6" xfId="527"/>
    <cellStyle name="60% - Énfasis2 7" xfId="528"/>
    <cellStyle name="60% - Énfasis2 8" xfId="529"/>
    <cellStyle name="60% - Énfasis2 9" xfId="530"/>
    <cellStyle name="60% - Énfasis2 9 10" xfId="531"/>
    <cellStyle name="60% - Énfasis2 9 11" xfId="532"/>
    <cellStyle name="60% - Énfasis2 9 12" xfId="533"/>
    <cellStyle name="60% - Énfasis2 9 13" xfId="534"/>
    <cellStyle name="60% - Énfasis2 9 14" xfId="535"/>
    <cellStyle name="60% - Énfasis2 9 15" xfId="536"/>
    <cellStyle name="60% - Énfasis2 9 16" xfId="537"/>
    <cellStyle name="60% - Énfasis2 9 17" xfId="538"/>
    <cellStyle name="60% - Énfasis2 9 18" xfId="539"/>
    <cellStyle name="60% - Énfasis2 9 19" xfId="540"/>
    <cellStyle name="60% - Énfasis2 9 2" xfId="541"/>
    <cellStyle name="60% - Énfasis2 9 20" xfId="542"/>
    <cellStyle name="60% - Énfasis2 9 21" xfId="543"/>
    <cellStyle name="60% - Énfasis2 9 22" xfId="544"/>
    <cellStyle name="60% - Énfasis2 9 3" xfId="545"/>
    <cellStyle name="60% - Énfasis2 9 4" xfId="546"/>
    <cellStyle name="60% - Énfasis2 9 5" xfId="547"/>
    <cellStyle name="60% - Énfasis2 9 6" xfId="548"/>
    <cellStyle name="60% - Énfasis2 9 7" xfId="549"/>
    <cellStyle name="60% - Énfasis2 9 8" xfId="550"/>
    <cellStyle name="60% - Énfasis2 9 9" xfId="551"/>
    <cellStyle name="60% - Énfasis3 10" xfId="552"/>
    <cellStyle name="60% - Énfasis3 11" xfId="553"/>
    <cellStyle name="60% - Énfasis3 12" xfId="554"/>
    <cellStyle name="60% - Énfasis3 13" xfId="555"/>
    <cellStyle name="60% - Énfasis3 14" xfId="556"/>
    <cellStyle name="60% - Énfasis3 15" xfId="557"/>
    <cellStyle name="60% - Énfasis3 16" xfId="558"/>
    <cellStyle name="60% - Énfasis3 17" xfId="559"/>
    <cellStyle name="60% - Énfasis3 18" xfId="560"/>
    <cellStyle name="60% - Énfasis3 19" xfId="561"/>
    <cellStyle name="60% - Énfasis3 2" xfId="562"/>
    <cellStyle name="60% - Énfasis3 20" xfId="563"/>
    <cellStyle name="60% - Énfasis3 3" xfId="564"/>
    <cellStyle name="60% - Énfasis3 4" xfId="565"/>
    <cellStyle name="60% - Énfasis3 5" xfId="566"/>
    <cellStyle name="60% - Énfasis3 6" xfId="567"/>
    <cellStyle name="60% - Énfasis3 7" xfId="568"/>
    <cellStyle name="60% - Énfasis3 8" xfId="569"/>
    <cellStyle name="60% - Énfasis3 9" xfId="570"/>
    <cellStyle name="60% - Énfasis3 9 10" xfId="571"/>
    <cellStyle name="60% - Énfasis3 9 11" xfId="572"/>
    <cellStyle name="60% - Énfasis3 9 12" xfId="573"/>
    <cellStyle name="60% - Énfasis3 9 13" xfId="574"/>
    <cellStyle name="60% - Énfasis3 9 14" xfId="575"/>
    <cellStyle name="60% - Énfasis3 9 15" xfId="576"/>
    <cellStyle name="60% - Énfasis3 9 16" xfId="577"/>
    <cellStyle name="60% - Énfasis3 9 17" xfId="578"/>
    <cellStyle name="60% - Énfasis3 9 18" xfId="579"/>
    <cellStyle name="60% - Énfasis3 9 19" xfId="580"/>
    <cellStyle name="60% - Énfasis3 9 2" xfId="581"/>
    <cellStyle name="60% - Énfasis3 9 20" xfId="582"/>
    <cellStyle name="60% - Énfasis3 9 21" xfId="583"/>
    <cellStyle name="60% - Énfasis3 9 22" xfId="584"/>
    <cellStyle name="60% - Énfasis3 9 3" xfId="585"/>
    <cellStyle name="60% - Énfasis3 9 4" xfId="586"/>
    <cellStyle name="60% - Énfasis3 9 5" xfId="587"/>
    <cellStyle name="60% - Énfasis3 9 6" xfId="588"/>
    <cellStyle name="60% - Énfasis3 9 7" xfId="589"/>
    <cellStyle name="60% - Énfasis3 9 8" xfId="590"/>
    <cellStyle name="60% - Énfasis3 9 9" xfId="591"/>
    <cellStyle name="60% - Énfasis4 10" xfId="592"/>
    <cellStyle name="60% - Énfasis4 11" xfId="593"/>
    <cellStyle name="60% - Énfasis4 12" xfId="594"/>
    <cellStyle name="60% - Énfasis4 13" xfId="595"/>
    <cellStyle name="60% - Énfasis4 14" xfId="596"/>
    <cellStyle name="60% - Énfasis4 15" xfId="597"/>
    <cellStyle name="60% - Énfasis4 16" xfId="598"/>
    <cellStyle name="60% - Énfasis4 17" xfId="599"/>
    <cellStyle name="60% - Énfasis4 18" xfId="600"/>
    <cellStyle name="60% - Énfasis4 19" xfId="601"/>
    <cellStyle name="60% - Énfasis4 2" xfId="602"/>
    <cellStyle name="60% - Énfasis4 20" xfId="603"/>
    <cellStyle name="60% - Énfasis4 3" xfId="604"/>
    <cellStyle name="60% - Énfasis4 4" xfId="605"/>
    <cellStyle name="60% - Énfasis4 5" xfId="606"/>
    <cellStyle name="60% - Énfasis4 6" xfId="607"/>
    <cellStyle name="60% - Énfasis4 7" xfId="608"/>
    <cellStyle name="60% - Énfasis4 8" xfId="609"/>
    <cellStyle name="60% - Énfasis4 9" xfId="610"/>
    <cellStyle name="60% - Énfasis4 9 10" xfId="611"/>
    <cellStyle name="60% - Énfasis4 9 11" xfId="612"/>
    <cellStyle name="60% - Énfasis4 9 12" xfId="613"/>
    <cellStyle name="60% - Énfasis4 9 13" xfId="614"/>
    <cellStyle name="60% - Énfasis4 9 14" xfId="615"/>
    <cellStyle name="60% - Énfasis4 9 15" xfId="616"/>
    <cellStyle name="60% - Énfasis4 9 16" xfId="617"/>
    <cellStyle name="60% - Énfasis4 9 17" xfId="618"/>
    <cellStyle name="60% - Énfasis4 9 18" xfId="619"/>
    <cellStyle name="60% - Énfasis4 9 19" xfId="620"/>
    <cellStyle name="60% - Énfasis4 9 2" xfId="621"/>
    <cellStyle name="60% - Énfasis4 9 20" xfId="622"/>
    <cellStyle name="60% - Énfasis4 9 21" xfId="623"/>
    <cellStyle name="60% - Énfasis4 9 22" xfId="624"/>
    <cellStyle name="60% - Énfasis4 9 3" xfId="625"/>
    <cellStyle name="60% - Énfasis4 9 4" xfId="626"/>
    <cellStyle name="60% - Énfasis4 9 5" xfId="627"/>
    <cellStyle name="60% - Énfasis4 9 6" xfId="628"/>
    <cellStyle name="60% - Énfasis4 9 7" xfId="629"/>
    <cellStyle name="60% - Énfasis4 9 8" xfId="630"/>
    <cellStyle name="60% - Énfasis4 9 9" xfId="631"/>
    <cellStyle name="60% - Énfasis5" xfId="632" builtinId="48" customBuiltin="1"/>
    <cellStyle name="60% - Énfasis5 10" xfId="633"/>
    <cellStyle name="60% - Énfasis5 11" xfId="634"/>
    <cellStyle name="60% - Énfasis5 12" xfId="635"/>
    <cellStyle name="60% - Énfasis5 13" xfId="636"/>
    <cellStyle name="60% - Énfasis5 14" xfId="637"/>
    <cellStyle name="60% - Énfasis5 15" xfId="638"/>
    <cellStyle name="60% - Énfasis5 16" xfId="639"/>
    <cellStyle name="60% - Énfasis5 17" xfId="640"/>
    <cellStyle name="60% - Énfasis5 18" xfId="641"/>
    <cellStyle name="60% - Énfasis5 2" xfId="642"/>
    <cellStyle name="60% - Énfasis5 3" xfId="643"/>
    <cellStyle name="60% - Énfasis5 4" xfId="644"/>
    <cellStyle name="60% - Énfasis5 5" xfId="645"/>
    <cellStyle name="60% - Énfasis5 6" xfId="646"/>
    <cellStyle name="60% - Énfasis5 7" xfId="647"/>
    <cellStyle name="60% - Énfasis5 8" xfId="648"/>
    <cellStyle name="60% - Énfasis5 9" xfId="649"/>
    <cellStyle name="60% - Énfasis5 9 10" xfId="650"/>
    <cellStyle name="60% - Énfasis5 9 11" xfId="651"/>
    <cellStyle name="60% - Énfasis5 9 12" xfId="652"/>
    <cellStyle name="60% - Énfasis5 9 13" xfId="653"/>
    <cellStyle name="60% - Énfasis5 9 14" xfId="654"/>
    <cellStyle name="60% - Énfasis5 9 15" xfId="655"/>
    <cellStyle name="60% - Énfasis5 9 16" xfId="656"/>
    <cellStyle name="60% - Énfasis5 9 17" xfId="657"/>
    <cellStyle name="60% - Énfasis5 9 18" xfId="658"/>
    <cellStyle name="60% - Énfasis5 9 19" xfId="659"/>
    <cellStyle name="60% - Énfasis5 9 2" xfId="660"/>
    <cellStyle name="60% - Énfasis5 9 20" xfId="661"/>
    <cellStyle name="60% - Énfasis5 9 21" xfId="662"/>
    <cellStyle name="60% - Énfasis5 9 22" xfId="663"/>
    <cellStyle name="60% - Énfasis5 9 3" xfId="664"/>
    <cellStyle name="60% - Énfasis5 9 4" xfId="665"/>
    <cellStyle name="60% - Énfasis5 9 5" xfId="666"/>
    <cellStyle name="60% - Énfasis5 9 6" xfId="667"/>
    <cellStyle name="60% - Énfasis5 9 7" xfId="668"/>
    <cellStyle name="60% - Énfasis5 9 8" xfId="669"/>
    <cellStyle name="60% - Énfasis5 9 9" xfId="670"/>
    <cellStyle name="60% - Énfasis6 10" xfId="671"/>
    <cellStyle name="60% - Énfasis6 11" xfId="672"/>
    <cellStyle name="60% - Énfasis6 12" xfId="673"/>
    <cellStyle name="60% - Énfasis6 13" xfId="674"/>
    <cellStyle name="60% - Énfasis6 14" xfId="675"/>
    <cellStyle name="60% - Énfasis6 15" xfId="676"/>
    <cellStyle name="60% - Énfasis6 16" xfId="677"/>
    <cellStyle name="60% - Énfasis6 17" xfId="678"/>
    <cellStyle name="60% - Énfasis6 18" xfId="679"/>
    <cellStyle name="60% - Énfasis6 19" xfId="680"/>
    <cellStyle name="60% - Énfasis6 2" xfId="681"/>
    <cellStyle name="60% - Énfasis6 20" xfId="682"/>
    <cellStyle name="60% - Énfasis6 3" xfId="683"/>
    <cellStyle name="60% - Énfasis6 4" xfId="684"/>
    <cellStyle name="60% - Énfasis6 5" xfId="685"/>
    <cellStyle name="60% - Énfasis6 6" xfId="686"/>
    <cellStyle name="60% - Énfasis6 7" xfId="687"/>
    <cellStyle name="60% - Énfasis6 8" xfId="688"/>
    <cellStyle name="60% - Énfasis6 9" xfId="689"/>
    <cellStyle name="60% - Énfasis6 9 10" xfId="690"/>
    <cellStyle name="60% - Énfasis6 9 11" xfId="691"/>
    <cellStyle name="60% - Énfasis6 9 12" xfId="692"/>
    <cellStyle name="60% - Énfasis6 9 13" xfId="693"/>
    <cellStyle name="60% - Énfasis6 9 14" xfId="694"/>
    <cellStyle name="60% - Énfasis6 9 15" xfId="695"/>
    <cellStyle name="60% - Énfasis6 9 16" xfId="696"/>
    <cellStyle name="60% - Énfasis6 9 17" xfId="697"/>
    <cellStyle name="60% - Énfasis6 9 18" xfId="698"/>
    <cellStyle name="60% - Énfasis6 9 19" xfId="699"/>
    <cellStyle name="60% - Énfasis6 9 2" xfId="700"/>
    <cellStyle name="60% - Énfasis6 9 20" xfId="701"/>
    <cellStyle name="60% - Énfasis6 9 21" xfId="702"/>
    <cellStyle name="60% - Énfasis6 9 22" xfId="703"/>
    <cellStyle name="60% - Énfasis6 9 3" xfId="704"/>
    <cellStyle name="60% - Énfasis6 9 4" xfId="705"/>
    <cellStyle name="60% - Énfasis6 9 5" xfId="706"/>
    <cellStyle name="60% - Énfasis6 9 6" xfId="707"/>
    <cellStyle name="60% - Énfasis6 9 7" xfId="708"/>
    <cellStyle name="60% - Énfasis6 9 8" xfId="709"/>
    <cellStyle name="60% - Énfasis6 9 9" xfId="710"/>
    <cellStyle name="Buena 10" xfId="711"/>
    <cellStyle name="Buena 11" xfId="712"/>
    <cellStyle name="Buena 12" xfId="713"/>
    <cellStyle name="Buena 13" xfId="714"/>
    <cellStyle name="Buena 14" xfId="715"/>
    <cellStyle name="Buena 15" xfId="716"/>
    <cellStyle name="Buena 16" xfId="717"/>
    <cellStyle name="Buena 17" xfId="718"/>
    <cellStyle name="Buena 18" xfId="719"/>
    <cellStyle name="Buena 2" xfId="720"/>
    <cellStyle name="Buena 3" xfId="721"/>
    <cellStyle name="Buena 4" xfId="722"/>
    <cellStyle name="Buena 5" xfId="723"/>
    <cellStyle name="Buena 6" xfId="724"/>
    <cellStyle name="Buena 7" xfId="725"/>
    <cellStyle name="Buena 8" xfId="726"/>
    <cellStyle name="Buena 9" xfId="727"/>
    <cellStyle name="Buena 9 10" xfId="728"/>
    <cellStyle name="Buena 9 11" xfId="729"/>
    <cellStyle name="Buena 9 12" xfId="730"/>
    <cellStyle name="Buena 9 13" xfId="731"/>
    <cellStyle name="Buena 9 14" xfId="732"/>
    <cellStyle name="Buena 9 15" xfId="733"/>
    <cellStyle name="Buena 9 16" xfId="734"/>
    <cellStyle name="Buena 9 17" xfId="735"/>
    <cellStyle name="Buena 9 18" xfId="736"/>
    <cellStyle name="Buena 9 19" xfId="737"/>
    <cellStyle name="Buena 9 2" xfId="738"/>
    <cellStyle name="Buena 9 20" xfId="739"/>
    <cellStyle name="Buena 9 21" xfId="740"/>
    <cellStyle name="Buena 9 22" xfId="741"/>
    <cellStyle name="Buena 9 3" xfId="742"/>
    <cellStyle name="Buena 9 4" xfId="743"/>
    <cellStyle name="Buena 9 5" xfId="744"/>
    <cellStyle name="Buena 9 6" xfId="745"/>
    <cellStyle name="Buena 9 7" xfId="746"/>
    <cellStyle name="Buena 9 8" xfId="747"/>
    <cellStyle name="Buena 9 9" xfId="748"/>
    <cellStyle name="Cálculo" xfId="749" builtinId="22" customBuiltin="1"/>
    <cellStyle name="Cálculo 10" xfId="750"/>
    <cellStyle name="Cálculo 11" xfId="751"/>
    <cellStyle name="Cálculo 12" xfId="752"/>
    <cellStyle name="Cálculo 13" xfId="753"/>
    <cellStyle name="Cálculo 14" xfId="754"/>
    <cellStyle name="Cálculo 15" xfId="755"/>
    <cellStyle name="Cálculo 16" xfId="756"/>
    <cellStyle name="Cálculo 17" xfId="757"/>
    <cellStyle name="Cálculo 18" xfId="758"/>
    <cellStyle name="Cálculo 2" xfId="759"/>
    <cellStyle name="Cálculo 3" xfId="760"/>
    <cellStyle name="Cálculo 4" xfId="761"/>
    <cellStyle name="Cálculo 5" xfId="762"/>
    <cellStyle name="Cálculo 6" xfId="763"/>
    <cellStyle name="Cálculo 7" xfId="764"/>
    <cellStyle name="Cálculo 8" xfId="765"/>
    <cellStyle name="Cálculo 9" xfId="766"/>
    <cellStyle name="Cálculo 9 10" xfId="767"/>
    <cellStyle name="Cálculo 9 11" xfId="768"/>
    <cellStyle name="Cálculo 9 12" xfId="769"/>
    <cellStyle name="Cálculo 9 13" xfId="770"/>
    <cellStyle name="Cálculo 9 14" xfId="771"/>
    <cellStyle name="Cálculo 9 15" xfId="772"/>
    <cellStyle name="Cálculo 9 16" xfId="773"/>
    <cellStyle name="Cálculo 9 17" xfId="774"/>
    <cellStyle name="Cálculo 9 18" xfId="775"/>
    <cellStyle name="Cálculo 9 19" xfId="776"/>
    <cellStyle name="Cálculo 9 2" xfId="777"/>
    <cellStyle name="Cálculo 9 20" xfId="778"/>
    <cellStyle name="Cálculo 9 21" xfId="779"/>
    <cellStyle name="Cálculo 9 22" xfId="780"/>
    <cellStyle name="Cálculo 9 3" xfId="781"/>
    <cellStyle name="Cálculo 9 4" xfId="782"/>
    <cellStyle name="Cálculo 9 5" xfId="783"/>
    <cellStyle name="Cálculo 9 6" xfId="784"/>
    <cellStyle name="Cálculo 9 7" xfId="785"/>
    <cellStyle name="Cálculo 9 8" xfId="786"/>
    <cellStyle name="Cálculo 9 9" xfId="787"/>
    <cellStyle name="Celda de comprobación" xfId="788" builtinId="23" customBuiltin="1"/>
    <cellStyle name="Celda de comprobación 10" xfId="789"/>
    <cellStyle name="Celda de comprobación 11" xfId="790"/>
    <cellStyle name="Celda de comprobación 12" xfId="791"/>
    <cellStyle name="Celda de comprobación 13" xfId="792"/>
    <cellStyle name="Celda de comprobación 14" xfId="793"/>
    <cellStyle name="Celda de comprobación 15" xfId="794"/>
    <cellStyle name="Celda de comprobación 16" xfId="795"/>
    <cellStyle name="Celda de comprobación 17" xfId="796"/>
    <cellStyle name="Celda de comprobación 18" xfId="797"/>
    <cellStyle name="Celda de comprobación 2" xfId="798"/>
    <cellStyle name="Celda de comprobación 3" xfId="799"/>
    <cellStyle name="Celda de comprobación 4" xfId="800"/>
    <cellStyle name="Celda de comprobación 5" xfId="801"/>
    <cellStyle name="Celda de comprobación 6" xfId="802"/>
    <cellStyle name="Celda de comprobación 7" xfId="803"/>
    <cellStyle name="Celda de comprobación 8" xfId="804"/>
    <cellStyle name="Celda de comprobación 9" xfId="805"/>
    <cellStyle name="Celda de comprobación 9 10" xfId="806"/>
    <cellStyle name="Celda de comprobación 9 11" xfId="807"/>
    <cellStyle name="Celda de comprobación 9 12" xfId="808"/>
    <cellStyle name="Celda de comprobación 9 13" xfId="809"/>
    <cellStyle name="Celda de comprobación 9 14" xfId="810"/>
    <cellStyle name="Celda de comprobación 9 15" xfId="811"/>
    <cellStyle name="Celda de comprobación 9 16" xfId="812"/>
    <cellStyle name="Celda de comprobación 9 17" xfId="813"/>
    <cellStyle name="Celda de comprobación 9 18" xfId="814"/>
    <cellStyle name="Celda de comprobación 9 19" xfId="815"/>
    <cellStyle name="Celda de comprobación 9 2" xfId="816"/>
    <cellStyle name="Celda de comprobación 9 20" xfId="817"/>
    <cellStyle name="Celda de comprobación 9 21" xfId="818"/>
    <cellStyle name="Celda de comprobación 9 22" xfId="819"/>
    <cellStyle name="Celda de comprobación 9 3" xfId="820"/>
    <cellStyle name="Celda de comprobación 9 4" xfId="821"/>
    <cellStyle name="Celda de comprobación 9 5" xfId="822"/>
    <cellStyle name="Celda de comprobación 9 6" xfId="823"/>
    <cellStyle name="Celda de comprobación 9 7" xfId="824"/>
    <cellStyle name="Celda de comprobación 9 8" xfId="825"/>
    <cellStyle name="Celda de comprobación 9 9" xfId="826"/>
    <cellStyle name="Celda vinculada" xfId="827" builtinId="24" customBuiltin="1"/>
    <cellStyle name="Celda vinculada 10" xfId="828"/>
    <cellStyle name="Celda vinculada 11" xfId="829"/>
    <cellStyle name="Celda vinculada 12" xfId="830"/>
    <cellStyle name="Celda vinculada 13" xfId="831"/>
    <cellStyle name="Celda vinculada 14" xfId="832"/>
    <cellStyle name="Celda vinculada 15" xfId="833"/>
    <cellStyle name="Celda vinculada 16" xfId="834"/>
    <cellStyle name="Celda vinculada 17" xfId="835"/>
    <cellStyle name="Celda vinculada 18" xfId="836"/>
    <cellStyle name="Celda vinculada 2" xfId="837"/>
    <cellStyle name="Celda vinculada 3" xfId="838"/>
    <cellStyle name="Celda vinculada 4" xfId="839"/>
    <cellStyle name="Celda vinculada 5" xfId="840"/>
    <cellStyle name="Celda vinculada 6" xfId="841"/>
    <cellStyle name="Celda vinculada 7" xfId="842"/>
    <cellStyle name="Celda vinculada 8" xfId="843"/>
    <cellStyle name="Celda vinculada 9" xfId="844"/>
    <cellStyle name="Celda vinculada 9 10" xfId="845"/>
    <cellStyle name="Celda vinculada 9 11" xfId="846"/>
    <cellStyle name="Celda vinculada 9 12" xfId="847"/>
    <cellStyle name="Celda vinculada 9 13" xfId="848"/>
    <cellStyle name="Celda vinculada 9 14" xfId="849"/>
    <cellStyle name="Celda vinculada 9 15" xfId="850"/>
    <cellStyle name="Celda vinculada 9 16" xfId="851"/>
    <cellStyle name="Celda vinculada 9 17" xfId="852"/>
    <cellStyle name="Celda vinculada 9 18" xfId="853"/>
    <cellStyle name="Celda vinculada 9 19" xfId="854"/>
    <cellStyle name="Celda vinculada 9 2" xfId="855"/>
    <cellStyle name="Celda vinculada 9 20" xfId="856"/>
    <cellStyle name="Celda vinculada 9 21" xfId="857"/>
    <cellStyle name="Celda vinculada 9 22" xfId="858"/>
    <cellStyle name="Celda vinculada 9 3" xfId="859"/>
    <cellStyle name="Celda vinculada 9 4" xfId="860"/>
    <cellStyle name="Celda vinculada 9 5" xfId="861"/>
    <cellStyle name="Celda vinculada 9 6" xfId="862"/>
    <cellStyle name="Celda vinculada 9 7" xfId="863"/>
    <cellStyle name="Celda vinculada 9 8" xfId="864"/>
    <cellStyle name="Celda vinculada 9 9" xfId="865"/>
    <cellStyle name="Coma 2" xfId="866"/>
    <cellStyle name="Coma 2 2" xfId="867"/>
    <cellStyle name="Encabezado 4" xfId="868" builtinId="19" customBuiltin="1"/>
    <cellStyle name="Encabezado 4 10" xfId="869"/>
    <cellStyle name="Encabezado 4 11" xfId="870"/>
    <cellStyle name="Encabezado 4 12" xfId="871"/>
    <cellStyle name="Encabezado 4 13" xfId="872"/>
    <cellStyle name="Encabezado 4 14" xfId="873"/>
    <cellStyle name="Encabezado 4 15" xfId="874"/>
    <cellStyle name="Encabezado 4 16" xfId="875"/>
    <cellStyle name="Encabezado 4 17" xfId="876"/>
    <cellStyle name="Encabezado 4 18" xfId="877"/>
    <cellStyle name="Encabezado 4 2" xfId="878"/>
    <cellStyle name="Encabezado 4 3" xfId="879"/>
    <cellStyle name="Encabezado 4 4" xfId="880"/>
    <cellStyle name="Encabezado 4 5" xfId="881"/>
    <cellStyle name="Encabezado 4 6" xfId="882"/>
    <cellStyle name="Encabezado 4 7" xfId="883"/>
    <cellStyle name="Encabezado 4 8" xfId="884"/>
    <cellStyle name="Encabezado 4 9" xfId="885"/>
    <cellStyle name="Encabezado 4 9 10" xfId="886"/>
    <cellStyle name="Encabezado 4 9 11" xfId="887"/>
    <cellStyle name="Encabezado 4 9 12" xfId="888"/>
    <cellStyle name="Encabezado 4 9 13" xfId="889"/>
    <cellStyle name="Encabezado 4 9 14" xfId="890"/>
    <cellStyle name="Encabezado 4 9 15" xfId="891"/>
    <cellStyle name="Encabezado 4 9 16" xfId="892"/>
    <cellStyle name="Encabezado 4 9 17" xfId="893"/>
    <cellStyle name="Encabezado 4 9 18" xfId="894"/>
    <cellStyle name="Encabezado 4 9 19" xfId="895"/>
    <cellStyle name="Encabezado 4 9 2" xfId="896"/>
    <cellStyle name="Encabezado 4 9 20" xfId="897"/>
    <cellStyle name="Encabezado 4 9 21" xfId="898"/>
    <cellStyle name="Encabezado 4 9 22" xfId="899"/>
    <cellStyle name="Encabezado 4 9 3" xfId="900"/>
    <cellStyle name="Encabezado 4 9 4" xfId="901"/>
    <cellStyle name="Encabezado 4 9 5" xfId="902"/>
    <cellStyle name="Encabezado 4 9 6" xfId="903"/>
    <cellStyle name="Encabezado 4 9 7" xfId="904"/>
    <cellStyle name="Encabezado 4 9 8" xfId="905"/>
    <cellStyle name="Encabezado 4 9 9" xfId="906"/>
    <cellStyle name="Énfasis1" xfId="907" builtinId="29" customBuiltin="1"/>
    <cellStyle name="Énfasis1 10" xfId="908"/>
    <cellStyle name="Énfasis1 11" xfId="909"/>
    <cellStyle name="Énfasis1 12" xfId="910"/>
    <cellStyle name="Énfasis1 13" xfId="911"/>
    <cellStyle name="Énfasis1 14" xfId="912"/>
    <cellStyle name="Énfasis1 15" xfId="913"/>
    <cellStyle name="Énfasis1 16" xfId="914"/>
    <cellStyle name="Énfasis1 17" xfId="915"/>
    <cellStyle name="Énfasis1 18" xfId="916"/>
    <cellStyle name="Énfasis1 2" xfId="917"/>
    <cellStyle name="Énfasis1 3" xfId="918"/>
    <cellStyle name="Énfasis1 4" xfId="919"/>
    <cellStyle name="Énfasis1 5" xfId="920"/>
    <cellStyle name="Énfasis1 6" xfId="921"/>
    <cellStyle name="Énfasis1 7" xfId="922"/>
    <cellStyle name="Énfasis1 8" xfId="923"/>
    <cellStyle name="Énfasis1 9" xfId="924"/>
    <cellStyle name="Énfasis1 9 10" xfId="925"/>
    <cellStyle name="Énfasis1 9 11" xfId="926"/>
    <cellStyle name="Énfasis1 9 12" xfId="927"/>
    <cellStyle name="Énfasis1 9 13" xfId="928"/>
    <cellStyle name="Énfasis1 9 14" xfId="929"/>
    <cellStyle name="Énfasis1 9 15" xfId="930"/>
    <cellStyle name="Énfasis1 9 16" xfId="931"/>
    <cellStyle name="Énfasis1 9 17" xfId="932"/>
    <cellStyle name="Énfasis1 9 18" xfId="933"/>
    <cellStyle name="Énfasis1 9 19" xfId="934"/>
    <cellStyle name="Énfasis1 9 2" xfId="935"/>
    <cellStyle name="Énfasis1 9 20" xfId="936"/>
    <cellStyle name="Énfasis1 9 21" xfId="937"/>
    <cellStyle name="Énfasis1 9 22" xfId="938"/>
    <cellStyle name="Énfasis1 9 3" xfId="939"/>
    <cellStyle name="Énfasis1 9 4" xfId="940"/>
    <cellStyle name="Énfasis1 9 5" xfId="941"/>
    <cellStyle name="Énfasis1 9 6" xfId="942"/>
    <cellStyle name="Énfasis1 9 7" xfId="943"/>
    <cellStyle name="Énfasis1 9 8" xfId="944"/>
    <cellStyle name="Énfasis1 9 9" xfId="945"/>
    <cellStyle name="Énfasis2" xfId="946" builtinId="33" customBuiltin="1"/>
    <cellStyle name="Énfasis2 10" xfId="947"/>
    <cellStyle name="Énfasis2 11" xfId="948"/>
    <cellStyle name="Énfasis2 12" xfId="949"/>
    <cellStyle name="Énfasis2 13" xfId="950"/>
    <cellStyle name="Énfasis2 14" xfId="951"/>
    <cellStyle name="Énfasis2 15" xfId="952"/>
    <cellStyle name="Énfasis2 16" xfId="953"/>
    <cellStyle name="Énfasis2 17" xfId="954"/>
    <cellStyle name="Énfasis2 18" xfId="955"/>
    <cellStyle name="Énfasis2 2" xfId="956"/>
    <cellStyle name="Énfasis2 3" xfId="957"/>
    <cellStyle name="Énfasis2 4" xfId="958"/>
    <cellStyle name="Énfasis2 5" xfId="959"/>
    <cellStyle name="Énfasis2 6" xfId="960"/>
    <cellStyle name="Énfasis2 7" xfId="961"/>
    <cellStyle name="Énfasis2 8" xfId="962"/>
    <cellStyle name="Énfasis2 9" xfId="963"/>
    <cellStyle name="Énfasis2 9 10" xfId="964"/>
    <cellStyle name="Énfasis2 9 11" xfId="965"/>
    <cellStyle name="Énfasis2 9 12" xfId="966"/>
    <cellStyle name="Énfasis2 9 13" xfId="967"/>
    <cellStyle name="Énfasis2 9 14" xfId="968"/>
    <cellStyle name="Énfasis2 9 15" xfId="969"/>
    <cellStyle name="Énfasis2 9 16" xfId="970"/>
    <cellStyle name="Énfasis2 9 17" xfId="971"/>
    <cellStyle name="Énfasis2 9 18" xfId="972"/>
    <cellStyle name="Énfasis2 9 19" xfId="973"/>
    <cellStyle name="Énfasis2 9 2" xfId="974"/>
    <cellStyle name="Énfasis2 9 20" xfId="975"/>
    <cellStyle name="Énfasis2 9 21" xfId="976"/>
    <cellStyle name="Énfasis2 9 22" xfId="977"/>
    <cellStyle name="Énfasis2 9 3" xfId="978"/>
    <cellStyle name="Énfasis2 9 4" xfId="979"/>
    <cellStyle name="Énfasis2 9 5" xfId="980"/>
    <cellStyle name="Énfasis2 9 6" xfId="981"/>
    <cellStyle name="Énfasis2 9 7" xfId="982"/>
    <cellStyle name="Énfasis2 9 8" xfId="983"/>
    <cellStyle name="Énfasis2 9 9" xfId="984"/>
    <cellStyle name="Énfasis3" xfId="985" builtinId="37" customBuiltin="1"/>
    <cellStyle name="Énfasis3 10" xfId="986"/>
    <cellStyle name="Énfasis3 11" xfId="987"/>
    <cellStyle name="Énfasis3 12" xfId="988"/>
    <cellStyle name="Énfasis3 13" xfId="989"/>
    <cellStyle name="Énfasis3 14" xfId="990"/>
    <cellStyle name="Énfasis3 15" xfId="991"/>
    <cellStyle name="Énfasis3 16" xfId="992"/>
    <cellStyle name="Énfasis3 17" xfId="993"/>
    <cellStyle name="Énfasis3 18" xfId="994"/>
    <cellStyle name="Énfasis3 2" xfId="995"/>
    <cellStyle name="Énfasis3 3" xfId="996"/>
    <cellStyle name="Énfasis3 4" xfId="997"/>
    <cellStyle name="Énfasis3 5" xfId="998"/>
    <cellStyle name="Énfasis3 6" xfId="999"/>
    <cellStyle name="Énfasis3 7" xfId="1000"/>
    <cellStyle name="Énfasis3 8" xfId="1001"/>
    <cellStyle name="Énfasis3 9" xfId="1002"/>
    <cellStyle name="Énfasis3 9 10" xfId="1003"/>
    <cellStyle name="Énfasis3 9 11" xfId="1004"/>
    <cellStyle name="Énfasis3 9 12" xfId="1005"/>
    <cellStyle name="Énfasis3 9 13" xfId="1006"/>
    <cellStyle name="Énfasis3 9 14" xfId="1007"/>
    <cellStyle name="Énfasis3 9 15" xfId="1008"/>
    <cellStyle name="Énfasis3 9 16" xfId="1009"/>
    <cellStyle name="Énfasis3 9 17" xfId="1010"/>
    <cellStyle name="Énfasis3 9 18" xfId="1011"/>
    <cellStyle name="Énfasis3 9 19" xfId="1012"/>
    <cellStyle name="Énfasis3 9 2" xfId="1013"/>
    <cellStyle name="Énfasis3 9 20" xfId="1014"/>
    <cellStyle name="Énfasis3 9 21" xfId="1015"/>
    <cellStyle name="Énfasis3 9 22" xfId="1016"/>
    <cellStyle name="Énfasis3 9 3" xfId="1017"/>
    <cellStyle name="Énfasis3 9 4" xfId="1018"/>
    <cellStyle name="Énfasis3 9 5" xfId="1019"/>
    <cellStyle name="Énfasis3 9 6" xfId="1020"/>
    <cellStyle name="Énfasis3 9 7" xfId="1021"/>
    <cellStyle name="Énfasis3 9 8" xfId="1022"/>
    <cellStyle name="Énfasis3 9 9" xfId="1023"/>
    <cellStyle name="Énfasis4" xfId="1024" builtinId="41" customBuiltin="1"/>
    <cellStyle name="Énfasis4 10" xfId="1025"/>
    <cellStyle name="Énfasis4 11" xfId="1026"/>
    <cellStyle name="Énfasis4 12" xfId="1027"/>
    <cellStyle name="Énfasis4 13" xfId="1028"/>
    <cellStyle name="Énfasis4 14" xfId="1029"/>
    <cellStyle name="Énfasis4 15" xfId="1030"/>
    <cellStyle name="Énfasis4 16" xfId="1031"/>
    <cellStyle name="Énfasis4 17" xfId="1032"/>
    <cellStyle name="Énfasis4 18" xfId="1033"/>
    <cellStyle name="Énfasis4 2" xfId="1034"/>
    <cellStyle name="Énfasis4 3" xfId="1035"/>
    <cellStyle name="Énfasis4 4" xfId="1036"/>
    <cellStyle name="Énfasis4 5" xfId="1037"/>
    <cellStyle name="Énfasis4 6" xfId="1038"/>
    <cellStyle name="Énfasis4 7" xfId="1039"/>
    <cellStyle name="Énfasis4 8" xfId="1040"/>
    <cellStyle name="Énfasis4 9" xfId="1041"/>
    <cellStyle name="Énfasis4 9 10" xfId="1042"/>
    <cellStyle name="Énfasis4 9 11" xfId="1043"/>
    <cellStyle name="Énfasis4 9 12" xfId="1044"/>
    <cellStyle name="Énfasis4 9 13" xfId="1045"/>
    <cellStyle name="Énfasis4 9 14" xfId="1046"/>
    <cellStyle name="Énfasis4 9 15" xfId="1047"/>
    <cellStyle name="Énfasis4 9 16" xfId="1048"/>
    <cellStyle name="Énfasis4 9 17" xfId="1049"/>
    <cellStyle name="Énfasis4 9 18" xfId="1050"/>
    <cellStyle name="Énfasis4 9 19" xfId="1051"/>
    <cellStyle name="Énfasis4 9 2" xfId="1052"/>
    <cellStyle name="Énfasis4 9 20" xfId="1053"/>
    <cellStyle name="Énfasis4 9 21" xfId="1054"/>
    <cellStyle name="Énfasis4 9 22" xfId="1055"/>
    <cellStyle name="Énfasis4 9 3" xfId="1056"/>
    <cellStyle name="Énfasis4 9 4" xfId="1057"/>
    <cellStyle name="Énfasis4 9 5" xfId="1058"/>
    <cellStyle name="Énfasis4 9 6" xfId="1059"/>
    <cellStyle name="Énfasis4 9 7" xfId="1060"/>
    <cellStyle name="Énfasis4 9 8" xfId="1061"/>
    <cellStyle name="Énfasis4 9 9" xfId="1062"/>
    <cellStyle name="Énfasis5" xfId="1063" builtinId="45" customBuiltin="1"/>
    <cellStyle name="Énfasis5 10" xfId="1064"/>
    <cellStyle name="Énfasis5 11" xfId="1065"/>
    <cellStyle name="Énfasis5 12" xfId="1066"/>
    <cellStyle name="Énfasis5 13" xfId="1067"/>
    <cellStyle name="Énfasis5 14" xfId="1068"/>
    <cellStyle name="Énfasis5 15" xfId="1069"/>
    <cellStyle name="Énfasis5 16" xfId="1070"/>
    <cellStyle name="Énfasis5 17" xfId="1071"/>
    <cellStyle name="Énfasis5 18" xfId="1072"/>
    <cellStyle name="Énfasis5 2" xfId="1073"/>
    <cellStyle name="Énfasis5 3" xfId="1074"/>
    <cellStyle name="Énfasis5 4" xfId="1075"/>
    <cellStyle name="Énfasis5 5" xfId="1076"/>
    <cellStyle name="Énfasis5 6" xfId="1077"/>
    <cellStyle name="Énfasis5 7" xfId="1078"/>
    <cellStyle name="Énfasis5 8" xfId="1079"/>
    <cellStyle name="Énfasis5 9" xfId="1080"/>
    <cellStyle name="Énfasis5 9 10" xfId="1081"/>
    <cellStyle name="Énfasis5 9 11" xfId="1082"/>
    <cellStyle name="Énfasis5 9 12" xfId="1083"/>
    <cellStyle name="Énfasis5 9 13" xfId="1084"/>
    <cellStyle name="Énfasis5 9 14" xfId="1085"/>
    <cellStyle name="Énfasis5 9 15" xfId="1086"/>
    <cellStyle name="Énfasis5 9 16" xfId="1087"/>
    <cellStyle name="Énfasis5 9 17" xfId="1088"/>
    <cellStyle name="Énfasis5 9 18" xfId="1089"/>
    <cellStyle name="Énfasis5 9 19" xfId="1090"/>
    <cellStyle name="Énfasis5 9 2" xfId="1091"/>
    <cellStyle name="Énfasis5 9 20" xfId="1092"/>
    <cellStyle name="Énfasis5 9 21" xfId="1093"/>
    <cellStyle name="Énfasis5 9 22" xfId="1094"/>
    <cellStyle name="Énfasis5 9 3" xfId="1095"/>
    <cellStyle name="Énfasis5 9 4" xfId="1096"/>
    <cellStyle name="Énfasis5 9 5" xfId="1097"/>
    <cellStyle name="Énfasis5 9 6" xfId="1098"/>
    <cellStyle name="Énfasis5 9 7" xfId="1099"/>
    <cellStyle name="Énfasis5 9 8" xfId="1100"/>
    <cellStyle name="Énfasis5 9 9" xfId="1101"/>
    <cellStyle name="Énfasis6" xfId="1102" builtinId="49" customBuiltin="1"/>
    <cellStyle name="Énfasis6 10" xfId="1103"/>
    <cellStyle name="Énfasis6 11" xfId="1104"/>
    <cellStyle name="Énfasis6 12" xfId="1105"/>
    <cellStyle name="Énfasis6 13" xfId="1106"/>
    <cellStyle name="Énfasis6 14" xfId="1107"/>
    <cellStyle name="Énfasis6 15" xfId="1108"/>
    <cellStyle name="Énfasis6 16" xfId="1109"/>
    <cellStyle name="Énfasis6 17" xfId="1110"/>
    <cellStyle name="Énfasis6 18" xfId="1111"/>
    <cellStyle name="Énfasis6 2" xfId="1112"/>
    <cellStyle name="Énfasis6 3" xfId="1113"/>
    <cellStyle name="Énfasis6 4" xfId="1114"/>
    <cellStyle name="Énfasis6 5" xfId="1115"/>
    <cellStyle name="Énfasis6 6" xfId="1116"/>
    <cellStyle name="Énfasis6 7" xfId="1117"/>
    <cellStyle name="Énfasis6 8" xfId="1118"/>
    <cellStyle name="Énfasis6 9" xfId="1119"/>
    <cellStyle name="Énfasis6 9 10" xfId="1120"/>
    <cellStyle name="Énfasis6 9 11" xfId="1121"/>
    <cellStyle name="Énfasis6 9 12" xfId="1122"/>
    <cellStyle name="Énfasis6 9 13" xfId="1123"/>
    <cellStyle name="Énfasis6 9 14" xfId="1124"/>
    <cellStyle name="Énfasis6 9 15" xfId="1125"/>
    <cellStyle name="Énfasis6 9 16" xfId="1126"/>
    <cellStyle name="Énfasis6 9 17" xfId="1127"/>
    <cellStyle name="Énfasis6 9 18" xfId="1128"/>
    <cellStyle name="Énfasis6 9 19" xfId="1129"/>
    <cellStyle name="Énfasis6 9 2" xfId="1130"/>
    <cellStyle name="Énfasis6 9 20" xfId="1131"/>
    <cellStyle name="Énfasis6 9 21" xfId="1132"/>
    <cellStyle name="Énfasis6 9 22" xfId="1133"/>
    <cellStyle name="Énfasis6 9 3" xfId="1134"/>
    <cellStyle name="Énfasis6 9 4" xfId="1135"/>
    <cellStyle name="Énfasis6 9 5" xfId="1136"/>
    <cellStyle name="Énfasis6 9 6" xfId="1137"/>
    <cellStyle name="Énfasis6 9 7" xfId="1138"/>
    <cellStyle name="Énfasis6 9 8" xfId="1139"/>
    <cellStyle name="Énfasis6 9 9" xfId="1140"/>
    <cellStyle name="Entrada" xfId="1141" builtinId="20" customBuiltin="1"/>
    <cellStyle name="Entrada 10" xfId="1142"/>
    <cellStyle name="Entrada 11" xfId="1143"/>
    <cellStyle name="Entrada 12" xfId="1144"/>
    <cellStyle name="Entrada 13" xfId="1145"/>
    <cellStyle name="Entrada 14" xfId="1146"/>
    <cellStyle name="Entrada 15" xfId="1147"/>
    <cellStyle name="Entrada 16" xfId="1148"/>
    <cellStyle name="Entrada 17" xfId="1149"/>
    <cellStyle name="Entrada 18" xfId="1150"/>
    <cellStyle name="Entrada 2" xfId="1151"/>
    <cellStyle name="Entrada 3" xfId="1152"/>
    <cellStyle name="Entrada 4" xfId="1153"/>
    <cellStyle name="Entrada 5" xfId="1154"/>
    <cellStyle name="Entrada 6" xfId="1155"/>
    <cellStyle name="Entrada 7" xfId="1156"/>
    <cellStyle name="Entrada 8" xfId="1157"/>
    <cellStyle name="Entrada 9" xfId="1158"/>
    <cellStyle name="Entrada 9 10" xfId="1159"/>
    <cellStyle name="Entrada 9 11" xfId="1160"/>
    <cellStyle name="Entrada 9 12" xfId="1161"/>
    <cellStyle name="Entrada 9 13" xfId="1162"/>
    <cellStyle name="Entrada 9 14" xfId="1163"/>
    <cellStyle name="Entrada 9 15" xfId="1164"/>
    <cellStyle name="Entrada 9 16" xfId="1165"/>
    <cellStyle name="Entrada 9 17" xfId="1166"/>
    <cellStyle name="Entrada 9 18" xfId="1167"/>
    <cellStyle name="Entrada 9 19" xfId="1168"/>
    <cellStyle name="Entrada 9 2" xfId="1169"/>
    <cellStyle name="Entrada 9 20" xfId="1170"/>
    <cellStyle name="Entrada 9 21" xfId="1171"/>
    <cellStyle name="Entrada 9 22" xfId="1172"/>
    <cellStyle name="Entrada 9 3" xfId="1173"/>
    <cellStyle name="Entrada 9 4" xfId="1174"/>
    <cellStyle name="Entrada 9 5" xfId="1175"/>
    <cellStyle name="Entrada 9 6" xfId="1176"/>
    <cellStyle name="Entrada 9 7" xfId="1177"/>
    <cellStyle name="Entrada 9 8" xfId="1178"/>
    <cellStyle name="Entrada 9 9" xfId="1179"/>
    <cellStyle name="Euro" xfId="1180"/>
    <cellStyle name="Euro 10" xfId="1181"/>
    <cellStyle name="Euro 11" xfId="1182"/>
    <cellStyle name="Euro 12" xfId="1183"/>
    <cellStyle name="Euro 13" xfId="1184"/>
    <cellStyle name="Euro 14" xfId="1185"/>
    <cellStyle name="Euro 15" xfId="1186"/>
    <cellStyle name="Euro 16" xfId="1187"/>
    <cellStyle name="Euro 17" xfId="1188"/>
    <cellStyle name="Euro 18" xfId="1189"/>
    <cellStyle name="Euro 19" xfId="1190"/>
    <cellStyle name="Euro 2" xfId="1191"/>
    <cellStyle name="Euro 20" xfId="1192"/>
    <cellStyle name="Euro 21" xfId="1193"/>
    <cellStyle name="Euro 22" xfId="1194"/>
    <cellStyle name="Euro 23" xfId="1195"/>
    <cellStyle name="Euro 24" xfId="1196"/>
    <cellStyle name="Euro 25" xfId="1197"/>
    <cellStyle name="Euro 26" xfId="1198"/>
    <cellStyle name="Euro 27" xfId="1199"/>
    <cellStyle name="Euro 28" xfId="1200"/>
    <cellStyle name="Euro 29" xfId="1201"/>
    <cellStyle name="Euro 3" xfId="1202"/>
    <cellStyle name="Euro 4" xfId="1203"/>
    <cellStyle name="Euro 5" xfId="1204"/>
    <cellStyle name="Euro 6" xfId="1205"/>
    <cellStyle name="Euro 7" xfId="1206"/>
    <cellStyle name="Euro 8" xfId="1207"/>
    <cellStyle name="Euro 9" xfId="1208"/>
    <cellStyle name="Hipervínculo 2" xfId="1209"/>
    <cellStyle name="Hipervínculo 31" xfId="1210"/>
    <cellStyle name="Incorrecto" xfId="1211" builtinId="27" customBuiltin="1"/>
    <cellStyle name="Incorrecto 10" xfId="1212"/>
    <cellStyle name="Incorrecto 11" xfId="1213"/>
    <cellStyle name="Incorrecto 12" xfId="1214"/>
    <cellStyle name="Incorrecto 13" xfId="1215"/>
    <cellStyle name="Incorrecto 14" xfId="1216"/>
    <cellStyle name="Incorrecto 15" xfId="1217"/>
    <cellStyle name="Incorrecto 16" xfId="1218"/>
    <cellStyle name="Incorrecto 17" xfId="1219"/>
    <cellStyle name="Incorrecto 18" xfId="1220"/>
    <cellStyle name="Incorrecto 2" xfId="1221"/>
    <cellStyle name="Incorrecto 3" xfId="1222"/>
    <cellStyle name="Incorrecto 4" xfId="1223"/>
    <cellStyle name="Incorrecto 5" xfId="1224"/>
    <cellStyle name="Incorrecto 6" xfId="1225"/>
    <cellStyle name="Incorrecto 7" xfId="1226"/>
    <cellStyle name="Incorrecto 8" xfId="1227"/>
    <cellStyle name="Incorrecto 9" xfId="1228"/>
    <cellStyle name="Incorrecto 9 10" xfId="1229"/>
    <cellStyle name="Incorrecto 9 11" xfId="1230"/>
    <cellStyle name="Incorrecto 9 12" xfId="1231"/>
    <cellStyle name="Incorrecto 9 13" xfId="1232"/>
    <cellStyle name="Incorrecto 9 14" xfId="1233"/>
    <cellStyle name="Incorrecto 9 15" xfId="1234"/>
    <cellStyle name="Incorrecto 9 16" xfId="1235"/>
    <cellStyle name="Incorrecto 9 17" xfId="1236"/>
    <cellStyle name="Incorrecto 9 18" xfId="1237"/>
    <cellStyle name="Incorrecto 9 19" xfId="1238"/>
    <cellStyle name="Incorrecto 9 2" xfId="1239"/>
    <cellStyle name="Incorrecto 9 20" xfId="1240"/>
    <cellStyle name="Incorrecto 9 21" xfId="1241"/>
    <cellStyle name="Incorrecto 9 22" xfId="1242"/>
    <cellStyle name="Incorrecto 9 3" xfId="1243"/>
    <cellStyle name="Incorrecto 9 4" xfId="1244"/>
    <cellStyle name="Incorrecto 9 5" xfId="1245"/>
    <cellStyle name="Incorrecto 9 6" xfId="1246"/>
    <cellStyle name="Incorrecto 9 7" xfId="1247"/>
    <cellStyle name="Incorrecto 9 8" xfId="1248"/>
    <cellStyle name="Incorrecto 9 9" xfId="1249"/>
    <cellStyle name="Millares" xfId="1250" builtinId="3"/>
    <cellStyle name="Millares [0]" xfId="1251" builtinId="6"/>
    <cellStyle name="Millares [0] 2" xfId="1252"/>
    <cellStyle name="Millares 2" xfId="1253"/>
    <cellStyle name="Millares 2 10" xfId="1254"/>
    <cellStyle name="Millares 2 11" xfId="1255"/>
    <cellStyle name="Millares 2 12" xfId="1256"/>
    <cellStyle name="Millares 2 13" xfId="1257"/>
    <cellStyle name="Millares 2 13 2" xfId="1258"/>
    <cellStyle name="Millares 2 13 2 2" xfId="1259"/>
    <cellStyle name="Millares 2 13 2 2 2" xfId="1260"/>
    <cellStyle name="Millares 2 14" xfId="1261"/>
    <cellStyle name="Millares 2 2" xfId="1262"/>
    <cellStyle name="Millares 2 2 2" xfId="1263"/>
    <cellStyle name="Millares 2 2 3" xfId="1264"/>
    <cellStyle name="Millares 2 2 4" xfId="1265"/>
    <cellStyle name="Millares 2 3" xfId="1266"/>
    <cellStyle name="Millares 2 4" xfId="1267"/>
    <cellStyle name="Millares 2 5" xfId="1268"/>
    <cellStyle name="Millares 2 6" xfId="1269"/>
    <cellStyle name="Millares 2 7" xfId="1270"/>
    <cellStyle name="Millares 2 8" xfId="1271"/>
    <cellStyle name="Millares 2 9" xfId="1272"/>
    <cellStyle name="Millares 3" xfId="1273"/>
    <cellStyle name="Millares 3 2" xfId="1274"/>
    <cellStyle name="Millares 3 3" xfId="1275"/>
    <cellStyle name="Millares 4" xfId="1276"/>
    <cellStyle name="Millares 4 2" xfId="1277"/>
    <cellStyle name="Millares 4 2 2" xfId="1278"/>
    <cellStyle name="Millares 4 2 2 2" xfId="1279"/>
    <cellStyle name="Millares 4 3" xfId="1280"/>
    <cellStyle name="Millares 5" xfId="1281"/>
    <cellStyle name="Millares 6" xfId="1282"/>
    <cellStyle name="Millares 7" xfId="1283"/>
    <cellStyle name="Millares 8" xfId="1284"/>
    <cellStyle name="Moneda 2" xfId="1285"/>
    <cellStyle name="Moneda 2 2" xfId="1286"/>
    <cellStyle name="Moneda 2 3" xfId="1287"/>
    <cellStyle name="Neutral" xfId="1288" builtinId="28" customBuiltin="1"/>
    <cellStyle name="Neutral 10" xfId="1289"/>
    <cellStyle name="Neutral 11" xfId="1290"/>
    <cellStyle name="Neutral 12" xfId="1291"/>
    <cellStyle name="Neutral 13" xfId="1292"/>
    <cellStyle name="Neutral 14" xfId="1293"/>
    <cellStyle name="Neutral 15" xfId="1294"/>
    <cellStyle name="Neutral 16" xfId="1295"/>
    <cellStyle name="Neutral 2" xfId="1296"/>
    <cellStyle name="Neutral 3" xfId="1297"/>
    <cellStyle name="Neutral 4" xfId="1298"/>
    <cellStyle name="Neutral 5" xfId="1299"/>
    <cellStyle name="Neutral 6" xfId="1300"/>
    <cellStyle name="Neutral 7" xfId="1301"/>
    <cellStyle name="Neutral 8" xfId="1302"/>
    <cellStyle name="Neutral 9" xfId="1303"/>
    <cellStyle name="Normal" xfId="0" builtinId="0"/>
    <cellStyle name="Normal 10" xfId="1304"/>
    <cellStyle name="Normal 10 2" xfId="1305"/>
    <cellStyle name="Normal 11" xfId="1306"/>
    <cellStyle name="Normal 11 2" xfId="1307"/>
    <cellStyle name="Normal 110" xfId="1308"/>
    <cellStyle name="Normal 112" xfId="1309"/>
    <cellStyle name="Normal 113" xfId="1310"/>
    <cellStyle name="Normal 115" xfId="1311"/>
    <cellStyle name="Normal 12" xfId="1312"/>
    <cellStyle name="Normal 12 2" xfId="1313"/>
    <cellStyle name="Normal 13" xfId="1314"/>
    <cellStyle name="Normal 13 2" xfId="1315"/>
    <cellStyle name="Normal 14" xfId="1316"/>
    <cellStyle name="Normal 14 2" xfId="1317"/>
    <cellStyle name="Normal 15" xfId="1318"/>
    <cellStyle name="Normal 15 2" xfId="1319"/>
    <cellStyle name="Normal 16" xfId="1320"/>
    <cellStyle name="Normal 16 2" xfId="1321"/>
    <cellStyle name="Normal 17" xfId="1322"/>
    <cellStyle name="Normal 17 2" xfId="1323"/>
    <cellStyle name="Normal 18 2" xfId="1324"/>
    <cellStyle name="Normal 19" xfId="1325"/>
    <cellStyle name="Normal 19 2" xfId="1326"/>
    <cellStyle name="Normal 2" xfId="1327"/>
    <cellStyle name="Normal 2 10" xfId="1328"/>
    <cellStyle name="Normal 2 11" xfId="1329"/>
    <cellStyle name="Normal 2 12" xfId="1330"/>
    <cellStyle name="Normal 2 2" xfId="1331"/>
    <cellStyle name="Normal 2 2 2" xfId="1332"/>
    <cellStyle name="Normal 2 2 3" xfId="1333"/>
    <cellStyle name="Normal 2 2 4" xfId="1334"/>
    <cellStyle name="Normal 2 2 5" xfId="1335"/>
    <cellStyle name="Normal 2 3" xfId="1336"/>
    <cellStyle name="Normal 2 4" xfId="1337"/>
    <cellStyle name="Normal 2 5" xfId="1338"/>
    <cellStyle name="Normal 2 6" xfId="1339"/>
    <cellStyle name="Normal 2 7" xfId="1340"/>
    <cellStyle name="Normal 2 8" xfId="1341"/>
    <cellStyle name="Normal 2 9" xfId="1342"/>
    <cellStyle name="Normal 20 2" xfId="1343"/>
    <cellStyle name="Normal 21 2" xfId="1344"/>
    <cellStyle name="Normal 22 2" xfId="1345"/>
    <cellStyle name="Normal 23 2" xfId="1346"/>
    <cellStyle name="Normal 24 2" xfId="1347"/>
    <cellStyle name="Normal 25 2" xfId="1348"/>
    <cellStyle name="Normal 3" xfId="1349"/>
    <cellStyle name="Normal 3 10" xfId="1350"/>
    <cellStyle name="Normal 3 11" xfId="1351"/>
    <cellStyle name="Normal 3 12" xfId="1352"/>
    <cellStyle name="Normal 3 13" xfId="1353"/>
    <cellStyle name="Normal 3 14" xfId="1354"/>
    <cellStyle name="Normal 3 15" xfId="1355"/>
    <cellStyle name="Normal 3 16" xfId="1356"/>
    <cellStyle name="Normal 3 17" xfId="1357"/>
    <cellStyle name="Normal 3 18" xfId="1358"/>
    <cellStyle name="Normal 3 19" xfId="1359"/>
    <cellStyle name="Normal 3 2" xfId="1360"/>
    <cellStyle name="Normal 3 20" xfId="1361"/>
    <cellStyle name="Normal 3 21" xfId="1362"/>
    <cellStyle name="Normal 3 3" xfId="1363"/>
    <cellStyle name="Normal 3 4" xfId="1364"/>
    <cellStyle name="Normal 3 5" xfId="1365"/>
    <cellStyle name="Normal 3 6" xfId="1366"/>
    <cellStyle name="Normal 3 7" xfId="1367"/>
    <cellStyle name="Normal 3 8" xfId="1368"/>
    <cellStyle name="Normal 3 9" xfId="1369"/>
    <cellStyle name="Normal 3_PLAN DE ACTIVIDADES 10 DE ABRIL RURALIDAD" xfId="1370"/>
    <cellStyle name="Normal 4" xfId="1371"/>
    <cellStyle name="Normal 4 10" xfId="1372"/>
    <cellStyle name="Normal 4 11" xfId="1373"/>
    <cellStyle name="Normal 4 12" xfId="1374"/>
    <cellStyle name="Normal 4 13" xfId="1375"/>
    <cellStyle name="Normal 4 14" xfId="1376"/>
    <cellStyle name="Normal 4 15" xfId="1377"/>
    <cellStyle name="Normal 4 16" xfId="1378"/>
    <cellStyle name="Normal 4 17" xfId="1379"/>
    <cellStyle name="Normal 4 18" xfId="1380"/>
    <cellStyle name="Normal 4 19" xfId="1381"/>
    <cellStyle name="Normal 4 2" xfId="1382"/>
    <cellStyle name="Normal 4 20" xfId="1383"/>
    <cellStyle name="Normal 4 21" xfId="1384"/>
    <cellStyle name="Normal 4 3" xfId="1385"/>
    <cellStyle name="Normal 4 4" xfId="1386"/>
    <cellStyle name="Normal 4 5" xfId="1387"/>
    <cellStyle name="Normal 4 6" xfId="1388"/>
    <cellStyle name="Normal 4 7" xfId="1389"/>
    <cellStyle name="Normal 4 8" xfId="1390"/>
    <cellStyle name="Normal 4 9" xfId="1391"/>
    <cellStyle name="Normal 47" xfId="1392"/>
    <cellStyle name="Normal 48" xfId="1393"/>
    <cellStyle name="Normal 5" xfId="1394"/>
    <cellStyle name="Normal 5 10" xfId="1395"/>
    <cellStyle name="Normal 5 11" xfId="1396"/>
    <cellStyle name="Normal 5 12" xfId="1397"/>
    <cellStyle name="Normal 5 13" xfId="1398"/>
    <cellStyle name="Normal 5 14" xfId="1399"/>
    <cellStyle name="Normal 5 15" xfId="1400"/>
    <cellStyle name="Normal 5 16" xfId="1401"/>
    <cellStyle name="Normal 5 17" xfId="1402"/>
    <cellStyle name="Normal 5 18" xfId="1403"/>
    <cellStyle name="Normal 5 19" xfId="1404"/>
    <cellStyle name="Normal 5 2" xfId="1405"/>
    <cellStyle name="Normal 5 20" xfId="1406"/>
    <cellStyle name="Normal 5 21" xfId="1407"/>
    <cellStyle name="Normal 5 3" xfId="1408"/>
    <cellStyle name="Normal 5 4" xfId="1409"/>
    <cellStyle name="Normal 5 5" xfId="1410"/>
    <cellStyle name="Normal 5 6" xfId="1411"/>
    <cellStyle name="Normal 5 7" xfId="1412"/>
    <cellStyle name="Normal 5 8" xfId="1413"/>
    <cellStyle name="Normal 5 9" xfId="1414"/>
    <cellStyle name="Normal 53" xfId="1415"/>
    <cellStyle name="Normal 54" xfId="1416"/>
    <cellStyle name="Normal 55" xfId="1417"/>
    <cellStyle name="Normal 56" xfId="1418"/>
    <cellStyle name="Normal 57" xfId="1419"/>
    <cellStyle name="Normal 58" xfId="1420"/>
    <cellStyle name="Normal 59" xfId="1421"/>
    <cellStyle name="Normal 6" xfId="1422"/>
    <cellStyle name="Normal 6 2" xfId="1423"/>
    <cellStyle name="Normal 61" xfId="1424"/>
    <cellStyle name="Normal 65" xfId="1425"/>
    <cellStyle name="Normal 66" xfId="1426"/>
    <cellStyle name="Normal 69" xfId="1427"/>
    <cellStyle name="Normal 7" xfId="1428"/>
    <cellStyle name="Normal 7 2" xfId="1429"/>
    <cellStyle name="Normal 70" xfId="1430"/>
    <cellStyle name="Normal 75" xfId="1431"/>
    <cellStyle name="Normal 76" xfId="1432"/>
    <cellStyle name="Normal 77" xfId="1433"/>
    <cellStyle name="Normal 78" xfId="1434"/>
    <cellStyle name="Normal 79" xfId="1435"/>
    <cellStyle name="Normal 8" xfId="1436"/>
    <cellStyle name="Normal 8 2" xfId="1437"/>
    <cellStyle name="Normal 8 3" xfId="1438"/>
    <cellStyle name="Normal 80" xfId="1439"/>
    <cellStyle name="Normal 81" xfId="1440"/>
    <cellStyle name="Normal 82" xfId="1441"/>
    <cellStyle name="Normal 87" xfId="1442"/>
    <cellStyle name="Normal 89" xfId="1443"/>
    <cellStyle name="Normal 9" xfId="1444"/>
    <cellStyle name="Normal 9 2" xfId="1445"/>
    <cellStyle name="Normal 97" xfId="1446"/>
    <cellStyle name="Normal 99" xfId="1447"/>
    <cellStyle name="Notas 10" xfId="1448"/>
    <cellStyle name="Notas 11" xfId="1449"/>
    <cellStyle name="Notas 12" xfId="1450"/>
    <cellStyle name="Notas 13" xfId="1451"/>
    <cellStyle name="Notas 14" xfId="1452"/>
    <cellStyle name="Notas 15" xfId="1453"/>
    <cellStyle name="Notas 16" xfId="1454"/>
    <cellStyle name="Notas 17" xfId="1455"/>
    <cellStyle name="Notas 18" xfId="1456"/>
    <cellStyle name="Notas 19" xfId="1457"/>
    <cellStyle name="Notas 2" xfId="1458"/>
    <cellStyle name="Notas 2 2" xfId="1459"/>
    <cellStyle name="Notas 2 3" xfId="1460"/>
    <cellStyle name="Notas 2 4" xfId="1461"/>
    <cellStyle name="Notas 20" xfId="1462"/>
    <cellStyle name="Notas 21" xfId="1463"/>
    <cellStyle name="Notas 22" xfId="1464"/>
    <cellStyle name="Notas 3" xfId="1465"/>
    <cellStyle name="Notas 4" xfId="1466"/>
    <cellStyle name="Notas 5" xfId="1467"/>
    <cellStyle name="Notas 6" xfId="1468"/>
    <cellStyle name="Notas 7" xfId="1469"/>
    <cellStyle name="Notas 8" xfId="1470"/>
    <cellStyle name="Notas 9" xfId="1471"/>
    <cellStyle name="Notas 9 10" xfId="1472"/>
    <cellStyle name="Notas 9 11" xfId="1473"/>
    <cellStyle name="Notas 9 12" xfId="1474"/>
    <cellStyle name="Notas 9 13" xfId="1475"/>
    <cellStyle name="Notas 9 14" xfId="1476"/>
    <cellStyle name="Notas 9 15" xfId="1477"/>
    <cellStyle name="Notas 9 16" xfId="1478"/>
    <cellStyle name="Notas 9 17" xfId="1479"/>
    <cellStyle name="Notas 9 18" xfId="1480"/>
    <cellStyle name="Notas 9 19" xfId="1481"/>
    <cellStyle name="Notas 9 2" xfId="1482"/>
    <cellStyle name="Notas 9 20" xfId="1483"/>
    <cellStyle name="Notas 9 21" xfId="1484"/>
    <cellStyle name="Notas 9 22" xfId="1485"/>
    <cellStyle name="Notas 9 3" xfId="1486"/>
    <cellStyle name="Notas 9 4" xfId="1487"/>
    <cellStyle name="Notas 9 5" xfId="1488"/>
    <cellStyle name="Notas 9 6" xfId="1489"/>
    <cellStyle name="Notas 9 7" xfId="1490"/>
    <cellStyle name="Notas 9 8" xfId="1491"/>
    <cellStyle name="Notas 9 9" xfId="1492"/>
    <cellStyle name="Porcentaje" xfId="1495" builtinId="5"/>
    <cellStyle name="Porcentaje 2" xfId="1493"/>
    <cellStyle name="Porcentaje 3" xfId="1494"/>
    <cellStyle name="Porcentual 2" xfId="1496"/>
    <cellStyle name="Porcentual 2 2" xfId="1497"/>
    <cellStyle name="Porcentual 2 3" xfId="1498"/>
    <cellStyle name="Porcentual 2 4" xfId="1499"/>
    <cellStyle name="Porcentual 3" xfId="1500"/>
    <cellStyle name="Salida" xfId="1501" builtinId="21" customBuiltin="1"/>
    <cellStyle name="Salida 10" xfId="1502"/>
    <cellStyle name="Salida 11" xfId="1503"/>
    <cellStyle name="Salida 12" xfId="1504"/>
    <cellStyle name="Salida 13" xfId="1505"/>
    <cellStyle name="Salida 14" xfId="1506"/>
    <cellStyle name="Salida 15" xfId="1507"/>
    <cellStyle name="Salida 16" xfId="1508"/>
    <cellStyle name="Salida 17" xfId="1509"/>
    <cellStyle name="Salida 18" xfId="1510"/>
    <cellStyle name="Salida 2" xfId="1511"/>
    <cellStyle name="Salida 3" xfId="1512"/>
    <cellStyle name="Salida 4" xfId="1513"/>
    <cellStyle name="Salida 5" xfId="1514"/>
    <cellStyle name="Salida 6" xfId="1515"/>
    <cellStyle name="Salida 7" xfId="1516"/>
    <cellStyle name="Salida 8" xfId="1517"/>
    <cellStyle name="Salida 9" xfId="1518"/>
    <cellStyle name="Salida 9 10" xfId="1519"/>
    <cellStyle name="Salida 9 11" xfId="1520"/>
    <cellStyle name="Salida 9 12" xfId="1521"/>
    <cellStyle name="Salida 9 13" xfId="1522"/>
    <cellStyle name="Salida 9 14" xfId="1523"/>
    <cellStyle name="Salida 9 15" xfId="1524"/>
    <cellStyle name="Salida 9 16" xfId="1525"/>
    <cellStyle name="Salida 9 17" xfId="1526"/>
    <cellStyle name="Salida 9 18" xfId="1527"/>
    <cellStyle name="Salida 9 19" xfId="1528"/>
    <cellStyle name="Salida 9 2" xfId="1529"/>
    <cellStyle name="Salida 9 20" xfId="1530"/>
    <cellStyle name="Salida 9 21" xfId="1531"/>
    <cellStyle name="Salida 9 22" xfId="1532"/>
    <cellStyle name="Salida 9 3" xfId="1533"/>
    <cellStyle name="Salida 9 4" xfId="1534"/>
    <cellStyle name="Salida 9 5" xfId="1535"/>
    <cellStyle name="Salida 9 6" xfId="1536"/>
    <cellStyle name="Salida 9 7" xfId="1537"/>
    <cellStyle name="Salida 9 8" xfId="1538"/>
    <cellStyle name="Salida 9 9" xfId="1539"/>
    <cellStyle name="Texto de advertencia" xfId="1540" builtinId="11" customBuiltin="1"/>
    <cellStyle name="Texto de advertencia 10" xfId="1541"/>
    <cellStyle name="Texto de advertencia 11" xfId="1542"/>
    <cellStyle name="Texto de advertencia 12" xfId="1543"/>
    <cellStyle name="Texto de advertencia 13" xfId="1544"/>
    <cellStyle name="Texto de advertencia 14" xfId="1545"/>
    <cellStyle name="Texto de advertencia 15" xfId="1546"/>
    <cellStyle name="Texto de advertencia 16" xfId="1547"/>
    <cellStyle name="Texto de advertencia 17" xfId="1548"/>
    <cellStyle name="Texto de advertencia 18" xfId="1549"/>
    <cellStyle name="Texto de advertencia 2" xfId="1550"/>
    <cellStyle name="Texto de advertencia 3" xfId="1551"/>
    <cellStyle name="Texto de advertencia 4" xfId="1552"/>
    <cellStyle name="Texto de advertencia 5" xfId="1553"/>
    <cellStyle name="Texto de advertencia 6" xfId="1554"/>
    <cellStyle name="Texto de advertencia 7" xfId="1555"/>
    <cellStyle name="Texto de advertencia 8" xfId="1556"/>
    <cellStyle name="Texto de advertencia 9" xfId="1557"/>
    <cellStyle name="Texto de advertencia 9 10" xfId="1558"/>
    <cellStyle name="Texto de advertencia 9 11" xfId="1559"/>
    <cellStyle name="Texto de advertencia 9 12" xfId="1560"/>
    <cellStyle name="Texto de advertencia 9 13" xfId="1561"/>
    <cellStyle name="Texto de advertencia 9 14" xfId="1562"/>
    <cellStyle name="Texto de advertencia 9 15" xfId="1563"/>
    <cellStyle name="Texto de advertencia 9 16" xfId="1564"/>
    <cellStyle name="Texto de advertencia 9 17" xfId="1565"/>
    <cellStyle name="Texto de advertencia 9 18" xfId="1566"/>
    <cellStyle name="Texto de advertencia 9 19" xfId="1567"/>
    <cellStyle name="Texto de advertencia 9 2" xfId="1568"/>
    <cellStyle name="Texto de advertencia 9 20" xfId="1569"/>
    <cellStyle name="Texto de advertencia 9 21" xfId="1570"/>
    <cellStyle name="Texto de advertencia 9 22" xfId="1571"/>
    <cellStyle name="Texto de advertencia 9 3" xfId="1572"/>
    <cellStyle name="Texto de advertencia 9 4" xfId="1573"/>
    <cellStyle name="Texto de advertencia 9 5" xfId="1574"/>
    <cellStyle name="Texto de advertencia 9 6" xfId="1575"/>
    <cellStyle name="Texto de advertencia 9 7" xfId="1576"/>
    <cellStyle name="Texto de advertencia 9 8" xfId="1577"/>
    <cellStyle name="Texto de advertencia 9 9" xfId="1578"/>
    <cellStyle name="Texto explicativo" xfId="1579" builtinId="53" customBuiltin="1"/>
    <cellStyle name="Texto explicativo 10" xfId="1580"/>
    <cellStyle name="Texto explicativo 11" xfId="1581"/>
    <cellStyle name="Texto explicativo 12" xfId="1582"/>
    <cellStyle name="Texto explicativo 13" xfId="1583"/>
    <cellStyle name="Texto explicativo 14" xfId="1584"/>
    <cellStyle name="Texto explicativo 15" xfId="1585"/>
    <cellStyle name="Texto explicativo 16" xfId="1586"/>
    <cellStyle name="Texto explicativo 17" xfId="1587"/>
    <cellStyle name="Texto explicativo 18" xfId="1588"/>
    <cellStyle name="Texto explicativo 2" xfId="1589"/>
    <cellStyle name="Texto explicativo 3" xfId="1590"/>
    <cellStyle name="Texto explicativo 4" xfId="1591"/>
    <cellStyle name="Texto explicativo 5" xfId="1592"/>
    <cellStyle name="Texto explicativo 6" xfId="1593"/>
    <cellStyle name="Texto explicativo 7" xfId="1594"/>
    <cellStyle name="Texto explicativo 8" xfId="1595"/>
    <cellStyle name="Texto explicativo 9" xfId="1596"/>
    <cellStyle name="Texto explicativo 9 10" xfId="1597"/>
    <cellStyle name="Texto explicativo 9 11" xfId="1598"/>
    <cellStyle name="Texto explicativo 9 12" xfId="1599"/>
    <cellStyle name="Texto explicativo 9 13" xfId="1600"/>
    <cellStyle name="Texto explicativo 9 14" xfId="1601"/>
    <cellStyle name="Texto explicativo 9 15" xfId="1602"/>
    <cellStyle name="Texto explicativo 9 16" xfId="1603"/>
    <cellStyle name="Texto explicativo 9 17" xfId="1604"/>
    <cellStyle name="Texto explicativo 9 18" xfId="1605"/>
    <cellStyle name="Texto explicativo 9 19" xfId="1606"/>
    <cellStyle name="Texto explicativo 9 2" xfId="1607"/>
    <cellStyle name="Texto explicativo 9 20" xfId="1608"/>
    <cellStyle name="Texto explicativo 9 21" xfId="1609"/>
    <cellStyle name="Texto explicativo 9 22" xfId="1610"/>
    <cellStyle name="Texto explicativo 9 3" xfId="1611"/>
    <cellStyle name="Texto explicativo 9 4" xfId="1612"/>
    <cellStyle name="Texto explicativo 9 5" xfId="1613"/>
    <cellStyle name="Texto explicativo 9 6" xfId="1614"/>
    <cellStyle name="Texto explicativo 9 7" xfId="1615"/>
    <cellStyle name="Texto explicativo 9 8" xfId="1616"/>
    <cellStyle name="Texto explicativo 9 9" xfId="1617"/>
    <cellStyle name="Título 1 10" xfId="1618"/>
    <cellStyle name="Título 1 11" xfId="1619"/>
    <cellStyle name="Título 1 12" xfId="1620"/>
    <cellStyle name="Título 1 13" xfId="1621"/>
    <cellStyle name="Título 1 14" xfId="1622"/>
    <cellStyle name="Título 1 15" xfId="1623"/>
    <cellStyle name="Título 1 16" xfId="1624"/>
    <cellStyle name="Título 1 17" xfId="1625"/>
    <cellStyle name="Título 1 18" xfId="1626"/>
    <cellStyle name="Título 1 2" xfId="1627"/>
    <cellStyle name="Título 1 3" xfId="1628"/>
    <cellStyle name="Título 1 4" xfId="1629"/>
    <cellStyle name="Título 1 5" xfId="1630"/>
    <cellStyle name="Título 1 6" xfId="1631"/>
    <cellStyle name="Título 1 7" xfId="1632"/>
    <cellStyle name="Título 1 8" xfId="1633"/>
    <cellStyle name="Título 1 9" xfId="1634"/>
    <cellStyle name="Título 1 9 10" xfId="1635"/>
    <cellStyle name="Título 1 9 11" xfId="1636"/>
    <cellStyle name="Título 1 9 12" xfId="1637"/>
    <cellStyle name="Título 1 9 13" xfId="1638"/>
    <cellStyle name="Título 1 9 14" xfId="1639"/>
    <cellStyle name="Título 1 9 15" xfId="1640"/>
    <cellStyle name="Título 1 9 16" xfId="1641"/>
    <cellStyle name="Título 1 9 17" xfId="1642"/>
    <cellStyle name="Título 1 9 18" xfId="1643"/>
    <cellStyle name="Título 1 9 19" xfId="1644"/>
    <cellStyle name="Título 1 9 2" xfId="1645"/>
    <cellStyle name="Título 1 9 20" xfId="1646"/>
    <cellStyle name="Título 1 9 21" xfId="1647"/>
    <cellStyle name="Título 1 9 22" xfId="1648"/>
    <cellStyle name="Título 1 9 3" xfId="1649"/>
    <cellStyle name="Título 1 9 4" xfId="1650"/>
    <cellStyle name="Título 1 9 5" xfId="1651"/>
    <cellStyle name="Título 1 9 6" xfId="1652"/>
    <cellStyle name="Título 1 9 7" xfId="1653"/>
    <cellStyle name="Título 1 9 8" xfId="1654"/>
    <cellStyle name="Título 1 9 9" xfId="1655"/>
    <cellStyle name="Título 10" xfId="1656"/>
    <cellStyle name="Título 11" xfId="1657"/>
    <cellStyle name="Título 11 10" xfId="1658"/>
    <cellStyle name="Título 11 11" xfId="1659"/>
    <cellStyle name="Título 11 12" xfId="1660"/>
    <cellStyle name="Título 11 13" xfId="1661"/>
    <cellStyle name="Título 11 14" xfId="1662"/>
    <cellStyle name="Título 11 15" xfId="1663"/>
    <cellStyle name="Título 11 16" xfId="1664"/>
    <cellStyle name="Título 11 17" xfId="1665"/>
    <cellStyle name="Título 11 18" xfId="1666"/>
    <cellStyle name="Título 11 19" xfId="1667"/>
    <cellStyle name="Título 11 2" xfId="1668"/>
    <cellStyle name="Título 11 20" xfId="1669"/>
    <cellStyle name="Título 11 21" xfId="1670"/>
    <cellStyle name="Título 11 22" xfId="1671"/>
    <cellStyle name="Título 11 3" xfId="1672"/>
    <cellStyle name="Título 11 4" xfId="1673"/>
    <cellStyle name="Título 11 5" xfId="1674"/>
    <cellStyle name="Título 11 6" xfId="1675"/>
    <cellStyle name="Título 11 7" xfId="1676"/>
    <cellStyle name="Título 11 8" xfId="1677"/>
    <cellStyle name="Título 11 9" xfId="1678"/>
    <cellStyle name="Título 12" xfId="1679"/>
    <cellStyle name="Título 13" xfId="1680"/>
    <cellStyle name="Título 14" xfId="1681"/>
    <cellStyle name="Título 15" xfId="1682"/>
    <cellStyle name="Título 16" xfId="1683"/>
    <cellStyle name="Título 17" xfId="1684"/>
    <cellStyle name="Título 18" xfId="1685"/>
    <cellStyle name="Título 19" xfId="1686"/>
    <cellStyle name="Título 2" xfId="1687" builtinId="17" customBuiltin="1"/>
    <cellStyle name="Título 2 10" xfId="1688"/>
    <cellStyle name="Título 2 11" xfId="1689"/>
    <cellStyle name="Título 2 12" xfId="1690"/>
    <cellStyle name="Título 2 13" xfId="1691"/>
    <cellStyle name="Título 2 14" xfId="1692"/>
    <cellStyle name="Título 2 15" xfId="1693"/>
    <cellStyle name="Título 2 16" xfId="1694"/>
    <cellStyle name="Título 2 17" xfId="1695"/>
    <cellStyle name="Título 2 18" xfId="1696"/>
    <cellStyle name="Título 2 2" xfId="1697"/>
    <cellStyle name="Título 2 3" xfId="1698"/>
    <cellStyle name="Título 2 4" xfId="1699"/>
    <cellStyle name="Título 2 5" xfId="1700"/>
    <cellStyle name="Título 2 6" xfId="1701"/>
    <cellStyle name="Título 2 7" xfId="1702"/>
    <cellStyle name="Título 2 8" xfId="1703"/>
    <cellStyle name="Título 2 9" xfId="1704"/>
    <cellStyle name="Título 2 9 10" xfId="1705"/>
    <cellStyle name="Título 2 9 11" xfId="1706"/>
    <cellStyle name="Título 2 9 12" xfId="1707"/>
    <cellStyle name="Título 2 9 13" xfId="1708"/>
    <cellStyle name="Título 2 9 14" xfId="1709"/>
    <cellStyle name="Título 2 9 15" xfId="1710"/>
    <cellStyle name="Título 2 9 16" xfId="1711"/>
    <cellStyle name="Título 2 9 17" xfId="1712"/>
    <cellStyle name="Título 2 9 18" xfId="1713"/>
    <cellStyle name="Título 2 9 19" xfId="1714"/>
    <cellStyle name="Título 2 9 2" xfId="1715"/>
    <cellStyle name="Título 2 9 20" xfId="1716"/>
    <cellStyle name="Título 2 9 21" xfId="1717"/>
    <cellStyle name="Título 2 9 22" xfId="1718"/>
    <cellStyle name="Título 2 9 3" xfId="1719"/>
    <cellStyle name="Título 2 9 4" xfId="1720"/>
    <cellStyle name="Título 2 9 5" xfId="1721"/>
    <cellStyle name="Título 2 9 6" xfId="1722"/>
    <cellStyle name="Título 2 9 7" xfId="1723"/>
    <cellStyle name="Título 2 9 8" xfId="1724"/>
    <cellStyle name="Título 2 9 9" xfId="1725"/>
    <cellStyle name="Título 20" xfId="1726"/>
    <cellStyle name="Título 21" xfId="1727"/>
    <cellStyle name="Título 3" xfId="1728" builtinId="18" customBuiltin="1"/>
    <cellStyle name="Título 3 10" xfId="1729"/>
    <cellStyle name="Título 3 11" xfId="1730"/>
    <cellStyle name="Título 3 12" xfId="1731"/>
    <cellStyle name="Título 3 13" xfId="1732"/>
    <cellStyle name="Título 3 14" xfId="1733"/>
    <cellStyle name="Título 3 15" xfId="1734"/>
    <cellStyle name="Título 3 16" xfId="1735"/>
    <cellStyle name="Título 3 17" xfId="1736"/>
    <cellStyle name="Título 3 18" xfId="1737"/>
    <cellStyle name="Título 3 2" xfId="1738"/>
    <cellStyle name="Título 3 3" xfId="1739"/>
    <cellStyle name="Título 3 4" xfId="1740"/>
    <cellStyle name="Título 3 5" xfId="1741"/>
    <cellStyle name="Título 3 6" xfId="1742"/>
    <cellStyle name="Título 3 7" xfId="1743"/>
    <cellStyle name="Título 3 8" xfId="1744"/>
    <cellStyle name="Título 3 9" xfId="1745"/>
    <cellStyle name="Título 3 9 10" xfId="1746"/>
    <cellStyle name="Título 3 9 11" xfId="1747"/>
    <cellStyle name="Título 3 9 12" xfId="1748"/>
    <cellStyle name="Título 3 9 13" xfId="1749"/>
    <cellStyle name="Título 3 9 14" xfId="1750"/>
    <cellStyle name="Título 3 9 15" xfId="1751"/>
    <cellStyle name="Título 3 9 16" xfId="1752"/>
    <cellStyle name="Título 3 9 17" xfId="1753"/>
    <cellStyle name="Título 3 9 18" xfId="1754"/>
    <cellStyle name="Título 3 9 19" xfId="1755"/>
    <cellStyle name="Título 3 9 2" xfId="1756"/>
    <cellStyle name="Título 3 9 20" xfId="1757"/>
    <cellStyle name="Título 3 9 21" xfId="1758"/>
    <cellStyle name="Título 3 9 22" xfId="1759"/>
    <cellStyle name="Título 3 9 3" xfId="1760"/>
    <cellStyle name="Título 3 9 4" xfId="1761"/>
    <cellStyle name="Título 3 9 5" xfId="1762"/>
    <cellStyle name="Título 3 9 6" xfId="1763"/>
    <cellStyle name="Título 3 9 7" xfId="1764"/>
    <cellStyle name="Título 3 9 8" xfId="1765"/>
    <cellStyle name="Título 3 9 9" xfId="1766"/>
    <cellStyle name="Título 4" xfId="1767"/>
    <cellStyle name="Título 5" xfId="1768"/>
    <cellStyle name="Título 6" xfId="1769"/>
    <cellStyle name="Título 7" xfId="1770"/>
    <cellStyle name="Título 8" xfId="1771"/>
    <cellStyle name="Título 9" xfId="1772"/>
    <cellStyle name="Total" xfId="1773" builtinId="25" customBuiltin="1"/>
    <cellStyle name="Total 10" xfId="1774"/>
    <cellStyle name="Total 11" xfId="1775"/>
    <cellStyle name="Total 12" xfId="1776"/>
    <cellStyle name="Total 13" xfId="1777"/>
    <cellStyle name="Total 14" xfId="1778"/>
    <cellStyle name="Total 15" xfId="1779"/>
    <cellStyle name="Total 16" xfId="1780"/>
    <cellStyle name="Total 2" xfId="1781"/>
    <cellStyle name="Total 3" xfId="1782"/>
    <cellStyle name="Total 4" xfId="1783"/>
    <cellStyle name="Total 5" xfId="1784"/>
    <cellStyle name="Total 6" xfId="1785"/>
    <cellStyle name="Total 7" xfId="1786"/>
    <cellStyle name="Total 8" xfId="1787"/>
    <cellStyle name="Total 9" xfId="178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99999999999995E-2"/>
          <c:y val="5.0761421319797002E-2"/>
          <c:w val="0.52800000000000002"/>
          <c:h val="0.79695431472081202"/>
        </c:manualLayout>
      </c:layout>
      <c:lineChart>
        <c:grouping val="standard"/>
        <c:varyColors val="0"/>
        <c:ser>
          <c:idx val="0"/>
          <c:order val="0"/>
          <c:tx>
            <c:strRef>
              <c:f>'[5]HV 12'!$F$29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A39A-474C-9C72-F93F6FADFE99}"/>
            </c:ext>
          </c:extLst>
        </c:ser>
        <c:ser>
          <c:idx val="1"/>
          <c:order val="1"/>
          <c:tx>
            <c:strRef>
              <c:f>'[5]HV 12'!$D$29</c:f>
              <c:strCache>
                <c:ptCount val="1"/>
                <c:pt idx="0">
                  <c:v>#¡REF!</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A39A-474C-9C72-F93F6FADFE99}"/>
            </c:ext>
          </c:extLst>
        </c:ser>
        <c:dLbls>
          <c:showLegendKey val="0"/>
          <c:showVal val="0"/>
          <c:showCatName val="0"/>
          <c:showSerName val="0"/>
          <c:showPercent val="0"/>
          <c:showBubbleSize val="0"/>
        </c:dLbls>
        <c:marker val="1"/>
        <c:smooth val="0"/>
        <c:axId val="362595808"/>
        <c:axId val="362596984"/>
      </c:lineChart>
      <c:catAx>
        <c:axId val="362595808"/>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62596984"/>
        <c:crosses val="autoZero"/>
        <c:auto val="1"/>
        <c:lblAlgn val="ctr"/>
        <c:lblOffset val="100"/>
        <c:noMultiLvlLbl val="0"/>
      </c:catAx>
      <c:valAx>
        <c:axId val="362596984"/>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62595808"/>
        <c:crosses val="autoZero"/>
        <c:crossBetween val="between"/>
      </c:valAx>
    </c:plotArea>
    <c:legend>
      <c:legendPos val="r"/>
      <c:layout>
        <c:manualLayout>
          <c:xMode val="edge"/>
          <c:yMode val="edge"/>
          <c:wMode val="edge"/>
          <c:hMode val="edge"/>
          <c:x val="0.78570834645669296"/>
          <c:y val="0.35543120561706398"/>
          <c:w val="0.98403905511811096"/>
          <c:h val="0.79246705836897302"/>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3'!$C$26</c:f>
              <c:strCache>
                <c:ptCount val="1"/>
                <c:pt idx="0">
                  <c:v>Magnitud programada mensual</c:v>
                </c:pt>
              </c:strCache>
            </c:strRef>
          </c:tx>
          <c:invertIfNegative val="0"/>
          <c:cat>
            <c:strRef>
              <c:f>'META 1'!$B$27:$B$31</c:f>
              <c:strCache>
                <c:ptCount val="5"/>
                <c:pt idx="0">
                  <c:v>Enero</c:v>
                </c:pt>
                <c:pt idx="1">
                  <c:v>Febrero</c:v>
                </c:pt>
                <c:pt idx="2">
                  <c:v>Marzo</c:v>
                </c:pt>
                <c:pt idx="3">
                  <c:v>Abril</c:v>
                </c:pt>
                <c:pt idx="4">
                  <c:v>Mayo</c:v>
                </c:pt>
              </c:strCache>
            </c:strRef>
          </c:cat>
          <c:val>
            <c:numRef>
              <c:f>'META 1'!$C$27:$C$31</c:f>
              <c:numCache>
                <c:formatCode>0.000</c:formatCode>
                <c:ptCount val="5"/>
                <c:pt idx="0">
                  <c:v>0</c:v>
                </c:pt>
                <c:pt idx="1">
                  <c:v>0</c:v>
                </c:pt>
                <c:pt idx="2">
                  <c:v>0</c:v>
                </c:pt>
                <c:pt idx="3">
                  <c:v>50</c:v>
                </c:pt>
                <c:pt idx="4">
                  <c:v>50</c:v>
                </c:pt>
              </c:numCache>
            </c:numRef>
          </c:val>
          <c:extLst>
            <c:ext xmlns:c16="http://schemas.microsoft.com/office/drawing/2014/chart" uri="{C3380CC4-5D6E-409C-BE32-E72D297353CC}">
              <c16:uniqueId val="{00000000-CF99-4ACB-86B3-F9BC4D789514}"/>
            </c:ext>
          </c:extLst>
        </c:ser>
        <c:ser>
          <c:idx val="1"/>
          <c:order val="1"/>
          <c:tx>
            <c:strRef>
              <c:f>'META 1'!$D$26</c:f>
              <c:strCache>
                <c:ptCount val="1"/>
                <c:pt idx="0">
                  <c:v>Magnitud ejecutada mensual</c:v>
                </c:pt>
              </c:strCache>
            </c:strRef>
          </c:tx>
          <c:invertIfNegative val="0"/>
          <c:cat>
            <c:strRef>
              <c:f>'META 1'!$B$27:$B$31</c:f>
              <c:strCache>
                <c:ptCount val="5"/>
                <c:pt idx="0">
                  <c:v>Enero</c:v>
                </c:pt>
                <c:pt idx="1">
                  <c:v>Febrero</c:v>
                </c:pt>
                <c:pt idx="2">
                  <c:v>Marzo</c:v>
                </c:pt>
                <c:pt idx="3">
                  <c:v>Abril</c:v>
                </c:pt>
                <c:pt idx="4">
                  <c:v>Mayo</c:v>
                </c:pt>
              </c:strCache>
            </c:strRef>
          </c:cat>
          <c:val>
            <c:numRef>
              <c:f>'META 1'!$D$27:$D$31</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1-CF99-4ACB-86B3-F9BC4D789514}"/>
            </c:ext>
          </c:extLst>
        </c:ser>
        <c:dLbls>
          <c:showLegendKey val="0"/>
          <c:showVal val="0"/>
          <c:showCatName val="0"/>
          <c:showSerName val="0"/>
          <c:showPercent val="0"/>
          <c:showBubbleSize val="0"/>
        </c:dLbls>
        <c:gapWidth val="150"/>
        <c:axId val="462192544"/>
        <c:axId val="462192936"/>
      </c:barChart>
      <c:lineChart>
        <c:grouping val="stacked"/>
        <c:varyColors val="0"/>
        <c:ser>
          <c:idx val="2"/>
          <c:order val="2"/>
          <c:tx>
            <c:strRef>
              <c:f>'META 1'!$H$26</c:f>
              <c:strCache>
                <c:ptCount val="1"/>
                <c:pt idx="0">
                  <c:v>% Avance acumulado</c:v>
                </c:pt>
              </c:strCache>
            </c:strRef>
          </c:tx>
          <c:val>
            <c:numRef>
              <c:f>'META 1'!$H$27:$H$31</c:f>
              <c:numCache>
                <c:formatCode>0.0%</c:formatCode>
                <c:ptCount val="5"/>
                <c:pt idx="2" formatCode="0.00%">
                  <c:v>0</c:v>
                </c:pt>
                <c:pt idx="3" formatCode="0.00%">
                  <c:v>0</c:v>
                </c:pt>
                <c:pt idx="4" formatCode="0.00%">
                  <c:v>0</c:v>
                </c:pt>
              </c:numCache>
            </c:numRef>
          </c:val>
          <c:smooth val="0"/>
          <c:extLst>
            <c:ext xmlns:c16="http://schemas.microsoft.com/office/drawing/2014/chart" uri="{C3380CC4-5D6E-409C-BE32-E72D297353CC}">
              <c16:uniqueId val="{00000002-CF99-4ACB-86B3-F9BC4D789514}"/>
            </c:ext>
          </c:extLst>
        </c:ser>
        <c:dLbls>
          <c:showLegendKey val="0"/>
          <c:showVal val="0"/>
          <c:showCatName val="0"/>
          <c:showSerName val="0"/>
          <c:showPercent val="0"/>
          <c:showBubbleSize val="0"/>
        </c:dLbls>
        <c:marker val="1"/>
        <c:smooth val="0"/>
        <c:axId val="462195680"/>
        <c:axId val="462196856"/>
      </c:lineChart>
      <c:catAx>
        <c:axId val="46219254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2936"/>
        <c:crosses val="autoZero"/>
        <c:auto val="1"/>
        <c:lblAlgn val="ctr"/>
        <c:lblOffset val="100"/>
        <c:noMultiLvlLbl val="0"/>
      </c:catAx>
      <c:valAx>
        <c:axId val="462192936"/>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2544"/>
        <c:crosses val="autoZero"/>
        <c:crossBetween val="between"/>
      </c:valAx>
      <c:valAx>
        <c:axId val="462196856"/>
        <c:scaling>
          <c:orientation val="minMax"/>
          <c:max val="1"/>
        </c:scaling>
        <c:delete val="0"/>
        <c:axPos val="r"/>
        <c:numFmt formatCode="0.0%" sourceLinked="1"/>
        <c:majorTickMark val="out"/>
        <c:minorTickMark val="none"/>
        <c:tickLblPos val="nextTo"/>
        <c:crossAx val="462195680"/>
        <c:crosses val="max"/>
        <c:crossBetween val="between"/>
      </c:valAx>
      <c:catAx>
        <c:axId val="462195680"/>
        <c:scaling>
          <c:orientation val="minMax"/>
        </c:scaling>
        <c:delete val="1"/>
        <c:axPos val="b"/>
        <c:majorTickMark val="out"/>
        <c:minorTickMark val="none"/>
        <c:tickLblPos val="nextTo"/>
        <c:crossAx val="462196856"/>
        <c:crosses val="autoZero"/>
        <c:auto val="1"/>
        <c:lblAlgn val="ctr"/>
        <c:lblOffset val="100"/>
        <c:noMultiLvlLbl val="0"/>
      </c:catAx>
    </c:plotArea>
    <c:legend>
      <c:legendPos val="r"/>
      <c:layout>
        <c:manualLayout>
          <c:xMode val="edge"/>
          <c:yMode val="edge"/>
          <c:x val="0.75122906445854654"/>
          <c:y val="0.16700022309697812"/>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07119505288198"/>
          <c:y val="5.4495870838984661E-2"/>
          <c:w val="0.60067537753587452"/>
          <c:h val="0.61358389893240162"/>
        </c:manualLayout>
      </c:layout>
      <c:barChart>
        <c:barDir val="col"/>
        <c:grouping val="clustered"/>
        <c:varyColors val="0"/>
        <c:ser>
          <c:idx val="0"/>
          <c:order val="0"/>
          <c:tx>
            <c:strRef>
              <c:f>'META 2'!$C$26</c:f>
              <c:strCache>
                <c:ptCount val="1"/>
                <c:pt idx="0">
                  <c:v>Magnitud programada mensual</c:v>
                </c:pt>
              </c:strCache>
            </c:strRef>
          </c:tx>
          <c:invertIfNegative val="0"/>
          <c:cat>
            <c:strRef>
              <c:f>'META 1'!$B$27:$B$31</c:f>
              <c:strCache>
                <c:ptCount val="5"/>
                <c:pt idx="0">
                  <c:v>Enero</c:v>
                </c:pt>
                <c:pt idx="1">
                  <c:v>Febrero</c:v>
                </c:pt>
                <c:pt idx="2">
                  <c:v>Marzo</c:v>
                </c:pt>
                <c:pt idx="3">
                  <c:v>Abril</c:v>
                </c:pt>
                <c:pt idx="4">
                  <c:v>Mayo</c:v>
                </c:pt>
              </c:strCache>
            </c:strRef>
          </c:cat>
          <c:val>
            <c:numRef>
              <c:f>'META 2'!$C$27:$C$32</c:f>
              <c:numCache>
                <c:formatCode>0.000</c:formatCode>
                <c:ptCount val="6"/>
                <c:pt idx="0">
                  <c:v>0</c:v>
                </c:pt>
                <c:pt idx="1">
                  <c:v>0</c:v>
                </c:pt>
                <c:pt idx="2">
                  <c:v>0</c:v>
                </c:pt>
                <c:pt idx="3">
                  <c:v>0</c:v>
                </c:pt>
                <c:pt idx="4">
                  <c:v>50</c:v>
                </c:pt>
                <c:pt idx="5">
                  <c:v>50</c:v>
                </c:pt>
              </c:numCache>
            </c:numRef>
          </c:val>
          <c:extLst>
            <c:ext xmlns:c16="http://schemas.microsoft.com/office/drawing/2014/chart" uri="{C3380CC4-5D6E-409C-BE32-E72D297353CC}">
              <c16:uniqueId val="{00000000-1E17-4AED-830C-4A9F9843C60C}"/>
            </c:ext>
          </c:extLst>
        </c:ser>
        <c:ser>
          <c:idx val="1"/>
          <c:order val="1"/>
          <c:tx>
            <c:strRef>
              <c:f>'META 2'!$D$26</c:f>
              <c:strCache>
                <c:ptCount val="1"/>
                <c:pt idx="0">
                  <c:v>Magnitud ejecutada mensual</c:v>
                </c:pt>
              </c:strCache>
            </c:strRef>
          </c:tx>
          <c:invertIfNegative val="0"/>
          <c:cat>
            <c:strRef>
              <c:f>'META 1'!$B$27:$B$31</c:f>
              <c:strCache>
                <c:ptCount val="5"/>
                <c:pt idx="0">
                  <c:v>Enero</c:v>
                </c:pt>
                <c:pt idx="1">
                  <c:v>Febrero</c:v>
                </c:pt>
                <c:pt idx="2">
                  <c:v>Marzo</c:v>
                </c:pt>
                <c:pt idx="3">
                  <c:v>Abril</c:v>
                </c:pt>
                <c:pt idx="4">
                  <c:v>Mayo</c:v>
                </c:pt>
              </c:strCache>
            </c:strRef>
          </c:cat>
          <c:val>
            <c:numRef>
              <c:f>'META 2'!$D$27:$D$32</c:f>
              <c:numCache>
                <c:formatCode>0.000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E17-4AED-830C-4A9F9843C60C}"/>
            </c:ext>
          </c:extLst>
        </c:ser>
        <c:dLbls>
          <c:showLegendKey val="0"/>
          <c:showVal val="0"/>
          <c:showCatName val="0"/>
          <c:showSerName val="0"/>
          <c:showPercent val="0"/>
          <c:showBubbleSize val="0"/>
        </c:dLbls>
        <c:gapWidth val="150"/>
        <c:axId val="462196072"/>
        <c:axId val="462198032"/>
      </c:barChart>
      <c:lineChart>
        <c:grouping val="stacked"/>
        <c:varyColors val="0"/>
        <c:ser>
          <c:idx val="2"/>
          <c:order val="2"/>
          <c:tx>
            <c:strRef>
              <c:f>'META 2'!$H$26</c:f>
              <c:strCache>
                <c:ptCount val="1"/>
                <c:pt idx="0">
                  <c:v>% Avance acumulado</c:v>
                </c:pt>
              </c:strCache>
            </c:strRef>
          </c:tx>
          <c:val>
            <c:numRef>
              <c:f>'META 2'!$H$27:$H$32</c:f>
              <c:numCache>
                <c:formatCode>0%</c:formatCode>
                <c:ptCount val="6"/>
                <c:pt idx="2" formatCode="0.00%">
                  <c:v>0</c:v>
                </c:pt>
                <c:pt idx="3" formatCode="0.00%">
                  <c:v>0</c:v>
                </c:pt>
                <c:pt idx="4" formatCode="0.00%">
                  <c:v>0</c:v>
                </c:pt>
                <c:pt idx="5" formatCode="0.00%">
                  <c:v>0</c:v>
                </c:pt>
              </c:numCache>
            </c:numRef>
          </c:val>
          <c:smooth val="0"/>
          <c:extLst>
            <c:ext xmlns:c16="http://schemas.microsoft.com/office/drawing/2014/chart" uri="{C3380CC4-5D6E-409C-BE32-E72D297353CC}">
              <c16:uniqueId val="{00000002-1E17-4AED-830C-4A9F9843C60C}"/>
            </c:ext>
          </c:extLst>
        </c:ser>
        <c:dLbls>
          <c:showLegendKey val="0"/>
          <c:showVal val="0"/>
          <c:showCatName val="0"/>
          <c:showSerName val="0"/>
          <c:showPercent val="0"/>
          <c:showBubbleSize val="0"/>
        </c:dLbls>
        <c:marker val="1"/>
        <c:smooth val="0"/>
        <c:axId val="462190584"/>
        <c:axId val="462197248"/>
      </c:lineChart>
      <c:catAx>
        <c:axId val="46219607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8032"/>
        <c:crosses val="autoZero"/>
        <c:auto val="1"/>
        <c:lblAlgn val="ctr"/>
        <c:lblOffset val="100"/>
        <c:noMultiLvlLbl val="0"/>
      </c:catAx>
      <c:valAx>
        <c:axId val="462198032"/>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6072"/>
        <c:crosses val="autoZero"/>
        <c:crossBetween val="between"/>
      </c:valAx>
      <c:valAx>
        <c:axId val="462197248"/>
        <c:scaling>
          <c:orientation val="minMax"/>
          <c:max val="1"/>
        </c:scaling>
        <c:delete val="0"/>
        <c:axPos val="r"/>
        <c:numFmt formatCode="0%" sourceLinked="1"/>
        <c:majorTickMark val="out"/>
        <c:minorTickMark val="none"/>
        <c:tickLblPos val="nextTo"/>
        <c:crossAx val="462190584"/>
        <c:crosses val="max"/>
        <c:crossBetween val="between"/>
      </c:valAx>
      <c:catAx>
        <c:axId val="462190584"/>
        <c:scaling>
          <c:orientation val="minMax"/>
        </c:scaling>
        <c:delete val="1"/>
        <c:axPos val="b"/>
        <c:majorTickMark val="out"/>
        <c:minorTickMark val="none"/>
        <c:tickLblPos val="nextTo"/>
        <c:crossAx val="462197248"/>
        <c:crosses val="autoZero"/>
        <c:auto val="1"/>
        <c:lblAlgn val="ctr"/>
        <c:lblOffset val="100"/>
        <c:noMultiLvlLbl val="0"/>
      </c:catAx>
    </c:plotArea>
    <c:legend>
      <c:legendPos val="r"/>
      <c:layout>
        <c:manualLayout>
          <c:xMode val="edge"/>
          <c:yMode val="edge"/>
          <c:x val="0.75122903788395823"/>
          <c:y val="0.20888070649178361"/>
          <c:w val="0.21949489877691436"/>
          <c:h val="0.44181836172141253"/>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73473256027646"/>
          <c:y val="6.0577392980454288E-2"/>
          <c:w val="0.56735713600537252"/>
          <c:h val="0.59091115272710781"/>
        </c:manualLayout>
      </c:layout>
      <c:barChart>
        <c:barDir val="col"/>
        <c:grouping val="clustered"/>
        <c:varyColors val="0"/>
        <c:ser>
          <c:idx val="0"/>
          <c:order val="0"/>
          <c:tx>
            <c:strRef>
              <c:f>'META 3'!$C$26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3'!$C$27:$C$32</c:f>
              <c:numCache>
                <c:formatCode>0.000</c:formatCode>
                <c:ptCount val="6"/>
                <c:pt idx="0">
                  <c:v>0</c:v>
                </c:pt>
                <c:pt idx="1">
                  <c:v>0</c:v>
                </c:pt>
                <c:pt idx="2">
                  <c:v>0</c:v>
                </c:pt>
                <c:pt idx="3">
                  <c:v>0</c:v>
                </c:pt>
                <c:pt idx="4">
                  <c:v>50</c:v>
                </c:pt>
                <c:pt idx="5">
                  <c:v>50</c:v>
                </c:pt>
              </c:numCache>
            </c:numRef>
          </c:val>
          <c:extLst>
            <c:ext xmlns:c16="http://schemas.microsoft.com/office/drawing/2014/chart" uri="{C3380CC4-5D6E-409C-BE32-E72D297353CC}">
              <c16:uniqueId val="{00000000-BDB3-4AA6-8369-C92DF8CFF6C4}"/>
            </c:ext>
          </c:extLst>
        </c:ser>
        <c:ser>
          <c:idx val="1"/>
          <c:order val="1"/>
          <c:tx>
            <c:strRef>
              <c:f>'META 3'!$D$26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3'!$D$27:$D$32</c:f>
              <c:numCache>
                <c:formatCode>0.000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DB3-4AA6-8369-C92DF8CFF6C4}"/>
            </c:ext>
          </c:extLst>
        </c:ser>
        <c:dLbls>
          <c:showLegendKey val="0"/>
          <c:showVal val="0"/>
          <c:showCatName val="0"/>
          <c:showSerName val="0"/>
          <c:showPercent val="0"/>
          <c:showBubbleSize val="0"/>
        </c:dLbls>
        <c:gapWidth val="150"/>
        <c:axId val="462194504"/>
        <c:axId val="462191368"/>
      </c:barChart>
      <c:lineChart>
        <c:grouping val="stacked"/>
        <c:varyColors val="0"/>
        <c:ser>
          <c:idx val="2"/>
          <c:order val="2"/>
          <c:tx>
            <c:strRef>
              <c:f>'META 3'!$H$26</c:f>
              <c:strCache>
                <c:ptCount val="1"/>
                <c:pt idx="0">
                  <c:v>% Avance de meta acumulado</c:v>
                </c:pt>
              </c:strCache>
            </c:strRef>
          </c:tx>
          <c:val>
            <c:numRef>
              <c:f>'META 3'!$H$27:$H$32</c:f>
              <c:numCache>
                <c:formatCode>0.00%</c:formatCode>
                <c:ptCount val="6"/>
                <c:pt idx="2">
                  <c:v>0</c:v>
                </c:pt>
                <c:pt idx="3">
                  <c:v>0</c:v>
                </c:pt>
                <c:pt idx="4">
                  <c:v>0</c:v>
                </c:pt>
                <c:pt idx="5">
                  <c:v>0</c:v>
                </c:pt>
              </c:numCache>
            </c:numRef>
          </c:val>
          <c:smooth val="0"/>
          <c:extLst>
            <c:ext xmlns:c16="http://schemas.microsoft.com/office/drawing/2014/chart" uri="{C3380CC4-5D6E-409C-BE32-E72D297353CC}">
              <c16:uniqueId val="{00000002-BDB3-4AA6-8369-C92DF8CFF6C4}"/>
            </c:ext>
          </c:extLst>
        </c:ser>
        <c:dLbls>
          <c:showLegendKey val="0"/>
          <c:showVal val="0"/>
          <c:showCatName val="0"/>
          <c:showSerName val="0"/>
          <c:showPercent val="0"/>
          <c:showBubbleSize val="0"/>
        </c:dLbls>
        <c:marker val="1"/>
        <c:smooth val="0"/>
        <c:axId val="462190976"/>
        <c:axId val="462196464"/>
      </c:lineChart>
      <c:catAx>
        <c:axId val="46219450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1368"/>
        <c:crosses val="autoZero"/>
        <c:auto val="1"/>
        <c:lblAlgn val="ctr"/>
        <c:lblOffset val="100"/>
        <c:noMultiLvlLbl val="0"/>
      </c:catAx>
      <c:valAx>
        <c:axId val="46219136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4504"/>
        <c:crosses val="autoZero"/>
        <c:crossBetween val="between"/>
      </c:valAx>
      <c:valAx>
        <c:axId val="462196464"/>
        <c:scaling>
          <c:orientation val="minMax"/>
          <c:max val="1"/>
        </c:scaling>
        <c:delete val="0"/>
        <c:axPos val="r"/>
        <c:numFmt formatCode="0.00%" sourceLinked="1"/>
        <c:majorTickMark val="out"/>
        <c:minorTickMark val="none"/>
        <c:tickLblPos val="nextTo"/>
        <c:crossAx val="462190976"/>
        <c:crosses val="max"/>
        <c:crossBetween val="between"/>
      </c:valAx>
      <c:catAx>
        <c:axId val="462190976"/>
        <c:scaling>
          <c:orientation val="minMax"/>
        </c:scaling>
        <c:delete val="1"/>
        <c:axPos val="b"/>
        <c:majorTickMark val="out"/>
        <c:minorTickMark val="none"/>
        <c:tickLblPos val="nextTo"/>
        <c:crossAx val="46219646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4'!$C$26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4'!$C$27:$C$32</c:f>
              <c:numCache>
                <c:formatCode>0.000</c:formatCode>
                <c:ptCount val="6"/>
                <c:pt idx="0">
                  <c:v>0</c:v>
                </c:pt>
                <c:pt idx="1">
                  <c:v>0</c:v>
                </c:pt>
                <c:pt idx="2">
                  <c:v>0</c:v>
                </c:pt>
                <c:pt idx="3">
                  <c:v>0</c:v>
                </c:pt>
                <c:pt idx="4">
                  <c:v>50</c:v>
                </c:pt>
                <c:pt idx="5">
                  <c:v>50</c:v>
                </c:pt>
              </c:numCache>
            </c:numRef>
          </c:val>
          <c:extLst>
            <c:ext xmlns:c16="http://schemas.microsoft.com/office/drawing/2014/chart" uri="{C3380CC4-5D6E-409C-BE32-E72D297353CC}">
              <c16:uniqueId val="{00000000-DD39-4E16-A564-9FC39A4C2766}"/>
            </c:ext>
          </c:extLst>
        </c:ser>
        <c:ser>
          <c:idx val="1"/>
          <c:order val="1"/>
          <c:tx>
            <c:strRef>
              <c:f>'META 4'!$D$26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4'!$D$27:$D$32</c:f>
              <c:numCache>
                <c:formatCode>0.000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DD39-4E16-A564-9FC39A4C2766}"/>
            </c:ext>
          </c:extLst>
        </c:ser>
        <c:dLbls>
          <c:showLegendKey val="0"/>
          <c:showVal val="0"/>
          <c:showCatName val="0"/>
          <c:showSerName val="0"/>
          <c:showPercent val="0"/>
          <c:showBubbleSize val="0"/>
        </c:dLbls>
        <c:gapWidth val="150"/>
        <c:axId val="462193720"/>
        <c:axId val="462195288"/>
      </c:barChart>
      <c:lineChart>
        <c:grouping val="stacked"/>
        <c:varyColors val="0"/>
        <c:ser>
          <c:idx val="2"/>
          <c:order val="2"/>
          <c:tx>
            <c:strRef>
              <c:f>'META 4'!$H$26</c:f>
              <c:strCache>
                <c:ptCount val="1"/>
                <c:pt idx="0">
                  <c:v>% Avance de meta acumulado</c:v>
                </c:pt>
              </c:strCache>
            </c:strRef>
          </c:tx>
          <c:val>
            <c:numRef>
              <c:f>'META 4'!$H$27:$H$32</c:f>
              <c:numCache>
                <c:formatCode>0.00%</c:formatCode>
                <c:ptCount val="6"/>
                <c:pt idx="2">
                  <c:v>0</c:v>
                </c:pt>
                <c:pt idx="3">
                  <c:v>0</c:v>
                </c:pt>
                <c:pt idx="4">
                  <c:v>0</c:v>
                </c:pt>
                <c:pt idx="5">
                  <c:v>0</c:v>
                </c:pt>
              </c:numCache>
            </c:numRef>
          </c:val>
          <c:smooth val="0"/>
          <c:extLst>
            <c:ext xmlns:c16="http://schemas.microsoft.com/office/drawing/2014/chart" uri="{C3380CC4-5D6E-409C-BE32-E72D297353CC}">
              <c16:uniqueId val="{00000002-DD39-4E16-A564-9FC39A4C2766}"/>
            </c:ext>
          </c:extLst>
        </c:ser>
        <c:dLbls>
          <c:showLegendKey val="0"/>
          <c:showVal val="0"/>
          <c:showCatName val="0"/>
          <c:showSerName val="0"/>
          <c:showPercent val="0"/>
          <c:showBubbleSize val="0"/>
        </c:dLbls>
        <c:marker val="1"/>
        <c:smooth val="0"/>
        <c:axId val="462194112"/>
        <c:axId val="462192152"/>
      </c:lineChart>
      <c:catAx>
        <c:axId val="46219372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2195288"/>
        <c:crosses val="autoZero"/>
        <c:auto val="1"/>
        <c:lblAlgn val="ctr"/>
        <c:lblOffset val="100"/>
        <c:noMultiLvlLbl val="0"/>
      </c:catAx>
      <c:valAx>
        <c:axId val="462195288"/>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2193720"/>
        <c:crosses val="autoZero"/>
        <c:crossBetween val="between"/>
      </c:valAx>
      <c:valAx>
        <c:axId val="462192152"/>
        <c:scaling>
          <c:orientation val="minMax"/>
          <c:max val="1"/>
        </c:scaling>
        <c:delete val="0"/>
        <c:axPos val="r"/>
        <c:numFmt formatCode="0.00%" sourceLinked="1"/>
        <c:majorTickMark val="out"/>
        <c:minorTickMark val="none"/>
        <c:tickLblPos val="nextTo"/>
        <c:crossAx val="462194112"/>
        <c:crosses val="max"/>
        <c:crossBetween val="between"/>
      </c:valAx>
      <c:catAx>
        <c:axId val="462194112"/>
        <c:scaling>
          <c:orientation val="minMax"/>
        </c:scaling>
        <c:delete val="1"/>
        <c:axPos val="b"/>
        <c:majorTickMark val="out"/>
        <c:minorTickMark val="none"/>
        <c:tickLblPos val="nextTo"/>
        <c:crossAx val="462192152"/>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105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52657576681419482"/>
          <c:h val="0.57977521717348346"/>
        </c:manualLayout>
      </c:layout>
      <c:barChart>
        <c:barDir val="col"/>
        <c:grouping val="clustered"/>
        <c:varyColors val="0"/>
        <c:ser>
          <c:idx val="0"/>
          <c:order val="0"/>
          <c:tx>
            <c:strRef>
              <c:f>'META 5'!$C$26</c:f>
              <c:strCache>
                <c:ptCount val="1"/>
                <c:pt idx="0">
                  <c:v>Magnitud programada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5'!$C$27:$C$31</c:f>
              <c:numCache>
                <c:formatCode>0.000</c:formatCode>
                <c:ptCount val="5"/>
                <c:pt idx="0">
                  <c:v>0.26400000000000001</c:v>
                </c:pt>
                <c:pt idx="1">
                  <c:v>0.13200000000000001</c:v>
                </c:pt>
                <c:pt idx="2">
                  <c:v>0.13200000000000001</c:v>
                </c:pt>
                <c:pt idx="3">
                  <c:v>0.17600000000000002</c:v>
                </c:pt>
                <c:pt idx="4">
                  <c:v>0.17600000000000002</c:v>
                </c:pt>
              </c:numCache>
            </c:numRef>
          </c:val>
          <c:extLst>
            <c:ext xmlns:c16="http://schemas.microsoft.com/office/drawing/2014/chart" uri="{C3380CC4-5D6E-409C-BE32-E72D297353CC}">
              <c16:uniqueId val="{00000000-77BE-4849-A590-E631374463DB}"/>
            </c:ext>
          </c:extLst>
        </c:ser>
        <c:ser>
          <c:idx val="1"/>
          <c:order val="1"/>
          <c:tx>
            <c:strRef>
              <c:f>'META 5'!$D$26</c:f>
              <c:strCache>
                <c:ptCount val="1"/>
                <c:pt idx="0">
                  <c:v>Magnitud ejecutada mensual</c:v>
                </c:pt>
              </c:strCache>
            </c:strRef>
          </c:tx>
          <c:invertIfNegative val="0"/>
          <c:cat>
            <c:strRef>
              <c:f>'[7]META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5'!$D$27:$D$31</c:f>
              <c:numCache>
                <c:formatCode>0.000</c:formatCode>
                <c:ptCount val="5"/>
                <c:pt idx="0">
                  <c:v>0.26400000000000001</c:v>
                </c:pt>
                <c:pt idx="1">
                  <c:v>0</c:v>
                </c:pt>
                <c:pt idx="2">
                  <c:v>0</c:v>
                </c:pt>
                <c:pt idx="3">
                  <c:v>0</c:v>
                </c:pt>
                <c:pt idx="4">
                  <c:v>0</c:v>
                </c:pt>
              </c:numCache>
            </c:numRef>
          </c:val>
          <c:extLst>
            <c:ext xmlns:c16="http://schemas.microsoft.com/office/drawing/2014/chart" uri="{C3380CC4-5D6E-409C-BE32-E72D297353CC}">
              <c16:uniqueId val="{00000001-77BE-4849-A590-E631374463DB}"/>
            </c:ext>
          </c:extLst>
        </c:ser>
        <c:dLbls>
          <c:showLegendKey val="0"/>
          <c:showVal val="0"/>
          <c:showCatName val="0"/>
          <c:showSerName val="0"/>
          <c:showPercent val="0"/>
          <c:showBubbleSize val="0"/>
        </c:dLbls>
        <c:gapWidth val="150"/>
        <c:axId val="464159632"/>
        <c:axId val="464160024"/>
      </c:barChart>
      <c:lineChart>
        <c:grouping val="stacked"/>
        <c:varyColors val="0"/>
        <c:ser>
          <c:idx val="2"/>
          <c:order val="2"/>
          <c:tx>
            <c:strRef>
              <c:f>'META 5'!$H$26</c:f>
              <c:strCache>
                <c:ptCount val="1"/>
                <c:pt idx="0">
                  <c:v>% Avance acumulado</c:v>
                </c:pt>
              </c:strCache>
            </c:strRef>
          </c:tx>
          <c:val>
            <c:numRef>
              <c:f>'META 5'!$H$27:$H$31</c:f>
              <c:numCache>
                <c:formatCode>0%</c:formatCode>
                <c:ptCount val="5"/>
                <c:pt idx="2" formatCode="0.00%">
                  <c:v>0</c:v>
                </c:pt>
                <c:pt idx="3" formatCode="0.00%">
                  <c:v>0</c:v>
                </c:pt>
                <c:pt idx="4" formatCode="0.00%">
                  <c:v>0</c:v>
                </c:pt>
              </c:numCache>
            </c:numRef>
          </c:val>
          <c:smooth val="0"/>
          <c:extLst>
            <c:ext xmlns:c16="http://schemas.microsoft.com/office/drawing/2014/chart" uri="{C3380CC4-5D6E-409C-BE32-E72D297353CC}">
              <c16:uniqueId val="{00000002-77BE-4849-A590-E631374463DB}"/>
            </c:ext>
          </c:extLst>
        </c:ser>
        <c:dLbls>
          <c:showLegendKey val="0"/>
          <c:showVal val="0"/>
          <c:showCatName val="0"/>
          <c:showSerName val="0"/>
          <c:showPercent val="0"/>
          <c:showBubbleSize val="0"/>
        </c:dLbls>
        <c:marker val="1"/>
        <c:smooth val="0"/>
        <c:axId val="464163160"/>
        <c:axId val="464161984"/>
      </c:lineChart>
      <c:catAx>
        <c:axId val="46415963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024"/>
        <c:crosses val="autoZero"/>
        <c:auto val="1"/>
        <c:lblAlgn val="ctr"/>
        <c:lblOffset val="100"/>
        <c:noMultiLvlLbl val="0"/>
      </c:catAx>
      <c:valAx>
        <c:axId val="464160024"/>
        <c:scaling>
          <c:orientation val="minMax"/>
        </c:scaling>
        <c:delete val="0"/>
        <c:axPos val="l"/>
        <c:majorGridlines/>
        <c:numFmt formatCode="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632"/>
        <c:crosses val="autoZero"/>
        <c:crossBetween val="between"/>
      </c:valAx>
      <c:valAx>
        <c:axId val="464161984"/>
        <c:scaling>
          <c:orientation val="minMax"/>
          <c:max val="1"/>
        </c:scaling>
        <c:delete val="0"/>
        <c:axPos val="r"/>
        <c:numFmt formatCode="0%" sourceLinked="1"/>
        <c:majorTickMark val="out"/>
        <c:minorTickMark val="none"/>
        <c:tickLblPos val="nextTo"/>
        <c:crossAx val="464163160"/>
        <c:crosses val="max"/>
        <c:crossBetween val="between"/>
      </c:valAx>
      <c:catAx>
        <c:axId val="464163160"/>
        <c:scaling>
          <c:orientation val="minMax"/>
        </c:scaling>
        <c:delete val="1"/>
        <c:axPos val="b"/>
        <c:majorTickMark val="out"/>
        <c:minorTickMark val="none"/>
        <c:tickLblPos val="nextTo"/>
        <c:crossAx val="464161984"/>
        <c:crosses val="autoZero"/>
        <c:auto val="1"/>
        <c:lblAlgn val="ctr"/>
        <c:lblOffset val="100"/>
        <c:noMultiLvlLbl val="0"/>
      </c:catAx>
    </c:plotArea>
    <c:legend>
      <c:legendPos val="r"/>
      <c:layout>
        <c:manualLayout>
          <c:xMode val="edge"/>
          <c:yMode val="edge"/>
          <c:x val="0.71922069950886214"/>
          <c:y val="0.2262750958480126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697"/>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FDE6-4F98-A4A0-D3494957A20B}"/>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FDE6-4F98-A4A0-D3494957A20B}"/>
            </c:ext>
          </c:extLst>
        </c:ser>
        <c:dLbls>
          <c:showLegendKey val="0"/>
          <c:showVal val="0"/>
          <c:showCatName val="0"/>
          <c:showSerName val="0"/>
          <c:showPercent val="0"/>
          <c:showBubbleSize val="0"/>
        </c:dLbls>
        <c:marker val="1"/>
        <c:smooth val="0"/>
        <c:axId val="464159240"/>
        <c:axId val="464160808"/>
      </c:lineChart>
      <c:catAx>
        <c:axId val="46415924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464160808"/>
        <c:crosses val="autoZero"/>
        <c:auto val="1"/>
        <c:lblAlgn val="ctr"/>
        <c:lblOffset val="100"/>
        <c:noMultiLvlLbl val="0"/>
      </c:catAx>
      <c:valAx>
        <c:axId val="464160808"/>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4641592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emf"/><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1057275</xdr:colOff>
          <xdr:row>1</xdr:row>
          <xdr:rowOff>447675</xdr:rowOff>
        </xdr:to>
        <xdr:sp macro="" textlink="">
          <xdr:nvSpPr>
            <xdr:cNvPr id="35828737" name="Object 1" hidden="1">
              <a:extLst>
                <a:ext uri="{63B3BB69-23CF-44E3-9099-C40C66FF867C}">
                  <a14:compatExt spid="_x0000_s35828737"/>
                </a:ext>
                <a:ext uri="{FF2B5EF4-FFF2-40B4-BE49-F238E27FC236}">
                  <a16:creationId xmlns:a16="http://schemas.microsoft.com/office/drawing/2014/main" id="{00000000-0008-0000-0300-000001B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132124</xdr:colOff>
      <xdr:row>32</xdr:row>
      <xdr:rowOff>17928</xdr:rowOff>
    </xdr:from>
    <xdr:to>
      <xdr:col>8</xdr:col>
      <xdr:colOff>1064559</xdr:colOff>
      <xdr:row>37</xdr:row>
      <xdr:rowOff>8965</xdr:rowOff>
    </xdr:to>
    <xdr:graphicFrame macro="">
      <xdr:nvGraphicFramePr>
        <xdr:cNvPr id="8" name="3 Gráfico">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1246094</xdr:colOff>
      <xdr:row>2</xdr:row>
      <xdr:rowOff>340604</xdr:rowOff>
    </xdr:to>
    <xdr:pic>
      <xdr:nvPicPr>
        <xdr:cNvPr id="2" name="Imagen 4" descr="escudo_negr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6043" y="123825"/>
          <a:ext cx="931769" cy="116703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28575</xdr:colOff>
          <xdr:row>1</xdr:row>
          <xdr:rowOff>28575</xdr:rowOff>
        </xdr:from>
        <xdr:to>
          <xdr:col>8</xdr:col>
          <xdr:colOff>1714500</xdr:colOff>
          <xdr:row>2</xdr:row>
          <xdr:rowOff>66675</xdr:rowOff>
        </xdr:to>
        <xdr:sp macro="" textlink="">
          <xdr:nvSpPr>
            <xdr:cNvPr id="35854337" name="Object 1" hidden="1">
              <a:extLst>
                <a:ext uri="{63B3BB69-23CF-44E3-9099-C40C66FF867C}">
                  <a14:compatExt spid="_x0000_s35854337"/>
                </a:ext>
                <a:ext uri="{FF2B5EF4-FFF2-40B4-BE49-F238E27FC236}">
                  <a16:creationId xmlns:a16="http://schemas.microsoft.com/office/drawing/2014/main" id="{00000000-0008-0000-0400-00000118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33</xdr:row>
      <xdr:rowOff>1</xdr:rowOff>
    </xdr:from>
    <xdr:to>
      <xdr:col>8</xdr:col>
      <xdr:colOff>1591236</xdr:colOff>
      <xdr:row>37</xdr:row>
      <xdr:rowOff>381001</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64577" name="Object 1" hidden="1">
              <a:extLst>
                <a:ext uri="{63B3BB69-23CF-44E3-9099-C40C66FF867C}">
                  <a14:compatExt spid="_x0000_s35864577"/>
                </a:ext>
                <a:ext uri="{FF2B5EF4-FFF2-40B4-BE49-F238E27FC236}">
                  <a16:creationId xmlns:a16="http://schemas.microsoft.com/office/drawing/2014/main" id="{00000000-0008-0000-0500-00000140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33</xdr:row>
      <xdr:rowOff>1</xdr:rowOff>
    </xdr:from>
    <xdr:to>
      <xdr:col>9</xdr:col>
      <xdr:colOff>35858</xdr:colOff>
      <xdr:row>38</xdr:row>
      <xdr:rowOff>8966</xdr:rowOff>
    </xdr:to>
    <xdr:graphicFrame macro="">
      <xdr:nvGraphicFramePr>
        <xdr:cNvPr id="4" name="3 Gráfico">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65601" name="Object 1" hidden="1">
              <a:extLst>
                <a:ext uri="{63B3BB69-23CF-44E3-9099-C40C66FF867C}">
                  <a14:compatExt spid="_x0000_s35865601"/>
                </a:ext>
                <a:ext uri="{FF2B5EF4-FFF2-40B4-BE49-F238E27FC236}">
                  <a16:creationId xmlns:a16="http://schemas.microsoft.com/office/drawing/2014/main" id="{00000000-0008-0000-0600-0000014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38100</xdr:colOff>
      <xdr:row>33</xdr:row>
      <xdr:rowOff>7620</xdr:rowOff>
    </xdr:from>
    <xdr:to>
      <xdr:col>9</xdr:col>
      <xdr:colOff>22860</xdr:colOff>
      <xdr:row>37</xdr:row>
      <xdr:rowOff>552450</xdr:rowOff>
    </xdr:to>
    <xdr:graphicFrame macro="">
      <xdr:nvGraphicFramePr>
        <xdr:cNvPr id="4" name="3 Gráfico">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2905" y="123825"/>
          <a:ext cx="1009650" cy="125920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28575</xdr:rowOff>
        </xdr:from>
        <xdr:to>
          <xdr:col>8</xdr:col>
          <xdr:colOff>1447800</xdr:colOff>
          <xdr:row>1</xdr:row>
          <xdr:rowOff>447675</xdr:rowOff>
        </xdr:to>
        <xdr:sp macro="" textlink="">
          <xdr:nvSpPr>
            <xdr:cNvPr id="35857409" name="Object 1" hidden="1">
              <a:extLst>
                <a:ext uri="{63B3BB69-23CF-44E3-9099-C40C66FF867C}">
                  <a14:compatExt spid="_x0000_s35857409"/>
                </a:ext>
                <a:ext uri="{FF2B5EF4-FFF2-40B4-BE49-F238E27FC236}">
                  <a16:creationId xmlns:a16="http://schemas.microsoft.com/office/drawing/2014/main" id="{00000000-0008-0000-0700-0000012423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32</xdr:row>
      <xdr:rowOff>0</xdr:rowOff>
    </xdr:from>
    <xdr:to>
      <xdr:col>8</xdr:col>
      <xdr:colOff>1530531</xdr:colOff>
      <xdr:row>37</xdr:row>
      <xdr:rowOff>10885</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8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8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8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9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9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9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9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9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9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9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9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9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9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9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9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9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9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9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9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9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9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9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9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9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9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9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9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4%20POAS%20OCTUBRE%202016%20BMPT/POA%20PROYECTO%201044%20OCTUBRE%20CORREGIDO%20(1%20dic).xlsx?7B01B16F" TargetMode="External"/><Relationship Id="rId1" Type="http://schemas.openxmlformats.org/officeDocument/2006/relationships/externalLinkPath" Target="file:///\\7B01B16F\POA%20PROYECTO%201044%20OCTUBRE%20CORREGIDO%20(1%20dic).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s://idpyba-my.sharepoint.com/Perfil%20ldguerrero/Documents/1.%20DOC%20DARY%202016/1.%20UNIDAD%20EJECUTORA%2002%202016/2.%20POAS%20BOGOTA%20MEJOR%20PARA%20TODOS%202016-2020/3.%20POAS%20SEPTIEMBRE%202016%20BMPT%20PUBLICAR/POA%20_PYTO_1032%20TRIMESTRE%20III%202016_BMPT.xls?C74BB10D" TargetMode="External"/><Relationship Id="rId1" Type="http://schemas.openxmlformats.org/officeDocument/2006/relationships/externalLinkPath" Target="file:///\\C74BB10D\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dpyba-my.sharepoint.com/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dpyba-my.sharepoint.com/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dpyba-my.sharepoint.com/Users/deisipascagaza/Library/Containers/com.microsoft.Excel/Data/Documents/eww:Users:concepcion.ruiz:Downloads:POA%20PYTO%201032%20SEPTIEMBRE.%20SIT%200510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dpyba-my.sharepoint.com/Users/amsanchez/Downloads/POA%201032%20I%20Trimestre%202017-PICO%207%20ABRIL%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dpyba-my.sharepoint.com/Users/ANDRES/Documents/CARPETAANDRES/2021/FEBRERO/Respuestaincial/7555Y7560/7555%20Hoja%20del%20indicador%202021%20-%20INICIA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refreshError="1"/>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V 1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refreshError="1"/>
      <sheetData sheetId="1" refreshError="1"/>
      <sheetData sheetId="2" refreshError="1"/>
      <sheetData sheetId="3">
        <row r="26">
          <cell r="C26" t="str">
            <v>Magnitud programada mensual</v>
          </cell>
        </row>
        <row r="27">
          <cell r="B27" t="str">
            <v xml:space="preserve">Enero </v>
          </cell>
        </row>
        <row r="28">
          <cell r="B28" t="str">
            <v>Febrero</v>
          </cell>
        </row>
        <row r="29">
          <cell r="B29" t="str">
            <v>Marzo</v>
          </cell>
        </row>
        <row r="30">
          <cell r="B30" t="str">
            <v>Abril</v>
          </cell>
        </row>
        <row r="31">
          <cell r="B31" t="str">
            <v>Mayo</v>
          </cell>
        </row>
        <row r="32">
          <cell r="B32" t="str">
            <v>Junio</v>
          </cell>
        </row>
        <row r="33">
          <cell r="B33" t="str">
            <v>Julio</v>
          </cell>
        </row>
        <row r="34">
          <cell r="B34" t="str">
            <v>Agosto</v>
          </cell>
        </row>
        <row r="35">
          <cell r="B35" t="str">
            <v>Septiembre</v>
          </cell>
        </row>
        <row r="36">
          <cell r="B36" t="str">
            <v>Octubre</v>
          </cell>
        </row>
        <row r="37">
          <cell r="B37" t="str">
            <v>Noviembre</v>
          </cell>
        </row>
        <row r="38">
          <cell r="B38" t="str">
            <v>Diciembre</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BO22"/>
  <sheetViews>
    <sheetView showGridLines="0" topLeftCell="A11" zoomScale="70" zoomScaleNormal="70" zoomScaleSheetLayoutView="80" zoomScalePageLayoutView="70" workbookViewId="0">
      <selection activeCell="AE13" sqref="AE13:AE14"/>
    </sheetView>
  </sheetViews>
  <sheetFormatPr baseColWidth="10" defaultColWidth="10.85546875" defaultRowHeight="15" x14ac:dyDescent="0.25"/>
  <cols>
    <col min="1" max="1" width="15.85546875" style="71" customWidth="1"/>
    <col min="2" max="2" width="23.140625" style="71" customWidth="1"/>
    <col min="3" max="3" width="16.140625" style="71" customWidth="1"/>
    <col min="4" max="4" width="16.42578125" style="79" customWidth="1"/>
    <col min="5" max="5" width="17.42578125" style="71" customWidth="1"/>
    <col min="6" max="6" width="23.42578125" style="71" customWidth="1"/>
    <col min="7" max="7" width="17.140625" style="71" customWidth="1"/>
    <col min="8" max="8" width="16.42578125" style="71" customWidth="1"/>
    <col min="9" max="9" width="18.140625" style="71" customWidth="1"/>
    <col min="10" max="10" width="13.85546875" style="71" customWidth="1"/>
    <col min="11" max="11" width="13.85546875" style="91" customWidth="1"/>
    <col min="12" max="14" width="13.85546875" style="71" customWidth="1"/>
    <col min="15" max="17" width="13.5703125" style="71" customWidth="1"/>
    <col min="18" max="18" width="11.5703125" style="71" customWidth="1"/>
    <col min="19" max="19" width="9.85546875" style="71" customWidth="1"/>
    <col min="20" max="20" width="10.42578125" style="71" customWidth="1"/>
    <col min="21" max="21" width="14.140625" style="71" customWidth="1"/>
    <col min="22" max="22" width="11.5703125" style="71" customWidth="1"/>
    <col min="23" max="23" width="12.42578125" style="71" customWidth="1"/>
    <col min="24" max="26" width="14.5703125" style="71" customWidth="1"/>
    <col min="27" max="27" width="16.42578125" style="111" customWidth="1"/>
    <col min="28" max="28" width="14.85546875" style="71" customWidth="1"/>
    <col min="29" max="29" width="14.42578125" style="71" customWidth="1"/>
    <col min="30" max="30" width="89.85546875" style="71" customWidth="1"/>
    <col min="31" max="31" width="79.42578125" style="71" customWidth="1"/>
    <col min="32" max="32" width="87.42578125" style="71" customWidth="1"/>
    <col min="33" max="16384" width="10.85546875" style="71"/>
  </cols>
  <sheetData>
    <row r="2" spans="1:67" s="113" customFormat="1" ht="45.75" customHeight="1" x14ac:dyDescent="0.25">
      <c r="A2" s="286"/>
      <c r="B2" s="286"/>
      <c r="C2" s="271" t="s">
        <v>24</v>
      </c>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8"/>
    </row>
    <row r="3" spans="1:67" s="113" customFormat="1" ht="45.75" customHeight="1" x14ac:dyDescent="0.25">
      <c r="A3" s="286"/>
      <c r="B3" s="286"/>
      <c r="C3" s="271" t="s">
        <v>25</v>
      </c>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9"/>
    </row>
    <row r="4" spans="1:67" s="113" customFormat="1" ht="45.75" customHeight="1" x14ac:dyDescent="0.25">
      <c r="A4" s="286"/>
      <c r="B4" s="286"/>
      <c r="C4" s="271" t="s">
        <v>198</v>
      </c>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9"/>
    </row>
    <row r="5" spans="1:67" s="113" customFormat="1" ht="45.75" customHeight="1" x14ac:dyDescent="0.25">
      <c r="A5" s="286"/>
      <c r="B5" s="286"/>
      <c r="C5" s="289" t="s">
        <v>29</v>
      </c>
      <c r="D5" s="289"/>
      <c r="E5" s="289"/>
      <c r="F5" s="289"/>
      <c r="G5" s="289"/>
      <c r="H5" s="289"/>
      <c r="I5" s="289"/>
      <c r="J5" s="289"/>
      <c r="K5" s="289"/>
      <c r="L5" s="289"/>
      <c r="M5" s="289"/>
      <c r="N5" s="289"/>
      <c r="O5" s="289"/>
      <c r="P5" s="289"/>
      <c r="Q5" s="289"/>
      <c r="R5" s="276" t="s">
        <v>189</v>
      </c>
      <c r="S5" s="276"/>
      <c r="T5" s="276"/>
      <c r="U5" s="276"/>
      <c r="V5" s="276"/>
      <c r="W5" s="276"/>
      <c r="X5" s="276"/>
      <c r="Y5" s="276"/>
      <c r="Z5" s="276"/>
      <c r="AA5" s="276"/>
      <c r="AB5" s="276"/>
      <c r="AC5" s="276"/>
      <c r="AD5" s="276"/>
      <c r="AE5" s="276"/>
      <c r="AF5" s="280"/>
    </row>
    <row r="6" spans="1:67" s="114" customFormat="1" ht="30.75" customHeight="1" x14ac:dyDescent="0.25">
      <c r="D6" s="115"/>
      <c r="K6" s="113"/>
      <c r="AA6" s="116"/>
    </row>
    <row r="7" spans="1:67" s="114" customFormat="1" ht="42" customHeight="1" x14ac:dyDescent="0.25">
      <c r="B7" s="117" t="s">
        <v>32</v>
      </c>
      <c r="C7" s="285" t="e">
        <f>+#REF!</f>
        <v>#REF!</v>
      </c>
      <c r="D7" s="285"/>
      <c r="E7" s="285"/>
      <c r="F7" s="285"/>
      <c r="G7" s="285"/>
      <c r="K7" s="113"/>
      <c r="AA7" s="116"/>
    </row>
    <row r="8" spans="1:67" s="114" customFormat="1" ht="42" customHeight="1" x14ac:dyDescent="0.25">
      <c r="B8" s="117" t="s">
        <v>1</v>
      </c>
      <c r="C8" s="285" t="e">
        <f>+#REF!</f>
        <v>#REF!</v>
      </c>
      <c r="D8" s="285"/>
      <c r="E8" s="285"/>
      <c r="F8" s="285"/>
      <c r="G8" s="285"/>
      <c r="K8" s="113"/>
      <c r="AA8" s="116"/>
    </row>
    <row r="9" spans="1:67" s="114" customFormat="1" ht="42" customHeight="1" x14ac:dyDescent="0.25">
      <c r="B9" s="118" t="s">
        <v>30</v>
      </c>
      <c r="C9" s="285" t="e">
        <f>+#REF!</f>
        <v>#REF!</v>
      </c>
      <c r="D9" s="285"/>
      <c r="E9" s="285"/>
      <c r="F9" s="285"/>
      <c r="G9" s="285"/>
      <c r="K9" s="113"/>
      <c r="Q9" s="119"/>
      <c r="R9" s="120"/>
      <c r="AA9" s="116"/>
    </row>
    <row r="10" spans="1:67" s="82" customFormat="1" ht="24.75" customHeight="1" x14ac:dyDescent="0.2">
      <c r="A10" s="80"/>
      <c r="B10" s="80"/>
      <c r="C10" s="80"/>
      <c r="D10" s="80"/>
      <c r="E10" s="81"/>
      <c r="F10" s="81"/>
      <c r="G10" s="81"/>
      <c r="H10" s="81"/>
      <c r="I10" s="81"/>
      <c r="J10" s="81"/>
      <c r="K10" s="96"/>
      <c r="L10" s="81"/>
      <c r="M10" s="81"/>
      <c r="N10" s="81"/>
      <c r="O10" s="81"/>
      <c r="P10" s="81"/>
      <c r="Q10" s="81"/>
      <c r="R10" s="81"/>
      <c r="S10" s="81"/>
      <c r="T10" s="81"/>
      <c r="U10" s="81"/>
      <c r="V10" s="81"/>
      <c r="W10" s="81"/>
      <c r="X10" s="81"/>
      <c r="Y10" s="81"/>
      <c r="Z10" s="81"/>
      <c r="AA10" s="112"/>
      <c r="AB10" s="81"/>
      <c r="AC10" s="81"/>
    </row>
    <row r="11" spans="1:67" s="83" customFormat="1" ht="35.25" customHeight="1" x14ac:dyDescent="0.2">
      <c r="A11" s="260" t="str">
        <f>+'[1]Sección 1. Metas - Magnitud'!B13</f>
        <v>PLAN DE DESARROLLO - BOGOTÁ MEJOR PARA TODOS 2016-2020</v>
      </c>
      <c r="B11" s="261"/>
      <c r="C11" s="261"/>
      <c r="D11" s="261"/>
      <c r="E11" s="261"/>
      <c r="F11" s="261"/>
      <c r="G11" s="261"/>
      <c r="H11" s="262"/>
      <c r="I11" s="282" t="s">
        <v>36</v>
      </c>
      <c r="J11" s="283"/>
      <c r="K11" s="283"/>
      <c r="L11" s="283"/>
      <c r="M11" s="283"/>
      <c r="N11" s="284"/>
      <c r="O11" s="277" t="s">
        <v>38</v>
      </c>
      <c r="P11" s="277"/>
      <c r="Q11" s="277"/>
      <c r="R11" s="277"/>
      <c r="S11" s="277"/>
      <c r="T11" s="277"/>
      <c r="U11" s="277"/>
      <c r="V11" s="277"/>
      <c r="W11" s="277"/>
      <c r="X11" s="277"/>
      <c r="Y11" s="277"/>
      <c r="Z11" s="277"/>
      <c r="AA11" s="277"/>
      <c r="AB11" s="277"/>
      <c r="AC11" s="277"/>
      <c r="AD11" s="260" t="s">
        <v>18</v>
      </c>
      <c r="AE11" s="261"/>
      <c r="AF11" s="262"/>
    </row>
    <row r="12" spans="1:67" s="83" customFormat="1" ht="56.25" customHeight="1" x14ac:dyDescent="0.2">
      <c r="A12" s="76" t="s">
        <v>35</v>
      </c>
      <c r="B12" s="76" t="s">
        <v>27</v>
      </c>
      <c r="C12" s="76" t="s">
        <v>34</v>
      </c>
      <c r="D12" s="76" t="s">
        <v>33</v>
      </c>
      <c r="E12" s="76" t="s">
        <v>26</v>
      </c>
      <c r="F12" s="76" t="s">
        <v>3</v>
      </c>
      <c r="G12" s="76" t="s">
        <v>2</v>
      </c>
      <c r="H12" s="76" t="s">
        <v>150</v>
      </c>
      <c r="I12" s="78" t="s">
        <v>31</v>
      </c>
      <c r="J12" s="78">
        <v>2016</v>
      </c>
      <c r="K12" s="78">
        <v>2017</v>
      </c>
      <c r="L12" s="78">
        <v>2018</v>
      </c>
      <c r="M12" s="78">
        <v>2019</v>
      </c>
      <c r="N12" s="78">
        <v>2020</v>
      </c>
      <c r="O12" s="86" t="s">
        <v>23</v>
      </c>
      <c r="P12" s="86" t="s">
        <v>19</v>
      </c>
      <c r="Q12" s="86" t="s">
        <v>20</v>
      </c>
      <c r="R12" s="86" t="s">
        <v>21</v>
      </c>
      <c r="S12" s="86" t="s">
        <v>22</v>
      </c>
      <c r="T12" s="86" t="s">
        <v>10</v>
      </c>
      <c r="U12" s="86" t="s">
        <v>11</v>
      </c>
      <c r="V12" s="86" t="s">
        <v>12</v>
      </c>
      <c r="W12" s="86" t="s">
        <v>13</v>
      </c>
      <c r="X12" s="86" t="s">
        <v>14</v>
      </c>
      <c r="Y12" s="86" t="s">
        <v>15</v>
      </c>
      <c r="Z12" s="86" t="s">
        <v>16</v>
      </c>
      <c r="AA12" s="86" t="s">
        <v>37</v>
      </c>
      <c r="AB12" s="87" t="s">
        <v>5</v>
      </c>
      <c r="AC12" s="86" t="s">
        <v>6</v>
      </c>
      <c r="AD12" s="77" t="s">
        <v>7</v>
      </c>
      <c r="AE12" s="77" t="s">
        <v>9</v>
      </c>
      <c r="AF12" s="77" t="s">
        <v>8</v>
      </c>
    </row>
    <row r="13" spans="1:67" s="85" customFormat="1" ht="84.75" customHeight="1" x14ac:dyDescent="0.25">
      <c r="A13" s="226" t="s">
        <v>154</v>
      </c>
      <c r="B13" s="226" t="str">
        <f>+'[2]Sección 1. Metas - Magnitud'!I15</f>
        <v>Demarcar 2.600 kilómetro carril de vías</v>
      </c>
      <c r="C13" s="226">
        <v>224</v>
      </c>
      <c r="D13" s="226" t="s">
        <v>187</v>
      </c>
      <c r="E13" s="226">
        <v>171</v>
      </c>
      <c r="F13" s="230" t="s">
        <v>175</v>
      </c>
      <c r="G13" s="226" t="s">
        <v>152</v>
      </c>
      <c r="H13" s="226" t="s">
        <v>70</v>
      </c>
      <c r="I13" s="281" t="e">
        <f>SUM(J13:N14)</f>
        <v>#REF!</v>
      </c>
      <c r="J13" s="263" t="e">
        <f>+#REF!</f>
        <v>#REF!</v>
      </c>
      <c r="K13" s="265" t="e">
        <f>+#REF!</f>
        <v>#REF!</v>
      </c>
      <c r="L13" s="287" t="e">
        <f>+#REF!</f>
        <v>#REF!</v>
      </c>
      <c r="M13" s="263" t="e">
        <f>+#REF!</f>
        <v>#REF!</v>
      </c>
      <c r="N13" s="263" t="e">
        <f>+#REF!</f>
        <v>#REF!</v>
      </c>
      <c r="O13" s="258" t="e">
        <f>+#REF!</f>
        <v>#REF!</v>
      </c>
      <c r="P13" s="258">
        <v>6.45</v>
      </c>
      <c r="Q13" s="258">
        <v>31.03</v>
      </c>
      <c r="R13" s="258"/>
      <c r="S13" s="258" t="e">
        <f>+#REF!</f>
        <v>#REF!</v>
      </c>
      <c r="T13" s="258" t="e">
        <f>+#REF!</f>
        <v>#REF!</v>
      </c>
      <c r="U13" s="258" t="e">
        <f>+#REF!</f>
        <v>#REF!</v>
      </c>
      <c r="V13" s="258" t="e">
        <f>+#REF!</f>
        <v>#REF!</v>
      </c>
      <c r="W13" s="258" t="e">
        <f>+#REF!</f>
        <v>#REF!</v>
      </c>
      <c r="X13" s="258" t="e">
        <f>+#REF!</f>
        <v>#REF!</v>
      </c>
      <c r="Y13" s="258" t="e">
        <f>+#REF!</f>
        <v>#REF!</v>
      </c>
      <c r="Z13" s="258" t="e">
        <f>+#REF!</f>
        <v>#REF!</v>
      </c>
      <c r="AA13" s="269" t="e">
        <f>SUM(O13:Z14)</f>
        <v>#REF!</v>
      </c>
      <c r="AB13" s="233" t="e">
        <f>+AA13/K13</f>
        <v>#REF!</v>
      </c>
      <c r="AC13" s="233" t="e">
        <f>+(J13+AA13)/I13</f>
        <v>#REF!</v>
      </c>
      <c r="AD13" s="267" t="s">
        <v>219</v>
      </c>
      <c r="AE13" s="220" t="s">
        <v>223</v>
      </c>
      <c r="AF13" s="267" t="s">
        <v>220</v>
      </c>
      <c r="AG13" s="84"/>
      <c r="AH13" s="84"/>
      <c r="AI13" s="84"/>
      <c r="AJ13" s="84"/>
      <c r="AK13" s="84"/>
      <c r="AL13" s="84"/>
      <c r="AM13" s="84"/>
      <c r="AN13" s="84"/>
      <c r="AO13" s="84"/>
      <c r="AP13" s="84"/>
      <c r="AQ13" s="84"/>
      <c r="AR13" s="84"/>
      <c r="AS13" s="84"/>
      <c r="AT13" s="84"/>
      <c r="AU13" s="84"/>
      <c r="AV13" s="84"/>
      <c r="AW13" s="84"/>
      <c r="AX13" s="84"/>
      <c r="AY13" s="84"/>
      <c r="AZ13" s="84"/>
      <c r="BA13" s="84"/>
      <c r="BB13" s="84"/>
      <c r="BC13" s="84"/>
      <c r="BD13" s="84"/>
      <c r="BE13" s="84"/>
      <c r="BF13" s="84"/>
      <c r="BG13" s="84"/>
      <c r="BH13" s="84"/>
      <c r="BI13" s="84"/>
      <c r="BJ13" s="84"/>
      <c r="BK13" s="84"/>
      <c r="BL13" s="84"/>
      <c r="BM13" s="84"/>
      <c r="BN13" s="84"/>
      <c r="BO13" s="84"/>
    </row>
    <row r="14" spans="1:67" ht="195.75" customHeight="1" x14ac:dyDescent="0.25">
      <c r="A14" s="226"/>
      <c r="B14" s="226"/>
      <c r="C14" s="226"/>
      <c r="D14" s="226"/>
      <c r="E14" s="226"/>
      <c r="F14" s="230"/>
      <c r="G14" s="226"/>
      <c r="H14" s="226"/>
      <c r="I14" s="281"/>
      <c r="J14" s="264"/>
      <c r="K14" s="266"/>
      <c r="L14" s="288"/>
      <c r="M14" s="264"/>
      <c r="N14" s="264"/>
      <c r="O14" s="259"/>
      <c r="P14" s="259"/>
      <c r="Q14" s="259"/>
      <c r="R14" s="259"/>
      <c r="S14" s="259"/>
      <c r="T14" s="259"/>
      <c r="U14" s="259"/>
      <c r="V14" s="259"/>
      <c r="W14" s="259"/>
      <c r="X14" s="259"/>
      <c r="Y14" s="259"/>
      <c r="Z14" s="259"/>
      <c r="AA14" s="270"/>
      <c r="AB14" s="233"/>
      <c r="AC14" s="233"/>
      <c r="AD14" s="268"/>
      <c r="AE14" s="221"/>
      <c r="AF14" s="268"/>
    </row>
    <row r="15" spans="1:67" ht="89.25" customHeight="1" x14ac:dyDescent="0.25">
      <c r="A15" s="226" t="s">
        <v>154</v>
      </c>
      <c r="B15" s="226" t="str">
        <f>+'[2]Sección 1. Metas - Magnitud'!I18</f>
        <v>Instalar 35.000 señales verticales de pedestal</v>
      </c>
      <c r="C15" s="226">
        <v>223</v>
      </c>
      <c r="D15" s="226" t="s">
        <v>188</v>
      </c>
      <c r="E15" s="226">
        <v>170</v>
      </c>
      <c r="F15" s="230" t="s">
        <v>174</v>
      </c>
      <c r="G15" s="226" t="s">
        <v>152</v>
      </c>
      <c r="H15" s="226" t="s">
        <v>70</v>
      </c>
      <c r="I15" s="281" t="e">
        <f>SUM(J15:N16)</f>
        <v>#REF!</v>
      </c>
      <c r="J15" s="256" t="e">
        <f>+#REF!</f>
        <v>#REF!</v>
      </c>
      <c r="K15" s="272" t="e">
        <f>+#REF!</f>
        <v>#REF!</v>
      </c>
      <c r="L15" s="274" t="e">
        <f>+#REF!</f>
        <v>#REF!</v>
      </c>
      <c r="M15" s="256" t="e">
        <f>+#REF!</f>
        <v>#REF!</v>
      </c>
      <c r="N15" s="256" t="e">
        <f>+#REF!</f>
        <v>#REF!</v>
      </c>
      <c r="O15" s="258">
        <v>53</v>
      </c>
      <c r="P15" s="258">
        <v>712</v>
      </c>
      <c r="Q15" s="258">
        <v>881</v>
      </c>
      <c r="R15" s="258"/>
      <c r="S15" s="258" t="e">
        <f>+#REF!</f>
        <v>#REF!</v>
      </c>
      <c r="T15" s="258" t="e">
        <f>+#REF!</f>
        <v>#REF!</v>
      </c>
      <c r="U15" s="258" t="e">
        <f>+#REF!</f>
        <v>#REF!</v>
      </c>
      <c r="V15" s="258" t="e">
        <f>+#REF!</f>
        <v>#REF!</v>
      </c>
      <c r="W15" s="258" t="e">
        <f>+#REF!</f>
        <v>#REF!</v>
      </c>
      <c r="X15" s="258" t="e">
        <f>+#REF!</f>
        <v>#REF!</v>
      </c>
      <c r="Y15" s="258" t="e">
        <f>+#REF!</f>
        <v>#REF!</v>
      </c>
      <c r="Z15" s="258" t="e">
        <f>+#REF!</f>
        <v>#REF!</v>
      </c>
      <c r="AA15" s="269" t="e">
        <f>SUM(O15:Z16)</f>
        <v>#REF!</v>
      </c>
      <c r="AB15" s="233" t="e">
        <f>+AA15/K15</f>
        <v>#REF!</v>
      </c>
      <c r="AC15" s="233" t="e">
        <f>+(J15+AA15)/I15</f>
        <v>#REF!</v>
      </c>
      <c r="AD15" s="267" t="s">
        <v>221</v>
      </c>
      <c r="AE15" s="220" t="s">
        <v>223</v>
      </c>
      <c r="AF15" s="267" t="s">
        <v>222</v>
      </c>
    </row>
    <row r="16" spans="1:67" ht="140.25" customHeight="1" x14ac:dyDescent="0.25">
      <c r="A16" s="226"/>
      <c r="B16" s="226"/>
      <c r="C16" s="226"/>
      <c r="D16" s="226"/>
      <c r="E16" s="226"/>
      <c r="F16" s="230"/>
      <c r="G16" s="226"/>
      <c r="H16" s="226"/>
      <c r="I16" s="281"/>
      <c r="J16" s="257"/>
      <c r="K16" s="273"/>
      <c r="L16" s="275"/>
      <c r="M16" s="257"/>
      <c r="N16" s="257"/>
      <c r="O16" s="259"/>
      <c r="P16" s="259"/>
      <c r="Q16" s="259"/>
      <c r="R16" s="259"/>
      <c r="S16" s="259"/>
      <c r="T16" s="259"/>
      <c r="U16" s="259"/>
      <c r="V16" s="259"/>
      <c r="W16" s="259"/>
      <c r="X16" s="259"/>
      <c r="Y16" s="259"/>
      <c r="Z16" s="259"/>
      <c r="AA16" s="270"/>
      <c r="AB16" s="233"/>
      <c r="AC16" s="233"/>
      <c r="AD16" s="268"/>
      <c r="AE16" s="221"/>
      <c r="AF16" s="268"/>
    </row>
    <row r="17" spans="1:32" ht="62.25" customHeight="1" x14ac:dyDescent="0.25">
      <c r="A17" s="226" t="s">
        <v>154</v>
      </c>
      <c r="B17" s="227" t="str">
        <f>+'[2]Sección 1. Metas - Magnitud'!I45</f>
        <v>Realizar el 100% de las actividades para la segunda fase del Sistema Inteligente de Tranporte - SIT</v>
      </c>
      <c r="C17" s="226">
        <v>231</v>
      </c>
      <c r="D17" s="226" t="s">
        <v>176</v>
      </c>
      <c r="E17" s="226">
        <v>178</v>
      </c>
      <c r="F17" s="230" t="s">
        <v>177</v>
      </c>
      <c r="G17" s="226" t="s">
        <v>151</v>
      </c>
      <c r="H17" s="226" t="s">
        <v>70</v>
      </c>
      <c r="I17" s="234">
        <f>SUM(J17:N18)</f>
        <v>1</v>
      </c>
      <c r="J17" s="231">
        <v>0.05</v>
      </c>
      <c r="K17" s="228">
        <v>0.28999999999999998</v>
      </c>
      <c r="L17" s="244">
        <v>0.25</v>
      </c>
      <c r="M17" s="228">
        <v>0.4</v>
      </c>
      <c r="N17" s="228">
        <v>0.01</v>
      </c>
      <c r="O17" s="236">
        <v>0.19</v>
      </c>
      <c r="P17" s="237"/>
      <c r="Q17" s="237"/>
      <c r="R17" s="240">
        <v>0</v>
      </c>
      <c r="S17" s="241"/>
      <c r="T17" s="241"/>
      <c r="U17" s="250">
        <v>0</v>
      </c>
      <c r="V17" s="251"/>
      <c r="W17" s="251"/>
      <c r="X17" s="250">
        <v>0</v>
      </c>
      <c r="Y17" s="251"/>
      <c r="Z17" s="251"/>
      <c r="AA17" s="254">
        <f>+R17+O17+U17+X17</f>
        <v>0.19</v>
      </c>
      <c r="AB17" s="233">
        <f>+AA17/K17</f>
        <v>0.65517241379310354</v>
      </c>
      <c r="AC17" s="233">
        <f>+(J17+AA17)/I17</f>
        <v>0.24</v>
      </c>
      <c r="AD17" s="246" t="s">
        <v>224</v>
      </c>
      <c r="AE17" s="220" t="s">
        <v>223</v>
      </c>
      <c r="AF17" s="246" t="s">
        <v>225</v>
      </c>
    </row>
    <row r="18" spans="1:32" ht="200.25" customHeight="1" x14ac:dyDescent="0.25">
      <c r="A18" s="226"/>
      <c r="B18" s="227"/>
      <c r="C18" s="226"/>
      <c r="D18" s="226"/>
      <c r="E18" s="226"/>
      <c r="F18" s="230"/>
      <c r="G18" s="226"/>
      <c r="H18" s="226"/>
      <c r="I18" s="235"/>
      <c r="J18" s="232"/>
      <c r="K18" s="229"/>
      <c r="L18" s="245"/>
      <c r="M18" s="229"/>
      <c r="N18" s="229"/>
      <c r="O18" s="238"/>
      <c r="P18" s="239"/>
      <c r="Q18" s="239"/>
      <c r="R18" s="242"/>
      <c r="S18" s="243"/>
      <c r="T18" s="243"/>
      <c r="U18" s="252"/>
      <c r="V18" s="253"/>
      <c r="W18" s="253"/>
      <c r="X18" s="252"/>
      <c r="Y18" s="253"/>
      <c r="Z18" s="253"/>
      <c r="AA18" s="255"/>
      <c r="AB18" s="233"/>
      <c r="AC18" s="233"/>
      <c r="AD18" s="247"/>
      <c r="AE18" s="221"/>
      <c r="AF18" s="247"/>
    </row>
    <row r="19" spans="1:32" ht="62.25" customHeight="1" x14ac:dyDescent="0.25">
      <c r="A19" s="226" t="s">
        <v>154</v>
      </c>
      <c r="B19" s="227" t="str">
        <f>+'[2]Sección 1. Metas - Magnitud'!I48</f>
        <v>Realizar el 100% de las actividades para la segunda fase de Semáforos Inteligentes.</v>
      </c>
      <c r="C19" s="226">
        <v>232</v>
      </c>
      <c r="D19" s="226" t="s">
        <v>178</v>
      </c>
      <c r="E19" s="226">
        <v>179</v>
      </c>
      <c r="F19" s="230" t="s">
        <v>179</v>
      </c>
      <c r="G19" s="226" t="s">
        <v>151</v>
      </c>
      <c r="H19" s="226" t="s">
        <v>70</v>
      </c>
      <c r="I19" s="234">
        <f>SUM(J19:N20)</f>
        <v>1</v>
      </c>
      <c r="J19" s="231">
        <v>0.01</v>
      </c>
      <c r="K19" s="228">
        <v>0.15</v>
      </c>
      <c r="L19" s="244">
        <v>0.42</v>
      </c>
      <c r="M19" s="228">
        <v>0.42</v>
      </c>
      <c r="N19" s="228">
        <v>0</v>
      </c>
      <c r="O19" s="222">
        <v>0.35</v>
      </c>
      <c r="P19" s="223"/>
      <c r="Q19" s="223"/>
      <c r="R19" s="236">
        <v>0</v>
      </c>
      <c r="S19" s="237"/>
      <c r="T19" s="237"/>
      <c r="U19" s="222">
        <v>0</v>
      </c>
      <c r="V19" s="223"/>
      <c r="W19" s="223"/>
      <c r="X19" s="222">
        <v>0</v>
      </c>
      <c r="Y19" s="223"/>
      <c r="Z19" s="223"/>
      <c r="AA19" s="248">
        <f>+R19+O19+U19+X19</f>
        <v>0.35</v>
      </c>
      <c r="AB19" s="233">
        <f>+AA19/K19</f>
        <v>2.3333333333333335</v>
      </c>
      <c r="AC19" s="233">
        <f>+(J19+AA19)/I19</f>
        <v>0.36</v>
      </c>
      <c r="AD19" s="246" t="s">
        <v>227</v>
      </c>
      <c r="AE19" s="220" t="s">
        <v>223</v>
      </c>
      <c r="AF19" s="246" t="s">
        <v>225</v>
      </c>
    </row>
    <row r="20" spans="1:32" ht="298.5" customHeight="1" x14ac:dyDescent="0.25">
      <c r="A20" s="226"/>
      <c r="B20" s="227"/>
      <c r="C20" s="226"/>
      <c r="D20" s="226"/>
      <c r="E20" s="226"/>
      <c r="F20" s="230"/>
      <c r="G20" s="226"/>
      <c r="H20" s="226"/>
      <c r="I20" s="235"/>
      <c r="J20" s="232"/>
      <c r="K20" s="229"/>
      <c r="L20" s="245"/>
      <c r="M20" s="229"/>
      <c r="N20" s="229"/>
      <c r="O20" s="224"/>
      <c r="P20" s="225"/>
      <c r="Q20" s="225"/>
      <c r="R20" s="238"/>
      <c r="S20" s="239"/>
      <c r="T20" s="239"/>
      <c r="U20" s="224"/>
      <c r="V20" s="225"/>
      <c r="W20" s="225"/>
      <c r="X20" s="224"/>
      <c r="Y20" s="225"/>
      <c r="Z20" s="225"/>
      <c r="AA20" s="249"/>
      <c r="AB20" s="233"/>
      <c r="AC20" s="233"/>
      <c r="AD20" s="247"/>
      <c r="AE20" s="221"/>
      <c r="AF20" s="247"/>
    </row>
    <row r="21" spans="1:32" ht="62.25" customHeight="1" x14ac:dyDescent="0.25">
      <c r="A21" s="226" t="s">
        <v>154</v>
      </c>
      <c r="B21" s="227" t="str">
        <f>+'[2]Sección 1. Metas - Magnitud'!I51</f>
        <v>Realizar el 100% de las actividades para la primera fase de Detección Electrónica DEI</v>
      </c>
      <c r="C21" s="226">
        <v>233</v>
      </c>
      <c r="D21" s="226" t="s">
        <v>180</v>
      </c>
      <c r="E21" s="226">
        <v>180</v>
      </c>
      <c r="F21" s="230" t="s">
        <v>181</v>
      </c>
      <c r="G21" s="226" t="s">
        <v>151</v>
      </c>
      <c r="H21" s="226" t="s">
        <v>70</v>
      </c>
      <c r="I21" s="234">
        <f>SUM(J21:N22)</f>
        <v>1</v>
      </c>
      <c r="J21" s="231">
        <v>0.01</v>
      </c>
      <c r="K21" s="228">
        <v>0.1</v>
      </c>
      <c r="L21" s="244">
        <v>0.3</v>
      </c>
      <c r="M21" s="228">
        <v>0.55000000000000004</v>
      </c>
      <c r="N21" s="228">
        <v>0.04</v>
      </c>
      <c r="O21" s="222">
        <v>4.4999999999999998E-2</v>
      </c>
      <c r="P21" s="223"/>
      <c r="Q21" s="223"/>
      <c r="R21" s="222">
        <v>0</v>
      </c>
      <c r="S21" s="223"/>
      <c r="T21" s="223"/>
      <c r="U21" s="222">
        <v>0</v>
      </c>
      <c r="V21" s="223"/>
      <c r="W21" s="223"/>
      <c r="X21" s="222">
        <v>0</v>
      </c>
      <c r="Y21" s="223"/>
      <c r="Z21" s="223"/>
      <c r="AA21" s="248">
        <f>+R21+O21+U21+X21</f>
        <v>4.4999999999999998E-2</v>
      </c>
      <c r="AB21" s="233">
        <f>+AA21/K21</f>
        <v>0.44999999999999996</v>
      </c>
      <c r="AC21" s="233">
        <f>+(J21+AA21)/I21</f>
        <v>5.5E-2</v>
      </c>
      <c r="AD21" s="246" t="s">
        <v>228</v>
      </c>
      <c r="AE21" s="220" t="s">
        <v>223</v>
      </c>
      <c r="AF21" s="246" t="s">
        <v>225</v>
      </c>
    </row>
    <row r="22" spans="1:32" ht="124.5" customHeight="1" x14ac:dyDescent="0.25">
      <c r="A22" s="226"/>
      <c r="B22" s="227"/>
      <c r="C22" s="226"/>
      <c r="D22" s="226"/>
      <c r="E22" s="226"/>
      <c r="F22" s="230"/>
      <c r="G22" s="226"/>
      <c r="H22" s="226"/>
      <c r="I22" s="235"/>
      <c r="J22" s="232"/>
      <c r="K22" s="229"/>
      <c r="L22" s="245"/>
      <c r="M22" s="229"/>
      <c r="N22" s="229"/>
      <c r="O22" s="224"/>
      <c r="P22" s="225"/>
      <c r="Q22" s="225"/>
      <c r="R22" s="224"/>
      <c r="S22" s="225"/>
      <c r="T22" s="225"/>
      <c r="U22" s="224"/>
      <c r="V22" s="225"/>
      <c r="W22" s="225"/>
      <c r="X22" s="224"/>
      <c r="Y22" s="225"/>
      <c r="Z22" s="225"/>
      <c r="AA22" s="249"/>
      <c r="AB22" s="233"/>
      <c r="AC22" s="233"/>
      <c r="AD22" s="247"/>
      <c r="AE22" s="221"/>
      <c r="AF22" s="247"/>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headerFooter>
    <oddFooter>&amp;L&amp;"Arial,Normal"&amp;7PE01-PR01-F01&amp;C&amp;"Arial,Normal"&amp;7Versión Impresa no controlada, verificar su vigencia en el listado Maestro de Documentos&amp;R&amp;"Arial,Normal"Pag &amp;P de  &amp;N</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9" tint="-0.249977111117893"/>
  </sheetPr>
  <dimension ref="B1:X68"/>
  <sheetViews>
    <sheetView topLeftCell="A37" zoomScale="90" zoomScaleNormal="90" zoomScalePageLayoutView="90" workbookViewId="0">
      <selection activeCell="C51" sqref="C51:I5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0.85546875" style="3"/>
    <col min="25" max="16384" width="10.85546875" style="7"/>
  </cols>
  <sheetData>
    <row r="1" spans="2:14" ht="6" customHeight="1" thickBot="1" x14ac:dyDescent="0.25"/>
    <row r="2" spans="2:14" ht="25.5" customHeight="1" x14ac:dyDescent="0.2">
      <c r="B2" s="386"/>
      <c r="C2" s="384" t="s">
        <v>24</v>
      </c>
      <c r="D2" s="384"/>
      <c r="E2" s="384"/>
      <c r="F2" s="384"/>
      <c r="G2" s="384"/>
      <c r="H2" s="384"/>
      <c r="I2" s="388"/>
      <c r="J2" s="10"/>
      <c r="K2" s="10"/>
      <c r="M2" s="11" t="s">
        <v>47</v>
      </c>
    </row>
    <row r="3" spans="2:14" ht="25.5" customHeight="1" x14ac:dyDescent="0.2">
      <c r="B3" s="387"/>
      <c r="C3" s="385" t="s">
        <v>25</v>
      </c>
      <c r="D3" s="385"/>
      <c r="E3" s="385"/>
      <c r="F3" s="385"/>
      <c r="G3" s="385"/>
      <c r="H3" s="385"/>
      <c r="I3" s="389"/>
      <c r="J3" s="10"/>
      <c r="K3" s="10"/>
      <c r="M3" s="11" t="s">
        <v>48</v>
      </c>
    </row>
    <row r="4" spans="2:14" ht="25.5" customHeight="1" x14ac:dyDescent="0.2">
      <c r="B4" s="387"/>
      <c r="C4" s="385" t="s">
        <v>49</v>
      </c>
      <c r="D4" s="385"/>
      <c r="E4" s="385"/>
      <c r="F4" s="385"/>
      <c r="G4" s="385"/>
      <c r="H4" s="385"/>
      <c r="I4" s="389"/>
      <c r="J4" s="10"/>
      <c r="K4" s="10"/>
      <c r="M4" s="11" t="s">
        <v>50</v>
      </c>
    </row>
    <row r="5" spans="2:14" ht="25.5" customHeight="1" x14ac:dyDescent="0.2">
      <c r="B5" s="387"/>
      <c r="C5" s="385" t="s">
        <v>51</v>
      </c>
      <c r="D5" s="385"/>
      <c r="E5" s="385"/>
      <c r="F5" s="385"/>
      <c r="G5" s="390" t="s">
        <v>52</v>
      </c>
      <c r="H5" s="390"/>
      <c r="I5" s="389"/>
      <c r="J5" s="10"/>
      <c r="K5" s="10"/>
      <c r="M5" s="11" t="s">
        <v>53</v>
      </c>
    </row>
    <row r="6" spans="2:14" ht="23.25" customHeight="1" x14ac:dyDescent="0.2">
      <c r="B6" s="369" t="s">
        <v>54</v>
      </c>
      <c r="C6" s="370"/>
      <c r="D6" s="370"/>
      <c r="E6" s="370"/>
      <c r="F6" s="370"/>
      <c r="G6" s="370"/>
      <c r="H6" s="370"/>
      <c r="I6" s="371"/>
      <c r="J6" s="12"/>
      <c r="K6" s="12"/>
    </row>
    <row r="7" spans="2:14" ht="24" customHeight="1" x14ac:dyDescent="0.2">
      <c r="B7" s="372" t="s">
        <v>55</v>
      </c>
      <c r="C7" s="373"/>
      <c r="D7" s="373"/>
      <c r="E7" s="373"/>
      <c r="F7" s="373"/>
      <c r="G7" s="373"/>
      <c r="H7" s="373"/>
      <c r="I7" s="374"/>
      <c r="J7" s="13"/>
      <c r="K7" s="13"/>
    </row>
    <row r="8" spans="2:14" ht="24" customHeight="1" x14ac:dyDescent="0.2">
      <c r="B8" s="375" t="s">
        <v>56</v>
      </c>
      <c r="C8" s="376"/>
      <c r="D8" s="376"/>
      <c r="E8" s="376"/>
      <c r="F8" s="376"/>
      <c r="G8" s="376"/>
      <c r="H8" s="376"/>
      <c r="I8" s="377"/>
      <c r="J8" s="55"/>
      <c r="K8" s="55"/>
      <c r="N8" s="6" t="s">
        <v>57</v>
      </c>
    </row>
    <row r="9" spans="2:14" ht="30.75" customHeight="1" x14ac:dyDescent="0.2">
      <c r="B9" s="95" t="s">
        <v>58</v>
      </c>
      <c r="C9" s="56">
        <v>231</v>
      </c>
      <c r="D9" s="381" t="s">
        <v>59</v>
      </c>
      <c r="E9" s="381"/>
      <c r="F9" s="332" t="s">
        <v>201</v>
      </c>
      <c r="G9" s="333"/>
      <c r="H9" s="333"/>
      <c r="I9" s="334"/>
      <c r="J9" s="14"/>
      <c r="K9" s="14"/>
      <c r="M9" s="11" t="s">
        <v>60</v>
      </c>
      <c r="N9" s="6" t="s">
        <v>61</v>
      </c>
    </row>
    <row r="10" spans="2:14" ht="30.75" customHeight="1" x14ac:dyDescent="0.2">
      <c r="B10" s="17" t="s">
        <v>62</v>
      </c>
      <c r="C10" s="57" t="s">
        <v>81</v>
      </c>
      <c r="D10" s="382" t="s">
        <v>63</v>
      </c>
      <c r="E10" s="383"/>
      <c r="F10" s="366" t="s">
        <v>155</v>
      </c>
      <c r="G10" s="367"/>
      <c r="H10" s="15" t="s">
        <v>64</v>
      </c>
      <c r="I10" s="110" t="s">
        <v>81</v>
      </c>
      <c r="J10" s="16"/>
      <c r="K10" s="16"/>
      <c r="M10" s="11" t="s">
        <v>65</v>
      </c>
      <c r="N10" s="6" t="s">
        <v>66</v>
      </c>
    </row>
    <row r="11" spans="2:14" ht="30.75" customHeight="1" x14ac:dyDescent="0.2">
      <c r="B11" s="17" t="s">
        <v>67</v>
      </c>
      <c r="C11" s="378" t="s">
        <v>156</v>
      </c>
      <c r="D11" s="378"/>
      <c r="E11" s="378"/>
      <c r="F11" s="378"/>
      <c r="G11" s="15" t="s">
        <v>68</v>
      </c>
      <c r="H11" s="379">
        <v>1032</v>
      </c>
      <c r="I11" s="380"/>
      <c r="J11" s="18"/>
      <c r="K11" s="18"/>
      <c r="M11" s="11" t="s">
        <v>69</v>
      </c>
      <c r="N11" s="6" t="s">
        <v>70</v>
      </c>
    </row>
    <row r="12" spans="2:14" ht="30.75" customHeight="1" x14ac:dyDescent="0.2">
      <c r="B12" s="17" t="s">
        <v>71</v>
      </c>
      <c r="C12" s="363" t="s">
        <v>65</v>
      </c>
      <c r="D12" s="363"/>
      <c r="E12" s="363"/>
      <c r="F12" s="363"/>
      <c r="G12" s="15" t="s">
        <v>72</v>
      </c>
      <c r="H12" s="364" t="s">
        <v>157</v>
      </c>
      <c r="I12" s="365"/>
      <c r="J12" s="19"/>
      <c r="K12" s="19"/>
      <c r="M12" s="20" t="s">
        <v>73</v>
      </c>
    </row>
    <row r="13" spans="2:14" ht="30.75" customHeight="1" x14ac:dyDescent="0.2">
      <c r="B13" s="17" t="s">
        <v>74</v>
      </c>
      <c r="C13" s="359" t="s">
        <v>45</v>
      </c>
      <c r="D13" s="359"/>
      <c r="E13" s="359"/>
      <c r="F13" s="359"/>
      <c r="G13" s="359"/>
      <c r="H13" s="359"/>
      <c r="I13" s="360"/>
      <c r="J13" s="21"/>
      <c r="K13" s="21"/>
      <c r="M13" s="20"/>
    </row>
    <row r="14" spans="2:14" ht="30.75" customHeight="1" x14ac:dyDescent="0.2">
      <c r="B14" s="17" t="s">
        <v>75</v>
      </c>
      <c r="C14" s="366" t="s">
        <v>202</v>
      </c>
      <c r="D14" s="367"/>
      <c r="E14" s="367"/>
      <c r="F14" s="367"/>
      <c r="G14" s="367"/>
      <c r="H14" s="367"/>
      <c r="I14" s="368"/>
      <c r="J14" s="16"/>
      <c r="K14" s="16"/>
      <c r="M14" s="20"/>
      <c r="N14" s="6" t="s">
        <v>76</v>
      </c>
    </row>
    <row r="15" spans="2:14" ht="30.75" customHeight="1" x14ac:dyDescent="0.2">
      <c r="B15" s="17" t="s">
        <v>77</v>
      </c>
      <c r="C15" s="353" t="s">
        <v>203</v>
      </c>
      <c r="D15" s="353"/>
      <c r="E15" s="353"/>
      <c r="F15" s="353"/>
      <c r="G15" s="15" t="s">
        <v>78</v>
      </c>
      <c r="H15" s="355" t="s">
        <v>91</v>
      </c>
      <c r="I15" s="356"/>
      <c r="J15" s="16"/>
      <c r="K15" s="16"/>
      <c r="M15" s="20" t="s">
        <v>80</v>
      </c>
      <c r="N15" s="6" t="s">
        <v>81</v>
      </c>
    </row>
    <row r="16" spans="2:14" ht="30.75" customHeight="1" x14ac:dyDescent="0.2">
      <c r="B16" s="17" t="s">
        <v>82</v>
      </c>
      <c r="C16" s="357" t="s">
        <v>215</v>
      </c>
      <c r="D16" s="358"/>
      <c r="E16" s="358"/>
      <c r="F16" s="358"/>
      <c r="G16" s="15" t="s">
        <v>83</v>
      </c>
      <c r="H16" s="355" t="s">
        <v>70</v>
      </c>
      <c r="I16" s="356"/>
      <c r="J16" s="16"/>
      <c r="K16" s="16"/>
      <c r="M16" s="20" t="s">
        <v>84</v>
      </c>
    </row>
    <row r="17" spans="2:14" ht="36" customHeight="1" x14ac:dyDescent="0.2">
      <c r="B17" s="17" t="s">
        <v>85</v>
      </c>
      <c r="C17" s="359" t="s">
        <v>204</v>
      </c>
      <c r="D17" s="359"/>
      <c r="E17" s="359"/>
      <c r="F17" s="359"/>
      <c r="G17" s="359"/>
      <c r="H17" s="359"/>
      <c r="I17" s="360"/>
      <c r="J17" s="21"/>
      <c r="K17" s="21"/>
      <c r="M17" s="20" t="s">
        <v>86</v>
      </c>
      <c r="N17" s="6" t="s">
        <v>39</v>
      </c>
    </row>
    <row r="18" spans="2:14" ht="30.75" customHeight="1" x14ac:dyDescent="0.2">
      <c r="B18" s="17" t="s">
        <v>87</v>
      </c>
      <c r="C18" s="353" t="s">
        <v>163</v>
      </c>
      <c r="D18" s="353"/>
      <c r="E18" s="353"/>
      <c r="F18" s="353"/>
      <c r="G18" s="353"/>
      <c r="H18" s="353"/>
      <c r="I18" s="354"/>
      <c r="J18" s="22"/>
      <c r="K18" s="22"/>
      <c r="M18" s="20" t="s">
        <v>88</v>
      </c>
      <c r="N18" s="6" t="s">
        <v>40</v>
      </c>
    </row>
    <row r="19" spans="2:14" ht="30.75" customHeight="1" x14ac:dyDescent="0.2">
      <c r="B19" s="17" t="s">
        <v>89</v>
      </c>
      <c r="C19" s="353" t="s">
        <v>159</v>
      </c>
      <c r="D19" s="353"/>
      <c r="E19" s="353"/>
      <c r="F19" s="353"/>
      <c r="G19" s="353"/>
      <c r="H19" s="353"/>
      <c r="I19" s="354"/>
      <c r="J19" s="23"/>
      <c r="K19" s="23"/>
      <c r="M19" s="20"/>
      <c r="N19" s="6" t="s">
        <v>41</v>
      </c>
    </row>
    <row r="20" spans="2:14" ht="30.75" customHeight="1" x14ac:dyDescent="0.2">
      <c r="B20" s="17" t="s">
        <v>90</v>
      </c>
      <c r="C20" s="361" t="s">
        <v>151</v>
      </c>
      <c r="D20" s="361"/>
      <c r="E20" s="361"/>
      <c r="F20" s="361"/>
      <c r="G20" s="361"/>
      <c r="H20" s="361"/>
      <c r="I20" s="362"/>
      <c r="J20" s="24"/>
      <c r="K20" s="24"/>
      <c r="M20" s="20" t="s">
        <v>91</v>
      </c>
      <c r="N20" s="6" t="s">
        <v>42</v>
      </c>
    </row>
    <row r="21" spans="2:14" ht="27.75" customHeight="1" x14ac:dyDescent="0.2">
      <c r="B21" s="348" t="s">
        <v>92</v>
      </c>
      <c r="C21" s="350" t="s">
        <v>93</v>
      </c>
      <c r="D21" s="350"/>
      <c r="E21" s="350"/>
      <c r="F21" s="351" t="s">
        <v>94</v>
      </c>
      <c r="G21" s="351"/>
      <c r="H21" s="351"/>
      <c r="I21" s="352"/>
      <c r="J21" s="25"/>
      <c r="K21" s="25"/>
      <c r="M21" s="20" t="s">
        <v>79</v>
      </c>
      <c r="N21" s="6" t="s">
        <v>43</v>
      </c>
    </row>
    <row r="22" spans="2:14" ht="27" customHeight="1" x14ac:dyDescent="0.2">
      <c r="B22" s="349"/>
      <c r="C22" s="353" t="s">
        <v>160</v>
      </c>
      <c r="D22" s="353"/>
      <c r="E22" s="353"/>
      <c r="F22" s="353" t="s">
        <v>161</v>
      </c>
      <c r="G22" s="353"/>
      <c r="H22" s="353"/>
      <c r="I22" s="354"/>
      <c r="J22" s="23"/>
      <c r="K22" s="23"/>
      <c r="M22" s="20" t="s">
        <v>95</v>
      </c>
      <c r="N22" s="6" t="s">
        <v>44</v>
      </c>
    </row>
    <row r="23" spans="2:14" ht="39.75" customHeight="1" x14ac:dyDescent="0.2">
      <c r="B23" s="17" t="s">
        <v>96</v>
      </c>
      <c r="C23" s="355" t="s">
        <v>151</v>
      </c>
      <c r="D23" s="355"/>
      <c r="E23" s="355"/>
      <c r="F23" s="355" t="s">
        <v>151</v>
      </c>
      <c r="G23" s="355"/>
      <c r="H23" s="355"/>
      <c r="I23" s="356"/>
      <c r="J23" s="16"/>
      <c r="K23" s="16"/>
      <c r="M23" s="20"/>
      <c r="N23" s="6" t="s">
        <v>45</v>
      </c>
    </row>
    <row r="24" spans="2:14" ht="44.25" customHeight="1" x14ac:dyDescent="0.2">
      <c r="B24" s="17" t="s">
        <v>97</v>
      </c>
      <c r="C24" s="329" t="s">
        <v>205</v>
      </c>
      <c r="D24" s="330"/>
      <c r="E24" s="331"/>
      <c r="F24" s="332" t="s">
        <v>206</v>
      </c>
      <c r="G24" s="333"/>
      <c r="H24" s="333"/>
      <c r="I24" s="334"/>
      <c r="J24" s="22"/>
      <c r="K24" s="22"/>
      <c r="M24" s="26"/>
      <c r="N24" s="6" t="s">
        <v>46</v>
      </c>
    </row>
    <row r="25" spans="2:14" ht="29.25" customHeight="1" x14ac:dyDescent="0.2">
      <c r="B25" s="17" t="s">
        <v>98</v>
      </c>
      <c r="C25" s="335" t="s">
        <v>215</v>
      </c>
      <c r="D25" s="336"/>
      <c r="E25" s="337"/>
      <c r="F25" s="15" t="s">
        <v>99</v>
      </c>
      <c r="G25" s="338">
        <v>0.3</v>
      </c>
      <c r="H25" s="339"/>
      <c r="I25" s="340"/>
      <c r="J25" s="27"/>
      <c r="K25" s="27"/>
      <c r="M25" s="26"/>
    </row>
    <row r="26" spans="2:14" ht="27" customHeight="1" x14ac:dyDescent="0.2">
      <c r="B26" s="17" t="s">
        <v>100</v>
      </c>
      <c r="C26" s="332" t="s">
        <v>216</v>
      </c>
      <c r="D26" s="333"/>
      <c r="E26" s="341"/>
      <c r="F26" s="15" t="s">
        <v>101</v>
      </c>
      <c r="G26" s="342">
        <v>0.3</v>
      </c>
      <c r="H26" s="343"/>
      <c r="I26" s="344"/>
      <c r="J26" s="28"/>
      <c r="K26" s="28"/>
      <c r="M26" s="26"/>
    </row>
    <row r="27" spans="2:14" ht="47.25" customHeight="1" x14ac:dyDescent="0.2">
      <c r="B27" s="94" t="s">
        <v>102</v>
      </c>
      <c r="C27" s="345" t="s">
        <v>86</v>
      </c>
      <c r="D27" s="346"/>
      <c r="E27" s="347"/>
      <c r="F27" s="29" t="s">
        <v>103</v>
      </c>
      <c r="G27" s="342" t="s">
        <v>182</v>
      </c>
      <c r="H27" s="343"/>
      <c r="I27" s="344"/>
      <c r="J27" s="25"/>
      <c r="K27" s="25"/>
      <c r="M27" s="26"/>
    </row>
    <row r="28" spans="2:14" ht="30" customHeight="1" x14ac:dyDescent="0.2">
      <c r="B28" s="312" t="s">
        <v>104</v>
      </c>
      <c r="C28" s="313"/>
      <c r="D28" s="313"/>
      <c r="E28" s="313"/>
      <c r="F28" s="313"/>
      <c r="G28" s="313"/>
      <c r="H28" s="313"/>
      <c r="I28" s="314"/>
      <c r="J28" s="55"/>
      <c r="K28" s="55"/>
      <c r="M28" s="26"/>
    </row>
    <row r="29" spans="2:14" ht="56.25" customHeight="1" x14ac:dyDescent="0.2">
      <c r="B29" s="30" t="s">
        <v>105</v>
      </c>
      <c r="C29" s="31" t="s">
        <v>106</v>
      </c>
      <c r="D29" s="31" t="s">
        <v>107</v>
      </c>
      <c r="E29" s="31" t="s">
        <v>108</v>
      </c>
      <c r="F29" s="31" t="s">
        <v>109</v>
      </c>
      <c r="G29" s="32" t="s">
        <v>110</v>
      </c>
      <c r="H29" s="32" t="s">
        <v>111</v>
      </c>
      <c r="I29" s="33" t="s">
        <v>112</v>
      </c>
      <c r="J29" s="67" t="s">
        <v>162</v>
      </c>
      <c r="K29" s="23"/>
      <c r="M29" s="26"/>
    </row>
    <row r="30" spans="2:14" ht="19.5" customHeight="1" x14ac:dyDescent="0.2">
      <c r="B30" s="34" t="s">
        <v>113</v>
      </c>
      <c r="C30" s="68">
        <v>0</v>
      </c>
      <c r="D30" s="69">
        <f>+C30</f>
        <v>0</v>
      </c>
      <c r="E30" s="89">
        <v>0</v>
      </c>
      <c r="F30" s="70">
        <f>+E30</f>
        <v>0</v>
      </c>
      <c r="G30" s="46" t="e">
        <f>+C30/E30</f>
        <v>#DIV/0!</v>
      </c>
      <c r="H30" s="47" t="e">
        <f>+D30/F30</f>
        <v>#DIV/0!</v>
      </c>
      <c r="I30" s="48">
        <f>+D30/$G$26</f>
        <v>0</v>
      </c>
      <c r="J30" s="66">
        <v>0.99</v>
      </c>
      <c r="K30" s="35"/>
      <c r="M30" s="26"/>
    </row>
    <row r="31" spans="2:14" ht="19.5" customHeight="1" x14ac:dyDescent="0.2">
      <c r="B31" s="34" t="s">
        <v>114</v>
      </c>
      <c r="C31" s="68">
        <v>0</v>
      </c>
      <c r="D31" s="69">
        <f>+D30+C31</f>
        <v>0</v>
      </c>
      <c r="E31" s="89">
        <v>0</v>
      </c>
      <c r="F31" s="70">
        <f>+F30+E31</f>
        <v>0</v>
      </c>
      <c r="G31" s="46" t="e">
        <f t="shared" ref="G31:H40" si="0">+C31/E31</f>
        <v>#DIV/0!</v>
      </c>
      <c r="H31" s="47" t="e">
        <f t="shared" si="0"/>
        <v>#DIV/0!</v>
      </c>
      <c r="I31" s="48">
        <f t="shared" ref="I31:I41" si="1">+D31/$G$26</f>
        <v>0</v>
      </c>
      <c r="J31" s="66">
        <v>0.99</v>
      </c>
      <c r="K31" s="35"/>
      <c r="M31" s="26"/>
    </row>
    <row r="32" spans="2:14" ht="19.5" customHeight="1" x14ac:dyDescent="0.2">
      <c r="B32" s="34" t="s">
        <v>115</v>
      </c>
      <c r="C32" s="68">
        <v>0</v>
      </c>
      <c r="D32" s="69">
        <f t="shared" ref="D32:D40" si="2">+D31+C32</f>
        <v>0</v>
      </c>
      <c r="E32" s="89">
        <v>0.19</v>
      </c>
      <c r="F32" s="70">
        <f t="shared" ref="F32:F41" si="3">+F31+E32</f>
        <v>0.19</v>
      </c>
      <c r="G32" s="46">
        <f t="shared" si="0"/>
        <v>0</v>
      </c>
      <c r="H32" s="47">
        <f t="shared" si="0"/>
        <v>0</v>
      </c>
      <c r="I32" s="48">
        <f t="shared" si="1"/>
        <v>0</v>
      </c>
      <c r="J32" s="66">
        <v>0.99</v>
      </c>
      <c r="K32" s="35"/>
      <c r="M32" s="26"/>
    </row>
    <row r="33" spans="2:11" ht="19.5" customHeight="1" x14ac:dyDescent="0.2">
      <c r="B33" s="34" t="s">
        <v>116</v>
      </c>
      <c r="C33" s="68">
        <v>0</v>
      </c>
      <c r="D33" s="69">
        <f t="shared" si="2"/>
        <v>0</v>
      </c>
      <c r="E33" s="89">
        <v>0</v>
      </c>
      <c r="F33" s="70">
        <f t="shared" si="3"/>
        <v>0.19</v>
      </c>
      <c r="G33" s="46" t="e">
        <f t="shared" si="0"/>
        <v>#DIV/0!</v>
      </c>
      <c r="H33" s="47">
        <f t="shared" si="0"/>
        <v>0</v>
      </c>
      <c r="I33" s="48">
        <f t="shared" si="1"/>
        <v>0</v>
      </c>
      <c r="J33" s="66">
        <v>0.99</v>
      </c>
      <c r="K33" s="35"/>
    </row>
    <row r="34" spans="2:11" ht="19.5" customHeight="1" x14ac:dyDescent="0.2">
      <c r="B34" s="34" t="s">
        <v>117</v>
      </c>
      <c r="C34" s="68">
        <v>0</v>
      </c>
      <c r="D34" s="69">
        <f t="shared" si="2"/>
        <v>0</v>
      </c>
      <c r="E34" s="89">
        <v>0</v>
      </c>
      <c r="F34" s="70">
        <f t="shared" si="3"/>
        <v>0.19</v>
      </c>
      <c r="G34" s="46" t="e">
        <f t="shared" si="0"/>
        <v>#DIV/0!</v>
      </c>
      <c r="H34" s="47">
        <f t="shared" si="0"/>
        <v>0</v>
      </c>
      <c r="I34" s="48">
        <f t="shared" si="1"/>
        <v>0</v>
      </c>
      <c r="J34" s="66">
        <v>0.99</v>
      </c>
      <c r="K34" s="35"/>
    </row>
    <row r="35" spans="2:11" ht="19.5" customHeight="1" x14ac:dyDescent="0.2">
      <c r="B35" s="34" t="s">
        <v>118</v>
      </c>
      <c r="C35" s="68">
        <v>0</v>
      </c>
      <c r="D35" s="69">
        <f t="shared" si="2"/>
        <v>0</v>
      </c>
      <c r="E35" s="89">
        <v>0</v>
      </c>
      <c r="F35" s="70">
        <f t="shared" si="3"/>
        <v>0.19</v>
      </c>
      <c r="G35" s="46" t="e">
        <f t="shared" si="0"/>
        <v>#DIV/0!</v>
      </c>
      <c r="H35" s="47">
        <f t="shared" si="0"/>
        <v>0</v>
      </c>
      <c r="I35" s="48">
        <f t="shared" si="1"/>
        <v>0</v>
      </c>
      <c r="J35" s="66">
        <v>0.99</v>
      </c>
      <c r="K35" s="35"/>
    </row>
    <row r="36" spans="2:11" ht="19.5" customHeight="1" x14ac:dyDescent="0.2">
      <c r="B36" s="34" t="s">
        <v>119</v>
      </c>
      <c r="C36" s="68">
        <v>0</v>
      </c>
      <c r="D36" s="69">
        <f t="shared" si="2"/>
        <v>0</v>
      </c>
      <c r="E36" s="89">
        <v>0</v>
      </c>
      <c r="F36" s="70">
        <f t="shared" si="3"/>
        <v>0.19</v>
      </c>
      <c r="G36" s="46" t="e">
        <f t="shared" si="0"/>
        <v>#DIV/0!</v>
      </c>
      <c r="H36" s="47">
        <f t="shared" si="0"/>
        <v>0</v>
      </c>
      <c r="I36" s="48">
        <f t="shared" si="1"/>
        <v>0</v>
      </c>
      <c r="J36" s="66">
        <v>0.99</v>
      </c>
      <c r="K36" s="35"/>
    </row>
    <row r="37" spans="2:11" ht="19.5" customHeight="1" x14ac:dyDescent="0.2">
      <c r="B37" s="34" t="s">
        <v>120</v>
      </c>
      <c r="C37" s="68">
        <v>0</v>
      </c>
      <c r="D37" s="69">
        <f t="shared" si="2"/>
        <v>0</v>
      </c>
      <c r="E37" s="89">
        <v>0</v>
      </c>
      <c r="F37" s="70">
        <f t="shared" si="3"/>
        <v>0.19</v>
      </c>
      <c r="G37" s="46" t="e">
        <f t="shared" si="0"/>
        <v>#DIV/0!</v>
      </c>
      <c r="H37" s="47">
        <f t="shared" si="0"/>
        <v>0</v>
      </c>
      <c r="I37" s="48">
        <f t="shared" si="1"/>
        <v>0</v>
      </c>
      <c r="J37" s="66">
        <v>0.99</v>
      </c>
      <c r="K37" s="35"/>
    </row>
    <row r="38" spans="2:11" ht="19.5" customHeight="1" x14ac:dyDescent="0.2">
      <c r="B38" s="34" t="s">
        <v>121</v>
      </c>
      <c r="C38" s="68">
        <v>0</v>
      </c>
      <c r="D38" s="69">
        <f t="shared" si="2"/>
        <v>0</v>
      </c>
      <c r="E38" s="89">
        <v>0.02</v>
      </c>
      <c r="F38" s="70">
        <f t="shared" si="3"/>
        <v>0.21</v>
      </c>
      <c r="G38" s="46">
        <f t="shared" si="0"/>
        <v>0</v>
      </c>
      <c r="H38" s="47">
        <f t="shared" si="0"/>
        <v>0</v>
      </c>
      <c r="I38" s="48">
        <f t="shared" si="1"/>
        <v>0</v>
      </c>
      <c r="J38" s="66">
        <v>0.99</v>
      </c>
      <c r="K38" s="35"/>
    </row>
    <row r="39" spans="2:11" ht="19.5" customHeight="1" x14ac:dyDescent="0.2">
      <c r="B39" s="34" t="s">
        <v>122</v>
      </c>
      <c r="C39" s="68">
        <v>0</v>
      </c>
      <c r="D39" s="69">
        <f t="shared" si="2"/>
        <v>0</v>
      </c>
      <c r="E39" s="89">
        <v>0</v>
      </c>
      <c r="F39" s="70">
        <f t="shared" si="3"/>
        <v>0.21</v>
      </c>
      <c r="G39" s="46" t="e">
        <f t="shared" si="0"/>
        <v>#DIV/0!</v>
      </c>
      <c r="H39" s="47">
        <f t="shared" si="0"/>
        <v>0</v>
      </c>
      <c r="I39" s="48">
        <f t="shared" si="1"/>
        <v>0</v>
      </c>
      <c r="J39" s="66">
        <v>0.99</v>
      </c>
      <c r="K39" s="35"/>
    </row>
    <row r="40" spans="2:11" ht="19.5" customHeight="1" x14ac:dyDescent="0.2">
      <c r="B40" s="34" t="s">
        <v>123</v>
      </c>
      <c r="C40" s="68">
        <v>0</v>
      </c>
      <c r="D40" s="69">
        <f t="shared" si="2"/>
        <v>0</v>
      </c>
      <c r="E40" s="89">
        <v>0</v>
      </c>
      <c r="F40" s="70">
        <f t="shared" si="3"/>
        <v>0.21</v>
      </c>
      <c r="G40" s="46" t="e">
        <f t="shared" si="0"/>
        <v>#DIV/0!</v>
      </c>
      <c r="H40" s="47">
        <f t="shared" si="0"/>
        <v>0</v>
      </c>
      <c r="I40" s="48">
        <f t="shared" si="1"/>
        <v>0</v>
      </c>
      <c r="J40" s="66">
        <v>0.99</v>
      </c>
      <c r="K40" s="35"/>
    </row>
    <row r="41" spans="2:11" ht="19.5" customHeight="1" x14ac:dyDescent="0.2">
      <c r="B41" s="34" t="s">
        <v>124</v>
      </c>
      <c r="C41" s="68">
        <v>0</v>
      </c>
      <c r="D41" s="69">
        <f>+D40+C41</f>
        <v>0</v>
      </c>
      <c r="E41" s="89">
        <v>0.04</v>
      </c>
      <c r="F41" s="70">
        <f t="shared" si="3"/>
        <v>0.25</v>
      </c>
      <c r="G41" s="46">
        <f>+C41/E41</f>
        <v>0</v>
      </c>
      <c r="H41" s="47">
        <f>+D41/F41</f>
        <v>0</v>
      </c>
      <c r="I41" s="48">
        <f t="shared" si="1"/>
        <v>0</v>
      </c>
      <c r="J41" s="66">
        <v>0.99</v>
      </c>
      <c r="K41" s="35"/>
    </row>
    <row r="42" spans="2:11" ht="54.75" customHeight="1" x14ac:dyDescent="0.2">
      <c r="B42" s="74" t="s">
        <v>125</v>
      </c>
      <c r="C42" s="306" t="s">
        <v>224</v>
      </c>
      <c r="D42" s="306"/>
      <c r="E42" s="306"/>
      <c r="F42" s="306"/>
      <c r="G42" s="306"/>
      <c r="H42" s="306"/>
      <c r="I42" s="307"/>
      <c r="J42" s="36"/>
      <c r="K42" s="36"/>
    </row>
    <row r="43" spans="2:11" ht="29.25" customHeight="1" x14ac:dyDescent="0.2">
      <c r="B43" s="312" t="s">
        <v>126</v>
      </c>
      <c r="C43" s="313"/>
      <c r="D43" s="313"/>
      <c r="E43" s="313"/>
      <c r="F43" s="313"/>
      <c r="G43" s="313"/>
      <c r="H43" s="313"/>
      <c r="I43" s="314"/>
      <c r="J43" s="55"/>
      <c r="K43" s="55"/>
    </row>
    <row r="44" spans="2:11" ht="32.25" customHeight="1" x14ac:dyDescent="0.2">
      <c r="B44" s="320"/>
      <c r="C44" s="321"/>
      <c r="D44" s="321"/>
      <c r="E44" s="321"/>
      <c r="F44" s="321"/>
      <c r="G44" s="321"/>
      <c r="H44" s="321"/>
      <c r="I44" s="322"/>
      <c r="J44" s="55"/>
      <c r="K44" s="55"/>
    </row>
    <row r="45" spans="2:11" ht="32.25" customHeight="1" x14ac:dyDescent="0.2">
      <c r="B45" s="323"/>
      <c r="C45" s="324"/>
      <c r="D45" s="324"/>
      <c r="E45" s="324"/>
      <c r="F45" s="324"/>
      <c r="G45" s="324"/>
      <c r="H45" s="324"/>
      <c r="I45" s="325"/>
      <c r="J45" s="36"/>
      <c r="K45" s="36"/>
    </row>
    <row r="46" spans="2:11" ht="32.25" customHeight="1" x14ac:dyDescent="0.2">
      <c r="B46" s="323"/>
      <c r="C46" s="324"/>
      <c r="D46" s="324"/>
      <c r="E46" s="324"/>
      <c r="F46" s="324"/>
      <c r="G46" s="324"/>
      <c r="H46" s="324"/>
      <c r="I46" s="325"/>
      <c r="J46" s="36"/>
      <c r="K46" s="36"/>
    </row>
    <row r="47" spans="2:11" ht="32.25" customHeight="1" x14ac:dyDescent="0.2">
      <c r="B47" s="323"/>
      <c r="C47" s="324"/>
      <c r="D47" s="324"/>
      <c r="E47" s="324"/>
      <c r="F47" s="324"/>
      <c r="G47" s="324"/>
      <c r="H47" s="324"/>
      <c r="I47" s="325"/>
      <c r="J47" s="36"/>
      <c r="K47" s="36"/>
    </row>
    <row r="48" spans="2:11" ht="32.25" customHeight="1" x14ac:dyDescent="0.2">
      <c r="B48" s="326"/>
      <c r="C48" s="327"/>
      <c r="D48" s="327"/>
      <c r="E48" s="327"/>
      <c r="F48" s="327"/>
      <c r="G48" s="327"/>
      <c r="H48" s="327"/>
      <c r="I48" s="328"/>
      <c r="J48" s="12"/>
      <c r="K48" s="12"/>
    </row>
    <row r="49" spans="2:11" ht="83.25" customHeight="1" x14ac:dyDescent="0.2">
      <c r="B49" s="17" t="s">
        <v>127</v>
      </c>
      <c r="C49" s="306" t="s">
        <v>224</v>
      </c>
      <c r="D49" s="306"/>
      <c r="E49" s="306"/>
      <c r="F49" s="306"/>
      <c r="G49" s="306"/>
      <c r="H49" s="306"/>
      <c r="I49" s="307"/>
      <c r="J49" s="37"/>
      <c r="K49" s="37"/>
    </row>
    <row r="50" spans="2:11" ht="34.5" customHeight="1" x14ac:dyDescent="0.2">
      <c r="B50" s="17" t="s">
        <v>128</v>
      </c>
      <c r="C50" s="290" t="s">
        <v>182</v>
      </c>
      <c r="D50" s="290"/>
      <c r="E50" s="290"/>
      <c r="F50" s="290"/>
      <c r="G50" s="290"/>
      <c r="H50" s="290"/>
      <c r="I50" s="308"/>
      <c r="J50" s="37"/>
      <c r="K50" s="37"/>
    </row>
    <row r="51" spans="2:11" ht="34.5" customHeight="1" x14ac:dyDescent="0.2">
      <c r="B51" s="109" t="s">
        <v>129</v>
      </c>
      <c r="C51" s="309" t="s">
        <v>225</v>
      </c>
      <c r="D51" s="310"/>
      <c r="E51" s="310"/>
      <c r="F51" s="310"/>
      <c r="G51" s="310"/>
      <c r="H51" s="310"/>
      <c r="I51" s="311"/>
      <c r="J51" s="37"/>
      <c r="K51" s="37"/>
    </row>
    <row r="52" spans="2:11" ht="29.25" customHeight="1" x14ac:dyDescent="0.2">
      <c r="B52" s="312" t="s">
        <v>130</v>
      </c>
      <c r="C52" s="313"/>
      <c r="D52" s="313"/>
      <c r="E52" s="313"/>
      <c r="F52" s="313"/>
      <c r="G52" s="313"/>
      <c r="H52" s="313"/>
      <c r="I52" s="314"/>
      <c r="J52" s="37"/>
      <c r="K52" s="37"/>
    </row>
    <row r="53" spans="2:11" ht="33" customHeight="1" x14ac:dyDescent="0.2">
      <c r="B53" s="315" t="s">
        <v>131</v>
      </c>
      <c r="C53" s="108" t="s">
        <v>132</v>
      </c>
      <c r="D53" s="316" t="s">
        <v>133</v>
      </c>
      <c r="E53" s="316"/>
      <c r="F53" s="316"/>
      <c r="G53" s="316" t="s">
        <v>134</v>
      </c>
      <c r="H53" s="316"/>
      <c r="I53" s="317"/>
      <c r="J53" s="38"/>
      <c r="K53" s="38"/>
    </row>
    <row r="54" spans="2:11" ht="31.5" customHeight="1" x14ac:dyDescent="0.2">
      <c r="B54" s="315"/>
      <c r="C54" s="39"/>
      <c r="D54" s="290"/>
      <c r="E54" s="290"/>
      <c r="F54" s="290"/>
      <c r="G54" s="318"/>
      <c r="H54" s="318"/>
      <c r="I54" s="319"/>
      <c r="J54" s="38"/>
      <c r="K54" s="38"/>
    </row>
    <row r="55" spans="2:11" ht="31.5" customHeight="1" x14ac:dyDescent="0.2">
      <c r="B55" s="109" t="s">
        <v>135</v>
      </c>
      <c r="C55" s="302" t="s">
        <v>164</v>
      </c>
      <c r="D55" s="302"/>
      <c r="E55" s="303" t="s">
        <v>136</v>
      </c>
      <c r="F55" s="303"/>
      <c r="G55" s="302" t="s">
        <v>186</v>
      </c>
      <c r="H55" s="302"/>
      <c r="I55" s="304"/>
      <c r="J55" s="40"/>
      <c r="K55" s="40"/>
    </row>
    <row r="56" spans="2:11" ht="31.5" customHeight="1" x14ac:dyDescent="0.2">
      <c r="B56" s="109" t="s">
        <v>137</v>
      </c>
      <c r="C56" s="290" t="str">
        <f>+'[3]HV 1'!C56:D56</f>
        <v>NICOLAS ADOLFO CORREAL HUERTAS</v>
      </c>
      <c r="D56" s="290"/>
      <c r="E56" s="305" t="s">
        <v>138</v>
      </c>
      <c r="F56" s="305"/>
      <c r="G56" s="302" t="str">
        <f>+'[4]HV 1'!G56:I56</f>
        <v>DIANA VIDAL</v>
      </c>
      <c r="H56" s="302"/>
      <c r="I56" s="304"/>
      <c r="J56" s="40"/>
      <c r="K56" s="40"/>
    </row>
    <row r="57" spans="2:11" ht="31.5" customHeight="1" x14ac:dyDescent="0.2">
      <c r="B57" s="109" t="s">
        <v>139</v>
      </c>
      <c r="C57" s="290"/>
      <c r="D57" s="290"/>
      <c r="E57" s="291" t="s">
        <v>140</v>
      </c>
      <c r="F57" s="292"/>
      <c r="G57" s="295"/>
      <c r="H57" s="296"/>
      <c r="I57" s="297"/>
      <c r="J57" s="41"/>
      <c r="K57" s="41"/>
    </row>
    <row r="58" spans="2:11" ht="31.5" customHeight="1" thickBot="1" x14ac:dyDescent="0.25">
      <c r="B58" s="75" t="s">
        <v>141</v>
      </c>
      <c r="C58" s="301"/>
      <c r="D58" s="301"/>
      <c r="E58" s="293"/>
      <c r="F58" s="294"/>
      <c r="G58" s="298"/>
      <c r="H58" s="299"/>
      <c r="I58" s="300"/>
      <c r="J58" s="41"/>
      <c r="K58" s="41"/>
    </row>
    <row r="59" spans="2:11" hidden="1" x14ac:dyDescent="0.2">
      <c r="B59" s="3"/>
      <c r="C59" s="3"/>
      <c r="D59" s="5"/>
      <c r="E59" s="5"/>
      <c r="F59" s="5"/>
      <c r="G59" s="5"/>
      <c r="H59" s="5"/>
      <c r="I59" s="58"/>
      <c r="J59" s="42"/>
      <c r="K59" s="42"/>
    </row>
    <row r="60" spans="2:11" hidden="1" x14ac:dyDescent="0.2">
      <c r="B60" s="59"/>
      <c r="C60" s="60"/>
      <c r="D60" s="60"/>
      <c r="E60" s="61"/>
      <c r="F60" s="61"/>
      <c r="G60" s="62"/>
      <c r="H60" s="63"/>
      <c r="I60" s="60"/>
      <c r="J60" s="45"/>
      <c r="K60" s="45"/>
    </row>
    <row r="61" spans="2:11" hidden="1" x14ac:dyDescent="0.2">
      <c r="B61" s="59"/>
      <c r="C61" s="60"/>
      <c r="D61" s="60"/>
      <c r="E61" s="61"/>
      <c r="F61" s="61"/>
      <c r="G61" s="62"/>
      <c r="H61" s="63"/>
      <c r="I61" s="60"/>
      <c r="J61" s="45"/>
      <c r="K61" s="45"/>
    </row>
    <row r="62" spans="2:11" hidden="1" x14ac:dyDescent="0.2">
      <c r="B62" s="59"/>
      <c r="C62" s="60"/>
      <c r="D62" s="60"/>
      <c r="E62" s="61"/>
      <c r="F62" s="61"/>
      <c r="G62" s="62"/>
      <c r="H62" s="63"/>
      <c r="I62" s="60"/>
      <c r="J62" s="45"/>
      <c r="K62" s="45"/>
    </row>
    <row r="63" spans="2:11" hidden="1" x14ac:dyDescent="0.2">
      <c r="B63" s="59"/>
      <c r="C63" s="60"/>
      <c r="D63" s="60"/>
      <c r="E63" s="61"/>
      <c r="F63" s="61"/>
      <c r="G63" s="62"/>
      <c r="H63" s="63"/>
      <c r="I63" s="60"/>
      <c r="J63" s="45"/>
      <c r="K63" s="45"/>
    </row>
    <row r="64" spans="2:11" hidden="1" x14ac:dyDescent="0.2">
      <c r="B64" s="59"/>
      <c r="C64" s="60"/>
      <c r="D64" s="60"/>
      <c r="E64" s="61"/>
      <c r="F64" s="61"/>
      <c r="G64" s="62"/>
      <c r="H64" s="63"/>
      <c r="I64" s="60"/>
      <c r="J64" s="45"/>
      <c r="K64" s="45"/>
    </row>
    <row r="65" spans="2:11" hidden="1" x14ac:dyDescent="0.2">
      <c r="B65" s="59"/>
      <c r="C65" s="60"/>
      <c r="D65" s="60"/>
      <c r="E65" s="61"/>
      <c r="F65" s="61"/>
      <c r="G65" s="62"/>
      <c r="H65" s="63"/>
      <c r="I65" s="60"/>
      <c r="J65" s="45"/>
      <c r="K65" s="45"/>
    </row>
    <row r="66" spans="2:11" hidden="1" x14ac:dyDescent="0.2">
      <c r="B66" s="59"/>
      <c r="C66" s="60"/>
      <c r="D66" s="60"/>
      <c r="E66" s="61"/>
      <c r="F66" s="61"/>
      <c r="G66" s="62"/>
      <c r="H66" s="63"/>
      <c r="I66" s="60"/>
      <c r="J66" s="45"/>
      <c r="K66" s="45"/>
    </row>
    <row r="67" spans="2:11" hidden="1" x14ac:dyDescent="0.2">
      <c r="B67" s="59"/>
      <c r="C67" s="60"/>
      <c r="D67" s="60"/>
      <c r="E67" s="61"/>
      <c r="F67" s="61"/>
      <c r="G67" s="62"/>
      <c r="H67" s="63"/>
      <c r="I67" s="60"/>
      <c r="J67" s="45"/>
      <c r="K67" s="45"/>
    </row>
    <row r="68" spans="2:11" x14ac:dyDescent="0.2">
      <c r="B68" s="64"/>
      <c r="C68" s="3"/>
      <c r="D68" s="3"/>
      <c r="E68" s="3"/>
      <c r="F68" s="3"/>
      <c r="G68" s="65"/>
      <c r="H68" s="3"/>
      <c r="I68" s="3"/>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9" tint="-0.249977111117893"/>
  </sheetPr>
  <dimension ref="B1:M18"/>
  <sheetViews>
    <sheetView topLeftCell="A7" zoomScale="90" zoomScaleNormal="90" zoomScalePageLayoutView="90" workbookViewId="0">
      <selection activeCell="A7" sqref="A1:IV65536"/>
    </sheetView>
  </sheetViews>
  <sheetFormatPr baseColWidth="10" defaultColWidth="11.5703125" defaultRowHeight="15" x14ac:dyDescent="0.25"/>
  <cols>
    <col min="1" max="1" width="1.42578125" customWidth="1"/>
    <col min="2" max="2" width="20.140625" style="52" customWidth="1"/>
    <col min="3" max="3" width="34.42578125" customWidth="1"/>
    <col min="4" max="4" width="14.42578125" customWidth="1"/>
    <col min="5" max="5" width="6.5703125" customWidth="1"/>
    <col min="6" max="6" width="31" customWidth="1"/>
    <col min="7" max="8" width="16.140625" customWidth="1"/>
    <col min="9" max="9" width="16.42578125" customWidth="1"/>
    <col min="10" max="10" width="15.570312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07"/>
      <c r="C1" s="410" t="s">
        <v>24</v>
      </c>
      <c r="D1" s="411"/>
      <c r="E1" s="411"/>
      <c r="F1" s="411"/>
      <c r="G1" s="411"/>
      <c r="H1" s="412"/>
      <c r="I1" s="413"/>
      <c r="J1" s="414"/>
    </row>
    <row r="2" spans="2:13" ht="18" customHeight="1" thickBot="1" x14ac:dyDescent="0.3">
      <c r="B2" s="408"/>
      <c r="C2" s="410" t="s">
        <v>25</v>
      </c>
      <c r="D2" s="411"/>
      <c r="E2" s="411"/>
      <c r="F2" s="411"/>
      <c r="G2" s="411"/>
      <c r="H2" s="412"/>
      <c r="I2" s="415"/>
      <c r="J2" s="416"/>
    </row>
    <row r="3" spans="2:13" ht="18" customHeight="1" thickBot="1" x14ac:dyDescent="0.3">
      <c r="B3" s="408"/>
      <c r="C3" s="410" t="s">
        <v>142</v>
      </c>
      <c r="D3" s="411"/>
      <c r="E3" s="411"/>
      <c r="F3" s="411"/>
      <c r="G3" s="411"/>
      <c r="H3" s="412"/>
      <c r="I3" s="415"/>
      <c r="J3" s="416"/>
    </row>
    <row r="4" spans="2:13" ht="18" customHeight="1" thickBot="1" x14ac:dyDescent="0.3">
      <c r="B4" s="409"/>
      <c r="C4" s="410" t="s">
        <v>143</v>
      </c>
      <c r="D4" s="411"/>
      <c r="E4" s="411"/>
      <c r="F4" s="412"/>
      <c r="G4" s="419" t="s">
        <v>190</v>
      </c>
      <c r="H4" s="420"/>
      <c r="I4" s="417"/>
      <c r="J4" s="418"/>
    </row>
    <row r="5" spans="2:13" ht="18" customHeight="1" thickBot="1" x14ac:dyDescent="0.3">
      <c r="B5" s="49"/>
      <c r="C5" s="10"/>
      <c r="D5" s="10"/>
      <c r="E5" s="10"/>
      <c r="F5" s="10"/>
      <c r="G5" s="10"/>
      <c r="H5" s="10"/>
      <c r="I5" s="10"/>
      <c r="J5" s="50"/>
    </row>
    <row r="6" spans="2:13" ht="51.75" customHeight="1" thickBot="1" x14ac:dyDescent="0.3">
      <c r="B6" s="1" t="s">
        <v>185</v>
      </c>
      <c r="C6" s="421" t="str">
        <f>+'[6]Sección 1. Metas - Magnitud'!C7</f>
        <v>1032 - Gestión y control de tránsito y transporte</v>
      </c>
      <c r="D6" s="422"/>
      <c r="E6" s="423"/>
      <c r="F6" s="51"/>
      <c r="G6" s="10"/>
      <c r="H6" s="10"/>
      <c r="I6" s="10"/>
      <c r="J6" s="50"/>
    </row>
    <row r="7" spans="2:13" ht="32.25" customHeight="1" thickBot="1" x14ac:dyDescent="0.3">
      <c r="B7" s="2" t="s">
        <v>0</v>
      </c>
      <c r="C7" s="421" t="str">
        <f>+'[6]Sección 1. Metas - Magnitud'!C8:F8</f>
        <v>Dirección de Control y Vigilancia</v>
      </c>
      <c r="D7" s="422"/>
      <c r="E7" s="423"/>
      <c r="F7" s="51"/>
      <c r="G7" s="10"/>
      <c r="H7" s="10"/>
      <c r="I7" s="10"/>
      <c r="J7" s="50"/>
    </row>
    <row r="8" spans="2:13" ht="32.25" customHeight="1" thickBot="1" x14ac:dyDescent="0.3">
      <c r="B8" s="2" t="s">
        <v>144</v>
      </c>
      <c r="C8" s="421" t="str">
        <f>+'[6]Sección 1. Metas - Magnitud'!C9:F9</f>
        <v>Subsecretaría de Servicios de la Movilidad</v>
      </c>
      <c r="D8" s="422"/>
      <c r="E8" s="423"/>
      <c r="F8" s="4"/>
      <c r="G8" s="10"/>
      <c r="H8" s="10"/>
      <c r="I8" s="10"/>
      <c r="J8" s="50"/>
    </row>
    <row r="9" spans="2:13" ht="33.75" customHeight="1" thickBot="1" x14ac:dyDescent="0.3">
      <c r="B9" s="2" t="s">
        <v>28</v>
      </c>
      <c r="C9" s="421" t="s">
        <v>184</v>
      </c>
      <c r="D9" s="422"/>
      <c r="E9" s="423"/>
      <c r="F9" s="51"/>
      <c r="G9" s="10"/>
      <c r="H9" s="10"/>
      <c r="I9" s="10"/>
      <c r="J9" s="50"/>
    </row>
    <row r="10" spans="2:13" ht="32.25" customHeight="1" thickBot="1" x14ac:dyDescent="0.3">
      <c r="B10" s="2" t="s">
        <v>197</v>
      </c>
      <c r="C10" s="421" t="s">
        <v>202</v>
      </c>
      <c r="D10" s="422"/>
      <c r="E10" s="423"/>
    </row>
    <row r="12" spans="2:13" x14ac:dyDescent="0.25">
      <c r="B12" s="400" t="s">
        <v>217</v>
      </c>
      <c r="C12" s="401"/>
      <c r="D12" s="401"/>
      <c r="E12" s="401"/>
      <c r="F12" s="401"/>
      <c r="G12" s="401"/>
      <c r="H12" s="402"/>
      <c r="I12" s="392" t="s">
        <v>145</v>
      </c>
      <c r="J12" s="393"/>
      <c r="K12" s="393"/>
    </row>
    <row r="13" spans="2:13" s="53" customFormat="1" ht="30" customHeight="1" x14ac:dyDescent="0.25">
      <c r="B13" s="394" t="s">
        <v>146</v>
      </c>
      <c r="C13" s="394" t="s">
        <v>147</v>
      </c>
      <c r="D13" s="394" t="s">
        <v>196</v>
      </c>
      <c r="E13" s="394" t="s">
        <v>148</v>
      </c>
      <c r="F13" s="394" t="s">
        <v>149</v>
      </c>
      <c r="G13" s="394" t="s">
        <v>191</v>
      </c>
      <c r="H13" s="394" t="s">
        <v>192</v>
      </c>
      <c r="I13" s="396" t="s">
        <v>193</v>
      </c>
      <c r="J13" s="398" t="s">
        <v>194</v>
      </c>
      <c r="K13" s="391" t="s">
        <v>195</v>
      </c>
    </row>
    <row r="14" spans="2:13" s="53" customFormat="1" x14ac:dyDescent="0.25">
      <c r="B14" s="395"/>
      <c r="C14" s="395"/>
      <c r="D14" s="395"/>
      <c r="E14" s="395"/>
      <c r="F14" s="395"/>
      <c r="G14" s="395"/>
      <c r="H14" s="395"/>
      <c r="I14" s="397"/>
      <c r="J14" s="399"/>
      <c r="K14" s="391"/>
    </row>
    <row r="15" spans="2:13" s="53" customFormat="1" ht="105" x14ac:dyDescent="0.25">
      <c r="B15" s="93">
        <v>1</v>
      </c>
      <c r="C15" s="132" t="s">
        <v>229</v>
      </c>
      <c r="D15" s="92">
        <v>0.19</v>
      </c>
      <c r="E15" s="88"/>
      <c r="F15" s="90" t="s">
        <v>230</v>
      </c>
      <c r="G15" s="160">
        <v>0.19</v>
      </c>
      <c r="H15" s="103">
        <v>43160</v>
      </c>
      <c r="I15" s="101">
        <v>0.19</v>
      </c>
      <c r="J15" s="107">
        <v>43132</v>
      </c>
      <c r="K15" s="98"/>
      <c r="M15" s="105"/>
    </row>
    <row r="16" spans="2:13" ht="60" x14ac:dyDescent="0.25">
      <c r="B16" s="131">
        <v>2</v>
      </c>
      <c r="C16" s="99" t="s">
        <v>231</v>
      </c>
      <c r="D16" s="92">
        <v>0.02</v>
      </c>
      <c r="E16" s="88"/>
      <c r="F16" s="90" t="s">
        <v>232</v>
      </c>
      <c r="G16" s="160">
        <v>0.02</v>
      </c>
      <c r="H16" s="103">
        <v>43344</v>
      </c>
      <c r="I16" s="101"/>
      <c r="J16" s="107"/>
      <c r="K16" s="98"/>
      <c r="M16" s="106"/>
    </row>
    <row r="17" spans="2:11" ht="75" x14ac:dyDescent="0.25">
      <c r="B17" s="159">
        <v>3</v>
      </c>
      <c r="C17" s="72" t="s">
        <v>226</v>
      </c>
      <c r="D17" s="92">
        <v>0.04</v>
      </c>
      <c r="E17" s="88"/>
      <c r="F17" s="90" t="s">
        <v>233</v>
      </c>
      <c r="G17" s="160">
        <v>0.04</v>
      </c>
      <c r="H17" s="103">
        <v>43435</v>
      </c>
      <c r="I17" s="101"/>
      <c r="J17" s="107"/>
      <c r="K17" s="98"/>
    </row>
    <row r="18" spans="2:11" x14ac:dyDescent="0.25">
      <c r="B18" s="403" t="s">
        <v>17</v>
      </c>
      <c r="C18" s="404"/>
      <c r="D18" s="54">
        <f>SUM(D15:D17)</f>
        <v>0.25</v>
      </c>
      <c r="E18" s="405" t="s">
        <v>17</v>
      </c>
      <c r="F18" s="406"/>
      <c r="G18" s="54">
        <f>SUM(G15:G17)</f>
        <v>0.25</v>
      </c>
      <c r="H18" s="158"/>
      <c r="I18" s="102">
        <f>SUM(I15:I17)</f>
        <v>0.19</v>
      </c>
      <c r="J18" s="100"/>
      <c r="K18" s="100"/>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X53"/>
  <sheetViews>
    <sheetView topLeftCell="A32" zoomScale="70" zoomScaleNormal="70" zoomScalePageLayoutView="85" workbookViewId="0">
      <selection activeCell="O35" sqref="O35"/>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15.5703125" style="7" customWidth="1"/>
    <col min="5" max="5" width="23.42578125" style="7" customWidth="1"/>
    <col min="6" max="6" width="20.85546875" style="7" customWidth="1"/>
    <col min="7" max="7" width="19.85546875" style="8" customWidth="1"/>
    <col min="8" max="8" width="19.85546875" style="7" customWidth="1"/>
    <col min="9" max="9" width="16.42578125" style="7" customWidth="1"/>
    <col min="10" max="10" width="22.42578125" style="7" customWidth="1"/>
    <col min="11" max="11" width="22.42578125" style="7" hidden="1" customWidth="1"/>
    <col min="12" max="13" width="0" style="3" hidden="1" customWidth="1"/>
    <col min="14" max="24" width="10.85546875" style="3"/>
    <col min="25" max="16384" width="10.85546875" style="7"/>
  </cols>
  <sheetData>
    <row r="1" spans="2:15" ht="37.5" customHeight="1" x14ac:dyDescent="0.2">
      <c r="B1" s="494"/>
      <c r="C1" s="384" t="s">
        <v>25</v>
      </c>
      <c r="D1" s="384"/>
      <c r="E1" s="384"/>
      <c r="F1" s="384"/>
      <c r="G1" s="384"/>
      <c r="H1" s="384"/>
      <c r="I1" s="388"/>
      <c r="J1" s="10"/>
      <c r="K1" s="10"/>
      <c r="L1" s="179"/>
      <c r="M1" s="180" t="s">
        <v>47</v>
      </c>
      <c r="N1" s="179"/>
      <c r="O1" s="179"/>
    </row>
    <row r="2" spans="2:15" ht="37.5" customHeight="1" x14ac:dyDescent="0.2">
      <c r="B2" s="495"/>
      <c r="C2" s="498" t="s">
        <v>239</v>
      </c>
      <c r="D2" s="498"/>
      <c r="E2" s="498"/>
      <c r="F2" s="498"/>
      <c r="G2" s="498"/>
      <c r="H2" s="498"/>
      <c r="I2" s="389"/>
      <c r="J2" s="10"/>
      <c r="K2" s="10"/>
      <c r="L2" s="179"/>
      <c r="M2" s="180" t="s">
        <v>48</v>
      </c>
      <c r="N2" s="179"/>
      <c r="O2" s="179"/>
    </row>
    <row r="3" spans="2:15" ht="37.5" customHeight="1" thickBot="1" x14ac:dyDescent="0.25">
      <c r="B3" s="496"/>
      <c r="C3" s="499" t="s">
        <v>240</v>
      </c>
      <c r="D3" s="499"/>
      <c r="E3" s="499"/>
      <c r="F3" s="499" t="s">
        <v>241</v>
      </c>
      <c r="G3" s="499"/>
      <c r="H3" s="499"/>
      <c r="I3" s="497"/>
      <c r="J3" s="10"/>
      <c r="K3" s="10"/>
      <c r="L3" s="179"/>
      <c r="M3" s="180" t="s">
        <v>50</v>
      </c>
      <c r="N3" s="179"/>
      <c r="O3" s="179"/>
    </row>
    <row r="4" spans="2:15" ht="23.25" customHeight="1" x14ac:dyDescent="0.2">
      <c r="B4" s="490"/>
      <c r="C4" s="491"/>
      <c r="D4" s="491"/>
      <c r="E4" s="491"/>
      <c r="F4" s="491"/>
      <c r="G4" s="491"/>
      <c r="H4" s="491"/>
      <c r="I4" s="492"/>
      <c r="J4" s="12"/>
      <c r="K4" s="12"/>
      <c r="L4" s="179"/>
      <c r="M4" s="179"/>
      <c r="N4" s="179"/>
      <c r="O4" s="179"/>
    </row>
    <row r="5" spans="2:15" ht="24" customHeight="1" x14ac:dyDescent="0.2">
      <c r="B5" s="424" t="s">
        <v>234</v>
      </c>
      <c r="C5" s="425"/>
      <c r="D5" s="425"/>
      <c r="E5" s="425"/>
      <c r="F5" s="425"/>
      <c r="G5" s="425"/>
      <c r="H5" s="425"/>
      <c r="I5" s="426"/>
      <c r="J5" s="55"/>
      <c r="K5" s="55"/>
      <c r="L5" s="179"/>
      <c r="M5" s="179"/>
      <c r="N5" s="179" t="s">
        <v>57</v>
      </c>
      <c r="O5" s="179"/>
    </row>
    <row r="6" spans="2:15" ht="30.75" customHeight="1" x14ac:dyDescent="0.2">
      <c r="B6" s="176" t="s">
        <v>242</v>
      </c>
      <c r="C6" s="182">
        <v>1</v>
      </c>
      <c r="D6" s="493" t="s">
        <v>243</v>
      </c>
      <c r="E6" s="493"/>
      <c r="F6" s="460" t="s">
        <v>300</v>
      </c>
      <c r="G6" s="460"/>
      <c r="H6" s="460"/>
      <c r="I6" s="461"/>
      <c r="J6" s="14"/>
      <c r="K6" s="14"/>
      <c r="L6" s="179"/>
      <c r="M6" s="180" t="s">
        <v>60</v>
      </c>
      <c r="N6" s="179" t="s">
        <v>61</v>
      </c>
      <c r="O6" s="179"/>
    </row>
    <row r="7" spans="2:15" ht="30.75" customHeight="1" x14ac:dyDescent="0.2">
      <c r="B7" s="176" t="s">
        <v>244</v>
      </c>
      <c r="C7" s="182" t="s">
        <v>81</v>
      </c>
      <c r="D7" s="493" t="s">
        <v>245</v>
      </c>
      <c r="E7" s="493"/>
      <c r="F7" s="462" t="s">
        <v>296</v>
      </c>
      <c r="G7" s="462"/>
      <c r="H7" s="183" t="s">
        <v>246</v>
      </c>
      <c r="I7" s="184" t="s">
        <v>76</v>
      </c>
      <c r="J7" s="16"/>
      <c r="K7" s="16"/>
      <c r="L7" s="179"/>
      <c r="M7" s="180" t="s">
        <v>65</v>
      </c>
      <c r="N7" s="179" t="s">
        <v>66</v>
      </c>
      <c r="O7" s="179"/>
    </row>
    <row r="8" spans="2:15" ht="62.25" customHeight="1" x14ac:dyDescent="0.2">
      <c r="B8" s="176" t="s">
        <v>247</v>
      </c>
      <c r="C8" s="460" t="s">
        <v>301</v>
      </c>
      <c r="D8" s="460"/>
      <c r="E8" s="460"/>
      <c r="F8" s="460"/>
      <c r="G8" s="174" t="s">
        <v>248</v>
      </c>
      <c r="H8" s="481">
        <v>7556</v>
      </c>
      <c r="I8" s="482"/>
      <c r="J8" s="18"/>
      <c r="K8" s="18"/>
      <c r="L8" s="179"/>
      <c r="M8" s="180" t="s">
        <v>69</v>
      </c>
      <c r="N8" s="179" t="s">
        <v>70</v>
      </c>
      <c r="O8" s="179"/>
    </row>
    <row r="9" spans="2:15" ht="30.75" customHeight="1" x14ac:dyDescent="0.2">
      <c r="B9" s="176" t="s">
        <v>48</v>
      </c>
      <c r="C9" s="483" t="s">
        <v>65</v>
      </c>
      <c r="D9" s="483"/>
      <c r="E9" s="483"/>
      <c r="F9" s="483"/>
      <c r="G9" s="174" t="s">
        <v>249</v>
      </c>
      <c r="H9" s="484" t="s">
        <v>302</v>
      </c>
      <c r="I9" s="485"/>
      <c r="J9" s="19"/>
      <c r="K9" s="19"/>
      <c r="L9" s="179"/>
      <c r="M9" s="181" t="s">
        <v>73</v>
      </c>
      <c r="N9" s="179"/>
      <c r="O9" s="179"/>
    </row>
    <row r="10" spans="2:15" ht="66" customHeight="1" x14ac:dyDescent="0.2">
      <c r="B10" s="176" t="s">
        <v>250</v>
      </c>
      <c r="C10" s="460" t="s">
        <v>304</v>
      </c>
      <c r="D10" s="460"/>
      <c r="E10" s="460"/>
      <c r="F10" s="460"/>
      <c r="G10" s="460"/>
      <c r="H10" s="460"/>
      <c r="I10" s="461"/>
      <c r="J10" s="21"/>
      <c r="K10" s="21"/>
      <c r="L10" s="179"/>
      <c r="M10" s="181"/>
      <c r="N10" s="179"/>
      <c r="O10" s="179"/>
    </row>
    <row r="11" spans="2:15" ht="58.5" customHeight="1" x14ac:dyDescent="0.2">
      <c r="B11" s="176" t="s">
        <v>251</v>
      </c>
      <c r="C11" s="460" t="s">
        <v>311</v>
      </c>
      <c r="D11" s="460"/>
      <c r="E11" s="460"/>
      <c r="F11" s="460"/>
      <c r="G11" s="460"/>
      <c r="H11" s="460"/>
      <c r="I11" s="460"/>
      <c r="J11" s="16"/>
      <c r="K11" s="16"/>
      <c r="L11" s="179"/>
      <c r="M11" s="181"/>
      <c r="N11" s="179" t="s">
        <v>76</v>
      </c>
      <c r="O11" s="179"/>
    </row>
    <row r="12" spans="2:15" ht="30.75" customHeight="1" x14ac:dyDescent="0.2">
      <c r="B12" s="176" t="s">
        <v>254</v>
      </c>
      <c r="C12" s="460" t="s">
        <v>305</v>
      </c>
      <c r="D12" s="460"/>
      <c r="E12" s="460"/>
      <c r="F12" s="460"/>
      <c r="G12" s="174" t="s">
        <v>252</v>
      </c>
      <c r="H12" s="462" t="s">
        <v>91</v>
      </c>
      <c r="I12" s="486"/>
      <c r="J12" s="16"/>
      <c r="K12" s="16"/>
      <c r="L12" s="179"/>
      <c r="M12" s="181" t="s">
        <v>80</v>
      </c>
      <c r="N12" s="179" t="s">
        <v>81</v>
      </c>
      <c r="O12" s="179"/>
    </row>
    <row r="13" spans="2:15" ht="30.75" customHeight="1" x14ac:dyDescent="0.2">
      <c r="B13" s="176" t="s">
        <v>255</v>
      </c>
      <c r="C13" s="487" t="s">
        <v>336</v>
      </c>
      <c r="D13" s="488"/>
      <c r="E13" s="488"/>
      <c r="F13" s="489"/>
      <c r="G13" s="174" t="s">
        <v>253</v>
      </c>
      <c r="H13" s="462" t="s">
        <v>70</v>
      </c>
      <c r="I13" s="486"/>
      <c r="J13" s="16"/>
      <c r="K13" s="16"/>
      <c r="L13" s="179"/>
      <c r="M13" s="181" t="s">
        <v>84</v>
      </c>
      <c r="N13" s="179"/>
      <c r="O13" s="179"/>
    </row>
    <row r="14" spans="2:15" ht="54" customHeight="1" x14ac:dyDescent="0.2">
      <c r="B14" s="176" t="s">
        <v>256</v>
      </c>
      <c r="C14" s="460" t="s">
        <v>306</v>
      </c>
      <c r="D14" s="460"/>
      <c r="E14" s="460"/>
      <c r="F14" s="460"/>
      <c r="G14" s="460"/>
      <c r="H14" s="460"/>
      <c r="I14" s="461"/>
      <c r="J14" s="21"/>
      <c r="K14" s="21"/>
      <c r="L14" s="179"/>
      <c r="M14" s="181" t="s">
        <v>86</v>
      </c>
      <c r="N14" s="179"/>
      <c r="O14" s="179"/>
    </row>
    <row r="15" spans="2:15" ht="30.75" customHeight="1" x14ac:dyDescent="0.2">
      <c r="B15" s="176" t="s">
        <v>257</v>
      </c>
      <c r="C15" s="479" t="s">
        <v>292</v>
      </c>
      <c r="D15" s="479"/>
      <c r="E15" s="479"/>
      <c r="F15" s="479"/>
      <c r="G15" s="479"/>
      <c r="H15" s="479"/>
      <c r="I15" s="480"/>
      <c r="J15" s="22"/>
      <c r="K15" s="22"/>
      <c r="L15" s="179"/>
      <c r="M15" s="181" t="s">
        <v>88</v>
      </c>
      <c r="N15" s="179"/>
      <c r="O15" s="179"/>
    </row>
    <row r="16" spans="2:15" ht="20.25" customHeight="1" x14ac:dyDescent="0.2">
      <c r="B16" s="176" t="s">
        <v>258</v>
      </c>
      <c r="C16" s="460" t="s">
        <v>310</v>
      </c>
      <c r="D16" s="460"/>
      <c r="E16" s="460"/>
      <c r="F16" s="460"/>
      <c r="G16" s="460"/>
      <c r="H16" s="460"/>
      <c r="I16" s="461"/>
      <c r="J16" s="23"/>
      <c r="K16" s="23"/>
      <c r="L16" s="179"/>
      <c r="M16" s="181"/>
      <c r="N16" s="179"/>
      <c r="O16" s="179"/>
    </row>
    <row r="17" spans="2:15" ht="30.75" customHeight="1" x14ac:dyDescent="0.2">
      <c r="B17" s="176" t="s">
        <v>259</v>
      </c>
      <c r="C17" s="462" t="s">
        <v>291</v>
      </c>
      <c r="D17" s="463"/>
      <c r="E17" s="463"/>
      <c r="F17" s="463"/>
      <c r="G17" s="463"/>
      <c r="H17" s="463"/>
      <c r="I17" s="464"/>
      <c r="J17" s="24"/>
      <c r="K17" s="24"/>
      <c r="L17" s="179"/>
      <c r="M17" s="181" t="s">
        <v>91</v>
      </c>
      <c r="N17" s="179"/>
      <c r="O17" s="179"/>
    </row>
    <row r="18" spans="2:15" ht="18" customHeight="1" x14ac:dyDescent="0.2">
      <c r="B18" s="465" t="s">
        <v>265</v>
      </c>
      <c r="C18" s="466" t="s">
        <v>237</v>
      </c>
      <c r="D18" s="466"/>
      <c r="E18" s="466"/>
      <c r="F18" s="467" t="s">
        <v>238</v>
      </c>
      <c r="G18" s="467"/>
      <c r="H18" s="467"/>
      <c r="I18" s="468"/>
      <c r="J18" s="25"/>
      <c r="K18" s="25"/>
      <c r="L18" s="179"/>
      <c r="M18" s="181" t="s">
        <v>79</v>
      </c>
      <c r="N18" s="179"/>
      <c r="O18" s="179"/>
    </row>
    <row r="19" spans="2:15" ht="39.75" customHeight="1" x14ac:dyDescent="0.2">
      <c r="B19" s="465"/>
      <c r="C19" s="460" t="s">
        <v>307</v>
      </c>
      <c r="D19" s="460"/>
      <c r="E19" s="460"/>
      <c r="F19" s="460" t="s">
        <v>325</v>
      </c>
      <c r="G19" s="460"/>
      <c r="H19" s="460"/>
      <c r="I19" s="461"/>
      <c r="J19" s="23"/>
      <c r="K19" s="23"/>
      <c r="L19" s="179"/>
      <c r="M19" s="181" t="s">
        <v>95</v>
      </c>
      <c r="N19" s="179"/>
      <c r="O19" s="179"/>
    </row>
    <row r="20" spans="2:15" ht="39.75" customHeight="1" x14ac:dyDescent="0.2">
      <c r="B20" s="176" t="s">
        <v>266</v>
      </c>
      <c r="C20" s="469" t="s">
        <v>291</v>
      </c>
      <c r="D20" s="470"/>
      <c r="E20" s="471"/>
      <c r="F20" s="472" t="s">
        <v>291</v>
      </c>
      <c r="G20" s="472"/>
      <c r="H20" s="472"/>
      <c r="I20" s="473"/>
      <c r="J20" s="16"/>
      <c r="K20" s="16"/>
      <c r="L20" s="179"/>
      <c r="M20" s="181"/>
      <c r="N20" s="179"/>
      <c r="O20" s="179"/>
    </row>
    <row r="21" spans="2:15" ht="57.75" customHeight="1" x14ac:dyDescent="0.2">
      <c r="B21" s="176" t="s">
        <v>267</v>
      </c>
      <c r="C21" s="474" t="s">
        <v>308</v>
      </c>
      <c r="D21" s="475"/>
      <c r="E21" s="476"/>
      <c r="F21" s="445" t="s">
        <v>326</v>
      </c>
      <c r="G21" s="446"/>
      <c r="H21" s="446"/>
      <c r="I21" s="447"/>
      <c r="J21" s="22"/>
      <c r="K21" s="22"/>
      <c r="L21" s="179"/>
      <c r="M21" s="181"/>
      <c r="N21" s="179"/>
      <c r="O21" s="179"/>
    </row>
    <row r="22" spans="2:15" ht="23.25" customHeight="1" x14ac:dyDescent="0.2">
      <c r="B22" s="176" t="s">
        <v>268</v>
      </c>
      <c r="C22" s="455">
        <v>45292</v>
      </c>
      <c r="D22" s="477"/>
      <c r="E22" s="478"/>
      <c r="F22" s="161" t="s">
        <v>271</v>
      </c>
      <c r="G22" s="185">
        <v>0</v>
      </c>
      <c r="H22" s="161" t="s">
        <v>275</v>
      </c>
      <c r="I22" s="186">
        <v>7.0000000000000007E-2</v>
      </c>
      <c r="J22" s="27"/>
      <c r="K22" s="27"/>
      <c r="L22" s="179"/>
      <c r="M22" s="181"/>
      <c r="N22" s="179"/>
      <c r="O22" s="179"/>
    </row>
    <row r="23" spans="2:15" ht="27" customHeight="1" x14ac:dyDescent="0.2">
      <c r="B23" s="176" t="s">
        <v>269</v>
      </c>
      <c r="C23" s="455">
        <v>45442</v>
      </c>
      <c r="D23" s="446"/>
      <c r="E23" s="456"/>
      <c r="F23" s="161" t="s">
        <v>272</v>
      </c>
      <c r="G23" s="457">
        <v>0.93</v>
      </c>
      <c r="H23" s="458"/>
      <c r="I23" s="459"/>
      <c r="J23" s="28"/>
      <c r="K23" s="28"/>
      <c r="L23" s="179"/>
      <c r="M23" s="181"/>
      <c r="N23" s="179"/>
      <c r="O23" s="179"/>
    </row>
    <row r="24" spans="2:15" ht="30.75" customHeight="1" x14ac:dyDescent="0.2">
      <c r="B24" s="175" t="s">
        <v>270</v>
      </c>
      <c r="C24" s="442" t="s">
        <v>293</v>
      </c>
      <c r="D24" s="443"/>
      <c r="E24" s="444"/>
      <c r="F24" s="162" t="s">
        <v>274</v>
      </c>
      <c r="G24" s="445" t="s">
        <v>223</v>
      </c>
      <c r="H24" s="446"/>
      <c r="I24" s="447"/>
      <c r="J24" s="25"/>
      <c r="K24" s="25"/>
      <c r="M24" s="26"/>
    </row>
    <row r="25" spans="2:15" ht="22.5" customHeight="1" x14ac:dyDescent="0.2">
      <c r="B25" s="424" t="s">
        <v>235</v>
      </c>
      <c r="C25" s="425"/>
      <c r="D25" s="425"/>
      <c r="E25" s="425"/>
      <c r="F25" s="425"/>
      <c r="G25" s="425"/>
      <c r="H25" s="425"/>
      <c r="I25" s="426"/>
      <c r="J25" s="55"/>
      <c r="K25" s="55"/>
      <c r="M25" s="26"/>
    </row>
    <row r="26" spans="2:15" ht="43.5" customHeight="1" x14ac:dyDescent="0.2">
      <c r="B26" s="163" t="s">
        <v>105</v>
      </c>
      <c r="C26" s="174" t="s">
        <v>261</v>
      </c>
      <c r="D26" s="174" t="s">
        <v>260</v>
      </c>
      <c r="E26" s="164" t="s">
        <v>264</v>
      </c>
      <c r="F26" s="174" t="s">
        <v>263</v>
      </c>
      <c r="G26" s="174" t="s">
        <v>262</v>
      </c>
      <c r="H26" s="164" t="s">
        <v>276</v>
      </c>
      <c r="I26" s="165" t="s">
        <v>273</v>
      </c>
      <c r="J26" s="23"/>
      <c r="K26" s="23">
        <v>8</v>
      </c>
      <c r="L26" s="23">
        <v>8</v>
      </c>
      <c r="M26" s="26"/>
    </row>
    <row r="27" spans="2:15" ht="15.6" customHeight="1" x14ac:dyDescent="0.2">
      <c r="B27" s="163" t="s">
        <v>294</v>
      </c>
      <c r="C27" s="216">
        <v>0</v>
      </c>
      <c r="D27" s="216">
        <v>0</v>
      </c>
      <c r="E27" s="187">
        <v>0</v>
      </c>
      <c r="F27" s="453">
        <f>+SUM(C27:C31)</f>
        <v>100</v>
      </c>
      <c r="G27" s="453">
        <f>+SUM(D27:D31)</f>
        <v>0</v>
      </c>
      <c r="H27" s="208"/>
      <c r="I27" s="451">
        <f>+G27+I22</f>
        <v>7.0000000000000007E-2</v>
      </c>
      <c r="J27" s="23"/>
      <c r="K27" s="23">
        <v>8</v>
      </c>
      <c r="L27" s="23">
        <v>8</v>
      </c>
      <c r="M27" s="26"/>
    </row>
    <row r="28" spans="2:15" ht="15.6" customHeight="1" x14ac:dyDescent="0.2">
      <c r="B28" s="163" t="s">
        <v>114</v>
      </c>
      <c r="C28" s="216">
        <v>0</v>
      </c>
      <c r="D28" s="216">
        <v>0</v>
      </c>
      <c r="E28" s="187">
        <v>0</v>
      </c>
      <c r="F28" s="454"/>
      <c r="G28" s="454"/>
      <c r="H28" s="208"/>
      <c r="I28" s="452"/>
      <c r="J28" s="23"/>
      <c r="K28" s="23">
        <v>20</v>
      </c>
      <c r="L28" s="23">
        <v>20</v>
      </c>
      <c r="M28" s="26"/>
    </row>
    <row r="29" spans="2:15" ht="15.6" customHeight="1" x14ac:dyDescent="0.2">
      <c r="B29" s="163" t="s">
        <v>115</v>
      </c>
      <c r="C29" s="216">
        <v>0</v>
      </c>
      <c r="D29" s="216">
        <v>0</v>
      </c>
      <c r="E29" s="187">
        <v>0</v>
      </c>
      <c r="F29" s="454"/>
      <c r="G29" s="454"/>
      <c r="H29" s="209">
        <f>+(D29*100%)/$G$23</f>
        <v>0</v>
      </c>
      <c r="I29" s="452"/>
      <c r="J29" s="23"/>
      <c r="K29" s="23">
        <v>40</v>
      </c>
      <c r="L29" s="23">
        <v>10</v>
      </c>
      <c r="M29" s="26"/>
    </row>
    <row r="30" spans="2:15" ht="15.6" customHeight="1" x14ac:dyDescent="0.2">
      <c r="B30" s="163" t="s">
        <v>116</v>
      </c>
      <c r="C30" s="216">
        <v>50</v>
      </c>
      <c r="D30" s="216">
        <v>0</v>
      </c>
      <c r="E30" s="187">
        <v>0</v>
      </c>
      <c r="F30" s="454"/>
      <c r="G30" s="454"/>
      <c r="H30" s="209">
        <f t="shared" ref="H30:H31" si="0">+IF(D30="","",((D30*100%)/$G$23)+H29)</f>
        <v>0</v>
      </c>
      <c r="I30" s="452"/>
      <c r="J30" s="23"/>
      <c r="K30" s="23">
        <f>K26+K27+K28+K29</f>
        <v>76</v>
      </c>
      <c r="L30" s="3">
        <v>30</v>
      </c>
      <c r="M30" s="26"/>
    </row>
    <row r="31" spans="2:15" ht="15.6" customHeight="1" x14ac:dyDescent="0.2">
      <c r="B31" s="163" t="s">
        <v>117</v>
      </c>
      <c r="C31" s="216">
        <v>50</v>
      </c>
      <c r="D31" s="216">
        <v>0</v>
      </c>
      <c r="E31" s="187">
        <v>0</v>
      </c>
      <c r="F31" s="454"/>
      <c r="G31" s="454"/>
      <c r="H31" s="209">
        <f t="shared" si="0"/>
        <v>0</v>
      </c>
      <c r="I31" s="452"/>
      <c r="J31" s="23"/>
      <c r="K31" s="23"/>
      <c r="L31" s="3">
        <v>24</v>
      </c>
      <c r="M31" s="26"/>
    </row>
    <row r="32" spans="2:15" ht="50.25" customHeight="1" x14ac:dyDescent="0.2">
      <c r="B32" s="168" t="s">
        <v>277</v>
      </c>
      <c r="C32" s="448" t="s">
        <v>343</v>
      </c>
      <c r="D32" s="449"/>
      <c r="E32" s="449"/>
      <c r="F32" s="449"/>
      <c r="G32" s="449"/>
      <c r="H32" s="449"/>
      <c r="I32" s="450"/>
      <c r="J32" s="36"/>
      <c r="K32" s="36"/>
    </row>
    <row r="33" spans="2:11" ht="34.5" customHeight="1" x14ac:dyDescent="0.2">
      <c r="B33" s="320"/>
      <c r="C33" s="321"/>
      <c r="D33" s="321"/>
      <c r="E33" s="321"/>
      <c r="F33" s="321"/>
      <c r="G33" s="321"/>
      <c r="H33" s="321"/>
      <c r="I33" s="322"/>
      <c r="J33" s="55"/>
      <c r="K33" s="55"/>
    </row>
    <row r="34" spans="2:11" ht="34.5" customHeight="1" x14ac:dyDescent="0.2">
      <c r="B34" s="323"/>
      <c r="C34" s="324"/>
      <c r="D34" s="324"/>
      <c r="E34" s="324"/>
      <c r="F34" s="324"/>
      <c r="G34" s="324"/>
      <c r="H34" s="324"/>
      <c r="I34" s="325"/>
      <c r="J34" s="36"/>
      <c r="K34" s="36"/>
    </row>
    <row r="35" spans="2:11" ht="34.5" customHeight="1" x14ac:dyDescent="0.2">
      <c r="B35" s="323"/>
      <c r="C35" s="324"/>
      <c r="D35" s="324"/>
      <c r="E35" s="324"/>
      <c r="F35" s="324"/>
      <c r="G35" s="324"/>
      <c r="H35" s="324"/>
      <c r="I35" s="325"/>
      <c r="J35" s="36"/>
      <c r="K35" s="36"/>
    </row>
    <row r="36" spans="2:11" ht="34.5" customHeight="1" x14ac:dyDescent="0.2">
      <c r="B36" s="323"/>
      <c r="C36" s="324"/>
      <c r="D36" s="324"/>
      <c r="E36" s="324"/>
      <c r="F36" s="324"/>
      <c r="G36" s="324"/>
      <c r="H36" s="324"/>
      <c r="I36" s="325"/>
      <c r="J36" s="36"/>
      <c r="K36" s="36"/>
    </row>
    <row r="37" spans="2:11" ht="34.5" customHeight="1" x14ac:dyDescent="0.2">
      <c r="B37" s="326"/>
      <c r="C37" s="327"/>
      <c r="D37" s="327"/>
      <c r="E37" s="327"/>
      <c r="F37" s="327"/>
      <c r="G37" s="327"/>
      <c r="H37" s="327"/>
      <c r="I37" s="328"/>
      <c r="J37" s="12"/>
      <c r="K37" s="12"/>
    </row>
    <row r="38" spans="2:11" ht="66.95" customHeight="1" x14ac:dyDescent="0.2">
      <c r="B38" s="176" t="s">
        <v>278</v>
      </c>
      <c r="C38" s="427" t="s">
        <v>338</v>
      </c>
      <c r="D38" s="428"/>
      <c r="E38" s="428"/>
      <c r="F38" s="428"/>
      <c r="G38" s="428"/>
      <c r="H38" s="428"/>
      <c r="I38" s="429"/>
      <c r="J38" s="37"/>
      <c r="K38" s="37"/>
    </row>
    <row r="39" spans="2:11" ht="74.45" customHeight="1" x14ac:dyDescent="0.2">
      <c r="B39" s="176" t="s">
        <v>279</v>
      </c>
      <c r="C39" s="427" t="s">
        <v>341</v>
      </c>
      <c r="D39" s="428"/>
      <c r="E39" s="428"/>
      <c r="F39" s="428"/>
      <c r="G39" s="428"/>
      <c r="H39" s="428"/>
      <c r="I39" s="429"/>
      <c r="J39" s="37"/>
      <c r="K39" s="37"/>
    </row>
    <row r="40" spans="2:11" ht="48.75" customHeight="1" x14ac:dyDescent="0.2">
      <c r="B40" s="169" t="s">
        <v>280</v>
      </c>
      <c r="C40" s="427" t="s">
        <v>339</v>
      </c>
      <c r="D40" s="428"/>
      <c r="E40" s="428"/>
      <c r="F40" s="428"/>
      <c r="G40" s="428"/>
      <c r="H40" s="428"/>
      <c r="I40" s="429"/>
      <c r="J40" s="37"/>
      <c r="K40" s="37"/>
    </row>
    <row r="41" spans="2:11" ht="22.5" customHeight="1" x14ac:dyDescent="0.2">
      <c r="B41" s="424" t="s">
        <v>236</v>
      </c>
      <c r="C41" s="425"/>
      <c r="D41" s="425"/>
      <c r="E41" s="425"/>
      <c r="F41" s="425"/>
      <c r="G41" s="425"/>
      <c r="H41" s="425"/>
      <c r="I41" s="426"/>
      <c r="J41" s="37"/>
      <c r="K41" s="37"/>
    </row>
    <row r="42" spans="2:11" ht="22.5" customHeight="1" x14ac:dyDescent="0.2">
      <c r="B42" s="436" t="s">
        <v>281</v>
      </c>
      <c r="C42" s="173" t="s">
        <v>282</v>
      </c>
      <c r="D42" s="438" t="s">
        <v>283</v>
      </c>
      <c r="E42" s="438"/>
      <c r="F42" s="438"/>
      <c r="G42" s="438" t="s">
        <v>284</v>
      </c>
      <c r="H42" s="438"/>
      <c r="I42" s="439"/>
      <c r="J42" s="38"/>
      <c r="K42" s="38"/>
    </row>
    <row r="43" spans="2:11" ht="30.75" customHeight="1" x14ac:dyDescent="0.2">
      <c r="B43" s="437"/>
      <c r="C43" s="188"/>
      <c r="D43" s="440"/>
      <c r="E43" s="440"/>
      <c r="F43" s="440"/>
      <c r="G43" s="440"/>
      <c r="H43" s="440"/>
      <c r="I43" s="441"/>
      <c r="J43" s="38"/>
      <c r="K43" s="38"/>
    </row>
    <row r="44" spans="2:11" ht="32.25" customHeight="1" x14ac:dyDescent="0.2">
      <c r="B44" s="170" t="s">
        <v>285</v>
      </c>
      <c r="C44" s="430" t="s">
        <v>303</v>
      </c>
      <c r="D44" s="431"/>
      <c r="E44" s="431"/>
      <c r="F44" s="431"/>
      <c r="G44" s="431"/>
      <c r="H44" s="431"/>
      <c r="I44" s="432"/>
      <c r="J44" s="41"/>
      <c r="K44" s="41"/>
    </row>
    <row r="45" spans="2:11" ht="28.5" customHeight="1" x14ac:dyDescent="0.2">
      <c r="B45" s="171" t="s">
        <v>286</v>
      </c>
      <c r="C45" s="430" t="s">
        <v>303</v>
      </c>
      <c r="D45" s="431"/>
      <c r="E45" s="431"/>
      <c r="F45" s="431"/>
      <c r="G45" s="431"/>
      <c r="H45" s="431"/>
      <c r="I45" s="432"/>
      <c r="J45" s="41"/>
      <c r="K45" s="41"/>
    </row>
    <row r="46" spans="2:11" ht="30" customHeight="1" x14ac:dyDescent="0.2">
      <c r="B46" s="169" t="s">
        <v>287</v>
      </c>
      <c r="C46" s="430" t="s">
        <v>337</v>
      </c>
      <c r="D46" s="431"/>
      <c r="E46" s="431"/>
      <c r="F46" s="431"/>
      <c r="G46" s="431"/>
      <c r="H46" s="431"/>
      <c r="I46" s="433"/>
      <c r="J46" s="42"/>
      <c r="K46" s="42"/>
    </row>
    <row r="47" spans="2:11" ht="31.5" customHeight="1" thickBot="1" x14ac:dyDescent="0.25">
      <c r="B47" s="172" t="s">
        <v>288</v>
      </c>
      <c r="C47" s="434" t="s">
        <v>295</v>
      </c>
      <c r="D47" s="434"/>
      <c r="E47" s="434"/>
      <c r="F47" s="434"/>
      <c r="G47" s="434"/>
      <c r="H47" s="434"/>
      <c r="I47" s="435"/>
      <c r="J47" s="45"/>
      <c r="K47" s="45"/>
    </row>
    <row r="48" spans="2:11" x14ac:dyDescent="0.2">
      <c r="B48" s="43"/>
      <c r="C48" s="166"/>
      <c r="D48" s="166"/>
      <c r="E48" s="167"/>
      <c r="F48" s="167"/>
      <c r="G48" s="178"/>
      <c r="H48" s="44"/>
      <c r="I48" s="166"/>
      <c r="J48" s="45"/>
      <c r="K48" s="45"/>
    </row>
    <row r="49" spans="2:11" x14ac:dyDescent="0.2">
      <c r="B49" s="43"/>
      <c r="C49" s="166"/>
      <c r="D49" s="166"/>
      <c r="E49" s="167"/>
      <c r="F49" s="167"/>
      <c r="G49" s="178"/>
      <c r="H49" s="44"/>
      <c r="I49" s="166"/>
      <c r="J49" s="45"/>
      <c r="K49" s="45"/>
    </row>
    <row r="50" spans="2:11" x14ac:dyDescent="0.2">
      <c r="B50" s="43"/>
      <c r="C50" s="166"/>
      <c r="D50" s="166"/>
      <c r="E50" s="167"/>
      <c r="F50" s="167"/>
      <c r="G50" s="178"/>
      <c r="H50" s="44"/>
      <c r="I50" s="166"/>
      <c r="J50" s="45"/>
      <c r="K50" s="45"/>
    </row>
    <row r="51" spans="2:11" x14ac:dyDescent="0.2">
      <c r="B51" s="43"/>
      <c r="C51" s="166"/>
      <c r="D51" s="166"/>
      <c r="E51" s="167"/>
      <c r="F51" s="167"/>
      <c r="G51" s="178"/>
      <c r="H51" s="44"/>
      <c r="I51" s="166"/>
      <c r="J51" s="45"/>
      <c r="K51" s="45"/>
    </row>
    <row r="52" spans="2:11" x14ac:dyDescent="0.2">
      <c r="B52" s="43"/>
      <c r="C52" s="166"/>
      <c r="D52" s="166"/>
      <c r="E52" s="167"/>
      <c r="F52" s="167"/>
      <c r="G52" s="178"/>
      <c r="H52" s="44"/>
      <c r="I52" s="166"/>
      <c r="J52" s="45"/>
      <c r="K52" s="45"/>
    </row>
    <row r="53" spans="2:11" ht="25.5" customHeight="1" x14ac:dyDescent="0.2">
      <c r="B53" s="43"/>
      <c r="C53" s="166"/>
      <c r="D53" s="166"/>
      <c r="E53" s="167"/>
      <c r="F53" s="167"/>
      <c r="G53" s="178"/>
      <c r="H53" s="44"/>
      <c r="I53" s="166"/>
      <c r="J53" s="45"/>
      <c r="K53" s="45"/>
    </row>
  </sheetData>
  <sheetProtection algorithmName="SHA-512" hashValue="H9l8ik8UKiYmLEaQ4bPya70xm+H/H1FwkS8ayaMPAzwpE13oSQ83IqNz4/KYZbfAM1cj9LRUzAXhRqc33DjmGQ==" saltValue="wueWaikKgKVmGzOEFFJYz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C32:I32"/>
    <mergeCell ref="B33:I37"/>
    <mergeCell ref="I27:I31"/>
    <mergeCell ref="G27:G31"/>
    <mergeCell ref="F27:F31"/>
    <mergeCell ref="C46:I46"/>
    <mergeCell ref="C47:I47"/>
    <mergeCell ref="B42:B43"/>
    <mergeCell ref="D42:F42"/>
    <mergeCell ref="G42:I42"/>
    <mergeCell ref="D43:F43"/>
    <mergeCell ref="G43:I43"/>
    <mergeCell ref="C44:I44"/>
    <mergeCell ref="B41:I41"/>
    <mergeCell ref="C38:I38"/>
    <mergeCell ref="C39:I39"/>
    <mergeCell ref="C40:I40"/>
    <mergeCell ref="C45:I45"/>
  </mergeCells>
  <phoneticPr fontId="74" type="noConversion"/>
  <dataValidations count="7">
    <dataValidation type="list" allowBlank="1" showInputMessage="1" showErrorMessage="1" sqref="C7 I7">
      <formula1>$N$11:$N$12</formula1>
    </dataValidation>
    <dataValidation type="list" allowBlank="1" showInputMessage="1" showErrorMessage="1" sqref="H13:I13">
      <formula1>$N$5:$N$8</formula1>
    </dataValidation>
    <dataValidation type="list" allowBlank="1" showInputMessage="1" showErrorMessage="1" sqref="C9:F9">
      <formula1>$M$6:$M$9</formula1>
    </dataValidation>
    <dataValidation type="list" allowBlank="1" showInputMessage="1" showErrorMessage="1" sqref="C24:E24">
      <formula1>$M$12:$M$15</formula1>
    </dataValidation>
    <dataValidation type="list" allowBlank="1" showInputMessage="1" showErrorMessage="1" sqref="H12:I12">
      <formula1>M17:M19</formula1>
    </dataValidation>
    <dataValidation type="list" showDropDown="1" showInputMessage="1" showErrorMessage="1" sqref="K12">
      <formula1>O17:O19</formula1>
    </dataValidation>
    <dataValidation type="list" allowBlank="1" showInputMessage="1" showErrorMessage="1" sqref="J10:K1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28737" r:id="rId4">
          <objectPr defaultSize="0" autoPict="0" r:id="rId5">
            <anchor moveWithCells="1" sizeWithCells="1">
              <from>
                <xdr:col>8</xdr:col>
                <xdr:colOff>47625</xdr:colOff>
                <xdr:row>1</xdr:row>
                <xdr:rowOff>28575</xdr:rowOff>
              </from>
              <to>
                <xdr:col>8</xdr:col>
                <xdr:colOff>1057275</xdr:colOff>
                <xdr:row>1</xdr:row>
                <xdr:rowOff>447675</xdr:rowOff>
              </to>
            </anchor>
          </objectPr>
        </oleObject>
      </mc:Choice>
      <mc:Fallback>
        <oleObject progId="PBrush" shapeId="3582873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X54"/>
  <sheetViews>
    <sheetView topLeftCell="A14" zoomScale="80" zoomScaleNormal="80" zoomScalePageLayoutView="85" workbookViewId="0">
      <selection activeCell="C20" sqref="C20:E20"/>
    </sheetView>
  </sheetViews>
  <sheetFormatPr baseColWidth="10" defaultColWidth="10.85546875" defaultRowHeight="12.75" x14ac:dyDescent="0.2"/>
  <cols>
    <col min="1" max="1" width="1" style="7" customWidth="1"/>
    <col min="2" max="2" width="25.42578125" style="8" customWidth="1"/>
    <col min="3" max="5" width="25.5703125" style="7" customWidth="1"/>
    <col min="6" max="6" width="25" style="7" customWidth="1"/>
    <col min="7" max="7" width="22" style="8" customWidth="1"/>
    <col min="8" max="8" width="20.42578125" style="7" customWidth="1"/>
    <col min="9" max="9" width="27" style="7" customWidth="1"/>
    <col min="10" max="11" width="22.42578125" style="7" customWidth="1"/>
    <col min="12" max="24" width="10.85546875" style="3"/>
    <col min="25" max="16384" width="10.85546875" style="7"/>
  </cols>
  <sheetData>
    <row r="1" spans="2:14" ht="37.5" customHeight="1" x14ac:dyDescent="0.2">
      <c r="B1" s="494"/>
      <c r="C1" s="531" t="s">
        <v>25</v>
      </c>
      <c r="D1" s="531"/>
      <c r="E1" s="531"/>
      <c r="F1" s="531"/>
      <c r="G1" s="531"/>
      <c r="H1" s="531"/>
      <c r="I1" s="388"/>
      <c r="J1" s="10"/>
      <c r="K1" s="10"/>
      <c r="M1" s="11" t="s">
        <v>47</v>
      </c>
    </row>
    <row r="2" spans="2:14" ht="37.5" customHeight="1" x14ac:dyDescent="0.2">
      <c r="B2" s="495"/>
      <c r="C2" s="498" t="s">
        <v>239</v>
      </c>
      <c r="D2" s="498"/>
      <c r="E2" s="498"/>
      <c r="F2" s="498"/>
      <c r="G2" s="498"/>
      <c r="H2" s="498"/>
      <c r="I2" s="389"/>
      <c r="J2" s="10"/>
      <c r="K2" s="10"/>
      <c r="M2" s="11" t="s">
        <v>48</v>
      </c>
    </row>
    <row r="3" spans="2:14" ht="37.5" customHeight="1" thickBot="1" x14ac:dyDescent="0.25">
      <c r="B3" s="496"/>
      <c r="C3" s="499" t="s">
        <v>240</v>
      </c>
      <c r="D3" s="499"/>
      <c r="E3" s="499"/>
      <c r="F3" s="499" t="s">
        <v>241</v>
      </c>
      <c r="G3" s="499"/>
      <c r="H3" s="499"/>
      <c r="I3" s="497"/>
      <c r="J3" s="10"/>
      <c r="K3" s="10"/>
      <c r="M3" s="11" t="s">
        <v>50</v>
      </c>
    </row>
    <row r="4" spans="2:14" ht="23.25" customHeight="1" x14ac:dyDescent="0.2">
      <c r="B4" s="490"/>
      <c r="C4" s="491"/>
      <c r="D4" s="491"/>
      <c r="E4" s="491"/>
      <c r="F4" s="491"/>
      <c r="G4" s="491"/>
      <c r="H4" s="491"/>
      <c r="I4" s="492"/>
      <c r="J4" s="12"/>
      <c r="K4" s="12"/>
    </row>
    <row r="5" spans="2:14" ht="24" customHeight="1" x14ac:dyDescent="0.2">
      <c r="B5" s="424" t="s">
        <v>234</v>
      </c>
      <c r="C5" s="425"/>
      <c r="D5" s="425"/>
      <c r="E5" s="425"/>
      <c r="F5" s="425"/>
      <c r="G5" s="425"/>
      <c r="H5" s="425"/>
      <c r="I5" s="426"/>
      <c r="J5" s="55"/>
      <c r="K5" s="55"/>
      <c r="N5" s="6" t="s">
        <v>57</v>
      </c>
    </row>
    <row r="6" spans="2:14" ht="30.75" customHeight="1" x14ac:dyDescent="0.2">
      <c r="B6" s="176" t="s">
        <v>242</v>
      </c>
      <c r="C6" s="182">
        <v>2</v>
      </c>
      <c r="D6" s="493" t="s">
        <v>243</v>
      </c>
      <c r="E6" s="493"/>
      <c r="F6" s="460" t="s">
        <v>300</v>
      </c>
      <c r="G6" s="460"/>
      <c r="H6" s="460"/>
      <c r="I6" s="461"/>
      <c r="J6" s="14"/>
      <c r="K6" s="14"/>
      <c r="M6" s="11" t="s">
        <v>60</v>
      </c>
      <c r="N6" s="6" t="s">
        <v>61</v>
      </c>
    </row>
    <row r="7" spans="2:14" ht="30.75" customHeight="1" x14ac:dyDescent="0.2">
      <c r="B7" s="176" t="s">
        <v>244</v>
      </c>
      <c r="C7" s="182" t="s">
        <v>81</v>
      </c>
      <c r="D7" s="493" t="s">
        <v>245</v>
      </c>
      <c r="E7" s="493"/>
      <c r="F7" s="462" t="s">
        <v>296</v>
      </c>
      <c r="G7" s="462"/>
      <c r="H7" s="183" t="s">
        <v>246</v>
      </c>
      <c r="I7" s="184" t="s">
        <v>76</v>
      </c>
      <c r="J7" s="16"/>
      <c r="K7" s="16"/>
      <c r="M7" s="11" t="s">
        <v>65</v>
      </c>
      <c r="N7" s="6" t="s">
        <v>66</v>
      </c>
    </row>
    <row r="8" spans="2:14" ht="30.75" customHeight="1" x14ac:dyDescent="0.2">
      <c r="B8" s="176" t="s">
        <v>247</v>
      </c>
      <c r="C8" s="460" t="s">
        <v>301</v>
      </c>
      <c r="D8" s="460"/>
      <c r="E8" s="460"/>
      <c r="F8" s="460"/>
      <c r="G8" s="174" t="s">
        <v>248</v>
      </c>
      <c r="H8" s="481">
        <v>7556</v>
      </c>
      <c r="I8" s="482"/>
      <c r="J8" s="18"/>
      <c r="K8" s="18"/>
      <c r="M8" s="11" t="s">
        <v>69</v>
      </c>
      <c r="N8" s="6" t="s">
        <v>70</v>
      </c>
    </row>
    <row r="9" spans="2:14" ht="30.75" customHeight="1" thickBot="1" x14ac:dyDescent="0.25">
      <c r="B9" s="176" t="s">
        <v>48</v>
      </c>
      <c r="C9" s="515" t="s">
        <v>65</v>
      </c>
      <c r="D9" s="515"/>
      <c r="E9" s="515"/>
      <c r="F9" s="515"/>
      <c r="G9" s="215" t="s">
        <v>249</v>
      </c>
      <c r="H9" s="516" t="s">
        <v>302</v>
      </c>
      <c r="I9" s="517"/>
      <c r="J9" s="19"/>
      <c r="K9" s="19"/>
      <c r="M9" s="20" t="s">
        <v>73</v>
      </c>
    </row>
    <row r="10" spans="2:14" ht="39" customHeight="1" x14ac:dyDescent="0.2">
      <c r="B10" s="214" t="s">
        <v>250</v>
      </c>
      <c r="C10" s="518" t="s">
        <v>304</v>
      </c>
      <c r="D10" s="519"/>
      <c r="E10" s="519"/>
      <c r="F10" s="519"/>
      <c r="G10" s="519"/>
      <c r="H10" s="519"/>
      <c r="I10" s="520"/>
      <c r="J10" s="21"/>
      <c r="K10" s="21"/>
      <c r="M10" s="20"/>
    </row>
    <row r="11" spans="2:14" ht="50.25" customHeight="1" x14ac:dyDescent="0.2">
      <c r="B11" s="214" t="s">
        <v>251</v>
      </c>
      <c r="C11" s="521" t="s">
        <v>311</v>
      </c>
      <c r="D11" s="522"/>
      <c r="E11" s="522"/>
      <c r="F11" s="522"/>
      <c r="G11" s="522"/>
      <c r="H11" s="522"/>
      <c r="I11" s="523"/>
      <c r="J11" s="16"/>
      <c r="K11" s="16"/>
      <c r="M11" s="20"/>
      <c r="N11" s="6" t="s">
        <v>76</v>
      </c>
    </row>
    <row r="12" spans="2:14" ht="30.75" customHeight="1" x14ac:dyDescent="0.2">
      <c r="B12" s="214" t="s">
        <v>254</v>
      </c>
      <c r="C12" s="524" t="s">
        <v>327</v>
      </c>
      <c r="D12" s="525"/>
      <c r="E12" s="525"/>
      <c r="F12" s="525"/>
      <c r="G12" s="193" t="s">
        <v>252</v>
      </c>
      <c r="H12" s="526" t="s">
        <v>91</v>
      </c>
      <c r="I12" s="527"/>
      <c r="J12" s="16"/>
      <c r="K12" s="16"/>
      <c r="M12" s="20" t="s">
        <v>80</v>
      </c>
      <c r="N12" s="6" t="s">
        <v>81</v>
      </c>
    </row>
    <row r="13" spans="2:14" ht="30.75" customHeight="1" x14ac:dyDescent="0.2">
      <c r="B13" s="214" t="s">
        <v>255</v>
      </c>
      <c r="C13" s="487" t="s">
        <v>336</v>
      </c>
      <c r="D13" s="488"/>
      <c r="E13" s="488"/>
      <c r="F13" s="489"/>
      <c r="G13" s="196" t="s">
        <v>253</v>
      </c>
      <c r="H13" s="526" t="s">
        <v>70</v>
      </c>
      <c r="I13" s="527"/>
      <c r="J13" s="16"/>
      <c r="K13" s="16"/>
      <c r="M13" s="20" t="s">
        <v>84</v>
      </c>
    </row>
    <row r="14" spans="2:14" ht="54" customHeight="1" thickBot="1" x14ac:dyDescent="0.25">
      <c r="B14" s="214" t="s">
        <v>256</v>
      </c>
      <c r="C14" s="528" t="s">
        <v>318</v>
      </c>
      <c r="D14" s="529"/>
      <c r="E14" s="529"/>
      <c r="F14" s="529"/>
      <c r="G14" s="529"/>
      <c r="H14" s="529"/>
      <c r="I14" s="530"/>
      <c r="J14" s="21"/>
      <c r="K14" s="21"/>
      <c r="M14" s="20" t="s">
        <v>86</v>
      </c>
      <c r="N14" s="6"/>
    </row>
    <row r="15" spans="2:14" ht="30.75" customHeight="1" x14ac:dyDescent="0.2">
      <c r="B15" s="176" t="s">
        <v>257</v>
      </c>
      <c r="C15" s="514" t="s">
        <v>289</v>
      </c>
      <c r="D15" s="514"/>
      <c r="E15" s="514"/>
      <c r="F15" s="514"/>
      <c r="G15" s="514"/>
      <c r="H15" s="514"/>
      <c r="I15" s="514"/>
      <c r="J15" s="22"/>
      <c r="K15" s="22"/>
      <c r="M15" s="20" t="s">
        <v>88</v>
      </c>
      <c r="N15" s="6"/>
    </row>
    <row r="16" spans="2:14" ht="35.450000000000003" customHeight="1" x14ac:dyDescent="0.2">
      <c r="B16" s="176" t="s">
        <v>258</v>
      </c>
      <c r="C16" s="460" t="s">
        <v>310</v>
      </c>
      <c r="D16" s="460"/>
      <c r="E16" s="460"/>
      <c r="F16" s="460"/>
      <c r="G16" s="460"/>
      <c r="H16" s="460"/>
      <c r="I16" s="461"/>
      <c r="J16" s="23"/>
      <c r="K16" s="23"/>
      <c r="M16" s="20"/>
      <c r="N16" s="6"/>
    </row>
    <row r="17" spans="2:14" ht="30.75" customHeight="1" x14ac:dyDescent="0.2">
      <c r="B17" s="176" t="s">
        <v>259</v>
      </c>
      <c r="C17" s="462" t="s">
        <v>152</v>
      </c>
      <c r="D17" s="463"/>
      <c r="E17" s="463"/>
      <c r="F17" s="463"/>
      <c r="G17" s="463"/>
      <c r="H17" s="463"/>
      <c r="I17" s="463"/>
      <c r="J17" s="24"/>
      <c r="K17" s="24"/>
      <c r="M17" s="20" t="s">
        <v>91</v>
      </c>
      <c r="N17" s="6"/>
    </row>
    <row r="18" spans="2:14" ht="18" customHeight="1" x14ac:dyDescent="0.2">
      <c r="B18" s="465" t="s">
        <v>265</v>
      </c>
      <c r="C18" s="466" t="s">
        <v>237</v>
      </c>
      <c r="D18" s="466"/>
      <c r="E18" s="466"/>
      <c r="F18" s="467" t="s">
        <v>238</v>
      </c>
      <c r="G18" s="467"/>
      <c r="H18" s="467"/>
      <c r="I18" s="468"/>
      <c r="J18" s="25"/>
      <c r="K18" s="25"/>
      <c r="M18" s="20" t="s">
        <v>79</v>
      </c>
      <c r="N18" s="6"/>
    </row>
    <row r="19" spans="2:14" ht="39.75" customHeight="1" x14ac:dyDescent="0.2">
      <c r="B19" s="465"/>
      <c r="C19" s="460" t="s">
        <v>307</v>
      </c>
      <c r="D19" s="460"/>
      <c r="E19" s="460"/>
      <c r="F19" s="460" t="s">
        <v>328</v>
      </c>
      <c r="G19" s="460"/>
      <c r="H19" s="460"/>
      <c r="I19" s="461"/>
      <c r="J19" s="23"/>
      <c r="K19" s="23"/>
      <c r="M19" s="20" t="s">
        <v>95</v>
      </c>
      <c r="N19" s="6"/>
    </row>
    <row r="20" spans="2:14" ht="39.75" customHeight="1" x14ac:dyDescent="0.2">
      <c r="B20" s="176" t="s">
        <v>266</v>
      </c>
      <c r="C20" s="469" t="s">
        <v>152</v>
      </c>
      <c r="D20" s="470"/>
      <c r="E20" s="471"/>
      <c r="F20" s="472" t="s">
        <v>152</v>
      </c>
      <c r="G20" s="472"/>
      <c r="H20" s="472"/>
      <c r="I20" s="473"/>
      <c r="J20" s="16"/>
      <c r="K20" s="16"/>
      <c r="M20" s="20"/>
      <c r="N20" s="6"/>
    </row>
    <row r="21" spans="2:14" ht="65.25" customHeight="1" x14ac:dyDescent="0.2">
      <c r="B21" s="176" t="s">
        <v>267</v>
      </c>
      <c r="C21" s="474" t="s">
        <v>308</v>
      </c>
      <c r="D21" s="475"/>
      <c r="E21" s="476"/>
      <c r="F21" s="445" t="s">
        <v>309</v>
      </c>
      <c r="G21" s="446"/>
      <c r="H21" s="446"/>
      <c r="I21" s="511"/>
      <c r="J21" s="22"/>
      <c r="K21" s="22"/>
      <c r="M21" s="26"/>
      <c r="N21" s="6"/>
    </row>
    <row r="22" spans="2:14" ht="23.25" customHeight="1" x14ac:dyDescent="0.2">
      <c r="B22" s="176" t="s">
        <v>268</v>
      </c>
      <c r="C22" s="618">
        <v>45292</v>
      </c>
      <c r="D22" s="619"/>
      <c r="E22" s="620"/>
      <c r="F22" s="161" t="s">
        <v>271</v>
      </c>
      <c r="G22" s="189">
        <v>0</v>
      </c>
      <c r="H22" s="219" t="s">
        <v>275</v>
      </c>
      <c r="I22" s="218">
        <v>0.03</v>
      </c>
      <c r="J22" s="27"/>
      <c r="K22" s="27"/>
      <c r="M22" s="26"/>
    </row>
    <row r="23" spans="2:14" ht="27" customHeight="1" x14ac:dyDescent="0.2">
      <c r="B23" s="176" t="s">
        <v>269</v>
      </c>
      <c r="C23" s="618">
        <v>45442</v>
      </c>
      <c r="D23" s="621"/>
      <c r="E23" s="622"/>
      <c r="F23" s="161" t="s">
        <v>272</v>
      </c>
      <c r="G23" s="508">
        <v>0.97</v>
      </c>
      <c r="H23" s="509"/>
      <c r="I23" s="510"/>
      <c r="J23" s="28"/>
      <c r="K23" s="28"/>
      <c r="M23" s="26"/>
    </row>
    <row r="24" spans="2:14" ht="30.75" customHeight="1" x14ac:dyDescent="0.2">
      <c r="B24" s="175" t="s">
        <v>270</v>
      </c>
      <c r="C24" s="500" t="s">
        <v>293</v>
      </c>
      <c r="D24" s="501"/>
      <c r="E24" s="502"/>
      <c r="F24" s="162" t="s">
        <v>274</v>
      </c>
      <c r="G24" s="445" t="s">
        <v>223</v>
      </c>
      <c r="H24" s="446"/>
      <c r="I24" s="447"/>
      <c r="J24" s="25"/>
      <c r="K24" s="25"/>
      <c r="M24" s="26"/>
    </row>
    <row r="25" spans="2:14" ht="22.5" customHeight="1" x14ac:dyDescent="0.2">
      <c r="B25" s="424" t="s">
        <v>235</v>
      </c>
      <c r="C25" s="425"/>
      <c r="D25" s="425"/>
      <c r="E25" s="425"/>
      <c r="F25" s="425"/>
      <c r="G25" s="425"/>
      <c r="H25" s="425"/>
      <c r="I25" s="426"/>
      <c r="J25" s="55"/>
      <c r="K25" s="55"/>
      <c r="M25" s="26"/>
    </row>
    <row r="26" spans="2:14" ht="43.5" customHeight="1" x14ac:dyDescent="0.2">
      <c r="B26" s="163" t="s">
        <v>105</v>
      </c>
      <c r="C26" s="174" t="s">
        <v>261</v>
      </c>
      <c r="D26" s="174" t="s">
        <v>260</v>
      </c>
      <c r="E26" s="164" t="s">
        <v>264</v>
      </c>
      <c r="F26" s="174" t="s">
        <v>263</v>
      </c>
      <c r="G26" s="174" t="s">
        <v>262</v>
      </c>
      <c r="H26" s="164" t="s">
        <v>276</v>
      </c>
      <c r="I26" s="165" t="s">
        <v>273</v>
      </c>
      <c r="J26" s="23"/>
      <c r="K26" s="23"/>
      <c r="M26" s="26"/>
    </row>
    <row r="27" spans="2:14" ht="15.6" customHeight="1" x14ac:dyDescent="0.2">
      <c r="B27" s="163" t="s">
        <v>294</v>
      </c>
      <c r="C27" s="216">
        <v>0</v>
      </c>
      <c r="D27" s="216">
        <v>0</v>
      </c>
      <c r="E27" s="187">
        <v>0</v>
      </c>
      <c r="F27" s="453">
        <f>+SUM(C27:C32)</f>
        <v>100</v>
      </c>
      <c r="G27" s="503">
        <f>+SUM(D27:D32)</f>
        <v>0</v>
      </c>
      <c r="H27" s="210"/>
      <c r="I27" s="451">
        <f>+G27+I22</f>
        <v>0.03</v>
      </c>
      <c r="J27" s="23"/>
      <c r="K27" s="23"/>
      <c r="M27" s="26"/>
    </row>
    <row r="28" spans="2:14" ht="15.6" customHeight="1" x14ac:dyDescent="0.2">
      <c r="B28" s="163" t="s">
        <v>114</v>
      </c>
      <c r="C28" s="216">
        <v>0</v>
      </c>
      <c r="D28" s="216">
        <v>0</v>
      </c>
      <c r="E28" s="187">
        <v>0</v>
      </c>
      <c r="F28" s="454"/>
      <c r="G28" s="504"/>
      <c r="H28" s="210"/>
      <c r="I28" s="452"/>
      <c r="J28" s="23"/>
      <c r="K28" s="23"/>
      <c r="M28" s="26"/>
    </row>
    <row r="29" spans="2:14" ht="15.6" customHeight="1" x14ac:dyDescent="0.2">
      <c r="B29" s="163" t="s">
        <v>115</v>
      </c>
      <c r="C29" s="216">
        <v>0</v>
      </c>
      <c r="D29" s="216">
        <v>0</v>
      </c>
      <c r="E29" s="187">
        <v>0</v>
      </c>
      <c r="F29" s="454"/>
      <c r="G29" s="504"/>
      <c r="H29" s="209">
        <f>+(D29*100%)/$G$23</f>
        <v>0</v>
      </c>
      <c r="I29" s="452"/>
      <c r="J29" s="23"/>
      <c r="K29" s="23"/>
      <c r="M29" s="26"/>
    </row>
    <row r="30" spans="2:14" ht="15.6" customHeight="1" x14ac:dyDescent="0.2">
      <c r="B30" s="163" t="s">
        <v>116</v>
      </c>
      <c r="C30" s="216">
        <v>0</v>
      </c>
      <c r="D30" s="216">
        <v>0</v>
      </c>
      <c r="E30" s="187">
        <v>0</v>
      </c>
      <c r="F30" s="454"/>
      <c r="G30" s="504"/>
      <c r="H30" s="209">
        <f>+IF(D30="","",((D30*100%)/$G$23)+H29)</f>
        <v>0</v>
      </c>
      <c r="I30" s="452"/>
      <c r="J30" s="23"/>
      <c r="K30" s="23"/>
      <c r="M30" s="26"/>
    </row>
    <row r="31" spans="2:14" ht="15.6" customHeight="1" x14ac:dyDescent="0.2">
      <c r="B31" s="163" t="s">
        <v>117</v>
      </c>
      <c r="C31" s="216">
        <v>50</v>
      </c>
      <c r="D31" s="216">
        <v>0</v>
      </c>
      <c r="E31" s="187">
        <v>0</v>
      </c>
      <c r="F31" s="454"/>
      <c r="G31" s="504"/>
      <c r="H31" s="209">
        <f t="shared" ref="H31:H32" si="0">+IF(D31="","",((D31*100%)/$G$23)+H30)</f>
        <v>0</v>
      </c>
      <c r="I31" s="452"/>
      <c r="J31" s="23"/>
      <c r="K31" s="23"/>
      <c r="M31" s="26"/>
    </row>
    <row r="32" spans="2:14" ht="15.6" customHeight="1" x14ac:dyDescent="0.2">
      <c r="B32" s="163" t="s">
        <v>118</v>
      </c>
      <c r="C32" s="216">
        <v>50</v>
      </c>
      <c r="D32" s="216">
        <v>0</v>
      </c>
      <c r="E32" s="187">
        <v>0</v>
      </c>
      <c r="F32" s="454"/>
      <c r="G32" s="504"/>
      <c r="H32" s="209">
        <f t="shared" si="0"/>
        <v>0</v>
      </c>
      <c r="I32" s="452"/>
      <c r="J32" s="23"/>
      <c r="K32" s="23"/>
      <c r="M32" s="26"/>
    </row>
    <row r="33" spans="2:11" ht="66.75" customHeight="1" x14ac:dyDescent="0.2">
      <c r="B33" s="168" t="s">
        <v>277</v>
      </c>
      <c r="C33" s="448" t="s">
        <v>343</v>
      </c>
      <c r="D33" s="449"/>
      <c r="E33" s="449"/>
      <c r="F33" s="449"/>
      <c r="G33" s="449"/>
      <c r="H33" s="449"/>
      <c r="I33" s="450"/>
      <c r="J33" s="36"/>
      <c r="K33" s="36"/>
    </row>
    <row r="34" spans="2:11" ht="34.5" customHeight="1" x14ac:dyDescent="0.2">
      <c r="B34" s="320"/>
      <c r="C34" s="321"/>
      <c r="D34" s="321"/>
      <c r="E34" s="321"/>
      <c r="F34" s="321"/>
      <c r="G34" s="321"/>
      <c r="H34" s="321"/>
      <c r="I34" s="322"/>
      <c r="J34" s="55"/>
      <c r="K34" s="55"/>
    </row>
    <row r="35" spans="2:11" ht="34.5" customHeight="1" x14ac:dyDescent="0.2">
      <c r="B35" s="323"/>
      <c r="C35" s="324"/>
      <c r="D35" s="324"/>
      <c r="E35" s="324"/>
      <c r="F35" s="324"/>
      <c r="G35" s="324"/>
      <c r="H35" s="324"/>
      <c r="I35" s="325"/>
      <c r="J35" s="36"/>
      <c r="K35" s="36"/>
    </row>
    <row r="36" spans="2:11" ht="34.5" customHeight="1" x14ac:dyDescent="0.2">
      <c r="B36" s="323"/>
      <c r="C36" s="324"/>
      <c r="D36" s="324"/>
      <c r="E36" s="324"/>
      <c r="F36" s="324"/>
      <c r="G36" s="324"/>
      <c r="H36" s="324"/>
      <c r="I36" s="325"/>
      <c r="J36" s="36"/>
      <c r="K36" s="36"/>
    </row>
    <row r="37" spans="2:11" ht="34.5" customHeight="1" x14ac:dyDescent="0.2">
      <c r="B37" s="323"/>
      <c r="C37" s="324"/>
      <c r="D37" s="324"/>
      <c r="E37" s="324"/>
      <c r="F37" s="324"/>
      <c r="G37" s="324"/>
      <c r="H37" s="324"/>
      <c r="I37" s="325"/>
      <c r="J37" s="36"/>
      <c r="K37" s="36"/>
    </row>
    <row r="38" spans="2:11" ht="34.5" customHeight="1" x14ac:dyDescent="0.2">
      <c r="B38" s="326"/>
      <c r="C38" s="327"/>
      <c r="D38" s="327"/>
      <c r="E38" s="327"/>
      <c r="F38" s="327"/>
      <c r="G38" s="327"/>
      <c r="H38" s="327"/>
      <c r="I38" s="328"/>
      <c r="J38" s="12"/>
      <c r="K38" s="12"/>
    </row>
    <row r="39" spans="2:11" ht="58.5" customHeight="1" x14ac:dyDescent="0.2">
      <c r="B39" s="176" t="s">
        <v>278</v>
      </c>
      <c r="C39" s="427" t="s">
        <v>338</v>
      </c>
      <c r="D39" s="428"/>
      <c r="E39" s="428"/>
      <c r="F39" s="428"/>
      <c r="G39" s="428"/>
      <c r="H39" s="428"/>
      <c r="I39" s="429"/>
      <c r="J39" s="37"/>
      <c r="K39" s="37"/>
    </row>
    <row r="40" spans="2:11" ht="53.1" customHeight="1" x14ac:dyDescent="0.2">
      <c r="B40" s="176" t="s">
        <v>279</v>
      </c>
      <c r="C40" s="427" t="s">
        <v>341</v>
      </c>
      <c r="D40" s="428"/>
      <c r="E40" s="428"/>
      <c r="F40" s="428"/>
      <c r="G40" s="428"/>
      <c r="H40" s="428"/>
      <c r="I40" s="429"/>
      <c r="J40" s="37"/>
      <c r="K40" s="37"/>
    </row>
    <row r="41" spans="2:11" ht="48" customHeight="1" x14ac:dyDescent="0.2">
      <c r="B41" s="169" t="s">
        <v>280</v>
      </c>
      <c r="C41" s="427" t="s">
        <v>339</v>
      </c>
      <c r="D41" s="428"/>
      <c r="E41" s="428"/>
      <c r="F41" s="428"/>
      <c r="G41" s="428"/>
      <c r="H41" s="428"/>
      <c r="I41" s="429"/>
      <c r="J41" s="37"/>
      <c r="K41" s="37"/>
    </row>
    <row r="42" spans="2:11" ht="22.5" customHeight="1" x14ac:dyDescent="0.2">
      <c r="B42" s="424" t="s">
        <v>236</v>
      </c>
      <c r="C42" s="425"/>
      <c r="D42" s="425"/>
      <c r="E42" s="425"/>
      <c r="F42" s="425"/>
      <c r="G42" s="425"/>
      <c r="H42" s="425"/>
      <c r="I42" s="426"/>
      <c r="J42" s="37"/>
      <c r="K42" s="37"/>
    </row>
    <row r="43" spans="2:11" ht="22.5" customHeight="1" x14ac:dyDescent="0.2">
      <c r="B43" s="436" t="s">
        <v>281</v>
      </c>
      <c r="C43" s="173" t="s">
        <v>282</v>
      </c>
      <c r="D43" s="438" t="s">
        <v>283</v>
      </c>
      <c r="E43" s="438"/>
      <c r="F43" s="438"/>
      <c r="G43" s="438" t="s">
        <v>284</v>
      </c>
      <c r="H43" s="438"/>
      <c r="I43" s="439"/>
      <c r="J43" s="38"/>
      <c r="K43" s="38"/>
    </row>
    <row r="44" spans="2:11" ht="30.75" customHeight="1" x14ac:dyDescent="0.2">
      <c r="B44" s="437"/>
      <c r="C44" s="188"/>
      <c r="D44" s="440"/>
      <c r="E44" s="440"/>
      <c r="F44" s="440"/>
      <c r="G44" s="440"/>
      <c r="H44" s="440"/>
      <c r="I44" s="441"/>
      <c r="J44" s="38"/>
      <c r="K44" s="38"/>
    </row>
    <row r="45" spans="2:11" ht="32.25" customHeight="1" x14ac:dyDescent="0.2">
      <c r="B45" s="170" t="s">
        <v>285</v>
      </c>
      <c r="C45" s="430" t="s">
        <v>303</v>
      </c>
      <c r="D45" s="431"/>
      <c r="E45" s="431"/>
      <c r="F45" s="431"/>
      <c r="G45" s="431"/>
      <c r="H45" s="431"/>
      <c r="I45" s="432"/>
      <c r="J45" s="41"/>
      <c r="K45" s="41"/>
    </row>
    <row r="46" spans="2:11" ht="28.5" customHeight="1" x14ac:dyDescent="0.2">
      <c r="B46" s="171" t="s">
        <v>286</v>
      </c>
      <c r="C46" s="430" t="s">
        <v>303</v>
      </c>
      <c r="D46" s="431"/>
      <c r="E46" s="431"/>
      <c r="F46" s="431"/>
      <c r="G46" s="431"/>
      <c r="H46" s="431"/>
      <c r="I46" s="432"/>
      <c r="J46" s="41"/>
      <c r="K46" s="41"/>
    </row>
    <row r="47" spans="2:11" ht="30" customHeight="1" x14ac:dyDescent="0.2">
      <c r="B47" s="169" t="s">
        <v>287</v>
      </c>
      <c r="C47" s="430" t="s">
        <v>337</v>
      </c>
      <c r="D47" s="431"/>
      <c r="E47" s="431"/>
      <c r="F47" s="431"/>
      <c r="G47" s="431"/>
      <c r="H47" s="431"/>
      <c r="I47" s="433"/>
      <c r="J47" s="42"/>
      <c r="K47" s="42"/>
    </row>
    <row r="48" spans="2:11" ht="31.5" customHeight="1" thickBot="1" x14ac:dyDescent="0.25">
      <c r="B48" s="172" t="s">
        <v>288</v>
      </c>
      <c r="C48" s="434" t="s">
        <v>295</v>
      </c>
      <c r="D48" s="434"/>
      <c r="E48" s="434"/>
      <c r="F48" s="434"/>
      <c r="G48" s="434"/>
      <c r="H48" s="434"/>
      <c r="I48" s="435"/>
      <c r="J48" s="45"/>
      <c r="K48" s="45"/>
    </row>
    <row r="49" spans="2:11" x14ac:dyDescent="0.2">
      <c r="B49" s="43"/>
      <c r="C49" s="166"/>
      <c r="D49" s="166"/>
      <c r="E49" s="167"/>
      <c r="F49" s="167"/>
      <c r="G49" s="178"/>
      <c r="H49" s="44"/>
      <c r="I49" s="166"/>
      <c r="J49" s="45"/>
      <c r="K49" s="45"/>
    </row>
    <row r="50" spans="2:11" x14ac:dyDescent="0.2">
      <c r="B50" s="43"/>
      <c r="C50" s="166"/>
      <c r="D50" s="166"/>
      <c r="E50" s="167"/>
      <c r="F50" s="167"/>
      <c r="G50" s="178"/>
      <c r="H50" s="44"/>
      <c r="I50" s="166"/>
      <c r="J50" s="45"/>
      <c r="K50" s="45"/>
    </row>
    <row r="51" spans="2:11" x14ac:dyDescent="0.2">
      <c r="B51" s="43"/>
      <c r="C51" s="166"/>
      <c r="D51" s="166"/>
      <c r="E51" s="167"/>
      <c r="F51" s="167"/>
      <c r="G51" s="178"/>
      <c r="H51" s="44"/>
      <c r="I51" s="166"/>
      <c r="J51" s="45"/>
      <c r="K51" s="45"/>
    </row>
    <row r="52" spans="2:11" x14ac:dyDescent="0.2">
      <c r="B52" s="43"/>
      <c r="C52" s="166"/>
      <c r="D52" s="166"/>
      <c r="E52" s="167"/>
      <c r="F52" s="167"/>
      <c r="G52" s="178"/>
      <c r="H52" s="44"/>
      <c r="I52" s="166"/>
      <c r="J52" s="45"/>
      <c r="K52" s="45"/>
    </row>
    <row r="53" spans="2:11" x14ac:dyDescent="0.2">
      <c r="B53" s="43"/>
      <c r="C53" s="166"/>
      <c r="D53" s="166"/>
      <c r="E53" s="167"/>
      <c r="F53" s="167"/>
      <c r="G53" s="178"/>
      <c r="H53" s="44"/>
      <c r="I53" s="166"/>
      <c r="J53" s="45"/>
      <c r="K53" s="45"/>
    </row>
    <row r="54" spans="2:11" ht="25.5" customHeight="1" x14ac:dyDescent="0.2">
      <c r="B54" s="43"/>
      <c r="C54" s="166"/>
      <c r="D54" s="166"/>
      <c r="E54" s="167"/>
      <c r="F54" s="167"/>
      <c r="G54" s="178"/>
      <c r="H54" s="44"/>
      <c r="I54" s="166"/>
      <c r="J54" s="45"/>
      <c r="K54" s="45"/>
    </row>
  </sheetData>
  <sheetProtection algorithmName="SHA-512" hashValue="r/WRykOg0Uw8L3c+x+h4RUYY+5/oe85jyWJV+l9IiuWORPYeNgHkJl4mYKADnVKM/k94n9scxNfDUF5uK4Zv4w==" saltValue="tYUXnoqmQdfDjpJn44oZBg=="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disablePrompts="1" count="7">
    <dataValidation type="list" allowBlank="1" showInputMessage="1" showErrorMessage="1" sqref="J10:K10">
      <formula1>$M$21:$M$26</formula1>
    </dataValidation>
    <dataValidation type="list" showDropDown="1" showInputMessage="1" showErrorMessage="1" sqref="K12">
      <formula1>O17:O19</formula1>
    </dataValidation>
    <dataValidation type="list" allowBlank="1" showInputMessage="1" showErrorMessage="1" sqref="H12:I12">
      <formula1>M17:M19</formula1>
    </dataValidation>
    <dataValidation type="list" allowBlank="1" showInputMessage="1" showErrorMessage="1" sqref="C24:E24">
      <formula1>$M$12:$M$15</formula1>
    </dataValidation>
    <dataValidation type="list" allowBlank="1" showInputMessage="1" showErrorMessage="1" sqref="C9:F9">
      <formula1>$M$6:$M$9</formula1>
    </dataValidation>
    <dataValidation type="list" allowBlank="1" showInputMessage="1" showErrorMessage="1" sqref="H13:I13">
      <formula1>$N$5:$N$8</formula1>
    </dataValidation>
    <dataValidation type="list" allowBlank="1" showInputMessage="1" showErrorMessage="1" sqref="C7 I7">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4337" r:id="rId4">
          <objectPr defaultSize="0" autoPict="0" r:id="rId5">
            <anchor moveWithCells="1" sizeWithCells="1">
              <from>
                <xdr:col>8</xdr:col>
                <xdr:colOff>28575</xdr:colOff>
                <xdr:row>1</xdr:row>
                <xdr:rowOff>28575</xdr:rowOff>
              </from>
              <to>
                <xdr:col>8</xdr:col>
                <xdr:colOff>1714500</xdr:colOff>
                <xdr:row>2</xdr:row>
                <xdr:rowOff>66675</xdr:rowOff>
              </to>
            </anchor>
          </objectPr>
        </oleObject>
      </mc:Choice>
      <mc:Fallback>
        <oleObject progId="PBrush" shapeId="35854337"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X54"/>
  <sheetViews>
    <sheetView topLeftCell="A11" zoomScale="70" zoomScaleNormal="70" workbookViewId="0">
      <selection activeCell="C33" sqref="C27:I33"/>
    </sheetView>
  </sheetViews>
  <sheetFormatPr baseColWidth="10" defaultColWidth="11.42578125" defaultRowHeight="12.75" x14ac:dyDescent="0.2"/>
  <cols>
    <col min="1" max="1" width="1" style="7" customWidth="1"/>
    <col min="2" max="2" width="25.42578125" style="8" customWidth="1"/>
    <col min="3" max="3" width="19.1406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1.42578125" style="3"/>
    <col min="25" max="16384" width="11.42578125" style="7"/>
  </cols>
  <sheetData>
    <row r="1" spans="2:14" ht="37.5" customHeight="1" x14ac:dyDescent="0.2">
      <c r="B1" s="552"/>
      <c r="C1" s="553" t="s">
        <v>25</v>
      </c>
      <c r="D1" s="553"/>
      <c r="E1" s="553"/>
      <c r="F1" s="553"/>
      <c r="G1" s="553"/>
      <c r="H1" s="553"/>
      <c r="I1" s="554"/>
      <c r="J1" s="10"/>
      <c r="K1" s="10"/>
      <c r="M1" s="11" t="s">
        <v>47</v>
      </c>
    </row>
    <row r="2" spans="2:14" ht="37.5" customHeight="1" x14ac:dyDescent="0.2">
      <c r="B2" s="552"/>
      <c r="C2" s="553" t="s">
        <v>239</v>
      </c>
      <c r="D2" s="553"/>
      <c r="E2" s="553"/>
      <c r="F2" s="553"/>
      <c r="G2" s="553"/>
      <c r="H2" s="553"/>
      <c r="I2" s="554"/>
      <c r="J2" s="10"/>
      <c r="K2" s="10"/>
      <c r="M2" s="11" t="s">
        <v>48</v>
      </c>
    </row>
    <row r="3" spans="2:14" ht="37.5" customHeight="1" x14ac:dyDescent="0.2">
      <c r="B3" s="552"/>
      <c r="C3" s="553" t="s">
        <v>240</v>
      </c>
      <c r="D3" s="553"/>
      <c r="E3" s="553"/>
      <c r="F3" s="553" t="s">
        <v>241</v>
      </c>
      <c r="G3" s="553"/>
      <c r="H3" s="553"/>
      <c r="I3" s="554"/>
      <c r="J3" s="10"/>
      <c r="K3" s="10"/>
      <c r="M3" s="11" t="s">
        <v>50</v>
      </c>
    </row>
    <row r="4" spans="2:14" ht="23.25" customHeight="1" x14ac:dyDescent="0.2">
      <c r="B4" s="550"/>
      <c r="C4" s="550"/>
      <c r="D4" s="550"/>
      <c r="E4" s="550"/>
      <c r="F4" s="550"/>
      <c r="G4" s="550"/>
      <c r="H4" s="550"/>
      <c r="I4" s="550"/>
      <c r="J4" s="12"/>
      <c r="K4" s="12"/>
    </row>
    <row r="5" spans="2:14" ht="24" customHeight="1" x14ac:dyDescent="0.2">
      <c r="B5" s="551" t="s">
        <v>234</v>
      </c>
      <c r="C5" s="551"/>
      <c r="D5" s="551"/>
      <c r="E5" s="551"/>
      <c r="F5" s="551"/>
      <c r="G5" s="551"/>
      <c r="H5" s="551"/>
      <c r="I5" s="551"/>
      <c r="J5" s="55"/>
      <c r="K5" s="55"/>
      <c r="N5" s="6" t="s">
        <v>57</v>
      </c>
    </row>
    <row r="6" spans="2:14" ht="30.75" customHeight="1" x14ac:dyDescent="0.2">
      <c r="B6" s="192" t="s">
        <v>242</v>
      </c>
      <c r="C6" s="182">
        <v>3</v>
      </c>
      <c r="D6" s="493" t="s">
        <v>243</v>
      </c>
      <c r="E6" s="493"/>
      <c r="F6" s="460" t="s">
        <v>300</v>
      </c>
      <c r="G6" s="460"/>
      <c r="H6" s="460"/>
      <c r="I6" s="461"/>
      <c r="J6" s="14"/>
      <c r="K6" s="14"/>
      <c r="M6" s="11" t="s">
        <v>60</v>
      </c>
      <c r="N6" s="6" t="s">
        <v>61</v>
      </c>
    </row>
    <row r="7" spans="2:14" ht="30.75" customHeight="1" x14ac:dyDescent="0.2">
      <c r="B7" s="192" t="s">
        <v>244</v>
      </c>
      <c r="C7" s="182" t="s">
        <v>81</v>
      </c>
      <c r="D7" s="493" t="s">
        <v>245</v>
      </c>
      <c r="E7" s="493"/>
      <c r="F7" s="462" t="s">
        <v>296</v>
      </c>
      <c r="G7" s="462"/>
      <c r="H7" s="183" t="s">
        <v>246</v>
      </c>
      <c r="I7" s="184" t="s">
        <v>76</v>
      </c>
      <c r="J7" s="16"/>
      <c r="K7" s="16"/>
      <c r="M7" s="11" t="s">
        <v>65</v>
      </c>
      <c r="N7" s="6" t="s">
        <v>66</v>
      </c>
    </row>
    <row r="8" spans="2:14" ht="30.75" customHeight="1" x14ac:dyDescent="0.2">
      <c r="B8" s="192" t="s">
        <v>247</v>
      </c>
      <c r="C8" s="460" t="s">
        <v>301</v>
      </c>
      <c r="D8" s="460"/>
      <c r="E8" s="460"/>
      <c r="F8" s="460"/>
      <c r="G8" s="174" t="s">
        <v>248</v>
      </c>
      <c r="H8" s="481">
        <v>7556</v>
      </c>
      <c r="I8" s="482"/>
      <c r="J8" s="18"/>
      <c r="K8" s="18"/>
      <c r="M8" s="11" t="s">
        <v>69</v>
      </c>
      <c r="N8" s="6" t="s">
        <v>70</v>
      </c>
    </row>
    <row r="9" spans="2:14" ht="30.75" customHeight="1" x14ac:dyDescent="0.2">
      <c r="B9" s="192" t="s">
        <v>48</v>
      </c>
      <c r="C9" s="483" t="s">
        <v>65</v>
      </c>
      <c r="D9" s="483"/>
      <c r="E9" s="483"/>
      <c r="F9" s="483"/>
      <c r="G9" s="174" t="s">
        <v>249</v>
      </c>
      <c r="H9" s="484" t="s">
        <v>302</v>
      </c>
      <c r="I9" s="485"/>
      <c r="J9" s="19"/>
      <c r="K9" s="19"/>
      <c r="M9" s="20" t="s">
        <v>73</v>
      </c>
    </row>
    <row r="10" spans="2:14" ht="30.75" customHeight="1" x14ac:dyDescent="0.2">
      <c r="B10" s="192" t="s">
        <v>250</v>
      </c>
      <c r="C10" s="460" t="s">
        <v>304</v>
      </c>
      <c r="D10" s="460"/>
      <c r="E10" s="460"/>
      <c r="F10" s="460"/>
      <c r="G10" s="460"/>
      <c r="H10" s="460"/>
      <c r="I10" s="461"/>
      <c r="J10" s="21"/>
      <c r="K10" s="21"/>
      <c r="M10" s="20"/>
    </row>
    <row r="11" spans="2:14" ht="45.75" customHeight="1" x14ac:dyDescent="0.2">
      <c r="B11" s="192" t="s">
        <v>251</v>
      </c>
      <c r="C11" s="460" t="s">
        <v>311</v>
      </c>
      <c r="D11" s="460"/>
      <c r="E11" s="460"/>
      <c r="F11" s="460"/>
      <c r="G11" s="460"/>
      <c r="H11" s="460"/>
      <c r="I11" s="460"/>
      <c r="J11" s="16"/>
      <c r="K11" s="16"/>
      <c r="M11" s="20"/>
      <c r="N11" s="6" t="s">
        <v>76</v>
      </c>
    </row>
    <row r="12" spans="2:14" ht="30.75" customHeight="1" x14ac:dyDescent="0.2">
      <c r="B12" s="192" t="s">
        <v>254</v>
      </c>
      <c r="C12" s="525" t="s">
        <v>329</v>
      </c>
      <c r="D12" s="525"/>
      <c r="E12" s="525"/>
      <c r="F12" s="525"/>
      <c r="G12" s="193" t="s">
        <v>252</v>
      </c>
      <c r="H12" s="525" t="s">
        <v>91</v>
      </c>
      <c r="I12" s="549"/>
      <c r="J12" s="16"/>
      <c r="K12" s="16"/>
      <c r="M12" s="20" t="s">
        <v>80</v>
      </c>
      <c r="N12" s="6" t="s">
        <v>81</v>
      </c>
    </row>
    <row r="13" spans="2:14" ht="30.75" customHeight="1" x14ac:dyDescent="0.2">
      <c r="B13" s="192" t="s">
        <v>255</v>
      </c>
      <c r="C13" s="487" t="s">
        <v>336</v>
      </c>
      <c r="D13" s="488"/>
      <c r="E13" s="488"/>
      <c r="F13" s="489"/>
      <c r="G13" s="193" t="s">
        <v>253</v>
      </c>
      <c r="H13" s="522" t="s">
        <v>70</v>
      </c>
      <c r="I13" s="523"/>
      <c r="J13" s="16"/>
      <c r="K13" s="16"/>
      <c r="M13" s="20" t="s">
        <v>84</v>
      </c>
    </row>
    <row r="14" spans="2:14" ht="64.5" customHeight="1" x14ac:dyDescent="0.2">
      <c r="B14" s="192" t="s">
        <v>256</v>
      </c>
      <c r="C14" s="479" t="s">
        <v>319</v>
      </c>
      <c r="D14" s="479"/>
      <c r="E14" s="479"/>
      <c r="F14" s="479"/>
      <c r="G14" s="479"/>
      <c r="H14" s="479"/>
      <c r="I14" s="480"/>
      <c r="J14" s="21"/>
      <c r="K14" s="21"/>
      <c r="M14" s="20" t="s">
        <v>86</v>
      </c>
      <c r="N14" s="6"/>
    </row>
    <row r="15" spans="2:14" ht="30.75" customHeight="1" x14ac:dyDescent="0.2">
      <c r="B15" s="192" t="s">
        <v>257</v>
      </c>
      <c r="C15" s="525" t="s">
        <v>297</v>
      </c>
      <c r="D15" s="525"/>
      <c r="E15" s="525"/>
      <c r="F15" s="525"/>
      <c r="G15" s="525"/>
      <c r="H15" s="525"/>
      <c r="I15" s="549"/>
      <c r="J15" s="22"/>
      <c r="K15" s="22"/>
      <c r="M15" s="20" t="s">
        <v>88</v>
      </c>
      <c r="N15" s="6"/>
    </row>
    <row r="16" spans="2:14" ht="20.25" customHeight="1" x14ac:dyDescent="0.2">
      <c r="B16" s="192" t="s">
        <v>258</v>
      </c>
      <c r="C16" s="460" t="s">
        <v>322</v>
      </c>
      <c r="D16" s="460"/>
      <c r="E16" s="460"/>
      <c r="F16" s="460"/>
      <c r="G16" s="460"/>
      <c r="H16" s="460"/>
      <c r="I16" s="461"/>
      <c r="J16" s="23"/>
      <c r="K16" s="23"/>
      <c r="M16" s="20"/>
      <c r="N16" s="6"/>
    </row>
    <row r="17" spans="2:14" ht="30.75" customHeight="1" x14ac:dyDescent="0.2">
      <c r="B17" s="192" t="s">
        <v>259</v>
      </c>
      <c r="C17" s="522" t="s">
        <v>151</v>
      </c>
      <c r="D17" s="544"/>
      <c r="E17" s="544"/>
      <c r="F17" s="544"/>
      <c r="G17" s="544"/>
      <c r="H17" s="544"/>
      <c r="I17" s="545"/>
      <c r="J17" s="24"/>
      <c r="K17" s="24"/>
      <c r="M17" s="20" t="s">
        <v>91</v>
      </c>
      <c r="N17" s="6"/>
    </row>
    <row r="18" spans="2:14" ht="18" customHeight="1" x14ac:dyDescent="0.2">
      <c r="B18" s="546" t="s">
        <v>265</v>
      </c>
      <c r="C18" s="547" t="s">
        <v>237</v>
      </c>
      <c r="D18" s="547"/>
      <c r="E18" s="547"/>
      <c r="F18" s="548" t="s">
        <v>238</v>
      </c>
      <c r="G18" s="548"/>
      <c r="H18" s="548"/>
      <c r="I18" s="548"/>
      <c r="J18" s="25"/>
      <c r="K18" s="25"/>
      <c r="M18" s="20" t="s">
        <v>79</v>
      </c>
      <c r="N18" s="6"/>
    </row>
    <row r="19" spans="2:14" ht="39.75" customHeight="1" x14ac:dyDescent="0.2">
      <c r="B19" s="546"/>
      <c r="C19" s="460" t="s">
        <v>312</v>
      </c>
      <c r="D19" s="460"/>
      <c r="E19" s="460"/>
      <c r="F19" s="460" t="s">
        <v>330</v>
      </c>
      <c r="G19" s="460"/>
      <c r="H19" s="460"/>
      <c r="I19" s="461"/>
      <c r="J19" s="23"/>
      <c r="K19" s="23"/>
      <c r="M19" s="20" t="s">
        <v>95</v>
      </c>
      <c r="N19" s="6"/>
    </row>
    <row r="20" spans="2:14" ht="39.75" customHeight="1" x14ac:dyDescent="0.2">
      <c r="B20" s="194" t="s">
        <v>266</v>
      </c>
      <c r="C20" s="469" t="s">
        <v>152</v>
      </c>
      <c r="D20" s="470"/>
      <c r="E20" s="471"/>
      <c r="F20" s="472" t="s">
        <v>152</v>
      </c>
      <c r="G20" s="472"/>
      <c r="H20" s="472"/>
      <c r="I20" s="473"/>
      <c r="J20" s="16"/>
      <c r="K20" s="16"/>
      <c r="M20" s="20"/>
      <c r="N20" s="6"/>
    </row>
    <row r="21" spans="2:14" ht="42" customHeight="1" x14ac:dyDescent="0.2">
      <c r="B21" s="194" t="s">
        <v>267</v>
      </c>
      <c r="C21" s="474" t="s">
        <v>313</v>
      </c>
      <c r="D21" s="475"/>
      <c r="E21" s="476"/>
      <c r="F21" s="445" t="s">
        <v>314</v>
      </c>
      <c r="G21" s="446"/>
      <c r="H21" s="446"/>
      <c r="I21" s="447"/>
      <c r="J21" s="22"/>
      <c r="K21" s="22"/>
      <c r="M21" s="26"/>
      <c r="N21" s="6"/>
    </row>
    <row r="22" spans="2:14" ht="23.25" customHeight="1" x14ac:dyDescent="0.2">
      <c r="B22" s="194" t="s">
        <v>268</v>
      </c>
      <c r="C22" s="455">
        <v>45292</v>
      </c>
      <c r="D22" s="477"/>
      <c r="E22" s="478"/>
      <c r="F22" s="193" t="s">
        <v>271</v>
      </c>
      <c r="G22" s="205">
        <v>0</v>
      </c>
      <c r="H22" s="193" t="s">
        <v>275</v>
      </c>
      <c r="I22" s="206">
        <v>0.02</v>
      </c>
      <c r="J22" s="27"/>
      <c r="K22" s="27"/>
      <c r="M22" s="26"/>
    </row>
    <row r="23" spans="2:14" ht="27" customHeight="1" x14ac:dyDescent="0.2">
      <c r="B23" s="194" t="s">
        <v>269</v>
      </c>
      <c r="C23" s="455">
        <v>45442</v>
      </c>
      <c r="D23" s="446"/>
      <c r="E23" s="456"/>
      <c r="F23" s="193" t="s">
        <v>272</v>
      </c>
      <c r="G23" s="508">
        <v>0.98</v>
      </c>
      <c r="H23" s="509"/>
      <c r="I23" s="510"/>
      <c r="J23" s="28"/>
      <c r="K23" s="28"/>
      <c r="M23" s="26"/>
    </row>
    <row r="24" spans="2:14" ht="30.75" customHeight="1" x14ac:dyDescent="0.2">
      <c r="B24" s="175" t="s">
        <v>270</v>
      </c>
      <c r="C24" s="532" t="s">
        <v>88</v>
      </c>
      <c r="D24" s="533"/>
      <c r="E24" s="534"/>
      <c r="F24" s="162" t="s">
        <v>274</v>
      </c>
      <c r="G24" s="445" t="s">
        <v>223</v>
      </c>
      <c r="H24" s="446"/>
      <c r="I24" s="456"/>
      <c r="J24" s="25"/>
      <c r="K24" s="25"/>
      <c r="M24" s="26"/>
    </row>
    <row r="25" spans="2:14" ht="22.5" customHeight="1" x14ac:dyDescent="0.2">
      <c r="B25" s="535" t="s">
        <v>235</v>
      </c>
      <c r="C25" s="536"/>
      <c r="D25" s="536"/>
      <c r="E25" s="536"/>
      <c r="F25" s="536"/>
      <c r="G25" s="536"/>
      <c r="H25" s="536"/>
      <c r="I25" s="537"/>
      <c r="J25" s="55"/>
      <c r="K25" s="55"/>
      <c r="M25" s="26"/>
    </row>
    <row r="26" spans="2:14" ht="43.5" customHeight="1" x14ac:dyDescent="0.2">
      <c r="B26" s="195" t="s">
        <v>105</v>
      </c>
      <c r="C26" s="196" t="s">
        <v>261</v>
      </c>
      <c r="D26" s="196" t="s">
        <v>260</v>
      </c>
      <c r="E26" s="197" t="s">
        <v>264</v>
      </c>
      <c r="F26" s="196" t="s">
        <v>263</v>
      </c>
      <c r="G26" s="196" t="s">
        <v>262</v>
      </c>
      <c r="H26" s="197" t="s">
        <v>298</v>
      </c>
      <c r="I26" s="198" t="s">
        <v>273</v>
      </c>
      <c r="J26" s="23"/>
      <c r="K26" s="23"/>
      <c r="M26" s="26"/>
    </row>
    <row r="27" spans="2:14" ht="19.5" customHeight="1" x14ac:dyDescent="0.2">
      <c r="B27" s="199" t="s">
        <v>113</v>
      </c>
      <c r="C27" s="216">
        <v>0</v>
      </c>
      <c r="D27" s="216">
        <v>0</v>
      </c>
      <c r="E27" s="187">
        <v>0</v>
      </c>
      <c r="F27" s="453">
        <f>SUM(C27:C32)</f>
        <v>100</v>
      </c>
      <c r="G27" s="453">
        <f>SUM(D27:D32)</f>
        <v>0</v>
      </c>
      <c r="H27" s="211"/>
      <c r="I27" s="453">
        <f>G27+I22</f>
        <v>0.02</v>
      </c>
      <c r="J27" s="35"/>
      <c r="K27" s="35"/>
      <c r="M27" s="26"/>
    </row>
    <row r="28" spans="2:14" ht="19.5" customHeight="1" x14ac:dyDescent="0.2">
      <c r="B28" s="199" t="s">
        <v>114</v>
      </c>
      <c r="C28" s="216">
        <v>0</v>
      </c>
      <c r="D28" s="216">
        <v>0</v>
      </c>
      <c r="E28" s="187">
        <v>0</v>
      </c>
      <c r="F28" s="454"/>
      <c r="G28" s="454"/>
      <c r="H28" s="211"/>
      <c r="I28" s="454"/>
      <c r="J28" s="35"/>
      <c r="K28" s="35"/>
      <c r="M28" s="26"/>
    </row>
    <row r="29" spans="2:14" ht="19.5" customHeight="1" x14ac:dyDescent="0.2">
      <c r="B29" s="199" t="s">
        <v>115</v>
      </c>
      <c r="C29" s="216">
        <v>0</v>
      </c>
      <c r="D29" s="216">
        <v>0</v>
      </c>
      <c r="E29" s="187">
        <v>0</v>
      </c>
      <c r="F29" s="454"/>
      <c r="G29" s="454"/>
      <c r="H29" s="209">
        <f>+(D29*100%)/$G$23</f>
        <v>0</v>
      </c>
      <c r="I29" s="454"/>
      <c r="J29" s="35"/>
      <c r="K29" s="35"/>
      <c r="M29" s="26"/>
    </row>
    <row r="30" spans="2:14" ht="19.5" customHeight="1" x14ac:dyDescent="0.2">
      <c r="B30" s="199" t="s">
        <v>116</v>
      </c>
      <c r="C30" s="216">
        <v>0</v>
      </c>
      <c r="D30" s="216">
        <v>0</v>
      </c>
      <c r="E30" s="187">
        <v>0</v>
      </c>
      <c r="F30" s="454"/>
      <c r="G30" s="454"/>
      <c r="H30" s="209">
        <f>+IF(D30="","",((D30*100%)/$G$23)+H29)</f>
        <v>0</v>
      </c>
      <c r="I30" s="454"/>
      <c r="J30" s="35"/>
      <c r="K30" s="35"/>
    </row>
    <row r="31" spans="2:14" ht="19.5" customHeight="1" x14ac:dyDescent="0.2">
      <c r="B31" s="199" t="s">
        <v>117</v>
      </c>
      <c r="C31" s="216">
        <v>50</v>
      </c>
      <c r="D31" s="216">
        <v>0</v>
      </c>
      <c r="E31" s="187">
        <v>0</v>
      </c>
      <c r="F31" s="454"/>
      <c r="G31" s="454"/>
      <c r="H31" s="209">
        <f t="shared" ref="H31:H32" si="0">+IF(D31="","",((D31*100%)/$G$23)+H30)</f>
        <v>0</v>
      </c>
      <c r="I31" s="454"/>
      <c r="J31" s="35"/>
      <c r="K31" s="35"/>
    </row>
    <row r="32" spans="2:14" ht="19.5" customHeight="1" x14ac:dyDescent="0.2">
      <c r="B32" s="199" t="s">
        <v>118</v>
      </c>
      <c r="C32" s="216">
        <v>50</v>
      </c>
      <c r="D32" s="216">
        <v>0</v>
      </c>
      <c r="E32" s="187">
        <v>0</v>
      </c>
      <c r="F32" s="454"/>
      <c r="G32" s="454"/>
      <c r="H32" s="209">
        <f t="shared" si="0"/>
        <v>0</v>
      </c>
      <c r="I32" s="454"/>
      <c r="J32" s="35"/>
      <c r="K32" s="35"/>
    </row>
    <row r="33" spans="2:11" ht="57.75" customHeight="1" x14ac:dyDescent="0.2">
      <c r="B33" s="200" t="s">
        <v>277</v>
      </c>
      <c r="C33" s="448" t="s">
        <v>343</v>
      </c>
      <c r="D33" s="449"/>
      <c r="E33" s="449"/>
      <c r="F33" s="449"/>
      <c r="G33" s="449"/>
      <c r="H33" s="449"/>
      <c r="I33" s="450"/>
      <c r="J33" s="36"/>
      <c r="K33" s="36"/>
    </row>
    <row r="34" spans="2:11" ht="34.5" customHeight="1" x14ac:dyDescent="0.2">
      <c r="B34" s="538"/>
      <c r="C34" s="321"/>
      <c r="D34" s="321"/>
      <c r="E34" s="321"/>
      <c r="F34" s="321"/>
      <c r="G34" s="321"/>
      <c r="H34" s="321"/>
      <c r="I34" s="539"/>
      <c r="J34" s="55"/>
      <c r="K34" s="55"/>
    </row>
    <row r="35" spans="2:11" ht="34.5" customHeight="1" x14ac:dyDescent="0.2">
      <c r="B35" s="540"/>
      <c r="C35" s="324"/>
      <c r="D35" s="324"/>
      <c r="E35" s="324"/>
      <c r="F35" s="324"/>
      <c r="G35" s="324"/>
      <c r="H35" s="324"/>
      <c r="I35" s="541"/>
      <c r="J35" s="36"/>
      <c r="K35" s="36"/>
    </row>
    <row r="36" spans="2:11" ht="34.5" customHeight="1" x14ac:dyDescent="0.2">
      <c r="B36" s="540"/>
      <c r="C36" s="324"/>
      <c r="D36" s="324"/>
      <c r="E36" s="324"/>
      <c r="F36" s="324"/>
      <c r="G36" s="324"/>
      <c r="H36" s="324"/>
      <c r="I36" s="541"/>
      <c r="J36" s="36"/>
      <c r="K36" s="36"/>
    </row>
    <row r="37" spans="2:11" ht="34.5" customHeight="1" x14ac:dyDescent="0.2">
      <c r="B37" s="540"/>
      <c r="C37" s="324"/>
      <c r="D37" s="324"/>
      <c r="E37" s="324"/>
      <c r="F37" s="324"/>
      <c r="G37" s="324"/>
      <c r="H37" s="324"/>
      <c r="I37" s="541"/>
      <c r="J37" s="36"/>
      <c r="K37" s="36"/>
    </row>
    <row r="38" spans="2:11" ht="34.5" customHeight="1" x14ac:dyDescent="0.2">
      <c r="B38" s="542"/>
      <c r="C38" s="327"/>
      <c r="D38" s="327"/>
      <c r="E38" s="327"/>
      <c r="F38" s="327"/>
      <c r="G38" s="327"/>
      <c r="H38" s="327"/>
      <c r="I38" s="543"/>
      <c r="J38" s="12"/>
      <c r="K38" s="12"/>
    </row>
    <row r="39" spans="2:11" ht="58.5" customHeight="1" x14ac:dyDescent="0.2">
      <c r="B39" s="176" t="s">
        <v>278</v>
      </c>
      <c r="C39" s="427" t="s">
        <v>338</v>
      </c>
      <c r="D39" s="428"/>
      <c r="E39" s="428"/>
      <c r="F39" s="428"/>
      <c r="G39" s="428"/>
      <c r="H39" s="428"/>
      <c r="I39" s="429"/>
      <c r="J39" s="37"/>
      <c r="K39" s="37"/>
    </row>
    <row r="40" spans="2:11" ht="52.5" customHeight="1" x14ac:dyDescent="0.2">
      <c r="B40" s="176" t="s">
        <v>279</v>
      </c>
      <c r="C40" s="427" t="s">
        <v>341</v>
      </c>
      <c r="D40" s="428"/>
      <c r="E40" s="428"/>
      <c r="F40" s="428"/>
      <c r="G40" s="428"/>
      <c r="H40" s="428"/>
      <c r="I40" s="429"/>
      <c r="J40" s="37"/>
      <c r="K40" s="37"/>
    </row>
    <row r="41" spans="2:11" ht="48" customHeight="1" x14ac:dyDescent="0.2">
      <c r="B41" s="169" t="s">
        <v>280</v>
      </c>
      <c r="C41" s="427" t="s">
        <v>339</v>
      </c>
      <c r="D41" s="428"/>
      <c r="E41" s="428"/>
      <c r="F41" s="428"/>
      <c r="G41" s="428"/>
      <c r="H41" s="428"/>
      <c r="I41" s="429"/>
      <c r="J41" s="37"/>
      <c r="K41" s="37"/>
    </row>
    <row r="42" spans="2:11" ht="22.5" customHeight="1" x14ac:dyDescent="0.2">
      <c r="B42" s="424" t="s">
        <v>236</v>
      </c>
      <c r="C42" s="425"/>
      <c r="D42" s="425"/>
      <c r="E42" s="425"/>
      <c r="F42" s="425"/>
      <c r="G42" s="425"/>
      <c r="H42" s="425"/>
      <c r="I42" s="426"/>
      <c r="J42" s="37"/>
      <c r="K42" s="37"/>
    </row>
    <row r="43" spans="2:11" ht="22.5" customHeight="1" x14ac:dyDescent="0.2">
      <c r="B43" s="436" t="s">
        <v>281</v>
      </c>
      <c r="C43" s="173" t="s">
        <v>282</v>
      </c>
      <c r="D43" s="438" t="s">
        <v>283</v>
      </c>
      <c r="E43" s="438"/>
      <c r="F43" s="438"/>
      <c r="G43" s="438" t="s">
        <v>284</v>
      </c>
      <c r="H43" s="438"/>
      <c r="I43" s="439"/>
      <c r="J43" s="38"/>
      <c r="K43" s="38"/>
    </row>
    <row r="44" spans="2:11" ht="30.75" customHeight="1" x14ac:dyDescent="0.2">
      <c r="B44" s="437"/>
      <c r="C44" s="188"/>
      <c r="D44" s="440"/>
      <c r="E44" s="440"/>
      <c r="F44" s="440"/>
      <c r="G44" s="440"/>
      <c r="H44" s="440"/>
      <c r="I44" s="441"/>
      <c r="J44" s="38"/>
      <c r="K44" s="38"/>
    </row>
    <row r="45" spans="2:11" ht="32.25" customHeight="1" x14ac:dyDescent="0.2">
      <c r="B45" s="170" t="s">
        <v>285</v>
      </c>
      <c r="C45" s="430" t="s">
        <v>303</v>
      </c>
      <c r="D45" s="431"/>
      <c r="E45" s="431"/>
      <c r="F45" s="431"/>
      <c r="G45" s="431"/>
      <c r="H45" s="431"/>
      <c r="I45" s="432"/>
      <c r="J45" s="41"/>
      <c r="K45" s="41"/>
    </row>
    <row r="46" spans="2:11" ht="28.5" customHeight="1" x14ac:dyDescent="0.2">
      <c r="B46" s="171" t="s">
        <v>286</v>
      </c>
      <c r="C46" s="430" t="s">
        <v>303</v>
      </c>
      <c r="D46" s="431"/>
      <c r="E46" s="431"/>
      <c r="F46" s="431"/>
      <c r="G46" s="431"/>
      <c r="H46" s="431"/>
      <c r="I46" s="432"/>
      <c r="J46" s="41"/>
      <c r="K46" s="41"/>
    </row>
    <row r="47" spans="2:11" ht="30" customHeight="1" x14ac:dyDescent="0.2">
      <c r="B47" s="169" t="s">
        <v>287</v>
      </c>
      <c r="C47" s="430" t="s">
        <v>337</v>
      </c>
      <c r="D47" s="431"/>
      <c r="E47" s="431"/>
      <c r="F47" s="431"/>
      <c r="G47" s="431"/>
      <c r="H47" s="431"/>
      <c r="I47" s="433"/>
      <c r="J47" s="42"/>
      <c r="K47" s="42"/>
    </row>
    <row r="48" spans="2:11" ht="31.5" customHeight="1" thickBot="1" x14ac:dyDescent="0.25">
      <c r="B48" s="172" t="s">
        <v>288</v>
      </c>
      <c r="C48" s="434" t="s">
        <v>295</v>
      </c>
      <c r="D48" s="434"/>
      <c r="E48" s="434"/>
      <c r="F48" s="434"/>
      <c r="G48" s="434"/>
      <c r="H48" s="434"/>
      <c r="I48" s="435"/>
      <c r="J48" s="45"/>
      <c r="K48" s="45"/>
    </row>
    <row r="49" spans="2:11" ht="12.75" customHeight="1" x14ac:dyDescent="0.2">
      <c r="B49" s="43"/>
      <c r="C49" s="166"/>
      <c r="D49" s="166"/>
      <c r="E49" s="167"/>
      <c r="F49" s="167"/>
      <c r="G49" s="203"/>
      <c r="H49" s="44"/>
      <c r="I49" s="166"/>
      <c r="J49" s="45"/>
      <c r="K49" s="45"/>
    </row>
    <row r="50" spans="2:11" x14ac:dyDescent="0.2">
      <c r="B50" s="43"/>
      <c r="C50" s="166"/>
      <c r="D50" s="166"/>
      <c r="E50" s="167"/>
      <c r="F50" s="167"/>
      <c r="G50" s="203"/>
      <c r="H50" s="44"/>
      <c r="I50" s="166"/>
      <c r="J50" s="45"/>
      <c r="K50" s="45"/>
    </row>
    <row r="51" spans="2:11" x14ac:dyDescent="0.2">
      <c r="B51" s="43"/>
      <c r="C51" s="166"/>
      <c r="D51" s="166"/>
      <c r="E51" s="167"/>
      <c r="F51" s="167"/>
      <c r="G51" s="203"/>
      <c r="H51" s="44"/>
      <c r="I51" s="166"/>
      <c r="J51" s="45"/>
      <c r="K51" s="45"/>
    </row>
    <row r="52" spans="2:11" x14ac:dyDescent="0.2">
      <c r="B52" s="43"/>
      <c r="C52" s="166"/>
      <c r="D52" s="166"/>
      <c r="E52" s="167"/>
      <c r="F52" s="167"/>
      <c r="G52" s="203"/>
      <c r="H52" s="44"/>
      <c r="I52" s="166"/>
      <c r="J52" s="45"/>
      <c r="K52" s="45"/>
    </row>
    <row r="53" spans="2:11" x14ac:dyDescent="0.2">
      <c r="B53" s="43"/>
      <c r="C53" s="166"/>
      <c r="D53" s="166"/>
      <c r="E53" s="167"/>
      <c r="F53" s="167"/>
      <c r="G53" s="203"/>
      <c r="H53" s="44"/>
      <c r="I53" s="166"/>
      <c r="J53" s="45"/>
      <c r="K53" s="45"/>
    </row>
    <row r="54" spans="2:11" ht="25.5" customHeight="1" x14ac:dyDescent="0.2">
      <c r="B54" s="43"/>
      <c r="C54" s="166"/>
      <c r="D54" s="166"/>
      <c r="E54" s="167"/>
      <c r="F54" s="167"/>
      <c r="G54" s="203"/>
      <c r="H54" s="44"/>
      <c r="I54" s="166"/>
      <c r="J54" s="45"/>
      <c r="K54" s="45"/>
    </row>
  </sheetData>
  <sheetProtection algorithmName="SHA-512" hashValue="1OW5C9rBGgfZaYqE1a4PrdX+LZ9w2RasytyiSVa45gwJHftjBMfcWlMgREARjNs3HL1ZyjeTy1MdaeIBvwB3mQ==" saltValue="nsK2uoTSinTYjtmcUU0iYQ=="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C7 I7">
      <formula1>$N$11:$N$12</formula1>
    </dataValidation>
    <dataValidation type="list" allowBlank="1" showInputMessage="1" showErrorMessage="1" sqref="H13:I13">
      <formula1>$N$5:$N$8</formula1>
    </dataValidation>
    <dataValidation type="list" allowBlank="1" showInputMessage="1" showErrorMessage="1" sqref="J10:K10">
      <formula1>$M$21:$M$28</formula1>
    </dataValidation>
    <dataValidation type="list" allowBlank="1" showInputMessage="1" showErrorMessage="1" sqref="C9:F9">
      <formula1>$M$6:$M$9</formula1>
    </dataValidation>
    <dataValidation type="list" allowBlank="1" showInputMessage="1" showErrorMessage="1" sqref="C24:E24">
      <formula1>$M$12:$M$15</formula1>
    </dataValidation>
    <dataValidation type="list" allowBlank="1" showInputMessage="1" showErrorMessage="1" sqref="H12:I12">
      <formula1>M17:M19</formula1>
    </dataValidation>
    <dataValidation type="list" showDropDown="1" showInputMessage="1" showErrorMessage="1" sqref="K12">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4577"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6457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X54"/>
  <sheetViews>
    <sheetView topLeftCell="A17" zoomScale="70" zoomScaleNormal="70" workbookViewId="0">
      <selection activeCell="C22" sqref="C22:E23"/>
    </sheetView>
  </sheetViews>
  <sheetFormatPr baseColWidth="10" defaultColWidth="11.4257812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1.42578125" style="3"/>
    <col min="25" max="16384" width="11.42578125" style="7"/>
  </cols>
  <sheetData>
    <row r="1" spans="2:14" ht="37.5" customHeight="1" x14ac:dyDescent="0.2">
      <c r="B1" s="552"/>
      <c r="C1" s="553" t="s">
        <v>25</v>
      </c>
      <c r="D1" s="553"/>
      <c r="E1" s="553"/>
      <c r="F1" s="553"/>
      <c r="G1" s="553"/>
      <c r="H1" s="553"/>
      <c r="I1" s="554"/>
      <c r="J1" s="10"/>
      <c r="K1" s="10"/>
      <c r="M1" s="11" t="s">
        <v>47</v>
      </c>
    </row>
    <row r="2" spans="2:14" ht="37.5" customHeight="1" x14ac:dyDescent="0.2">
      <c r="B2" s="552"/>
      <c r="C2" s="553" t="s">
        <v>239</v>
      </c>
      <c r="D2" s="553"/>
      <c r="E2" s="553"/>
      <c r="F2" s="553"/>
      <c r="G2" s="553"/>
      <c r="H2" s="553"/>
      <c r="I2" s="554"/>
      <c r="J2" s="10"/>
      <c r="K2" s="10"/>
      <c r="M2" s="11" t="s">
        <v>48</v>
      </c>
    </row>
    <row r="3" spans="2:14" ht="37.5" customHeight="1" x14ac:dyDescent="0.2">
      <c r="B3" s="552"/>
      <c r="C3" s="553" t="s">
        <v>240</v>
      </c>
      <c r="D3" s="553"/>
      <c r="E3" s="553"/>
      <c r="F3" s="553" t="s">
        <v>241</v>
      </c>
      <c r="G3" s="553"/>
      <c r="H3" s="553"/>
      <c r="I3" s="554"/>
      <c r="J3" s="10"/>
      <c r="K3" s="10"/>
      <c r="M3" s="11" t="s">
        <v>50</v>
      </c>
    </row>
    <row r="4" spans="2:14" ht="23.25" customHeight="1" x14ac:dyDescent="0.2">
      <c r="B4" s="550"/>
      <c r="C4" s="550"/>
      <c r="D4" s="550"/>
      <c r="E4" s="550"/>
      <c r="F4" s="550"/>
      <c r="G4" s="550"/>
      <c r="H4" s="550"/>
      <c r="I4" s="550"/>
      <c r="J4" s="12"/>
      <c r="K4" s="12"/>
    </row>
    <row r="5" spans="2:14" ht="24" customHeight="1" x14ac:dyDescent="0.2">
      <c r="B5" s="551" t="s">
        <v>234</v>
      </c>
      <c r="C5" s="551"/>
      <c r="D5" s="551"/>
      <c r="E5" s="551"/>
      <c r="F5" s="551"/>
      <c r="G5" s="551"/>
      <c r="H5" s="551"/>
      <c r="I5" s="551"/>
      <c r="J5" s="55"/>
      <c r="K5" s="55"/>
      <c r="N5" s="6" t="s">
        <v>57</v>
      </c>
    </row>
    <row r="6" spans="2:14" ht="53.25" customHeight="1" x14ac:dyDescent="0.2">
      <c r="B6" s="192" t="s">
        <v>242</v>
      </c>
      <c r="C6" s="182">
        <v>4</v>
      </c>
      <c r="D6" s="493" t="s">
        <v>243</v>
      </c>
      <c r="E6" s="493"/>
      <c r="F6" s="460" t="s">
        <v>300</v>
      </c>
      <c r="G6" s="460"/>
      <c r="H6" s="460"/>
      <c r="I6" s="461"/>
      <c r="J6" s="14"/>
      <c r="K6" s="14"/>
      <c r="M6" s="11" t="s">
        <v>60</v>
      </c>
      <c r="N6" s="6" t="s">
        <v>61</v>
      </c>
    </row>
    <row r="7" spans="2:14" ht="30.75" customHeight="1" x14ac:dyDescent="0.2">
      <c r="B7" s="192" t="s">
        <v>244</v>
      </c>
      <c r="C7" s="182" t="s">
        <v>81</v>
      </c>
      <c r="D7" s="493" t="s">
        <v>245</v>
      </c>
      <c r="E7" s="493"/>
      <c r="F7" s="462" t="s">
        <v>296</v>
      </c>
      <c r="G7" s="462"/>
      <c r="H7" s="183" t="s">
        <v>246</v>
      </c>
      <c r="I7" s="184" t="s">
        <v>76</v>
      </c>
      <c r="J7" s="16"/>
      <c r="K7" s="16"/>
      <c r="M7" s="11" t="s">
        <v>65</v>
      </c>
      <c r="N7" s="6" t="s">
        <v>66</v>
      </c>
    </row>
    <row r="8" spans="2:14" ht="57" customHeight="1" x14ac:dyDescent="0.2">
      <c r="B8" s="192" t="s">
        <v>247</v>
      </c>
      <c r="C8" s="460" t="s">
        <v>301</v>
      </c>
      <c r="D8" s="460"/>
      <c r="E8" s="460"/>
      <c r="F8" s="460"/>
      <c r="G8" s="174" t="s">
        <v>248</v>
      </c>
      <c r="H8" s="481">
        <v>7556</v>
      </c>
      <c r="I8" s="482"/>
      <c r="J8" s="18"/>
      <c r="K8" s="18"/>
      <c r="M8" s="11" t="s">
        <v>69</v>
      </c>
      <c r="N8" s="6" t="s">
        <v>70</v>
      </c>
    </row>
    <row r="9" spans="2:14" ht="30.75" customHeight="1" x14ac:dyDescent="0.2">
      <c r="B9" s="192" t="s">
        <v>48</v>
      </c>
      <c r="C9" s="483" t="s">
        <v>65</v>
      </c>
      <c r="D9" s="483"/>
      <c r="E9" s="483"/>
      <c r="F9" s="483"/>
      <c r="G9" s="174" t="s">
        <v>249</v>
      </c>
      <c r="H9" s="484" t="s">
        <v>302</v>
      </c>
      <c r="I9" s="485"/>
      <c r="J9" s="19"/>
      <c r="K9" s="19"/>
      <c r="M9" s="20" t="s">
        <v>73</v>
      </c>
    </row>
    <row r="10" spans="2:14" ht="30.75" customHeight="1" x14ac:dyDescent="0.2">
      <c r="B10" s="192" t="s">
        <v>250</v>
      </c>
      <c r="C10" s="460" t="s">
        <v>304</v>
      </c>
      <c r="D10" s="460"/>
      <c r="E10" s="460"/>
      <c r="F10" s="460"/>
      <c r="G10" s="460"/>
      <c r="H10" s="460"/>
      <c r="I10" s="461"/>
      <c r="J10" s="21"/>
      <c r="K10" s="21"/>
      <c r="M10" s="20"/>
    </row>
    <row r="11" spans="2:14" ht="47.25" customHeight="1" x14ac:dyDescent="0.2">
      <c r="B11" s="192" t="s">
        <v>251</v>
      </c>
      <c r="C11" s="460" t="s">
        <v>311</v>
      </c>
      <c r="D11" s="460"/>
      <c r="E11" s="460"/>
      <c r="F11" s="460"/>
      <c r="G11" s="460"/>
      <c r="H11" s="460"/>
      <c r="I11" s="460"/>
      <c r="J11" s="16"/>
      <c r="K11" s="16"/>
      <c r="M11" s="20"/>
      <c r="N11" s="6" t="s">
        <v>76</v>
      </c>
    </row>
    <row r="12" spans="2:14" ht="30.75" customHeight="1" x14ac:dyDescent="0.2">
      <c r="B12" s="192" t="s">
        <v>254</v>
      </c>
      <c r="C12" s="525" t="s">
        <v>331</v>
      </c>
      <c r="D12" s="525"/>
      <c r="E12" s="525"/>
      <c r="F12" s="525"/>
      <c r="G12" s="193" t="s">
        <v>252</v>
      </c>
      <c r="H12" s="562" t="s">
        <v>91</v>
      </c>
      <c r="I12" s="562"/>
      <c r="J12" s="16"/>
      <c r="K12" s="16"/>
      <c r="M12" s="20" t="s">
        <v>80</v>
      </c>
      <c r="N12" s="6" t="s">
        <v>81</v>
      </c>
    </row>
    <row r="13" spans="2:14" ht="30.75" customHeight="1" x14ac:dyDescent="0.2">
      <c r="B13" s="192" t="s">
        <v>255</v>
      </c>
      <c r="C13" s="487" t="s">
        <v>336</v>
      </c>
      <c r="D13" s="488"/>
      <c r="E13" s="488"/>
      <c r="F13" s="489"/>
      <c r="G13" s="193" t="s">
        <v>253</v>
      </c>
      <c r="H13" s="526" t="s">
        <v>70</v>
      </c>
      <c r="I13" s="526"/>
      <c r="J13" s="16"/>
      <c r="K13" s="16"/>
      <c r="M13" s="20" t="s">
        <v>84</v>
      </c>
    </row>
    <row r="14" spans="2:14" ht="64.5" customHeight="1" x14ac:dyDescent="0.2">
      <c r="B14" s="192" t="s">
        <v>256</v>
      </c>
      <c r="C14" s="522" t="s">
        <v>320</v>
      </c>
      <c r="D14" s="522"/>
      <c r="E14" s="522"/>
      <c r="F14" s="522"/>
      <c r="G14" s="522"/>
      <c r="H14" s="522"/>
      <c r="I14" s="522"/>
      <c r="J14" s="21"/>
      <c r="K14" s="21"/>
      <c r="M14" s="20" t="s">
        <v>86</v>
      </c>
      <c r="N14" s="6"/>
    </row>
    <row r="15" spans="2:14" ht="30.75" customHeight="1" x14ac:dyDescent="0.2">
      <c r="B15" s="192" t="s">
        <v>257</v>
      </c>
      <c r="C15" s="525" t="s">
        <v>292</v>
      </c>
      <c r="D15" s="525"/>
      <c r="E15" s="525"/>
      <c r="F15" s="525"/>
      <c r="G15" s="525"/>
      <c r="H15" s="525"/>
      <c r="I15" s="525"/>
      <c r="J15" s="22"/>
      <c r="K15" s="22"/>
      <c r="M15" s="20" t="s">
        <v>88</v>
      </c>
      <c r="N15" s="6"/>
    </row>
    <row r="16" spans="2:14" ht="47.25" customHeight="1" x14ac:dyDescent="0.2">
      <c r="B16" s="192" t="s">
        <v>258</v>
      </c>
      <c r="C16" s="522" t="s">
        <v>323</v>
      </c>
      <c r="D16" s="522"/>
      <c r="E16" s="522"/>
      <c r="F16" s="522"/>
      <c r="G16" s="522"/>
      <c r="H16" s="522"/>
      <c r="I16" s="522"/>
      <c r="J16" s="23"/>
      <c r="K16" s="23"/>
      <c r="M16" s="20"/>
      <c r="N16" s="6"/>
    </row>
    <row r="17" spans="2:14" ht="30.75" customHeight="1" x14ac:dyDescent="0.2">
      <c r="B17" s="192" t="s">
        <v>259</v>
      </c>
      <c r="C17" s="526" t="s">
        <v>151</v>
      </c>
      <c r="D17" s="561"/>
      <c r="E17" s="561"/>
      <c r="F17" s="561"/>
      <c r="G17" s="561"/>
      <c r="H17" s="561"/>
      <c r="I17" s="561"/>
      <c r="J17" s="24"/>
      <c r="K17" s="24"/>
      <c r="M17" s="20" t="s">
        <v>91</v>
      </c>
      <c r="N17" s="6"/>
    </row>
    <row r="18" spans="2:14" ht="18" customHeight="1" x14ac:dyDescent="0.2">
      <c r="B18" s="546" t="s">
        <v>265</v>
      </c>
      <c r="C18" s="547" t="s">
        <v>237</v>
      </c>
      <c r="D18" s="547"/>
      <c r="E18" s="547"/>
      <c r="F18" s="548" t="s">
        <v>238</v>
      </c>
      <c r="G18" s="548"/>
      <c r="H18" s="548"/>
      <c r="I18" s="548"/>
      <c r="J18" s="25"/>
      <c r="K18" s="25"/>
      <c r="M18" s="20" t="s">
        <v>79</v>
      </c>
      <c r="N18" s="6"/>
    </row>
    <row r="19" spans="2:14" ht="96" customHeight="1" x14ac:dyDescent="0.2">
      <c r="B19" s="546"/>
      <c r="C19" s="460" t="s">
        <v>333</v>
      </c>
      <c r="D19" s="460"/>
      <c r="E19" s="460"/>
      <c r="F19" s="460" t="s">
        <v>332</v>
      </c>
      <c r="G19" s="460"/>
      <c r="H19" s="460"/>
      <c r="I19" s="461"/>
      <c r="J19" s="23"/>
      <c r="K19" s="23"/>
      <c r="M19" s="20" t="s">
        <v>95</v>
      </c>
      <c r="N19" s="6"/>
    </row>
    <row r="20" spans="2:14" ht="39.75" customHeight="1" x14ac:dyDescent="0.2">
      <c r="B20" s="194" t="s">
        <v>266</v>
      </c>
      <c r="C20" s="469" t="s">
        <v>152</v>
      </c>
      <c r="D20" s="470"/>
      <c r="E20" s="471"/>
      <c r="F20" s="472" t="s">
        <v>152</v>
      </c>
      <c r="G20" s="472"/>
      <c r="H20" s="472"/>
      <c r="I20" s="473"/>
      <c r="J20" s="16"/>
      <c r="K20" s="16"/>
      <c r="M20" s="20"/>
      <c r="N20" s="6"/>
    </row>
    <row r="21" spans="2:14" ht="58.5" customHeight="1" x14ac:dyDescent="0.2">
      <c r="B21" s="194" t="s">
        <v>267</v>
      </c>
      <c r="C21" s="474" t="s">
        <v>299</v>
      </c>
      <c r="D21" s="475"/>
      <c r="E21" s="476"/>
      <c r="F21" s="445" t="s">
        <v>315</v>
      </c>
      <c r="G21" s="446"/>
      <c r="H21" s="446"/>
      <c r="I21" s="447"/>
      <c r="J21" s="22"/>
      <c r="K21" s="22"/>
      <c r="M21" s="26"/>
      <c r="N21" s="6"/>
    </row>
    <row r="22" spans="2:14" ht="23.25" customHeight="1" x14ac:dyDescent="0.2">
      <c r="B22" s="194" t="s">
        <v>268</v>
      </c>
      <c r="C22" s="455">
        <v>45292</v>
      </c>
      <c r="D22" s="477"/>
      <c r="E22" s="478"/>
      <c r="F22" s="193" t="s">
        <v>271</v>
      </c>
      <c r="G22" s="205">
        <v>0</v>
      </c>
      <c r="H22" s="193" t="s">
        <v>275</v>
      </c>
      <c r="I22" s="217">
        <v>0.05</v>
      </c>
      <c r="J22" s="27"/>
      <c r="K22" s="27"/>
      <c r="M22" s="26"/>
    </row>
    <row r="23" spans="2:14" ht="27" customHeight="1" x14ac:dyDescent="0.2">
      <c r="B23" s="194" t="s">
        <v>269</v>
      </c>
      <c r="C23" s="455">
        <v>45442</v>
      </c>
      <c r="D23" s="446"/>
      <c r="E23" s="456"/>
      <c r="F23" s="193" t="s">
        <v>272</v>
      </c>
      <c r="G23" s="508">
        <v>0.95</v>
      </c>
      <c r="H23" s="509"/>
      <c r="I23" s="510"/>
      <c r="J23" s="28"/>
      <c r="K23" s="28"/>
      <c r="M23" s="26"/>
    </row>
    <row r="24" spans="2:14" ht="30.75" customHeight="1" x14ac:dyDescent="0.2">
      <c r="B24" s="175" t="s">
        <v>270</v>
      </c>
      <c r="C24" s="500" t="s">
        <v>88</v>
      </c>
      <c r="D24" s="501"/>
      <c r="E24" s="502"/>
      <c r="F24" s="162" t="s">
        <v>274</v>
      </c>
      <c r="G24" s="445" t="s">
        <v>223</v>
      </c>
      <c r="H24" s="446"/>
      <c r="I24" s="456"/>
      <c r="J24" s="25"/>
      <c r="K24" s="25"/>
      <c r="M24" s="26"/>
    </row>
    <row r="25" spans="2:14" ht="22.5" customHeight="1" x14ac:dyDescent="0.2">
      <c r="B25" s="535" t="s">
        <v>235</v>
      </c>
      <c r="C25" s="536"/>
      <c r="D25" s="536"/>
      <c r="E25" s="536"/>
      <c r="F25" s="536"/>
      <c r="G25" s="536"/>
      <c r="H25" s="536"/>
      <c r="I25" s="537"/>
      <c r="J25" s="55"/>
      <c r="K25" s="55"/>
      <c r="M25" s="26"/>
    </row>
    <row r="26" spans="2:14" ht="43.5" customHeight="1" x14ac:dyDescent="0.2">
      <c r="B26" s="195" t="s">
        <v>105</v>
      </c>
      <c r="C26" s="196" t="s">
        <v>261</v>
      </c>
      <c r="D26" s="196" t="s">
        <v>260</v>
      </c>
      <c r="E26" s="197" t="s">
        <v>264</v>
      </c>
      <c r="F26" s="196" t="s">
        <v>263</v>
      </c>
      <c r="G26" s="196" t="s">
        <v>262</v>
      </c>
      <c r="H26" s="197" t="s">
        <v>298</v>
      </c>
      <c r="I26" s="198" t="s">
        <v>273</v>
      </c>
      <c r="J26" s="23"/>
      <c r="K26" s="23"/>
      <c r="M26" s="26"/>
    </row>
    <row r="27" spans="2:14" ht="19.5" customHeight="1" x14ac:dyDescent="0.2">
      <c r="B27" s="199" t="s">
        <v>113</v>
      </c>
      <c r="C27" s="216">
        <v>0</v>
      </c>
      <c r="D27" s="216">
        <v>0</v>
      </c>
      <c r="E27" s="207">
        <v>0</v>
      </c>
      <c r="F27" s="559">
        <f>SUM(C27:C32)</f>
        <v>100</v>
      </c>
      <c r="G27" s="559">
        <f>SUM(D27:D32)</f>
        <v>0</v>
      </c>
      <c r="H27" s="212"/>
      <c r="I27" s="559">
        <f>G27+I22</f>
        <v>0.05</v>
      </c>
      <c r="J27" s="204"/>
      <c r="K27" s="35"/>
      <c r="M27" s="26"/>
    </row>
    <row r="28" spans="2:14" ht="19.5" customHeight="1" x14ac:dyDescent="0.2">
      <c r="B28" s="199" t="s">
        <v>114</v>
      </c>
      <c r="C28" s="216">
        <v>0</v>
      </c>
      <c r="D28" s="216">
        <v>0</v>
      </c>
      <c r="E28" s="207">
        <v>0</v>
      </c>
      <c r="F28" s="560"/>
      <c r="G28" s="560"/>
      <c r="H28" s="212"/>
      <c r="I28" s="560"/>
      <c r="J28" s="204"/>
      <c r="K28" s="35"/>
      <c r="M28" s="26"/>
    </row>
    <row r="29" spans="2:14" ht="19.5" customHeight="1" x14ac:dyDescent="0.2">
      <c r="B29" s="199" t="s">
        <v>115</v>
      </c>
      <c r="C29" s="216">
        <v>0</v>
      </c>
      <c r="D29" s="216">
        <v>0</v>
      </c>
      <c r="E29" s="207">
        <v>0</v>
      </c>
      <c r="F29" s="560"/>
      <c r="G29" s="560"/>
      <c r="H29" s="209">
        <f>+(D29*100%)/$G$23</f>
        <v>0</v>
      </c>
      <c r="I29" s="560"/>
      <c r="J29" s="204"/>
      <c r="K29" s="35"/>
      <c r="M29" s="26"/>
    </row>
    <row r="30" spans="2:14" ht="19.5" customHeight="1" x14ac:dyDescent="0.2">
      <c r="B30" s="199" t="s">
        <v>116</v>
      </c>
      <c r="C30" s="216">
        <v>0</v>
      </c>
      <c r="D30" s="216">
        <v>0</v>
      </c>
      <c r="E30" s="207">
        <v>0</v>
      </c>
      <c r="F30" s="560"/>
      <c r="G30" s="560"/>
      <c r="H30" s="209">
        <f>+IF(D30="","",((D30*100%)/$G$23)+H29)</f>
        <v>0</v>
      </c>
      <c r="I30" s="560"/>
      <c r="J30" s="204"/>
      <c r="K30" s="35"/>
    </row>
    <row r="31" spans="2:14" ht="19.5" customHeight="1" x14ac:dyDescent="0.2">
      <c r="B31" s="199" t="s">
        <v>117</v>
      </c>
      <c r="C31" s="216">
        <v>50</v>
      </c>
      <c r="D31" s="216">
        <v>0</v>
      </c>
      <c r="E31" s="207">
        <v>0</v>
      </c>
      <c r="F31" s="560"/>
      <c r="G31" s="560"/>
      <c r="H31" s="209">
        <f t="shared" ref="H31:H32" si="0">+IF(D31="","",((D31*100%)/$G$23)+H30)</f>
        <v>0</v>
      </c>
      <c r="I31" s="560"/>
      <c r="J31" s="204"/>
      <c r="K31" s="35"/>
    </row>
    <row r="32" spans="2:14" ht="19.5" customHeight="1" x14ac:dyDescent="0.2">
      <c r="B32" s="199" t="s">
        <v>118</v>
      </c>
      <c r="C32" s="216">
        <v>50</v>
      </c>
      <c r="D32" s="216">
        <v>0</v>
      </c>
      <c r="E32" s="207">
        <v>0</v>
      </c>
      <c r="F32" s="560"/>
      <c r="G32" s="560"/>
      <c r="H32" s="209">
        <f t="shared" si="0"/>
        <v>0</v>
      </c>
      <c r="I32" s="560"/>
      <c r="J32" s="204"/>
      <c r="K32" s="35"/>
    </row>
    <row r="33" spans="2:11" ht="54.75" customHeight="1" x14ac:dyDescent="0.2">
      <c r="B33" s="200" t="s">
        <v>277</v>
      </c>
      <c r="C33" s="448" t="s">
        <v>343</v>
      </c>
      <c r="D33" s="449"/>
      <c r="E33" s="449"/>
      <c r="F33" s="449"/>
      <c r="G33" s="449"/>
      <c r="H33" s="449"/>
      <c r="I33" s="450"/>
      <c r="J33" s="36"/>
      <c r="K33" s="36"/>
    </row>
    <row r="34" spans="2:11" ht="45" customHeight="1" x14ac:dyDescent="0.2">
      <c r="B34" s="538"/>
      <c r="C34" s="321"/>
      <c r="D34" s="321"/>
      <c r="E34" s="321"/>
      <c r="F34" s="321"/>
      <c r="G34" s="321"/>
      <c r="H34" s="321"/>
      <c r="I34" s="539"/>
      <c r="J34" s="55"/>
      <c r="K34" s="55"/>
    </row>
    <row r="35" spans="2:11" ht="45" customHeight="1" x14ac:dyDescent="0.2">
      <c r="B35" s="540"/>
      <c r="C35" s="324"/>
      <c r="D35" s="324"/>
      <c r="E35" s="324"/>
      <c r="F35" s="324"/>
      <c r="G35" s="324"/>
      <c r="H35" s="324"/>
      <c r="I35" s="541"/>
      <c r="J35" s="36"/>
      <c r="K35" s="36"/>
    </row>
    <row r="36" spans="2:11" ht="45" customHeight="1" x14ac:dyDescent="0.2">
      <c r="B36" s="540"/>
      <c r="C36" s="324"/>
      <c r="D36" s="324"/>
      <c r="E36" s="324"/>
      <c r="F36" s="324"/>
      <c r="G36" s="324"/>
      <c r="H36" s="324"/>
      <c r="I36" s="541"/>
      <c r="J36" s="36"/>
      <c r="K36" s="36"/>
    </row>
    <row r="37" spans="2:11" ht="45" customHeight="1" x14ac:dyDescent="0.2">
      <c r="B37" s="540"/>
      <c r="C37" s="324"/>
      <c r="D37" s="324"/>
      <c r="E37" s="324"/>
      <c r="F37" s="324"/>
      <c r="G37" s="324"/>
      <c r="H37" s="324"/>
      <c r="I37" s="541"/>
      <c r="J37" s="36"/>
      <c r="K37" s="36"/>
    </row>
    <row r="38" spans="2:11" ht="45" customHeight="1" x14ac:dyDescent="0.2">
      <c r="B38" s="542"/>
      <c r="C38" s="327"/>
      <c r="D38" s="327"/>
      <c r="E38" s="327"/>
      <c r="F38" s="327"/>
      <c r="G38" s="327"/>
      <c r="H38" s="327"/>
      <c r="I38" s="543"/>
      <c r="J38" s="12"/>
      <c r="K38" s="12"/>
    </row>
    <row r="39" spans="2:11" ht="62.25" customHeight="1" x14ac:dyDescent="0.2">
      <c r="B39" s="176" t="s">
        <v>278</v>
      </c>
      <c r="C39" s="427" t="s">
        <v>338</v>
      </c>
      <c r="D39" s="428"/>
      <c r="E39" s="428"/>
      <c r="F39" s="428"/>
      <c r="G39" s="428"/>
      <c r="H39" s="428"/>
      <c r="I39" s="429"/>
      <c r="J39" s="37"/>
      <c r="K39" s="37"/>
    </row>
    <row r="40" spans="2:11" ht="50.45" customHeight="1" x14ac:dyDescent="0.2">
      <c r="B40" s="176" t="s">
        <v>279</v>
      </c>
      <c r="C40" s="427" t="s">
        <v>341</v>
      </c>
      <c r="D40" s="428"/>
      <c r="E40" s="428"/>
      <c r="F40" s="428"/>
      <c r="G40" s="428"/>
      <c r="H40" s="428"/>
      <c r="I40" s="429"/>
      <c r="J40" s="37"/>
      <c r="K40" s="37"/>
    </row>
    <row r="41" spans="2:11" ht="40.5" customHeight="1" x14ac:dyDescent="0.2">
      <c r="B41" s="169" t="s">
        <v>280</v>
      </c>
      <c r="C41" s="427" t="s">
        <v>339</v>
      </c>
      <c r="D41" s="428"/>
      <c r="E41" s="428"/>
      <c r="F41" s="428"/>
      <c r="G41" s="428"/>
      <c r="H41" s="428"/>
      <c r="I41" s="429"/>
      <c r="J41" s="37"/>
      <c r="K41" s="37"/>
    </row>
    <row r="42" spans="2:11" ht="22.5" customHeight="1" x14ac:dyDescent="0.2">
      <c r="B42" s="536" t="s">
        <v>236</v>
      </c>
      <c r="C42" s="536"/>
      <c r="D42" s="536"/>
      <c r="E42" s="536"/>
      <c r="F42" s="536"/>
      <c r="G42" s="536"/>
      <c r="H42" s="536"/>
      <c r="I42" s="536"/>
      <c r="J42" s="37"/>
      <c r="K42" s="37"/>
    </row>
    <row r="43" spans="2:11" ht="22.5" customHeight="1" x14ac:dyDescent="0.2">
      <c r="B43" s="555" t="s">
        <v>281</v>
      </c>
      <c r="C43" s="201" t="s">
        <v>282</v>
      </c>
      <c r="D43" s="557" t="s">
        <v>283</v>
      </c>
      <c r="E43" s="557"/>
      <c r="F43" s="557"/>
      <c r="G43" s="557" t="s">
        <v>284</v>
      </c>
      <c r="H43" s="557"/>
      <c r="I43" s="557"/>
      <c r="J43" s="38"/>
      <c r="K43" s="38"/>
    </row>
    <row r="44" spans="2:11" ht="30.75" customHeight="1" x14ac:dyDescent="0.2">
      <c r="B44" s="556"/>
      <c r="C44" s="202"/>
      <c r="D44" s="558"/>
      <c r="E44" s="558"/>
      <c r="F44" s="558"/>
      <c r="G44" s="558"/>
      <c r="H44" s="558"/>
      <c r="I44" s="558"/>
      <c r="J44" s="38"/>
      <c r="K44" s="38"/>
    </row>
    <row r="45" spans="2:11" ht="32.25" customHeight="1" x14ac:dyDescent="0.2">
      <c r="B45" s="170" t="s">
        <v>285</v>
      </c>
      <c r="C45" s="430" t="s">
        <v>303</v>
      </c>
      <c r="D45" s="431"/>
      <c r="E45" s="431"/>
      <c r="F45" s="431"/>
      <c r="G45" s="431"/>
      <c r="H45" s="431"/>
      <c r="I45" s="432"/>
      <c r="J45" s="41"/>
      <c r="K45" s="41"/>
    </row>
    <row r="46" spans="2:11" ht="28.5" customHeight="1" x14ac:dyDescent="0.2">
      <c r="B46" s="171" t="s">
        <v>286</v>
      </c>
      <c r="C46" s="430" t="s">
        <v>303</v>
      </c>
      <c r="D46" s="431"/>
      <c r="E46" s="431"/>
      <c r="F46" s="431"/>
      <c r="G46" s="431"/>
      <c r="H46" s="431"/>
      <c r="I46" s="432"/>
      <c r="J46" s="41"/>
      <c r="K46" s="41"/>
    </row>
    <row r="47" spans="2:11" ht="30" customHeight="1" x14ac:dyDescent="0.2">
      <c r="B47" s="169" t="s">
        <v>287</v>
      </c>
      <c r="C47" s="430" t="s">
        <v>337</v>
      </c>
      <c r="D47" s="431"/>
      <c r="E47" s="431"/>
      <c r="F47" s="431"/>
      <c r="G47" s="431"/>
      <c r="H47" s="431"/>
      <c r="I47" s="433"/>
      <c r="J47" s="42"/>
      <c r="K47" s="42"/>
    </row>
    <row r="48" spans="2:11" ht="31.5" customHeight="1" thickBot="1" x14ac:dyDescent="0.25">
      <c r="B48" s="172" t="s">
        <v>288</v>
      </c>
      <c r="C48" s="434" t="s">
        <v>295</v>
      </c>
      <c r="D48" s="434"/>
      <c r="E48" s="434"/>
      <c r="F48" s="434"/>
      <c r="G48" s="434"/>
      <c r="H48" s="434"/>
      <c r="I48" s="435"/>
      <c r="J48" s="45"/>
      <c r="K48" s="45"/>
    </row>
    <row r="49" spans="2:11" ht="12.75" customHeight="1" x14ac:dyDescent="0.2">
      <c r="B49" s="43"/>
      <c r="C49" s="166"/>
      <c r="D49" s="166"/>
      <c r="E49" s="167"/>
      <c r="F49" s="167"/>
      <c r="G49" s="203"/>
      <c r="H49" s="44"/>
      <c r="I49" s="166"/>
      <c r="J49" s="45"/>
      <c r="K49" s="45"/>
    </row>
    <row r="50" spans="2:11" x14ac:dyDescent="0.2">
      <c r="B50" s="43"/>
      <c r="C50" s="166"/>
      <c r="D50" s="166"/>
      <c r="E50" s="167"/>
      <c r="F50" s="167"/>
      <c r="G50" s="203"/>
      <c r="H50" s="44"/>
      <c r="I50" s="166"/>
      <c r="J50" s="45"/>
      <c r="K50" s="45"/>
    </row>
    <row r="51" spans="2:11" x14ac:dyDescent="0.2">
      <c r="B51" s="43"/>
      <c r="C51" s="166"/>
      <c r="D51" s="166"/>
      <c r="E51" s="167"/>
      <c r="F51" s="167"/>
      <c r="G51" s="203"/>
      <c r="H51" s="44"/>
      <c r="I51" s="166"/>
      <c r="J51" s="45"/>
      <c r="K51" s="45"/>
    </row>
    <row r="52" spans="2:11" x14ac:dyDescent="0.2">
      <c r="B52" s="43"/>
      <c r="C52" s="166"/>
      <c r="D52" s="166"/>
      <c r="E52" s="167"/>
      <c r="F52" s="167"/>
      <c r="G52" s="203"/>
      <c r="H52" s="44"/>
      <c r="I52" s="166"/>
      <c r="J52" s="45"/>
      <c r="K52" s="45"/>
    </row>
    <row r="53" spans="2:11" x14ac:dyDescent="0.2">
      <c r="B53" s="43"/>
      <c r="C53" s="166"/>
      <c r="D53" s="166"/>
      <c r="E53" s="167"/>
      <c r="F53" s="167"/>
      <c r="G53" s="203"/>
      <c r="H53" s="44"/>
      <c r="I53" s="166"/>
      <c r="J53" s="45"/>
      <c r="K53" s="45"/>
    </row>
    <row r="54" spans="2:11" ht="25.5" customHeight="1" x14ac:dyDescent="0.2">
      <c r="B54" s="43"/>
      <c r="C54" s="166"/>
      <c r="D54" s="166"/>
      <c r="E54" s="167"/>
      <c r="F54" s="167"/>
      <c r="G54" s="203"/>
      <c r="H54" s="44"/>
      <c r="I54" s="166"/>
      <c r="J54" s="45"/>
      <c r="K54" s="45"/>
    </row>
  </sheetData>
  <sheetProtection algorithmName="SHA-512" hashValue="4NUFbM65fWrlPwC/qO0k32kGGzd5hawqG/Qj79IqIxuKXiPa4ZyHgM/otSl4CeH91N5Z3Oknl4ad8BkShOHkFg==" saltValue="UzLXu43PsfcOJWHA+pWquw=="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showDropDown="1" showInputMessage="1" showErrorMessage="1" sqref="K12">
      <formula1>O17:O19</formula1>
    </dataValidation>
    <dataValidation type="list" allowBlank="1" showInputMessage="1" showErrorMessage="1" sqref="H12:I12">
      <formula1>M17:M19</formula1>
    </dataValidation>
    <dataValidation type="list" allowBlank="1" showInputMessage="1" showErrorMessage="1" sqref="C24:E24">
      <formula1>$M$12:$M$15</formula1>
    </dataValidation>
    <dataValidation type="list" allowBlank="1" showInputMessage="1" showErrorMessage="1" sqref="C9:F9">
      <formula1>$M$6:$M$9</formula1>
    </dataValidation>
    <dataValidation type="list" allowBlank="1" showInputMessage="1" showErrorMessage="1" sqref="J10:K10">
      <formula1>$M$21:$M$28</formula1>
    </dataValidation>
    <dataValidation type="list" allowBlank="1" showInputMessage="1" showErrorMessage="1" sqref="H13:I13">
      <formula1>$N$5:$N$8</formula1>
    </dataValidation>
    <dataValidation type="list" allowBlank="1" showInputMessage="1" showErrorMessage="1" sqref="C7 I7">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65601"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65601"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X53"/>
  <sheetViews>
    <sheetView tabSelected="1" zoomScale="80" zoomScaleNormal="80" zoomScalePageLayoutView="85" workbookViewId="0">
      <selection activeCell="C11" sqref="C11:I1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8" customWidth="1"/>
    <col min="8" max="8" width="20.42578125" style="7" customWidth="1"/>
    <col min="9" max="11" width="22.42578125" style="7" customWidth="1"/>
    <col min="12" max="12" width="10.85546875" style="3"/>
    <col min="13" max="14" width="0" style="3" hidden="1" customWidth="1"/>
    <col min="15" max="24" width="10.85546875" style="3"/>
    <col min="25" max="16384" width="10.85546875" style="7"/>
  </cols>
  <sheetData>
    <row r="1" spans="2:14" ht="37.5" customHeight="1" x14ac:dyDescent="0.2">
      <c r="B1" s="494"/>
      <c r="C1" s="384" t="s">
        <v>25</v>
      </c>
      <c r="D1" s="384"/>
      <c r="E1" s="384"/>
      <c r="F1" s="384"/>
      <c r="G1" s="384"/>
      <c r="H1" s="384"/>
      <c r="I1" s="388"/>
      <c r="J1" s="10"/>
      <c r="K1" s="10"/>
      <c r="M1" s="11" t="s">
        <v>47</v>
      </c>
    </row>
    <row r="2" spans="2:14" ht="37.5" customHeight="1" x14ac:dyDescent="0.2">
      <c r="B2" s="495"/>
      <c r="C2" s="498" t="s">
        <v>239</v>
      </c>
      <c r="D2" s="498"/>
      <c r="E2" s="498"/>
      <c r="F2" s="498"/>
      <c r="G2" s="498"/>
      <c r="H2" s="498"/>
      <c r="I2" s="389"/>
      <c r="J2" s="10"/>
      <c r="K2" s="10"/>
      <c r="M2" s="11" t="s">
        <v>48</v>
      </c>
    </row>
    <row r="3" spans="2:14" ht="37.5" customHeight="1" thickBot="1" x14ac:dyDescent="0.25">
      <c r="B3" s="496"/>
      <c r="C3" s="499" t="s">
        <v>240</v>
      </c>
      <c r="D3" s="499"/>
      <c r="E3" s="499"/>
      <c r="F3" s="499" t="s">
        <v>241</v>
      </c>
      <c r="G3" s="499"/>
      <c r="H3" s="499"/>
      <c r="I3" s="497"/>
      <c r="J3" s="10"/>
      <c r="K3" s="10"/>
      <c r="M3" s="11" t="s">
        <v>50</v>
      </c>
    </row>
    <row r="4" spans="2:14" ht="23.25" customHeight="1" x14ac:dyDescent="0.2">
      <c r="B4" s="490"/>
      <c r="C4" s="491"/>
      <c r="D4" s="491"/>
      <c r="E4" s="491"/>
      <c r="F4" s="491"/>
      <c r="G4" s="491"/>
      <c r="H4" s="491"/>
      <c r="I4" s="492"/>
      <c r="J4" s="12"/>
      <c r="K4" s="12"/>
    </row>
    <row r="5" spans="2:14" ht="24" customHeight="1" x14ac:dyDescent="0.2">
      <c r="B5" s="424" t="s">
        <v>234</v>
      </c>
      <c r="C5" s="425"/>
      <c r="D5" s="425"/>
      <c r="E5" s="425"/>
      <c r="F5" s="425"/>
      <c r="G5" s="425"/>
      <c r="H5" s="425"/>
      <c r="I5" s="426"/>
      <c r="J5" s="55"/>
      <c r="K5" s="55"/>
      <c r="N5" s="6" t="s">
        <v>57</v>
      </c>
    </row>
    <row r="6" spans="2:14" ht="60" customHeight="1" x14ac:dyDescent="0.2">
      <c r="B6" s="176" t="s">
        <v>242</v>
      </c>
      <c r="C6" s="182">
        <v>5</v>
      </c>
      <c r="D6" s="493" t="s">
        <v>243</v>
      </c>
      <c r="E6" s="493"/>
      <c r="F6" s="460" t="s">
        <v>300</v>
      </c>
      <c r="G6" s="460"/>
      <c r="H6" s="460"/>
      <c r="I6" s="461"/>
      <c r="J6" s="14"/>
      <c r="K6" s="14"/>
      <c r="M6" s="11" t="s">
        <v>60</v>
      </c>
      <c r="N6" s="6" t="s">
        <v>61</v>
      </c>
    </row>
    <row r="7" spans="2:14" ht="30.75" customHeight="1" x14ac:dyDescent="0.2">
      <c r="B7" s="176" t="s">
        <v>244</v>
      </c>
      <c r="C7" s="182" t="s">
        <v>81</v>
      </c>
      <c r="D7" s="493" t="s">
        <v>245</v>
      </c>
      <c r="E7" s="493"/>
      <c r="F7" s="462" t="s">
        <v>296</v>
      </c>
      <c r="G7" s="462"/>
      <c r="H7" s="183" t="s">
        <v>246</v>
      </c>
      <c r="I7" s="184" t="s">
        <v>76</v>
      </c>
      <c r="J7" s="16"/>
      <c r="K7" s="16"/>
      <c r="M7" s="11" t="s">
        <v>65</v>
      </c>
      <c r="N7" s="6" t="s">
        <v>66</v>
      </c>
    </row>
    <row r="8" spans="2:14" ht="54" customHeight="1" x14ac:dyDescent="0.2">
      <c r="B8" s="176" t="s">
        <v>247</v>
      </c>
      <c r="C8" s="460" t="s">
        <v>301</v>
      </c>
      <c r="D8" s="460"/>
      <c r="E8" s="460"/>
      <c r="F8" s="460"/>
      <c r="G8" s="174" t="s">
        <v>248</v>
      </c>
      <c r="H8" s="481">
        <v>7556</v>
      </c>
      <c r="I8" s="482"/>
      <c r="J8" s="18"/>
      <c r="K8" s="18"/>
      <c r="M8" s="11" t="s">
        <v>69</v>
      </c>
      <c r="N8" s="6" t="s">
        <v>70</v>
      </c>
    </row>
    <row r="9" spans="2:14" ht="30.75" customHeight="1" x14ac:dyDescent="0.2">
      <c r="B9" s="176" t="s">
        <v>48</v>
      </c>
      <c r="C9" s="483" t="s">
        <v>65</v>
      </c>
      <c r="D9" s="483"/>
      <c r="E9" s="483"/>
      <c r="F9" s="483"/>
      <c r="G9" s="174" t="s">
        <v>249</v>
      </c>
      <c r="H9" s="484" t="s">
        <v>302</v>
      </c>
      <c r="I9" s="485"/>
      <c r="J9" s="19"/>
      <c r="K9" s="19"/>
      <c r="M9" s="20" t="s">
        <v>73</v>
      </c>
    </row>
    <row r="10" spans="2:14" ht="39" customHeight="1" x14ac:dyDescent="0.2">
      <c r="B10" s="176" t="s">
        <v>250</v>
      </c>
      <c r="C10" s="460" t="s">
        <v>304</v>
      </c>
      <c r="D10" s="460"/>
      <c r="E10" s="460"/>
      <c r="F10" s="460"/>
      <c r="G10" s="460"/>
      <c r="H10" s="460"/>
      <c r="I10" s="461"/>
      <c r="J10" s="21"/>
      <c r="K10" s="21"/>
      <c r="M10" s="20"/>
    </row>
    <row r="11" spans="2:14" ht="48.75" customHeight="1" x14ac:dyDescent="0.2">
      <c r="B11" s="176" t="s">
        <v>251</v>
      </c>
      <c r="C11" s="460" t="s">
        <v>311</v>
      </c>
      <c r="D11" s="460"/>
      <c r="E11" s="460"/>
      <c r="F11" s="460"/>
      <c r="G11" s="460"/>
      <c r="H11" s="460"/>
      <c r="I11" s="460"/>
      <c r="J11" s="16"/>
      <c r="K11" s="16"/>
      <c r="M11" s="20"/>
      <c r="N11" s="6" t="s">
        <v>76</v>
      </c>
    </row>
    <row r="12" spans="2:14" ht="30.75" customHeight="1" x14ac:dyDescent="0.2">
      <c r="B12" s="176" t="s">
        <v>254</v>
      </c>
      <c r="C12" s="479" t="s">
        <v>334</v>
      </c>
      <c r="D12" s="479"/>
      <c r="E12" s="479"/>
      <c r="F12" s="479"/>
      <c r="G12" s="161" t="s">
        <v>252</v>
      </c>
      <c r="H12" s="472" t="s">
        <v>91</v>
      </c>
      <c r="I12" s="472"/>
      <c r="J12" s="16"/>
      <c r="K12" s="16"/>
      <c r="M12" s="20" t="s">
        <v>80</v>
      </c>
      <c r="N12" s="6" t="s">
        <v>81</v>
      </c>
    </row>
    <row r="13" spans="2:14" ht="30.75" customHeight="1" x14ac:dyDescent="0.2">
      <c r="B13" s="176" t="s">
        <v>255</v>
      </c>
      <c r="C13" s="487" t="s">
        <v>336</v>
      </c>
      <c r="D13" s="488"/>
      <c r="E13" s="488"/>
      <c r="F13" s="489"/>
      <c r="G13" s="161" t="s">
        <v>253</v>
      </c>
      <c r="H13" s="462" t="s">
        <v>70</v>
      </c>
      <c r="I13" s="462"/>
      <c r="J13" s="16"/>
      <c r="K13" s="16"/>
      <c r="M13" s="20" t="s">
        <v>84</v>
      </c>
    </row>
    <row r="14" spans="2:14" ht="36.75" customHeight="1" x14ac:dyDescent="0.2">
      <c r="B14" s="176" t="s">
        <v>256</v>
      </c>
      <c r="C14" s="580" t="s">
        <v>321</v>
      </c>
      <c r="D14" s="581"/>
      <c r="E14" s="581"/>
      <c r="F14" s="581"/>
      <c r="G14" s="581"/>
      <c r="H14" s="581"/>
      <c r="I14" s="581"/>
      <c r="J14" s="21"/>
      <c r="K14" s="21"/>
      <c r="M14" s="20" t="s">
        <v>86</v>
      </c>
      <c r="N14" s="6"/>
    </row>
    <row r="15" spans="2:14" ht="30.75" customHeight="1" x14ac:dyDescent="0.2">
      <c r="B15" s="176" t="s">
        <v>257</v>
      </c>
      <c r="C15" s="479" t="s">
        <v>290</v>
      </c>
      <c r="D15" s="479"/>
      <c r="E15" s="479"/>
      <c r="F15" s="479"/>
      <c r="G15" s="479"/>
      <c r="H15" s="479"/>
      <c r="I15" s="479"/>
      <c r="J15" s="22"/>
      <c r="K15" s="22"/>
      <c r="M15" s="20" t="s">
        <v>88</v>
      </c>
      <c r="N15" s="6"/>
    </row>
    <row r="16" spans="2:14" ht="33.75" customHeight="1" x14ac:dyDescent="0.2">
      <c r="B16" s="176" t="s">
        <v>258</v>
      </c>
      <c r="C16" s="460" t="s">
        <v>324</v>
      </c>
      <c r="D16" s="460"/>
      <c r="E16" s="460"/>
      <c r="F16" s="460"/>
      <c r="G16" s="460"/>
      <c r="H16" s="460"/>
      <c r="I16" s="460"/>
      <c r="J16" s="23"/>
      <c r="K16" s="23"/>
      <c r="M16" s="20"/>
      <c r="N16" s="6"/>
    </row>
    <row r="17" spans="2:14" ht="30.75" customHeight="1" x14ac:dyDescent="0.2">
      <c r="B17" s="176" t="s">
        <v>259</v>
      </c>
      <c r="C17" s="462" t="s">
        <v>152</v>
      </c>
      <c r="D17" s="463"/>
      <c r="E17" s="463"/>
      <c r="F17" s="463"/>
      <c r="G17" s="463"/>
      <c r="H17" s="463"/>
      <c r="I17" s="463"/>
      <c r="J17" s="24"/>
      <c r="K17" s="24"/>
      <c r="M17" s="20" t="s">
        <v>91</v>
      </c>
      <c r="N17" s="6"/>
    </row>
    <row r="18" spans="2:14" ht="18" customHeight="1" x14ac:dyDescent="0.2">
      <c r="B18" s="465" t="s">
        <v>265</v>
      </c>
      <c r="C18" s="466" t="s">
        <v>237</v>
      </c>
      <c r="D18" s="466"/>
      <c r="E18" s="466"/>
      <c r="F18" s="467" t="s">
        <v>238</v>
      </c>
      <c r="G18" s="467"/>
      <c r="H18" s="467"/>
      <c r="I18" s="468"/>
      <c r="J18" s="25"/>
      <c r="K18" s="25"/>
      <c r="M18" s="20" t="s">
        <v>79</v>
      </c>
      <c r="N18" s="6"/>
    </row>
    <row r="19" spans="2:14" ht="83.25" customHeight="1" x14ac:dyDescent="0.2">
      <c r="B19" s="465"/>
      <c r="C19" s="460" t="s">
        <v>316</v>
      </c>
      <c r="D19" s="460"/>
      <c r="E19" s="460"/>
      <c r="F19" s="460" t="s">
        <v>335</v>
      </c>
      <c r="G19" s="460"/>
      <c r="H19" s="460"/>
      <c r="I19" s="461"/>
      <c r="J19" s="23"/>
      <c r="K19" s="23"/>
      <c r="M19" s="20" t="s">
        <v>95</v>
      </c>
      <c r="N19" s="6"/>
    </row>
    <row r="20" spans="2:14" ht="39.75" customHeight="1" x14ac:dyDescent="0.2">
      <c r="B20" s="176" t="s">
        <v>266</v>
      </c>
      <c r="C20" s="469" t="s">
        <v>291</v>
      </c>
      <c r="D20" s="470"/>
      <c r="E20" s="471"/>
      <c r="F20" s="472" t="s">
        <v>291</v>
      </c>
      <c r="G20" s="472"/>
      <c r="H20" s="472"/>
      <c r="I20" s="473"/>
      <c r="J20" s="16"/>
      <c r="K20" s="16"/>
      <c r="M20" s="20"/>
      <c r="N20" s="6"/>
    </row>
    <row r="21" spans="2:14" ht="61.5" customHeight="1" x14ac:dyDescent="0.2">
      <c r="B21" s="176" t="s">
        <v>267</v>
      </c>
      <c r="C21" s="474" t="s">
        <v>299</v>
      </c>
      <c r="D21" s="475"/>
      <c r="E21" s="476"/>
      <c r="F21" s="445" t="s">
        <v>317</v>
      </c>
      <c r="G21" s="446"/>
      <c r="H21" s="446"/>
      <c r="I21" s="447"/>
      <c r="J21" s="22"/>
      <c r="K21" s="22"/>
      <c r="M21" s="26"/>
      <c r="N21" s="6"/>
    </row>
    <row r="22" spans="2:14" ht="23.25" customHeight="1" x14ac:dyDescent="0.2">
      <c r="B22" s="176" t="s">
        <v>268</v>
      </c>
      <c r="C22" s="505">
        <v>45292</v>
      </c>
      <c r="D22" s="512"/>
      <c r="E22" s="513"/>
      <c r="F22" s="161" t="s">
        <v>271</v>
      </c>
      <c r="G22" s="190">
        <v>0</v>
      </c>
      <c r="H22" s="161" t="s">
        <v>275</v>
      </c>
      <c r="I22" s="191">
        <v>7.4999999999999997E-2</v>
      </c>
      <c r="J22" s="27"/>
      <c r="K22" s="27"/>
      <c r="M22" s="26"/>
    </row>
    <row r="23" spans="2:14" ht="27" customHeight="1" x14ac:dyDescent="0.2">
      <c r="B23" s="176" t="s">
        <v>269</v>
      </c>
      <c r="C23" s="505">
        <v>45442</v>
      </c>
      <c r="D23" s="506"/>
      <c r="E23" s="507"/>
      <c r="F23" s="161" t="s">
        <v>272</v>
      </c>
      <c r="G23" s="577">
        <v>0.88</v>
      </c>
      <c r="H23" s="578"/>
      <c r="I23" s="579"/>
      <c r="J23" s="28"/>
      <c r="K23" s="28"/>
      <c r="M23" s="26"/>
    </row>
    <row r="24" spans="2:14" ht="30.75" customHeight="1" x14ac:dyDescent="0.2">
      <c r="B24" s="175" t="s">
        <v>270</v>
      </c>
      <c r="C24" s="442" t="s">
        <v>293</v>
      </c>
      <c r="D24" s="443"/>
      <c r="E24" s="444"/>
      <c r="F24" s="162" t="s">
        <v>274</v>
      </c>
      <c r="G24" s="445" t="s">
        <v>223</v>
      </c>
      <c r="H24" s="446"/>
      <c r="I24" s="447"/>
      <c r="J24" s="25"/>
      <c r="K24" s="25"/>
      <c r="M24" s="26"/>
    </row>
    <row r="25" spans="2:14" ht="22.5" customHeight="1" x14ac:dyDescent="0.2">
      <c r="B25" s="424" t="s">
        <v>235</v>
      </c>
      <c r="C25" s="425"/>
      <c r="D25" s="425"/>
      <c r="E25" s="425"/>
      <c r="F25" s="425"/>
      <c r="G25" s="425"/>
      <c r="H25" s="425"/>
      <c r="I25" s="426"/>
      <c r="J25" s="55"/>
      <c r="K25" s="55"/>
      <c r="M25" s="26"/>
    </row>
    <row r="26" spans="2:14" ht="43.5" customHeight="1" x14ac:dyDescent="0.2">
      <c r="B26" s="163" t="s">
        <v>105</v>
      </c>
      <c r="C26" s="174" t="s">
        <v>261</v>
      </c>
      <c r="D26" s="174" t="s">
        <v>260</v>
      </c>
      <c r="E26" s="164" t="s">
        <v>264</v>
      </c>
      <c r="F26" s="174" t="s">
        <v>263</v>
      </c>
      <c r="G26" s="174" t="s">
        <v>262</v>
      </c>
      <c r="H26" s="164" t="s">
        <v>276</v>
      </c>
      <c r="I26" s="165" t="s">
        <v>273</v>
      </c>
      <c r="J26" s="23"/>
      <c r="K26" s="23"/>
      <c r="M26" s="26"/>
    </row>
    <row r="27" spans="2:14" ht="15.6" customHeight="1" x14ac:dyDescent="0.2">
      <c r="B27" s="163" t="s">
        <v>294</v>
      </c>
      <c r="C27" s="216">
        <f>(30%*G23)</f>
        <v>0.26400000000000001</v>
      </c>
      <c r="D27" s="216">
        <f>C27</f>
        <v>0.26400000000000001</v>
      </c>
      <c r="E27" s="187">
        <v>1</v>
      </c>
      <c r="F27" s="565">
        <f>+SUM(C27:C31)</f>
        <v>0.88000000000000012</v>
      </c>
      <c r="G27" s="567">
        <f>+SUM(D27:D31)</f>
        <v>0.26400000000000001</v>
      </c>
      <c r="H27" s="213"/>
      <c r="I27" s="569">
        <f>+G27+G27+I22</f>
        <v>0.60299999999999998</v>
      </c>
      <c r="J27" s="23"/>
      <c r="K27" s="23"/>
      <c r="M27" s="26"/>
    </row>
    <row r="28" spans="2:14" ht="15.6" customHeight="1" x14ac:dyDescent="0.2">
      <c r="B28" s="163" t="s">
        <v>114</v>
      </c>
      <c r="C28" s="216">
        <f>(15%*G23)</f>
        <v>0.13200000000000001</v>
      </c>
      <c r="D28" s="216">
        <v>0</v>
      </c>
      <c r="E28" s="187">
        <v>0</v>
      </c>
      <c r="F28" s="566"/>
      <c r="G28" s="568"/>
      <c r="H28" s="213"/>
      <c r="I28" s="570"/>
      <c r="J28" s="23"/>
      <c r="K28" s="23"/>
      <c r="M28" s="26"/>
    </row>
    <row r="29" spans="2:14" ht="15.6" customHeight="1" x14ac:dyDescent="0.2">
      <c r="B29" s="163" t="s">
        <v>115</v>
      </c>
      <c r="C29" s="216">
        <f>(15%*G23)</f>
        <v>0.13200000000000001</v>
      </c>
      <c r="D29" s="216">
        <v>0</v>
      </c>
      <c r="E29" s="187">
        <v>0</v>
      </c>
      <c r="F29" s="566"/>
      <c r="G29" s="568"/>
      <c r="H29" s="209">
        <f>+(D29*100%)/$G$23</f>
        <v>0</v>
      </c>
      <c r="I29" s="570"/>
      <c r="J29" s="23"/>
      <c r="K29" s="23"/>
      <c r="M29" s="26"/>
    </row>
    <row r="30" spans="2:14" ht="15.6" customHeight="1" x14ac:dyDescent="0.2">
      <c r="B30" s="163" t="s">
        <v>116</v>
      </c>
      <c r="C30" s="216">
        <f>(20%*G23)</f>
        <v>0.17600000000000002</v>
      </c>
      <c r="D30" s="216">
        <v>0</v>
      </c>
      <c r="E30" s="187">
        <v>0</v>
      </c>
      <c r="F30" s="566"/>
      <c r="G30" s="568"/>
      <c r="H30" s="209">
        <f>+IF(D30="","",((D30*100%)/$G$23)+H29)</f>
        <v>0</v>
      </c>
      <c r="I30" s="570"/>
      <c r="J30" s="23"/>
      <c r="K30" s="23"/>
      <c r="M30" s="26"/>
    </row>
    <row r="31" spans="2:14" ht="15.6" customHeight="1" x14ac:dyDescent="0.2">
      <c r="B31" s="163" t="s">
        <v>117</v>
      </c>
      <c r="C31" s="216">
        <f>C30</f>
        <v>0.17600000000000002</v>
      </c>
      <c r="D31" s="216">
        <v>0</v>
      </c>
      <c r="E31" s="187">
        <v>0</v>
      </c>
      <c r="F31" s="566"/>
      <c r="G31" s="568"/>
      <c r="H31" s="209">
        <f t="shared" ref="H31" si="0">+IF(D31="","",((D31*100%)/$G$23)+H30)</f>
        <v>0</v>
      </c>
      <c r="I31" s="570"/>
      <c r="J31" s="23"/>
      <c r="K31" s="23"/>
      <c r="M31" s="26"/>
    </row>
    <row r="32" spans="2:14" ht="52.5" customHeight="1" x14ac:dyDescent="0.2">
      <c r="B32" s="168" t="s">
        <v>277</v>
      </c>
      <c r="C32" s="448" t="s">
        <v>344</v>
      </c>
      <c r="D32" s="449"/>
      <c r="E32" s="449"/>
      <c r="F32" s="449"/>
      <c r="G32" s="449"/>
      <c r="H32" s="449"/>
      <c r="I32" s="450"/>
      <c r="J32" s="36"/>
      <c r="K32" s="36"/>
    </row>
    <row r="33" spans="2:11" ht="34.5" customHeight="1" x14ac:dyDescent="0.2">
      <c r="B33" s="320"/>
      <c r="C33" s="321"/>
      <c r="D33" s="321"/>
      <c r="E33" s="321"/>
      <c r="F33" s="321"/>
      <c r="G33" s="321"/>
      <c r="H33" s="321"/>
      <c r="I33" s="322"/>
      <c r="J33" s="55"/>
      <c r="K33" s="55"/>
    </row>
    <row r="34" spans="2:11" ht="34.5" customHeight="1" x14ac:dyDescent="0.2">
      <c r="B34" s="323"/>
      <c r="C34" s="324"/>
      <c r="D34" s="324"/>
      <c r="E34" s="324"/>
      <c r="F34" s="324"/>
      <c r="G34" s="324"/>
      <c r="H34" s="324"/>
      <c r="I34" s="325"/>
      <c r="J34" s="36"/>
      <c r="K34" s="36"/>
    </row>
    <row r="35" spans="2:11" ht="34.5" customHeight="1" x14ac:dyDescent="0.2">
      <c r="B35" s="323"/>
      <c r="C35" s="324"/>
      <c r="D35" s="324"/>
      <c r="E35" s="324"/>
      <c r="F35" s="324"/>
      <c r="G35" s="324"/>
      <c r="H35" s="324"/>
      <c r="I35" s="325"/>
      <c r="J35" s="36"/>
      <c r="K35" s="36"/>
    </row>
    <row r="36" spans="2:11" ht="34.5" customHeight="1" x14ac:dyDescent="0.2">
      <c r="B36" s="323"/>
      <c r="C36" s="324"/>
      <c r="D36" s="324"/>
      <c r="E36" s="324"/>
      <c r="F36" s="324"/>
      <c r="G36" s="324"/>
      <c r="H36" s="324"/>
      <c r="I36" s="325"/>
      <c r="J36" s="36"/>
      <c r="K36" s="36"/>
    </row>
    <row r="37" spans="2:11" ht="34.5" customHeight="1" x14ac:dyDescent="0.2">
      <c r="B37" s="326"/>
      <c r="C37" s="327"/>
      <c r="D37" s="327"/>
      <c r="E37" s="327"/>
      <c r="F37" s="327"/>
      <c r="G37" s="327"/>
      <c r="H37" s="327"/>
      <c r="I37" s="328"/>
      <c r="J37" s="12"/>
      <c r="K37" s="12"/>
    </row>
    <row r="38" spans="2:11" ht="96.6" customHeight="1" x14ac:dyDescent="0.2">
      <c r="B38" s="176" t="s">
        <v>278</v>
      </c>
      <c r="C38" s="571" t="s">
        <v>340</v>
      </c>
      <c r="D38" s="428"/>
      <c r="E38" s="428"/>
      <c r="F38" s="428"/>
      <c r="G38" s="428"/>
      <c r="H38" s="428"/>
      <c r="I38" s="429"/>
      <c r="J38" s="37"/>
      <c r="K38" s="37"/>
    </row>
    <row r="39" spans="2:11" ht="60.6" customHeight="1" x14ac:dyDescent="0.2">
      <c r="B39" s="176" t="s">
        <v>279</v>
      </c>
      <c r="C39" s="571" t="s">
        <v>341</v>
      </c>
      <c r="D39" s="572"/>
      <c r="E39" s="572"/>
      <c r="F39" s="572"/>
      <c r="G39" s="572"/>
      <c r="H39" s="572"/>
      <c r="I39" s="573"/>
      <c r="J39" s="37"/>
      <c r="K39" s="37"/>
    </row>
    <row r="40" spans="2:11" ht="43.5" customHeight="1" x14ac:dyDescent="0.2">
      <c r="B40" s="169" t="s">
        <v>280</v>
      </c>
      <c r="C40" s="574" t="s">
        <v>342</v>
      </c>
      <c r="D40" s="575"/>
      <c r="E40" s="575"/>
      <c r="F40" s="575"/>
      <c r="G40" s="575"/>
      <c r="H40" s="575"/>
      <c r="I40" s="576"/>
      <c r="J40" s="37"/>
      <c r="K40" s="37"/>
    </row>
    <row r="41" spans="2:11" ht="22.5" customHeight="1" x14ac:dyDescent="0.2">
      <c r="B41" s="424" t="s">
        <v>236</v>
      </c>
      <c r="C41" s="425"/>
      <c r="D41" s="425"/>
      <c r="E41" s="425"/>
      <c r="F41" s="425"/>
      <c r="G41" s="425"/>
      <c r="H41" s="425"/>
      <c r="I41" s="426"/>
      <c r="J41" s="37"/>
      <c r="K41" s="37"/>
    </row>
    <row r="42" spans="2:11" ht="22.5" customHeight="1" x14ac:dyDescent="0.2">
      <c r="B42" s="436" t="s">
        <v>281</v>
      </c>
      <c r="C42" s="173" t="s">
        <v>282</v>
      </c>
      <c r="D42" s="438" t="s">
        <v>283</v>
      </c>
      <c r="E42" s="438"/>
      <c r="F42" s="438"/>
      <c r="G42" s="438" t="s">
        <v>284</v>
      </c>
      <c r="H42" s="438"/>
      <c r="I42" s="439"/>
      <c r="J42" s="38"/>
      <c r="K42" s="38"/>
    </row>
    <row r="43" spans="2:11" ht="30.75" customHeight="1" x14ac:dyDescent="0.2">
      <c r="B43" s="437"/>
      <c r="C43" s="177"/>
      <c r="D43" s="563"/>
      <c r="E43" s="563"/>
      <c r="F43" s="563"/>
      <c r="G43" s="563"/>
      <c r="H43" s="563"/>
      <c r="I43" s="564"/>
      <c r="J43" s="38"/>
      <c r="K43" s="38"/>
    </row>
    <row r="44" spans="2:11" ht="32.25" customHeight="1" x14ac:dyDescent="0.2">
      <c r="B44" s="170" t="s">
        <v>285</v>
      </c>
      <c r="C44" s="430" t="s">
        <v>303</v>
      </c>
      <c r="D44" s="431"/>
      <c r="E44" s="431"/>
      <c r="F44" s="431"/>
      <c r="G44" s="431"/>
      <c r="H44" s="431"/>
      <c r="I44" s="432"/>
      <c r="J44" s="41"/>
      <c r="K44" s="41"/>
    </row>
    <row r="45" spans="2:11" ht="28.5" customHeight="1" x14ac:dyDescent="0.2">
      <c r="B45" s="171" t="s">
        <v>286</v>
      </c>
      <c r="C45" s="430" t="s">
        <v>303</v>
      </c>
      <c r="D45" s="431"/>
      <c r="E45" s="431"/>
      <c r="F45" s="431"/>
      <c r="G45" s="431"/>
      <c r="H45" s="431"/>
      <c r="I45" s="432"/>
      <c r="J45" s="41"/>
      <c r="K45" s="41"/>
    </row>
    <row r="46" spans="2:11" ht="30" customHeight="1" x14ac:dyDescent="0.2">
      <c r="B46" s="169" t="s">
        <v>287</v>
      </c>
      <c r="C46" s="430" t="s">
        <v>337</v>
      </c>
      <c r="D46" s="431"/>
      <c r="E46" s="431"/>
      <c r="F46" s="431"/>
      <c r="G46" s="431"/>
      <c r="H46" s="431"/>
      <c r="I46" s="433"/>
      <c r="J46" s="42"/>
      <c r="K46" s="42"/>
    </row>
    <row r="47" spans="2:11" ht="31.5" customHeight="1" thickBot="1" x14ac:dyDescent="0.25">
      <c r="B47" s="172" t="s">
        <v>288</v>
      </c>
      <c r="C47" s="434" t="s">
        <v>295</v>
      </c>
      <c r="D47" s="434"/>
      <c r="E47" s="434"/>
      <c r="F47" s="434"/>
      <c r="G47" s="434"/>
      <c r="H47" s="434"/>
      <c r="I47" s="435"/>
      <c r="J47" s="45"/>
      <c r="K47" s="45"/>
    </row>
    <row r="48" spans="2:11" x14ac:dyDescent="0.2">
      <c r="B48" s="43"/>
      <c r="C48" s="166"/>
      <c r="D48" s="166"/>
      <c r="E48" s="167"/>
      <c r="F48" s="167"/>
      <c r="G48" s="178"/>
      <c r="H48" s="44"/>
      <c r="I48" s="166"/>
      <c r="J48" s="45"/>
      <c r="K48" s="45"/>
    </row>
    <row r="49" spans="2:11" x14ac:dyDescent="0.2">
      <c r="B49" s="43"/>
      <c r="C49" s="166"/>
      <c r="D49" s="166"/>
      <c r="E49" s="167"/>
      <c r="F49" s="167"/>
      <c r="G49" s="178"/>
      <c r="H49" s="44"/>
      <c r="I49" s="166"/>
      <c r="J49" s="45"/>
      <c r="K49" s="45"/>
    </row>
    <row r="50" spans="2:11" x14ac:dyDescent="0.2">
      <c r="B50" s="43"/>
      <c r="C50" s="166"/>
      <c r="D50" s="166"/>
      <c r="E50" s="167"/>
      <c r="F50" s="167"/>
      <c r="G50" s="178"/>
      <c r="H50" s="44"/>
      <c r="I50" s="166"/>
      <c r="J50" s="45"/>
      <c r="K50" s="45"/>
    </row>
    <row r="51" spans="2:11" x14ac:dyDescent="0.2">
      <c r="B51" s="43"/>
      <c r="C51" s="166"/>
      <c r="D51" s="166"/>
      <c r="E51" s="167"/>
      <c r="F51" s="167"/>
      <c r="G51" s="178"/>
      <c r="H51" s="44"/>
      <c r="I51" s="166"/>
      <c r="J51" s="45"/>
      <c r="K51" s="45"/>
    </row>
    <row r="52" spans="2:11" x14ac:dyDescent="0.2">
      <c r="B52" s="43"/>
      <c r="C52" s="166"/>
      <c r="D52" s="166"/>
      <c r="E52" s="167"/>
      <c r="F52" s="167"/>
      <c r="G52" s="178"/>
      <c r="H52" s="44"/>
      <c r="I52" s="166"/>
      <c r="J52" s="45"/>
      <c r="K52" s="45"/>
    </row>
    <row r="53" spans="2:11" ht="25.5" customHeight="1" x14ac:dyDescent="0.2">
      <c r="B53" s="43"/>
      <c r="C53" s="166"/>
      <c r="D53" s="166"/>
      <c r="E53" s="167"/>
      <c r="F53" s="167"/>
      <c r="G53" s="178"/>
      <c r="H53" s="44"/>
      <c r="I53" s="166"/>
      <c r="J53" s="45"/>
      <c r="K53" s="45"/>
    </row>
  </sheetData>
  <sheetProtection algorithmName="SHA-512" hashValue="syZsZit3UECQzLGIQE+buDpQUMNmyZ/RHru4le/vhuyfd7lKzacNtvhmVs6sfbVFtxqU8s0dkA0xraMZ5W75Vw==" saltValue="IEtTQUq6O1Hec7bhtkHQbA==" spinCount="100000" sheet="1" objects="1" scenarios="1"/>
  <mergeCells count="59">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1:I41"/>
    <mergeCell ref="C24:E24"/>
    <mergeCell ref="G24:I24"/>
    <mergeCell ref="B25:I25"/>
    <mergeCell ref="F27:F31"/>
    <mergeCell ref="G27:G31"/>
    <mergeCell ref="I27:I31"/>
    <mergeCell ref="C32:I32"/>
    <mergeCell ref="B33:I37"/>
    <mergeCell ref="C38:I38"/>
    <mergeCell ref="C39:I39"/>
    <mergeCell ref="C40:I40"/>
    <mergeCell ref="C45:I45"/>
    <mergeCell ref="C46:I46"/>
    <mergeCell ref="C47:I47"/>
    <mergeCell ref="B42:B43"/>
    <mergeCell ref="D42:F42"/>
    <mergeCell ref="G42:I42"/>
    <mergeCell ref="D43:F43"/>
    <mergeCell ref="G43:I43"/>
    <mergeCell ref="C44:I44"/>
  </mergeCells>
  <dataValidations disablePrompts="1" count="7">
    <dataValidation type="list" allowBlank="1" showInputMessage="1" showErrorMessage="1" sqref="C7 I7">
      <formula1>$N$11:$N$12</formula1>
    </dataValidation>
    <dataValidation type="list" allowBlank="1" showInputMessage="1" showErrorMessage="1" sqref="H13:I13">
      <formula1>$N$5:$N$8</formula1>
    </dataValidation>
    <dataValidation type="list" allowBlank="1" showInputMessage="1" showErrorMessage="1" sqref="C9:F9">
      <formula1>$M$6:$M$9</formula1>
    </dataValidation>
    <dataValidation type="list" allowBlank="1" showInputMessage="1" showErrorMessage="1" sqref="C24:E24">
      <formula1>$M$12:$M$15</formula1>
    </dataValidation>
    <dataValidation type="list" allowBlank="1" showInputMessage="1" showErrorMessage="1" sqref="H12:I12">
      <formula1>M17:M19</formula1>
    </dataValidation>
    <dataValidation type="list" showDropDown="1" showInputMessage="1" showErrorMessage="1" sqref="K12">
      <formula1>O17:O19</formula1>
    </dataValidation>
    <dataValidation type="list" allowBlank="1" showInputMessage="1" showErrorMessage="1" sqref="J10:K1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857409" r:id="rId4">
          <objectPr defaultSize="0" autoPict="0" r:id="rId5">
            <anchor moveWithCells="1" sizeWithCells="1">
              <from>
                <xdr:col>8</xdr:col>
                <xdr:colOff>47625</xdr:colOff>
                <xdr:row>1</xdr:row>
                <xdr:rowOff>28575</xdr:rowOff>
              </from>
              <to>
                <xdr:col>8</xdr:col>
                <xdr:colOff>1447800</xdr:colOff>
                <xdr:row>1</xdr:row>
                <xdr:rowOff>447675</xdr:rowOff>
              </to>
            </anchor>
          </objectPr>
        </oleObject>
      </mc:Choice>
      <mc:Fallback>
        <oleObject progId="PBrush" shapeId="35857409"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3" tint="0.79998168889431442"/>
  </sheetPr>
  <dimension ref="B1:X68"/>
  <sheetViews>
    <sheetView topLeftCell="B22" zoomScale="90" zoomScaleNormal="90" zoomScalePageLayoutView="90" workbookViewId="0">
      <selection activeCell="C30" sqref="C30:I41"/>
    </sheetView>
  </sheetViews>
  <sheetFormatPr baseColWidth="10" defaultColWidth="10.85546875" defaultRowHeight="12.75" x14ac:dyDescent="0.2"/>
  <cols>
    <col min="1" max="1" width="1" style="7" customWidth="1"/>
    <col min="2" max="2" width="25.42578125" style="8" customWidth="1"/>
    <col min="3" max="3" width="14.42578125" style="7" customWidth="1"/>
    <col min="4" max="4" width="20.140625" style="7" customWidth="1"/>
    <col min="5" max="5" width="16.42578125" style="7" customWidth="1"/>
    <col min="6" max="6" width="25" style="7" customWidth="1"/>
    <col min="7" max="7" width="22" style="9" customWidth="1"/>
    <col min="8" max="8" width="20.42578125" style="7" customWidth="1"/>
    <col min="9" max="11" width="22.42578125" style="7" customWidth="1"/>
    <col min="12" max="24" width="10.85546875" style="3"/>
    <col min="25" max="16384" width="10.85546875" style="7"/>
  </cols>
  <sheetData>
    <row r="1" spans="2:14" ht="6" customHeight="1" thickBot="1" x14ac:dyDescent="0.25"/>
    <row r="2" spans="2:14" ht="25.5" customHeight="1" x14ac:dyDescent="0.2">
      <c r="B2" s="386"/>
      <c r="C2" s="384" t="s">
        <v>24</v>
      </c>
      <c r="D2" s="384"/>
      <c r="E2" s="384"/>
      <c r="F2" s="384"/>
      <c r="G2" s="384"/>
      <c r="H2" s="384"/>
      <c r="I2" s="388"/>
      <c r="J2" s="10"/>
      <c r="K2" s="10"/>
      <c r="M2" s="11" t="s">
        <v>47</v>
      </c>
    </row>
    <row r="3" spans="2:14" ht="25.5" customHeight="1" x14ac:dyDescent="0.2">
      <c r="B3" s="387"/>
      <c r="C3" s="385" t="s">
        <v>25</v>
      </c>
      <c r="D3" s="385"/>
      <c r="E3" s="385"/>
      <c r="F3" s="385"/>
      <c r="G3" s="385"/>
      <c r="H3" s="385"/>
      <c r="I3" s="389"/>
      <c r="J3" s="10"/>
      <c r="K3" s="10"/>
      <c r="M3" s="11" t="s">
        <v>48</v>
      </c>
    </row>
    <row r="4" spans="2:14" ht="25.5" customHeight="1" x14ac:dyDescent="0.2">
      <c r="B4" s="387"/>
      <c r="C4" s="385" t="s">
        <v>49</v>
      </c>
      <c r="D4" s="385"/>
      <c r="E4" s="385"/>
      <c r="F4" s="385"/>
      <c r="G4" s="385"/>
      <c r="H4" s="385"/>
      <c r="I4" s="389"/>
      <c r="J4" s="10"/>
      <c r="K4" s="10"/>
      <c r="M4" s="11" t="s">
        <v>50</v>
      </c>
    </row>
    <row r="5" spans="2:14" ht="25.5" customHeight="1" x14ac:dyDescent="0.2">
      <c r="B5" s="387"/>
      <c r="C5" s="385" t="s">
        <v>51</v>
      </c>
      <c r="D5" s="385"/>
      <c r="E5" s="385"/>
      <c r="F5" s="385"/>
      <c r="G5" s="390" t="s">
        <v>52</v>
      </c>
      <c r="H5" s="390"/>
      <c r="I5" s="389"/>
      <c r="J5" s="10"/>
      <c r="K5" s="10"/>
      <c r="M5" s="11" t="s">
        <v>53</v>
      </c>
    </row>
    <row r="6" spans="2:14" ht="23.25" customHeight="1" x14ac:dyDescent="0.2">
      <c r="B6" s="369" t="s">
        <v>54</v>
      </c>
      <c r="C6" s="370"/>
      <c r="D6" s="370"/>
      <c r="E6" s="370"/>
      <c r="F6" s="370"/>
      <c r="G6" s="370"/>
      <c r="H6" s="370"/>
      <c r="I6" s="371"/>
      <c r="J6" s="12"/>
      <c r="K6" s="12"/>
    </row>
    <row r="7" spans="2:14" ht="24" customHeight="1" x14ac:dyDescent="0.2">
      <c r="B7" s="372" t="s">
        <v>55</v>
      </c>
      <c r="C7" s="373"/>
      <c r="D7" s="373"/>
      <c r="E7" s="373"/>
      <c r="F7" s="373"/>
      <c r="G7" s="373"/>
      <c r="H7" s="373"/>
      <c r="I7" s="374"/>
      <c r="J7" s="13"/>
      <c r="K7" s="13"/>
    </row>
    <row r="8" spans="2:14" ht="24" customHeight="1" x14ac:dyDescent="0.2">
      <c r="B8" s="375" t="s">
        <v>56</v>
      </c>
      <c r="C8" s="376"/>
      <c r="D8" s="376"/>
      <c r="E8" s="376"/>
      <c r="F8" s="376"/>
      <c r="G8" s="376"/>
      <c r="H8" s="376"/>
      <c r="I8" s="377"/>
      <c r="J8" s="55"/>
      <c r="K8" s="55"/>
      <c r="N8" s="6" t="s">
        <v>57</v>
      </c>
    </row>
    <row r="9" spans="2:14" ht="30.75" customHeight="1" x14ac:dyDescent="0.2">
      <c r="B9" s="95" t="s">
        <v>58</v>
      </c>
      <c r="C9" s="56">
        <v>14</v>
      </c>
      <c r="D9" s="381" t="s">
        <v>59</v>
      </c>
      <c r="E9" s="381"/>
      <c r="F9" s="332" t="s">
        <v>207</v>
      </c>
      <c r="G9" s="333"/>
      <c r="H9" s="333"/>
      <c r="I9" s="334"/>
      <c r="J9" s="14"/>
      <c r="K9" s="14"/>
      <c r="M9" s="11" t="s">
        <v>60</v>
      </c>
      <c r="N9" s="6" t="s">
        <v>61</v>
      </c>
    </row>
    <row r="10" spans="2:14" ht="30.75" customHeight="1" x14ac:dyDescent="0.2">
      <c r="B10" s="17" t="s">
        <v>62</v>
      </c>
      <c r="C10" s="57" t="s">
        <v>81</v>
      </c>
      <c r="D10" s="382" t="s">
        <v>63</v>
      </c>
      <c r="E10" s="383"/>
      <c r="F10" s="366" t="s">
        <v>155</v>
      </c>
      <c r="G10" s="367"/>
      <c r="H10" s="15" t="s">
        <v>64</v>
      </c>
      <c r="I10" s="73" t="s">
        <v>81</v>
      </c>
      <c r="J10" s="16"/>
      <c r="K10" s="16"/>
      <c r="M10" s="11" t="s">
        <v>65</v>
      </c>
      <c r="N10" s="6" t="s">
        <v>66</v>
      </c>
    </row>
    <row r="11" spans="2:14" ht="30.75" customHeight="1" x14ac:dyDescent="0.2">
      <c r="B11" s="17" t="s">
        <v>67</v>
      </c>
      <c r="C11" s="378" t="s">
        <v>156</v>
      </c>
      <c r="D11" s="378"/>
      <c r="E11" s="378"/>
      <c r="F11" s="378"/>
      <c r="G11" s="15" t="s">
        <v>68</v>
      </c>
      <c r="H11" s="379">
        <v>1032</v>
      </c>
      <c r="I11" s="380"/>
      <c r="J11" s="18"/>
      <c r="K11" s="18"/>
      <c r="M11" s="11" t="s">
        <v>69</v>
      </c>
      <c r="N11" s="6" t="s">
        <v>70</v>
      </c>
    </row>
    <row r="12" spans="2:14" ht="30.75" customHeight="1" x14ac:dyDescent="0.2">
      <c r="B12" s="17" t="s">
        <v>71</v>
      </c>
      <c r="C12" s="363" t="s">
        <v>65</v>
      </c>
      <c r="D12" s="363"/>
      <c r="E12" s="363"/>
      <c r="F12" s="363"/>
      <c r="G12" s="15" t="s">
        <v>72</v>
      </c>
      <c r="H12" s="582" t="s">
        <v>165</v>
      </c>
      <c r="I12" s="583"/>
      <c r="J12" s="19"/>
      <c r="K12" s="19"/>
      <c r="M12" s="20" t="s">
        <v>73</v>
      </c>
    </row>
    <row r="13" spans="2:14" ht="30.75" customHeight="1" x14ac:dyDescent="0.2">
      <c r="B13" s="17" t="s">
        <v>74</v>
      </c>
      <c r="C13" s="359" t="s">
        <v>45</v>
      </c>
      <c r="D13" s="359"/>
      <c r="E13" s="359"/>
      <c r="F13" s="359"/>
      <c r="G13" s="359"/>
      <c r="H13" s="359"/>
      <c r="I13" s="360"/>
      <c r="J13" s="21"/>
      <c r="K13" s="21"/>
      <c r="M13" s="20"/>
    </row>
    <row r="14" spans="2:14" ht="30.75" customHeight="1" x14ac:dyDescent="0.2">
      <c r="B14" s="17" t="s">
        <v>75</v>
      </c>
      <c r="C14" s="366" t="s">
        <v>153</v>
      </c>
      <c r="D14" s="367"/>
      <c r="E14" s="367"/>
      <c r="F14" s="367"/>
      <c r="G14" s="367"/>
      <c r="H14" s="367"/>
      <c r="I14" s="368"/>
      <c r="J14" s="16"/>
      <c r="K14" s="16"/>
      <c r="M14" s="20"/>
      <c r="N14" s="6" t="s">
        <v>76</v>
      </c>
    </row>
    <row r="15" spans="2:14" ht="30.75" customHeight="1" x14ac:dyDescent="0.2">
      <c r="B15" s="17" t="s">
        <v>77</v>
      </c>
      <c r="C15" s="332" t="s">
        <v>166</v>
      </c>
      <c r="D15" s="333"/>
      <c r="E15" s="333"/>
      <c r="F15" s="584"/>
      <c r="G15" s="15" t="s">
        <v>78</v>
      </c>
      <c r="H15" s="355" t="s">
        <v>91</v>
      </c>
      <c r="I15" s="356"/>
      <c r="J15" s="16"/>
      <c r="K15" s="16"/>
      <c r="M15" s="20" t="s">
        <v>80</v>
      </c>
      <c r="N15" s="6" t="s">
        <v>81</v>
      </c>
    </row>
    <row r="16" spans="2:14" ht="30.75" customHeight="1" x14ac:dyDescent="0.2">
      <c r="B16" s="17" t="s">
        <v>82</v>
      </c>
      <c r="C16" s="357" t="s">
        <v>215</v>
      </c>
      <c r="D16" s="358"/>
      <c r="E16" s="358"/>
      <c r="F16" s="358"/>
      <c r="G16" s="15" t="s">
        <v>83</v>
      </c>
      <c r="H16" s="355" t="s">
        <v>70</v>
      </c>
      <c r="I16" s="356"/>
      <c r="J16" s="16"/>
      <c r="K16" s="16"/>
      <c r="M16" s="20" t="s">
        <v>84</v>
      </c>
    </row>
    <row r="17" spans="2:14" ht="36" customHeight="1" x14ac:dyDescent="0.2">
      <c r="B17" s="17" t="s">
        <v>85</v>
      </c>
      <c r="C17" s="585" t="s">
        <v>167</v>
      </c>
      <c r="D17" s="586"/>
      <c r="E17" s="586"/>
      <c r="F17" s="586"/>
      <c r="G17" s="586"/>
      <c r="H17" s="586"/>
      <c r="I17" s="587"/>
      <c r="J17" s="21"/>
      <c r="K17" s="21"/>
      <c r="M17" s="20" t="s">
        <v>86</v>
      </c>
      <c r="N17" s="6" t="s">
        <v>39</v>
      </c>
    </row>
    <row r="18" spans="2:14" ht="30.75" customHeight="1" x14ac:dyDescent="0.2">
      <c r="B18" s="17" t="s">
        <v>87</v>
      </c>
      <c r="C18" s="332" t="s">
        <v>168</v>
      </c>
      <c r="D18" s="333"/>
      <c r="E18" s="333"/>
      <c r="F18" s="333"/>
      <c r="G18" s="333"/>
      <c r="H18" s="333"/>
      <c r="I18" s="334"/>
      <c r="J18" s="22"/>
      <c r="K18" s="22"/>
      <c r="M18" s="20" t="s">
        <v>88</v>
      </c>
      <c r="N18" s="6" t="s">
        <v>40</v>
      </c>
    </row>
    <row r="19" spans="2:14" ht="30.75" customHeight="1" x14ac:dyDescent="0.2">
      <c r="B19" s="17" t="s">
        <v>89</v>
      </c>
      <c r="C19" s="588" t="s">
        <v>200</v>
      </c>
      <c r="D19" s="589"/>
      <c r="E19" s="589"/>
      <c r="F19" s="589"/>
      <c r="G19" s="589"/>
      <c r="H19" s="589"/>
      <c r="I19" s="590"/>
      <c r="J19" s="23"/>
      <c r="K19" s="23"/>
      <c r="M19" s="20"/>
      <c r="N19" s="6" t="s">
        <v>41</v>
      </c>
    </row>
    <row r="20" spans="2:14" ht="30.75" customHeight="1" x14ac:dyDescent="0.2">
      <c r="B20" s="17" t="s">
        <v>90</v>
      </c>
      <c r="C20" s="591" t="s">
        <v>152</v>
      </c>
      <c r="D20" s="592"/>
      <c r="E20" s="592"/>
      <c r="F20" s="592"/>
      <c r="G20" s="592"/>
      <c r="H20" s="592"/>
      <c r="I20" s="593"/>
      <c r="J20" s="24"/>
      <c r="K20" s="24"/>
      <c r="M20" s="20" t="s">
        <v>91</v>
      </c>
      <c r="N20" s="6" t="s">
        <v>42</v>
      </c>
    </row>
    <row r="21" spans="2:14" ht="27.75" customHeight="1" x14ac:dyDescent="0.2">
      <c r="B21" s="348" t="s">
        <v>92</v>
      </c>
      <c r="C21" s="350" t="s">
        <v>93</v>
      </c>
      <c r="D21" s="350"/>
      <c r="E21" s="350"/>
      <c r="F21" s="351" t="s">
        <v>94</v>
      </c>
      <c r="G21" s="351"/>
      <c r="H21" s="351"/>
      <c r="I21" s="352"/>
      <c r="J21" s="25"/>
      <c r="K21" s="25"/>
      <c r="M21" s="20" t="s">
        <v>79</v>
      </c>
      <c r="N21" s="6" t="s">
        <v>43</v>
      </c>
    </row>
    <row r="22" spans="2:14" ht="27" customHeight="1" x14ac:dyDescent="0.2">
      <c r="B22" s="349"/>
      <c r="C22" s="588" t="s">
        <v>169</v>
      </c>
      <c r="D22" s="589"/>
      <c r="E22" s="594"/>
      <c r="F22" s="588" t="s">
        <v>171</v>
      </c>
      <c r="G22" s="589"/>
      <c r="H22" s="589"/>
      <c r="I22" s="590"/>
      <c r="J22" s="23"/>
      <c r="K22" s="23"/>
      <c r="M22" s="20" t="s">
        <v>95</v>
      </c>
      <c r="N22" s="6" t="s">
        <v>44</v>
      </c>
    </row>
    <row r="23" spans="2:14" ht="39.75" customHeight="1" x14ac:dyDescent="0.2">
      <c r="B23" s="17" t="s">
        <v>96</v>
      </c>
      <c r="C23" s="366" t="s">
        <v>152</v>
      </c>
      <c r="D23" s="367"/>
      <c r="E23" s="595"/>
      <c r="F23" s="366" t="s">
        <v>152</v>
      </c>
      <c r="G23" s="367"/>
      <c r="H23" s="367"/>
      <c r="I23" s="368"/>
      <c r="J23" s="16"/>
      <c r="K23" s="16"/>
      <c r="M23" s="20"/>
      <c r="N23" s="6" t="s">
        <v>45</v>
      </c>
    </row>
    <row r="24" spans="2:14" ht="44.25" customHeight="1" x14ac:dyDescent="0.2">
      <c r="B24" s="17" t="s">
        <v>97</v>
      </c>
      <c r="C24" s="596" t="s">
        <v>170</v>
      </c>
      <c r="D24" s="597"/>
      <c r="E24" s="598"/>
      <c r="F24" s="588" t="s">
        <v>172</v>
      </c>
      <c r="G24" s="589"/>
      <c r="H24" s="589"/>
      <c r="I24" s="590"/>
      <c r="J24" s="22"/>
      <c r="K24" s="22"/>
      <c r="M24" s="26"/>
      <c r="N24" s="6" t="s">
        <v>46</v>
      </c>
    </row>
    <row r="25" spans="2:14" ht="29.25" customHeight="1" x14ac:dyDescent="0.2">
      <c r="B25" s="17" t="s">
        <v>98</v>
      </c>
      <c r="C25" s="335" t="s">
        <v>215</v>
      </c>
      <c r="D25" s="336"/>
      <c r="E25" s="337"/>
      <c r="F25" s="15" t="s">
        <v>99</v>
      </c>
      <c r="G25" s="599">
        <v>74</v>
      </c>
      <c r="H25" s="600"/>
      <c r="I25" s="601"/>
      <c r="J25" s="27"/>
      <c r="K25" s="27"/>
      <c r="M25" s="26"/>
    </row>
    <row r="26" spans="2:14" ht="27" customHeight="1" x14ac:dyDescent="0.2">
      <c r="B26" s="17" t="s">
        <v>100</v>
      </c>
      <c r="C26" s="332" t="s">
        <v>216</v>
      </c>
      <c r="D26" s="333"/>
      <c r="E26" s="584"/>
      <c r="F26" s="15" t="s">
        <v>101</v>
      </c>
      <c r="G26" s="599">
        <v>0</v>
      </c>
      <c r="H26" s="600"/>
      <c r="I26" s="601"/>
      <c r="J26" s="28"/>
      <c r="K26" s="28"/>
      <c r="M26" s="26"/>
    </row>
    <row r="27" spans="2:14" ht="47.25" customHeight="1" x14ac:dyDescent="0.2">
      <c r="B27" s="94" t="s">
        <v>102</v>
      </c>
      <c r="C27" s="366" t="s">
        <v>86</v>
      </c>
      <c r="D27" s="367"/>
      <c r="E27" s="595"/>
      <c r="F27" s="29" t="s">
        <v>103</v>
      </c>
      <c r="G27" s="342" t="s">
        <v>182</v>
      </c>
      <c r="H27" s="343"/>
      <c r="I27" s="344"/>
      <c r="J27" s="25"/>
      <c r="K27" s="25"/>
      <c r="M27" s="26"/>
    </row>
    <row r="28" spans="2:14" ht="30" customHeight="1" x14ac:dyDescent="0.2">
      <c r="B28" s="312" t="s">
        <v>104</v>
      </c>
      <c r="C28" s="313"/>
      <c r="D28" s="313"/>
      <c r="E28" s="313"/>
      <c r="F28" s="313"/>
      <c r="G28" s="313"/>
      <c r="H28" s="313"/>
      <c r="I28" s="314"/>
      <c r="J28" s="55"/>
      <c r="K28" s="55"/>
      <c r="M28" s="26"/>
    </row>
    <row r="29" spans="2:14" ht="56.25" customHeight="1" x14ac:dyDescent="0.2">
      <c r="B29" s="30" t="s">
        <v>105</v>
      </c>
      <c r="C29" s="31" t="s">
        <v>106</v>
      </c>
      <c r="D29" s="31" t="s">
        <v>107</v>
      </c>
      <c r="E29" s="31" t="s">
        <v>108</v>
      </c>
      <c r="F29" s="31" t="s">
        <v>109</v>
      </c>
      <c r="G29" s="32" t="s">
        <v>110</v>
      </c>
      <c r="H29" s="32" t="s">
        <v>111</v>
      </c>
      <c r="I29" s="33" t="s">
        <v>112</v>
      </c>
      <c r="J29" s="67" t="s">
        <v>162</v>
      </c>
      <c r="K29" s="23"/>
      <c r="M29" s="26"/>
    </row>
    <row r="30" spans="2:14" ht="19.5" customHeight="1" x14ac:dyDescent="0.2">
      <c r="B30" s="34" t="s">
        <v>113</v>
      </c>
      <c r="C30" s="133">
        <v>0</v>
      </c>
      <c r="D30" s="134">
        <f>+C30</f>
        <v>0</v>
      </c>
      <c r="E30" s="135">
        <v>0</v>
      </c>
      <c r="F30" s="136">
        <f>+E30</f>
        <v>0</v>
      </c>
      <c r="G30" s="137" t="e">
        <f>+C30/E30</f>
        <v>#DIV/0!</v>
      </c>
      <c r="H30" s="138" t="e">
        <f>+D30/F30</f>
        <v>#DIV/0!</v>
      </c>
      <c r="I30" s="139" t="e">
        <f>+D30/$G$26</f>
        <v>#DIV/0!</v>
      </c>
      <c r="J30" s="66">
        <v>0.99</v>
      </c>
      <c r="K30" s="35"/>
      <c r="M30" s="26"/>
    </row>
    <row r="31" spans="2:14" ht="19.5" customHeight="1" x14ac:dyDescent="0.2">
      <c r="B31" s="34" t="s">
        <v>114</v>
      </c>
      <c r="C31" s="133">
        <v>0</v>
      </c>
      <c r="D31" s="134">
        <f>+D30+C31</f>
        <v>0</v>
      </c>
      <c r="E31" s="135">
        <v>0</v>
      </c>
      <c r="F31" s="136">
        <f>+F30+E31</f>
        <v>0</v>
      </c>
      <c r="G31" s="137" t="e">
        <f t="shared" ref="G31:G41" si="0">+C31/E31</f>
        <v>#DIV/0!</v>
      </c>
      <c r="H31" s="138" t="e">
        <f t="shared" ref="H31:H41" si="1">+D31/F31</f>
        <v>#DIV/0!</v>
      </c>
      <c r="I31" s="139" t="e">
        <f t="shared" ref="I31:I40" si="2">+D31/$G$26</f>
        <v>#DIV/0!</v>
      </c>
      <c r="J31" s="66">
        <v>0.99</v>
      </c>
      <c r="K31" s="35"/>
      <c r="M31" s="26"/>
    </row>
    <row r="32" spans="2:14" ht="19.5" customHeight="1" x14ac:dyDescent="0.2">
      <c r="B32" s="34" t="s">
        <v>115</v>
      </c>
      <c r="C32" s="133">
        <v>0</v>
      </c>
      <c r="D32" s="134">
        <f t="shared" ref="D32:D41" si="3">+D31+C32</f>
        <v>0</v>
      </c>
      <c r="E32" s="135">
        <v>0</v>
      </c>
      <c r="F32" s="136">
        <f t="shared" ref="F32:F41" si="4">+F31+E32</f>
        <v>0</v>
      </c>
      <c r="G32" s="137" t="e">
        <f t="shared" si="0"/>
        <v>#DIV/0!</v>
      </c>
      <c r="H32" s="138" t="e">
        <f t="shared" si="1"/>
        <v>#DIV/0!</v>
      </c>
      <c r="I32" s="139" t="e">
        <f t="shared" si="2"/>
        <v>#DIV/0!</v>
      </c>
      <c r="J32" s="66">
        <v>0.99</v>
      </c>
      <c r="K32" s="35"/>
      <c r="M32" s="26"/>
    </row>
    <row r="33" spans="2:11" ht="19.5" customHeight="1" x14ac:dyDescent="0.2">
      <c r="B33" s="34" t="s">
        <v>116</v>
      </c>
      <c r="C33" s="133">
        <v>0</v>
      </c>
      <c r="D33" s="134">
        <f t="shared" si="3"/>
        <v>0</v>
      </c>
      <c r="E33" s="135">
        <v>0</v>
      </c>
      <c r="F33" s="136">
        <f t="shared" si="4"/>
        <v>0</v>
      </c>
      <c r="G33" s="137" t="e">
        <f t="shared" si="0"/>
        <v>#DIV/0!</v>
      </c>
      <c r="H33" s="138" t="e">
        <f t="shared" si="1"/>
        <v>#DIV/0!</v>
      </c>
      <c r="I33" s="139" t="e">
        <f t="shared" si="2"/>
        <v>#DIV/0!</v>
      </c>
      <c r="J33" s="66">
        <v>0.99</v>
      </c>
      <c r="K33" s="35"/>
    </row>
    <row r="34" spans="2:11" ht="19.5" customHeight="1" x14ac:dyDescent="0.2">
      <c r="B34" s="34" t="s">
        <v>117</v>
      </c>
      <c r="C34" s="133">
        <v>0</v>
      </c>
      <c r="D34" s="134">
        <f t="shared" si="3"/>
        <v>0</v>
      </c>
      <c r="E34" s="135">
        <v>0</v>
      </c>
      <c r="F34" s="136">
        <f t="shared" si="4"/>
        <v>0</v>
      </c>
      <c r="G34" s="137" t="e">
        <f t="shared" si="0"/>
        <v>#DIV/0!</v>
      </c>
      <c r="H34" s="138" t="e">
        <f t="shared" si="1"/>
        <v>#DIV/0!</v>
      </c>
      <c r="I34" s="139" t="e">
        <f t="shared" si="2"/>
        <v>#DIV/0!</v>
      </c>
      <c r="J34" s="66">
        <v>0.99</v>
      </c>
      <c r="K34" s="35"/>
    </row>
    <row r="35" spans="2:11" ht="19.5" customHeight="1" x14ac:dyDescent="0.2">
      <c r="B35" s="34" t="s">
        <v>118</v>
      </c>
      <c r="C35" s="133">
        <v>0</v>
      </c>
      <c r="D35" s="134">
        <f t="shared" si="3"/>
        <v>0</v>
      </c>
      <c r="E35" s="135">
        <v>0</v>
      </c>
      <c r="F35" s="136">
        <f t="shared" si="4"/>
        <v>0</v>
      </c>
      <c r="G35" s="137" t="e">
        <f t="shared" si="0"/>
        <v>#DIV/0!</v>
      </c>
      <c r="H35" s="138" t="e">
        <f t="shared" si="1"/>
        <v>#DIV/0!</v>
      </c>
      <c r="I35" s="139" t="e">
        <f t="shared" si="2"/>
        <v>#DIV/0!</v>
      </c>
      <c r="J35" s="66">
        <v>0.99</v>
      </c>
      <c r="K35" s="35"/>
    </row>
    <row r="36" spans="2:11" ht="19.5" customHeight="1" x14ac:dyDescent="0.2">
      <c r="B36" s="34" t="s">
        <v>119</v>
      </c>
      <c r="C36" s="133">
        <v>0</v>
      </c>
      <c r="D36" s="134">
        <f t="shared" si="3"/>
        <v>0</v>
      </c>
      <c r="E36" s="135">
        <v>0</v>
      </c>
      <c r="F36" s="136">
        <f t="shared" si="4"/>
        <v>0</v>
      </c>
      <c r="G36" s="137" t="e">
        <f t="shared" si="0"/>
        <v>#DIV/0!</v>
      </c>
      <c r="H36" s="138" t="e">
        <f t="shared" si="1"/>
        <v>#DIV/0!</v>
      </c>
      <c r="I36" s="139" t="e">
        <f t="shared" si="2"/>
        <v>#DIV/0!</v>
      </c>
      <c r="J36" s="66">
        <v>0.99</v>
      </c>
      <c r="K36" s="35"/>
    </row>
    <row r="37" spans="2:11" ht="19.5" customHeight="1" x14ac:dyDescent="0.2">
      <c r="B37" s="34" t="s">
        <v>120</v>
      </c>
      <c r="C37" s="133">
        <v>0</v>
      </c>
      <c r="D37" s="134">
        <f t="shared" si="3"/>
        <v>0</v>
      </c>
      <c r="E37" s="135">
        <v>0</v>
      </c>
      <c r="F37" s="136">
        <f t="shared" si="4"/>
        <v>0</v>
      </c>
      <c r="G37" s="137" t="e">
        <f t="shared" si="0"/>
        <v>#DIV/0!</v>
      </c>
      <c r="H37" s="138" t="e">
        <f t="shared" si="1"/>
        <v>#DIV/0!</v>
      </c>
      <c r="I37" s="139" t="e">
        <f t="shared" si="2"/>
        <v>#DIV/0!</v>
      </c>
      <c r="J37" s="66">
        <v>0.99</v>
      </c>
      <c r="K37" s="35"/>
    </row>
    <row r="38" spans="2:11" ht="19.5" customHeight="1" x14ac:dyDescent="0.2">
      <c r="B38" s="34" t="s">
        <v>121</v>
      </c>
      <c r="C38" s="133">
        <v>0</v>
      </c>
      <c r="D38" s="134">
        <f t="shared" si="3"/>
        <v>0</v>
      </c>
      <c r="E38" s="135">
        <v>0</v>
      </c>
      <c r="F38" s="136">
        <f t="shared" si="4"/>
        <v>0</v>
      </c>
      <c r="G38" s="137" t="e">
        <f t="shared" si="0"/>
        <v>#DIV/0!</v>
      </c>
      <c r="H38" s="138" t="e">
        <f t="shared" si="1"/>
        <v>#DIV/0!</v>
      </c>
      <c r="I38" s="139" t="e">
        <f t="shared" si="2"/>
        <v>#DIV/0!</v>
      </c>
      <c r="J38" s="66">
        <v>0.99</v>
      </c>
      <c r="K38" s="35"/>
    </row>
    <row r="39" spans="2:11" ht="19.5" customHeight="1" x14ac:dyDescent="0.2">
      <c r="B39" s="34" t="s">
        <v>122</v>
      </c>
      <c r="C39" s="133">
        <v>0</v>
      </c>
      <c r="D39" s="134">
        <f t="shared" si="3"/>
        <v>0</v>
      </c>
      <c r="E39" s="135">
        <v>0</v>
      </c>
      <c r="F39" s="136">
        <f t="shared" si="4"/>
        <v>0</v>
      </c>
      <c r="G39" s="137" t="e">
        <f t="shared" si="0"/>
        <v>#DIV/0!</v>
      </c>
      <c r="H39" s="138" t="e">
        <f t="shared" si="1"/>
        <v>#DIV/0!</v>
      </c>
      <c r="I39" s="139" t="e">
        <f t="shared" si="2"/>
        <v>#DIV/0!</v>
      </c>
      <c r="J39" s="66">
        <v>0.99</v>
      </c>
      <c r="K39" s="35"/>
    </row>
    <row r="40" spans="2:11" ht="19.5" customHeight="1" x14ac:dyDescent="0.2">
      <c r="B40" s="34" t="s">
        <v>123</v>
      </c>
      <c r="C40" s="133">
        <v>0</v>
      </c>
      <c r="D40" s="134">
        <f t="shared" si="3"/>
        <v>0</v>
      </c>
      <c r="E40" s="135">
        <v>0</v>
      </c>
      <c r="F40" s="136">
        <f t="shared" si="4"/>
        <v>0</v>
      </c>
      <c r="G40" s="137" t="e">
        <f t="shared" si="0"/>
        <v>#DIV/0!</v>
      </c>
      <c r="H40" s="138" t="e">
        <f t="shared" si="1"/>
        <v>#DIV/0!</v>
      </c>
      <c r="I40" s="139" t="e">
        <f t="shared" si="2"/>
        <v>#DIV/0!</v>
      </c>
      <c r="J40" s="66">
        <v>0.99</v>
      </c>
      <c r="K40" s="35"/>
    </row>
    <row r="41" spans="2:11" ht="19.5" customHeight="1" x14ac:dyDescent="0.2">
      <c r="B41" s="34" t="s">
        <v>124</v>
      </c>
      <c r="C41" s="133">
        <v>0</v>
      </c>
      <c r="D41" s="134">
        <f t="shared" si="3"/>
        <v>0</v>
      </c>
      <c r="E41" s="135">
        <v>0</v>
      </c>
      <c r="F41" s="136">
        <f t="shared" si="4"/>
        <v>0</v>
      </c>
      <c r="G41" s="137" t="e">
        <f t="shared" si="0"/>
        <v>#DIV/0!</v>
      </c>
      <c r="H41" s="138" t="e">
        <f t="shared" si="1"/>
        <v>#DIV/0!</v>
      </c>
      <c r="I41" s="139" t="e">
        <f>+D41/$G$26</f>
        <v>#DIV/0!</v>
      </c>
      <c r="J41" s="66">
        <v>0.99</v>
      </c>
      <c r="K41" s="35"/>
    </row>
    <row r="42" spans="2:11" ht="54.75" customHeight="1" x14ac:dyDescent="0.2">
      <c r="B42" s="74" t="s">
        <v>125</v>
      </c>
      <c r="C42" s="290"/>
      <c r="D42" s="290"/>
      <c r="E42" s="290"/>
      <c r="F42" s="290"/>
      <c r="G42" s="290"/>
      <c r="H42" s="290"/>
      <c r="I42" s="308"/>
      <c r="J42" s="36"/>
      <c r="K42" s="36"/>
    </row>
    <row r="43" spans="2:11" ht="29.25" customHeight="1" x14ac:dyDescent="0.2">
      <c r="B43" s="312" t="s">
        <v>126</v>
      </c>
      <c r="C43" s="313"/>
      <c r="D43" s="313"/>
      <c r="E43" s="313"/>
      <c r="F43" s="313"/>
      <c r="G43" s="313"/>
      <c r="H43" s="313"/>
      <c r="I43" s="314"/>
      <c r="J43" s="55"/>
      <c r="K43" s="55"/>
    </row>
    <row r="44" spans="2:11" ht="32.25" customHeight="1" x14ac:dyDescent="0.2">
      <c r="B44" s="320"/>
      <c r="C44" s="321"/>
      <c r="D44" s="321"/>
      <c r="E44" s="321"/>
      <c r="F44" s="321"/>
      <c r="G44" s="321"/>
      <c r="H44" s="321"/>
      <c r="I44" s="322"/>
      <c r="J44" s="55"/>
      <c r="K44" s="55"/>
    </row>
    <row r="45" spans="2:11" ht="32.25" customHeight="1" x14ac:dyDescent="0.2">
      <c r="B45" s="323"/>
      <c r="C45" s="324"/>
      <c r="D45" s="324"/>
      <c r="E45" s="324"/>
      <c r="F45" s="324"/>
      <c r="G45" s="324"/>
      <c r="H45" s="324"/>
      <c r="I45" s="325"/>
      <c r="J45" s="36"/>
      <c r="K45" s="36"/>
    </row>
    <row r="46" spans="2:11" ht="32.25" customHeight="1" x14ac:dyDescent="0.2">
      <c r="B46" s="323"/>
      <c r="C46" s="324"/>
      <c r="D46" s="324"/>
      <c r="E46" s="324"/>
      <c r="F46" s="324"/>
      <c r="G46" s="324"/>
      <c r="H46" s="324"/>
      <c r="I46" s="325"/>
      <c r="J46" s="36"/>
      <c r="K46" s="36"/>
    </row>
    <row r="47" spans="2:11" ht="32.25" customHeight="1" x14ac:dyDescent="0.2">
      <c r="B47" s="323"/>
      <c r="C47" s="324"/>
      <c r="D47" s="324"/>
      <c r="E47" s="324"/>
      <c r="F47" s="324"/>
      <c r="G47" s="324"/>
      <c r="H47" s="324"/>
      <c r="I47" s="325"/>
      <c r="J47" s="36"/>
      <c r="K47" s="36"/>
    </row>
    <row r="48" spans="2:11" ht="32.25" customHeight="1" x14ac:dyDescent="0.2">
      <c r="B48" s="326"/>
      <c r="C48" s="327"/>
      <c r="D48" s="327"/>
      <c r="E48" s="327"/>
      <c r="F48" s="327"/>
      <c r="G48" s="327"/>
      <c r="H48" s="327"/>
      <c r="I48" s="328"/>
      <c r="J48" s="12"/>
      <c r="K48" s="12"/>
    </row>
    <row r="49" spans="2:11" ht="79.5" customHeight="1" x14ac:dyDescent="0.2">
      <c r="B49" s="17" t="s">
        <v>127</v>
      </c>
      <c r="C49" s="602"/>
      <c r="D49" s="603"/>
      <c r="E49" s="603"/>
      <c r="F49" s="603"/>
      <c r="G49" s="603"/>
      <c r="H49" s="603"/>
      <c r="I49" s="604"/>
      <c r="J49" s="37"/>
      <c r="K49" s="37"/>
    </row>
    <row r="50" spans="2:11" ht="26.25" customHeight="1" x14ac:dyDescent="0.2">
      <c r="B50" s="17" t="s">
        <v>128</v>
      </c>
      <c r="C50" s="605"/>
      <c r="D50" s="606"/>
      <c r="E50" s="606"/>
      <c r="F50" s="606"/>
      <c r="G50" s="606"/>
      <c r="H50" s="606"/>
      <c r="I50" s="607"/>
      <c r="J50" s="37"/>
      <c r="K50" s="37"/>
    </row>
    <row r="51" spans="2:11" ht="64.5" customHeight="1" x14ac:dyDescent="0.2">
      <c r="B51" s="109" t="s">
        <v>129</v>
      </c>
      <c r="C51" s="602"/>
      <c r="D51" s="603"/>
      <c r="E51" s="603"/>
      <c r="F51" s="603"/>
      <c r="G51" s="603"/>
      <c r="H51" s="603"/>
      <c r="I51" s="604"/>
      <c r="J51" s="37"/>
      <c r="K51" s="37"/>
    </row>
    <row r="52" spans="2:11" ht="29.25" customHeight="1" x14ac:dyDescent="0.2">
      <c r="B52" s="312" t="s">
        <v>130</v>
      </c>
      <c r="C52" s="313"/>
      <c r="D52" s="313"/>
      <c r="E52" s="313"/>
      <c r="F52" s="313"/>
      <c r="G52" s="313"/>
      <c r="H52" s="313"/>
      <c r="I52" s="314"/>
      <c r="J52" s="37"/>
      <c r="K52" s="37"/>
    </row>
    <row r="53" spans="2:11" ht="33" customHeight="1" x14ac:dyDescent="0.2">
      <c r="B53" s="315" t="s">
        <v>131</v>
      </c>
      <c r="C53" s="108" t="s">
        <v>132</v>
      </c>
      <c r="D53" s="316" t="s">
        <v>133</v>
      </c>
      <c r="E53" s="316"/>
      <c r="F53" s="316"/>
      <c r="G53" s="316" t="s">
        <v>134</v>
      </c>
      <c r="H53" s="316"/>
      <c r="I53" s="317"/>
      <c r="J53" s="38"/>
      <c r="K53" s="38"/>
    </row>
    <row r="54" spans="2:11" ht="31.5" customHeight="1" x14ac:dyDescent="0.2">
      <c r="B54" s="315"/>
      <c r="C54" s="104"/>
      <c r="D54" s="290"/>
      <c r="E54" s="290"/>
      <c r="F54" s="290"/>
      <c r="G54" s="318"/>
      <c r="H54" s="318"/>
      <c r="I54" s="319"/>
      <c r="J54" s="38"/>
      <c r="K54" s="38"/>
    </row>
    <row r="55" spans="2:11" ht="31.5" customHeight="1" x14ac:dyDescent="0.2">
      <c r="B55" s="109" t="s">
        <v>135</v>
      </c>
      <c r="C55" s="608" t="s">
        <v>173</v>
      </c>
      <c r="D55" s="609"/>
      <c r="E55" s="303" t="s">
        <v>136</v>
      </c>
      <c r="F55" s="303"/>
      <c r="G55" s="302" t="s">
        <v>158</v>
      </c>
      <c r="H55" s="302"/>
      <c r="I55" s="304"/>
      <c r="J55" s="40"/>
      <c r="K55" s="40"/>
    </row>
    <row r="56" spans="2:11" ht="31.5" customHeight="1" x14ac:dyDescent="0.2">
      <c r="B56" s="109" t="s">
        <v>137</v>
      </c>
      <c r="C56" s="290" t="str">
        <f>+'[3]HV 1'!C56:D56</f>
        <v>NICOLAS ADOLFO CORREAL HUERTAS</v>
      </c>
      <c r="D56" s="290"/>
      <c r="E56" s="305" t="s">
        <v>138</v>
      </c>
      <c r="F56" s="305"/>
      <c r="G56" s="302" t="str">
        <f>+'[8]HV 1'!G59:I59</f>
        <v>DIANA VIDAL</v>
      </c>
      <c r="H56" s="302"/>
      <c r="I56" s="304"/>
      <c r="J56" s="40"/>
      <c r="K56" s="40"/>
    </row>
    <row r="57" spans="2:11" ht="31.5" customHeight="1" x14ac:dyDescent="0.2">
      <c r="B57" s="109" t="s">
        <v>139</v>
      </c>
      <c r="C57" s="290"/>
      <c r="D57" s="290"/>
      <c r="E57" s="291" t="s">
        <v>140</v>
      </c>
      <c r="F57" s="292"/>
      <c r="G57" s="295"/>
      <c r="H57" s="296"/>
      <c r="I57" s="297"/>
      <c r="J57" s="41"/>
      <c r="K57" s="41"/>
    </row>
    <row r="58" spans="2:11" ht="31.5" customHeight="1" thickBot="1" x14ac:dyDescent="0.25">
      <c r="B58" s="75" t="s">
        <v>141</v>
      </c>
      <c r="C58" s="301"/>
      <c r="D58" s="301"/>
      <c r="E58" s="293"/>
      <c r="F58" s="294"/>
      <c r="G58" s="298"/>
      <c r="H58" s="299"/>
      <c r="I58" s="300"/>
      <c r="J58" s="41"/>
      <c r="K58" s="41"/>
    </row>
    <row r="59" spans="2:11" hidden="1" x14ac:dyDescent="0.2">
      <c r="B59" s="3"/>
      <c r="C59" s="3"/>
      <c r="D59" s="5"/>
      <c r="E59" s="5"/>
      <c r="F59" s="5"/>
      <c r="G59" s="5"/>
      <c r="H59" s="5"/>
      <c r="I59" s="58"/>
      <c r="J59" s="42"/>
      <c r="K59" s="42"/>
    </row>
    <row r="60" spans="2:11" hidden="1" x14ac:dyDescent="0.2">
      <c r="B60" s="59"/>
      <c r="C60" s="60"/>
      <c r="D60" s="60"/>
      <c r="E60" s="61"/>
      <c r="F60" s="61"/>
      <c r="G60" s="62"/>
      <c r="H60" s="63"/>
      <c r="I60" s="60"/>
      <c r="J60" s="45"/>
      <c r="K60" s="45"/>
    </row>
    <row r="61" spans="2:11" hidden="1" x14ac:dyDescent="0.2">
      <c r="B61" s="59"/>
      <c r="C61" s="60"/>
      <c r="D61" s="60"/>
      <c r="E61" s="61"/>
      <c r="F61" s="61"/>
      <c r="G61" s="62"/>
      <c r="H61" s="63"/>
      <c r="I61" s="60"/>
      <c r="J61" s="45"/>
      <c r="K61" s="45"/>
    </row>
    <row r="62" spans="2:11" hidden="1" x14ac:dyDescent="0.2">
      <c r="B62" s="59"/>
      <c r="C62" s="60"/>
      <c r="D62" s="60"/>
      <c r="E62" s="61"/>
      <c r="F62" s="61"/>
      <c r="G62" s="62"/>
      <c r="H62" s="63"/>
      <c r="I62" s="60"/>
      <c r="J62" s="45"/>
      <c r="K62" s="45"/>
    </row>
    <row r="63" spans="2:11" hidden="1" x14ac:dyDescent="0.2">
      <c r="B63" s="59"/>
      <c r="C63" s="60"/>
      <c r="D63" s="60"/>
      <c r="E63" s="61"/>
      <c r="F63" s="61"/>
      <c r="G63" s="62"/>
      <c r="H63" s="63"/>
      <c r="I63" s="60"/>
      <c r="J63" s="45"/>
      <c r="K63" s="45"/>
    </row>
    <row r="64" spans="2:11" hidden="1" x14ac:dyDescent="0.2">
      <c r="B64" s="59"/>
      <c r="C64" s="60"/>
      <c r="D64" s="60"/>
      <c r="E64" s="61"/>
      <c r="F64" s="61"/>
      <c r="G64" s="62"/>
      <c r="H64" s="63"/>
      <c r="I64" s="60"/>
      <c r="J64" s="45"/>
      <c r="K64" s="45"/>
    </row>
    <row r="65" spans="2:11" hidden="1" x14ac:dyDescent="0.2">
      <c r="B65" s="59"/>
      <c r="C65" s="60"/>
      <c r="D65" s="60"/>
      <c r="E65" s="61"/>
      <c r="F65" s="61"/>
      <c r="G65" s="62"/>
      <c r="H65" s="63"/>
      <c r="I65" s="60"/>
      <c r="J65" s="45"/>
      <c r="K65" s="45"/>
    </row>
    <row r="66" spans="2:11" hidden="1" x14ac:dyDescent="0.2">
      <c r="B66" s="59"/>
      <c r="C66" s="60"/>
      <c r="D66" s="60"/>
      <c r="E66" s="61"/>
      <c r="F66" s="61"/>
      <c r="G66" s="62"/>
      <c r="H66" s="63"/>
      <c r="I66" s="60"/>
      <c r="J66" s="45"/>
      <c r="K66" s="45"/>
    </row>
    <row r="67" spans="2:11" hidden="1" x14ac:dyDescent="0.2">
      <c r="B67" s="59"/>
      <c r="C67" s="60"/>
      <c r="D67" s="60"/>
      <c r="E67" s="61"/>
      <c r="F67" s="61"/>
      <c r="G67" s="62"/>
      <c r="H67" s="63"/>
      <c r="I67" s="60"/>
      <c r="J67" s="45"/>
      <c r="K67" s="45"/>
    </row>
    <row r="68" spans="2:11" x14ac:dyDescent="0.2">
      <c r="B68" s="64"/>
      <c r="C68" s="3"/>
      <c r="D68" s="3"/>
      <c r="E68" s="3"/>
      <c r="F68" s="3"/>
      <c r="G68" s="65"/>
      <c r="H68" s="3"/>
      <c r="I68" s="3"/>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formula1>$M$15:$M$18</formula1>
    </dataValidation>
    <dataValidation type="list" allowBlank="1" showInputMessage="1" showErrorMessage="1" sqref="C12:F12">
      <formula1>$M$9:$M$12</formula1>
    </dataValidation>
    <dataValidation type="list" allowBlank="1" showInputMessage="1" showErrorMessage="1" sqref="K15">
      <formula1>O20:O22</formula1>
    </dataValidation>
    <dataValidation type="list" allowBlank="1" showInputMessage="1" showErrorMessage="1" sqref="H15:J15">
      <formula1>M20:M22</formula1>
    </dataValidation>
    <dataValidation type="list" allowBlank="1" showInputMessage="1" showErrorMessage="1" sqref="J13:K13">
      <formula1>$M$24:$M$31</formula1>
    </dataValidation>
    <dataValidation type="list" allowBlank="1" showInputMessage="1" showErrorMessage="1" sqref="C13:I13">
      <formula1>$N$17:$N$24</formula1>
    </dataValidation>
    <dataValidation type="list" allowBlank="1" showInputMessage="1" showErrorMessage="1" sqref="H16:I16">
      <formula1>$N$8:$N$11</formula1>
    </dataValidation>
    <dataValidation type="list" allowBlank="1" showInputMessage="1" showErrorMessage="1" sqref="C10 I10">
      <formula1>$N$14:$N$15</formula1>
    </dataValidation>
  </dataValidations>
  <pageMargins left="0.70866141732283472" right="0.70866141732283472" top="0.74803149606299213" bottom="0.74803149606299213" header="0.31496062992125984" footer="0.31496062992125984"/>
  <pageSetup scale="50" orientation="portrait"/>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1:L30"/>
  <sheetViews>
    <sheetView topLeftCell="A7" workbookViewId="0">
      <selection activeCell="B14" sqref="B14:K19"/>
    </sheetView>
  </sheetViews>
  <sheetFormatPr baseColWidth="10" defaultColWidth="11.5703125" defaultRowHeight="15" x14ac:dyDescent="0.25"/>
  <cols>
    <col min="1" max="1" width="1.42578125" customWidth="1"/>
    <col min="2" max="2" width="20.140625" style="52" customWidth="1"/>
    <col min="3" max="3" width="34.42578125" customWidth="1"/>
    <col min="4" max="4" width="14.42578125" customWidth="1"/>
    <col min="5" max="5" width="5.85546875" customWidth="1"/>
    <col min="6" max="6" width="47" customWidth="1"/>
    <col min="7" max="8" width="16.140625" customWidth="1"/>
    <col min="9" max="9" width="16.42578125" customWidth="1"/>
    <col min="10" max="10" width="15.570312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07"/>
      <c r="C1" s="410" t="s">
        <v>24</v>
      </c>
      <c r="D1" s="411"/>
      <c r="E1" s="411"/>
      <c r="F1" s="411"/>
      <c r="G1" s="411"/>
      <c r="H1" s="412"/>
      <c r="I1" s="413"/>
      <c r="J1" s="414"/>
    </row>
    <row r="2" spans="2:11" ht="18" customHeight="1" thickBot="1" x14ac:dyDescent="0.3">
      <c r="B2" s="408"/>
      <c r="C2" s="410" t="s">
        <v>25</v>
      </c>
      <c r="D2" s="411"/>
      <c r="E2" s="411"/>
      <c r="F2" s="411"/>
      <c r="G2" s="411"/>
      <c r="H2" s="412"/>
      <c r="I2" s="415"/>
      <c r="J2" s="416"/>
    </row>
    <row r="3" spans="2:11" ht="18" customHeight="1" thickBot="1" x14ac:dyDescent="0.3">
      <c r="B3" s="408"/>
      <c r="C3" s="410" t="s">
        <v>183</v>
      </c>
      <c r="D3" s="411"/>
      <c r="E3" s="411"/>
      <c r="F3" s="411"/>
      <c r="G3" s="411"/>
      <c r="H3" s="412"/>
      <c r="I3" s="415"/>
      <c r="J3" s="416"/>
    </row>
    <row r="4" spans="2:11" ht="18" customHeight="1" thickBot="1" x14ac:dyDescent="0.3">
      <c r="B4" s="409"/>
      <c r="C4" s="410" t="s">
        <v>143</v>
      </c>
      <c r="D4" s="411"/>
      <c r="E4" s="411"/>
      <c r="F4" s="412"/>
      <c r="G4" s="419" t="s">
        <v>190</v>
      </c>
      <c r="H4" s="420"/>
      <c r="I4" s="417"/>
      <c r="J4" s="418"/>
    </row>
    <row r="5" spans="2:11" ht="18" customHeight="1" thickBot="1" x14ac:dyDescent="0.3">
      <c r="B5" s="49"/>
      <c r="C5" s="10"/>
      <c r="D5" s="10"/>
      <c r="E5" s="10"/>
      <c r="F5" s="10"/>
      <c r="G5" s="10"/>
      <c r="H5" s="10"/>
      <c r="I5" s="10"/>
      <c r="J5" s="50"/>
    </row>
    <row r="6" spans="2:11" ht="51.75" customHeight="1" thickBot="1" x14ac:dyDescent="0.3">
      <c r="B6" s="1" t="s">
        <v>199</v>
      </c>
      <c r="C6" s="421" t="str">
        <f>+'[6]Sección 1. Metas - Magnitud'!C7</f>
        <v>1032 - Gestión y control de tránsito y transporte</v>
      </c>
      <c r="D6" s="422"/>
      <c r="E6" s="423"/>
      <c r="F6" s="51"/>
      <c r="G6" s="10"/>
      <c r="H6" s="10"/>
      <c r="I6" s="10"/>
      <c r="J6" s="50"/>
    </row>
    <row r="7" spans="2:11" ht="32.25" customHeight="1" thickBot="1" x14ac:dyDescent="0.3">
      <c r="B7" s="2" t="s">
        <v>0</v>
      </c>
      <c r="C7" s="421" t="str">
        <f>+'[6]Sección 1. Metas - Magnitud'!C8:F8</f>
        <v>Dirección de Control y Vigilancia</v>
      </c>
      <c r="D7" s="422"/>
      <c r="E7" s="423"/>
      <c r="F7" s="51"/>
      <c r="G7" s="10"/>
      <c r="H7" s="10"/>
      <c r="I7" s="10"/>
      <c r="J7" s="50"/>
    </row>
    <row r="8" spans="2:11" ht="32.25" customHeight="1" thickBot="1" x14ac:dyDescent="0.3">
      <c r="B8" s="2" t="s">
        <v>144</v>
      </c>
      <c r="C8" s="421" t="str">
        <f>+'[6]Sección 1. Metas - Magnitud'!C9:F9</f>
        <v>Subsecretaría de Servicios de la Movilidad</v>
      </c>
      <c r="D8" s="422"/>
      <c r="E8" s="423"/>
      <c r="F8" s="4"/>
      <c r="G8" s="10"/>
      <c r="H8" s="10"/>
      <c r="I8" s="10"/>
      <c r="J8" s="50"/>
    </row>
    <row r="9" spans="2:11" ht="33.75" customHeight="1" thickBot="1" x14ac:dyDescent="0.3">
      <c r="B9" s="2" t="s">
        <v>28</v>
      </c>
      <c r="C9" s="421" t="s">
        <v>184</v>
      </c>
      <c r="D9" s="422"/>
      <c r="E9" s="423"/>
      <c r="F9" s="51"/>
      <c r="G9" s="10"/>
      <c r="H9" s="10"/>
      <c r="I9" s="10"/>
      <c r="J9" s="50"/>
    </row>
    <row r="10" spans="2:11" ht="33.75" customHeight="1" thickBot="1" x14ac:dyDescent="0.3">
      <c r="B10" s="97" t="s">
        <v>197</v>
      </c>
      <c r="C10" s="421" t="str">
        <f>+'[8]HV 14'!F9</f>
        <v>14. Realizar 241 visitas administrativas y de seguimiento a empresas prestadoras del servicio público de transporte.</v>
      </c>
      <c r="D10" s="422"/>
      <c r="E10" s="423"/>
      <c r="F10" s="51"/>
      <c r="G10" s="10"/>
      <c r="H10" s="10"/>
      <c r="I10" s="10"/>
      <c r="J10" s="50"/>
    </row>
    <row r="11" spans="2:11" ht="34.5" customHeight="1" x14ac:dyDescent="0.25"/>
    <row r="12" spans="2:11" ht="21.75" customHeight="1" x14ac:dyDescent="0.25">
      <c r="B12" s="400" t="s">
        <v>218</v>
      </c>
      <c r="C12" s="401"/>
      <c r="D12" s="401"/>
      <c r="E12" s="401"/>
      <c r="F12" s="401"/>
      <c r="G12" s="401"/>
      <c r="H12" s="402"/>
      <c r="I12" s="616" t="s">
        <v>145</v>
      </c>
      <c r="J12" s="617"/>
      <c r="K12" s="617"/>
    </row>
    <row r="13" spans="2:11" s="53" customFormat="1" ht="30" customHeight="1" x14ac:dyDescent="0.25">
      <c r="B13" s="122" t="s">
        <v>146</v>
      </c>
      <c r="C13" s="122" t="s">
        <v>147</v>
      </c>
      <c r="D13" s="122" t="s">
        <v>196</v>
      </c>
      <c r="E13" s="122" t="s">
        <v>148</v>
      </c>
      <c r="F13" s="122" t="s">
        <v>149</v>
      </c>
      <c r="G13" s="122" t="s">
        <v>191</v>
      </c>
      <c r="H13" s="122" t="s">
        <v>192</v>
      </c>
      <c r="I13" s="121" t="s">
        <v>193</v>
      </c>
      <c r="J13" s="121" t="s">
        <v>194</v>
      </c>
      <c r="K13" s="121" t="s">
        <v>195</v>
      </c>
    </row>
    <row r="14" spans="2:11" s="53" customFormat="1" x14ac:dyDescent="0.25">
      <c r="B14" s="140"/>
      <c r="C14" s="141"/>
      <c r="D14" s="142"/>
      <c r="E14" s="143"/>
      <c r="F14" s="141"/>
      <c r="G14" s="142"/>
      <c r="H14" s="144"/>
      <c r="I14" s="145"/>
      <c r="J14" s="146"/>
      <c r="K14" s="143"/>
    </row>
    <row r="15" spans="2:11" ht="165" customHeight="1" x14ac:dyDescent="0.25">
      <c r="B15" s="140"/>
      <c r="C15" s="147"/>
      <c r="D15" s="142"/>
      <c r="E15" s="148"/>
      <c r="F15" s="149"/>
      <c r="G15" s="142"/>
      <c r="H15" s="144"/>
      <c r="I15" s="145"/>
      <c r="J15" s="146"/>
      <c r="K15" s="614"/>
    </row>
    <row r="16" spans="2:11" x14ac:dyDescent="0.25">
      <c r="B16" s="140"/>
      <c r="C16" s="141"/>
      <c r="D16" s="142"/>
      <c r="E16" s="143"/>
      <c r="F16" s="141"/>
      <c r="G16" s="142"/>
      <c r="H16" s="144"/>
      <c r="I16" s="145"/>
      <c r="J16" s="146"/>
      <c r="K16" s="615"/>
    </row>
    <row r="17" spans="2:12" x14ac:dyDescent="0.25">
      <c r="B17" s="140"/>
      <c r="C17" s="150"/>
      <c r="D17" s="142"/>
      <c r="E17" s="143"/>
      <c r="F17" s="150"/>
      <c r="G17" s="142"/>
      <c r="H17" s="151"/>
      <c r="I17" s="145"/>
      <c r="J17" s="146"/>
      <c r="K17" s="143"/>
    </row>
    <row r="18" spans="2:12" x14ac:dyDescent="0.25">
      <c r="B18" s="140"/>
      <c r="C18" s="150"/>
      <c r="D18" s="142"/>
      <c r="E18" s="143"/>
      <c r="F18" s="150"/>
      <c r="G18" s="142"/>
      <c r="H18" s="151"/>
      <c r="I18" s="152"/>
      <c r="J18" s="146"/>
      <c r="K18" s="153"/>
    </row>
    <row r="19" spans="2:12" ht="15" customHeight="1" x14ac:dyDescent="0.25">
      <c r="B19" s="610" t="s">
        <v>17</v>
      </c>
      <c r="C19" s="611"/>
      <c r="D19" s="154">
        <f>SUM(D15:D16)</f>
        <v>0</v>
      </c>
      <c r="E19" s="612" t="s">
        <v>17</v>
      </c>
      <c r="F19" s="613"/>
      <c r="G19" s="154">
        <v>1</v>
      </c>
      <c r="H19" s="155"/>
      <c r="I19" s="156">
        <f>SUM(I14:I18)</f>
        <v>0</v>
      </c>
      <c r="J19" s="157"/>
      <c r="K19" s="157"/>
    </row>
    <row r="23" spans="2:12" x14ac:dyDescent="0.25">
      <c r="L23" s="129"/>
    </row>
    <row r="24" spans="2:12" x14ac:dyDescent="0.25">
      <c r="L24" s="129"/>
    </row>
    <row r="25" spans="2:12" x14ac:dyDescent="0.25">
      <c r="L25" s="129"/>
    </row>
    <row r="26" spans="2:12" x14ac:dyDescent="0.25">
      <c r="L26" s="129"/>
    </row>
    <row r="27" spans="2:12" x14ac:dyDescent="0.25">
      <c r="L27" s="129"/>
    </row>
    <row r="28" spans="2:12" x14ac:dyDescent="0.25">
      <c r="L28" s="129"/>
    </row>
    <row r="30" spans="2:12" x14ac:dyDescent="0.25">
      <c r="L30" s="130"/>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J9:N27"/>
  <sheetViews>
    <sheetView workbookViewId="0">
      <selection activeCell="G36" sqref="G36"/>
    </sheetView>
  </sheetViews>
  <sheetFormatPr baseColWidth="10" defaultColWidth="11.5703125" defaultRowHeight="15" x14ac:dyDescent="0.25"/>
  <sheetData>
    <row r="9" spans="10:12" x14ac:dyDescent="0.25">
      <c r="K9" s="128" t="s">
        <v>213</v>
      </c>
      <c r="L9" s="128" t="s">
        <v>214</v>
      </c>
    </row>
    <row r="10" spans="10:12" x14ac:dyDescent="0.25">
      <c r="J10" s="125" t="s">
        <v>208</v>
      </c>
      <c r="K10" s="125">
        <v>77</v>
      </c>
      <c r="L10" s="125">
        <v>2</v>
      </c>
    </row>
    <row r="11" spans="10:12" x14ac:dyDescent="0.25">
      <c r="J11" s="99"/>
      <c r="K11" s="99"/>
      <c r="L11" s="99">
        <v>37</v>
      </c>
    </row>
    <row r="12" spans="10:12" x14ac:dyDescent="0.25">
      <c r="J12" s="99"/>
      <c r="K12" s="99"/>
      <c r="L12" s="99">
        <v>43</v>
      </c>
    </row>
    <row r="13" spans="10:12" x14ac:dyDescent="0.25">
      <c r="K13" s="99" t="s">
        <v>4</v>
      </c>
      <c r="L13" s="123">
        <f>SUM(L10:L12)</f>
        <v>82</v>
      </c>
    </row>
    <row r="14" spans="10:12" x14ac:dyDescent="0.25">
      <c r="J14" s="125" t="s">
        <v>209</v>
      </c>
      <c r="K14" s="125">
        <v>115</v>
      </c>
      <c r="L14" s="125">
        <v>16</v>
      </c>
    </row>
    <row r="15" spans="10:12" x14ac:dyDescent="0.25">
      <c r="J15" s="99"/>
      <c r="K15" s="99"/>
      <c r="L15" s="99">
        <v>27</v>
      </c>
    </row>
    <row r="16" spans="10:12" x14ac:dyDescent="0.25">
      <c r="J16" s="99"/>
      <c r="K16" s="99"/>
      <c r="L16" s="99">
        <v>10</v>
      </c>
    </row>
    <row r="17" spans="10:14" x14ac:dyDescent="0.25">
      <c r="J17" s="99"/>
      <c r="K17" s="99" t="s">
        <v>4</v>
      </c>
      <c r="L17" s="123">
        <f>SUM(L14:L16)</f>
        <v>53</v>
      </c>
    </row>
    <row r="18" spans="10:14" x14ac:dyDescent="0.25">
      <c r="J18" s="125" t="s">
        <v>210</v>
      </c>
      <c r="K18" s="125">
        <v>7</v>
      </c>
      <c r="L18" s="125">
        <v>13</v>
      </c>
    </row>
    <row r="19" spans="10:14" x14ac:dyDescent="0.25">
      <c r="J19" s="99"/>
      <c r="K19" s="99"/>
      <c r="L19" s="99">
        <v>14</v>
      </c>
    </row>
    <row r="20" spans="10:14" x14ac:dyDescent="0.25">
      <c r="J20" s="99"/>
      <c r="K20" s="99"/>
      <c r="L20" s="99">
        <v>10</v>
      </c>
    </row>
    <row r="21" spans="10:14" x14ac:dyDescent="0.25">
      <c r="J21" s="99"/>
      <c r="K21" s="99" t="s">
        <v>4</v>
      </c>
      <c r="L21" s="123">
        <f>SUM(L18:L20)</f>
        <v>37</v>
      </c>
    </row>
    <row r="22" spans="10:14" x14ac:dyDescent="0.25">
      <c r="J22" s="125" t="s">
        <v>211</v>
      </c>
      <c r="K22" s="125">
        <v>52</v>
      </c>
      <c r="L22" s="125">
        <v>10</v>
      </c>
    </row>
    <row r="23" spans="10:14" x14ac:dyDescent="0.25">
      <c r="J23" s="99"/>
      <c r="K23" s="99"/>
      <c r="L23" s="99">
        <v>0</v>
      </c>
    </row>
    <row r="24" spans="10:14" x14ac:dyDescent="0.25">
      <c r="J24" s="99"/>
      <c r="K24" s="99"/>
      <c r="L24" s="99">
        <v>59</v>
      </c>
    </row>
    <row r="25" spans="10:14" x14ac:dyDescent="0.25">
      <c r="J25" s="99"/>
      <c r="K25" s="99" t="s">
        <v>4</v>
      </c>
      <c r="L25" s="123">
        <f>SUM(L22:L24)</f>
        <v>69</v>
      </c>
    </row>
    <row r="27" spans="10:14" x14ac:dyDescent="0.25">
      <c r="J27" s="126" t="s">
        <v>212</v>
      </c>
      <c r="K27" s="126">
        <f>SUM(K10:K22)</f>
        <v>251</v>
      </c>
      <c r="L27" s="126">
        <f>+L13+L17+L21+L25</f>
        <v>241</v>
      </c>
      <c r="M27" s="127">
        <f>+L27/K27</f>
        <v>0.96015936254980083</v>
      </c>
      <c r="N27" s="124"/>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
  <sheetViews>
    <sheetView workbookViewId="0">
      <selection activeCell="D15" sqref="D15:D35"/>
    </sheetView>
  </sheetViews>
  <sheetFormatPr baseColWidth="10" defaultColWidth="11.5703125" defaultRowHeight="15" x14ac:dyDescent="0.25"/>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08ebe415-1e9a-4b26-acfc-09642d3d19df"/>
    <ds:schemaRef ds:uri="http://purl.org/dc/elements/1.1/"/>
    <ds:schemaRef ds:uri="http://schemas.microsoft.com/office/2006/documentManagement/types"/>
    <ds:schemaRef ds:uri="http://www.w3.org/XML/1998/namespace"/>
    <ds:schemaRef ds:uri="d472a95f-029e-48ed-8556-580ff62e7833"/>
    <ds:schemaRef ds:uri="http://schemas.openxmlformats.org/package/2006/metadata/core-properties"/>
    <ds:schemaRef ds:uri="http://schemas.microsoft.com/office/infopath/2007/PartnerControl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Sección 3. Metas Producto</vt:lpstr>
      <vt:lpstr>MP - SIT</vt:lpstr>
      <vt:lpstr>Act.Meta_SIT</vt:lpstr>
      <vt:lpstr>META 1</vt:lpstr>
      <vt:lpstr>META 2</vt:lpstr>
      <vt:lpstr>META 3</vt:lpstr>
      <vt:lpstr>META 4</vt:lpstr>
      <vt:lpstr>META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Kellis Vanessa Gonzalez Solano</dc:creator>
  <cp:lastModifiedBy>MARCELA CASTRO</cp:lastModifiedBy>
  <cp:lastPrinted>2018-04-10T15:28:46Z</cp:lastPrinted>
  <dcterms:created xsi:type="dcterms:W3CDTF">2010-03-25T16:40:43Z</dcterms:created>
  <dcterms:modified xsi:type="dcterms:W3CDTF">2024-02-26T21:38:29Z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