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hidePivotFieldList="1"/>
  <mc:AlternateContent xmlns:mc="http://schemas.openxmlformats.org/markup-compatibility/2006">
    <mc:Choice Requires="x15">
      <x15ac:absPath xmlns:x15ac="http://schemas.microsoft.com/office/spreadsheetml/2010/11/ac" url="C:\Users\javie\Downloads\"/>
    </mc:Choice>
  </mc:AlternateContent>
  <xr:revisionPtr revIDLastSave="0" documentId="13_ncr:1_{0B81439D-55D7-4DDE-AC35-EA605AA148ED}" xr6:coauthVersionLast="47" xr6:coauthVersionMax="47" xr10:uidLastSave="{00000000-0000-0000-0000-000000000000}"/>
  <bookViews>
    <workbookView xWindow="-120" yWindow="-120" windowWidth="20730" windowHeight="11040" tabRatio="667" firstSheet="2" activeTab="5" xr2:uid="{00000000-000D-0000-FFFF-FFFF00000000}"/>
  </bookViews>
  <sheets>
    <sheet name="INDICE" sheetId="6" r:id="rId1"/>
    <sheet name="1.PROGRAMACION CUATRIENIO" sheetId="61" r:id="rId2"/>
    <sheet name="2. RESUMEN EJECUTIVO" sheetId="47" r:id="rId3"/>
    <sheet name="3. EJEC PRESUPUESTAL" sheetId="70" r:id="rId4"/>
    <sheet name="4. ACTIVIDADES Y TAREAS" sheetId="73" r:id="rId5"/>
    <sheet name="5. METAS PDD" sheetId="54" r:id="rId6"/>
  </sheets>
  <definedNames>
    <definedName name="_01A" localSheetId="2">#REF!</definedName>
    <definedName name="_01A" localSheetId="5">#REF!</definedName>
    <definedName name="_01A">#REF!</definedName>
    <definedName name="_xlnm._FilterDatabase" localSheetId="2" hidden="1">'2. RESUMEN EJECUTIVO'!$B$20:$H$21</definedName>
    <definedName name="_xlnm._FilterDatabase" localSheetId="3" hidden="1">'3. EJEC PRESUPUESTAL'!$A$26:$H$111</definedName>
    <definedName name="A" localSheetId="2">#REF!</definedName>
    <definedName name="A" localSheetId="5">#REF!</definedName>
    <definedName name="A">#REF!</definedName>
    <definedName name="a_proy4025" localSheetId="2">#REF!</definedName>
    <definedName name="a_proy4025" localSheetId="5">#REF!</definedName>
    <definedName name="a_proy4025">#REF!</definedName>
    <definedName name="_xlnm.Print_Area" localSheetId="2">'2. RESUMEN EJECUTIVO'!$A$20:$D$26</definedName>
    <definedName name="_xlnm.Print_Area" localSheetId="5">'5. METAS PDD'!$A$4:$O$29</definedName>
    <definedName name="B">#REF!,#REF!,#REF!,#REF!,#REF!,#REF!,#REF!,#REF!,#REF!,#REF!,#REF!,#REF!,#REF!</definedName>
    <definedName name="Buscar">#REF!</definedName>
    <definedName name="EJE" localSheetId="2">#REF!,#REF!,#REF!,#REF!,#REF!,#REF!,#REF!,#REF!,#REF!,#REF!,#REF!,#REF!,#REF!</definedName>
    <definedName name="EJE" localSheetId="5">#REF!,#REF!,#REF!,#REF!,#REF!,#REF!,#REF!,#REF!,#REF!,#REF!,#REF!,#REF!,#REF!</definedName>
    <definedName name="EJE">#REF!,#REF!,#REF!,#REF!,#REF!,#REF!,#REF!,#REF!,#REF!,#REF!,#REF!,#REF!,#REF!</definedName>
    <definedName name="ejecut" localSheetId="2">#REF!,#REF!,#REF!,#REF!,#REF!,#REF!,#REF!,#REF!,#REF!,#REF!,#REF!,#REF!,#REF!</definedName>
    <definedName name="ejecut" localSheetId="5">#REF!,#REF!,#REF!,#REF!,#REF!,#REF!,#REF!,#REF!,#REF!,#REF!,#REF!,#REF!,#REF!</definedName>
    <definedName name="ejecut">#REF!,#REF!,#REF!,#REF!,#REF!,#REF!,#REF!,#REF!,#REF!,#REF!,#REF!,#REF!,#REF!</definedName>
    <definedName name="EJECUT_1" localSheetId="2">#REF!,#REF!,#REF!,#REF!,#REF!,#REF!,#REF!,#REF!,#REF!,#REF!,#REF!,#REF!,#REF!</definedName>
    <definedName name="EJECUT_1" localSheetId="5">#REF!,#REF!,#REF!,#REF!,#REF!,#REF!,#REF!,#REF!,#REF!,#REF!,#REF!,#REF!,#REF!</definedName>
    <definedName name="EJECUT_1">#REF!,#REF!,#REF!,#REF!,#REF!,#REF!,#REF!,#REF!,#REF!,#REF!,#REF!,#REF!,#REF!</definedName>
    <definedName name="ejecut_og2" localSheetId="2">#REF!,#REF!,#REF!,#REF!,#REF!,#REF!,#REF!,#REF!,#REF!,#REF!,#REF!,#REF!,#REF!</definedName>
    <definedName name="ejecut_og2" localSheetId="5">#REF!,#REF!,#REF!,#REF!,#REF!,#REF!,#REF!,#REF!,#REF!,#REF!,#REF!,#REF!,#REF!</definedName>
    <definedName name="ejecut_og2">#REF!,#REF!,#REF!,#REF!,#REF!,#REF!,#REF!,#REF!,#REF!,#REF!,#REF!,#REF!,#REF!</definedName>
    <definedName name="iNDICADORES" localSheetId="2">#REF!,#REF!,#REF!,#REF!,#REF!,#REF!,#REF!,#REF!,#REF!,#REF!,#REF!,#REF!,#REF!</definedName>
    <definedName name="iNDICADORES" localSheetId="5">#REF!,#REF!,#REF!,#REF!,#REF!,#REF!,#REF!,#REF!,#REF!,#REF!,#REF!,#REF!,#REF!</definedName>
    <definedName name="iNDICADORES">#REF!,#REF!,#REF!,#REF!,#REF!,#REF!,#REF!,#REF!,#REF!,#REF!,#REF!,#REF!,#REF!</definedName>
    <definedName name="iNDICADORES1" localSheetId="2">#REF!</definedName>
    <definedName name="iNDICADORES1" localSheetId="5">#REF!</definedName>
    <definedName name="iNDICADORES1">#REF!</definedName>
    <definedName name="INDICADORES2">#REF!,#REF!,#REF!,#REF!,#REF!,#REF!,#REF!,#REF!,#REF!,#REF!,#REF!,#REF!,#REF!</definedName>
    <definedName name="inf">#REF!</definedName>
    <definedName name="localidad">#REF!</definedName>
    <definedName name="medida">#REF!</definedName>
    <definedName name="metas">#REF!</definedName>
    <definedName name="Objetivosestratégicos">#REF!</definedName>
    <definedName name="OG_01_12" localSheetId="2">#REF!</definedName>
    <definedName name="OG_01_12" localSheetId="5">#REF!</definedName>
    <definedName name="OG_01_12">#REF!</definedName>
    <definedName name="Periodicidadindicador">#REF!</definedName>
    <definedName name="PROY4022" localSheetId="2">#REF!</definedName>
    <definedName name="PROY4022" localSheetId="5">#REF!</definedName>
    <definedName name="PROY4022">#REF!</definedName>
    <definedName name="PROY4024" localSheetId="2">#REF!</definedName>
    <definedName name="PROY4024" localSheetId="5">#REF!</definedName>
    <definedName name="PROY4024">#REF!</definedName>
    <definedName name="PROY4024_2" localSheetId="2">#REF!</definedName>
    <definedName name="PROY4024_2" localSheetId="5">#REF!</definedName>
    <definedName name="PROY4024_2">#REF!</definedName>
    <definedName name="proy4025" localSheetId="2">#REF!</definedName>
    <definedName name="proy4025" localSheetId="5">#REF!</definedName>
    <definedName name="proy4025">#REF!</definedName>
    <definedName name="PROY4027" localSheetId="2">#REF!</definedName>
    <definedName name="PROY4027" localSheetId="5">#REF!</definedName>
    <definedName name="PROY4027">#REF!</definedName>
    <definedName name="proy4027_ac1" localSheetId="2">#REF!</definedName>
    <definedName name="proy4027_ac1" localSheetId="5">#REF!</definedName>
    <definedName name="proy4027_ac1">#REF!</definedName>
    <definedName name="PROY4028" localSheetId="2">#REF!</definedName>
    <definedName name="PROY4028" localSheetId="5">#REF!</definedName>
    <definedName name="PROY4028">#REF!</definedName>
    <definedName name="PROY4029" localSheetId="2">#REF!</definedName>
    <definedName name="PROY4029" localSheetId="5">#REF!</definedName>
    <definedName name="PROY4029">#REF!</definedName>
    <definedName name="PROY4125" localSheetId="2">#REF!</definedName>
    <definedName name="PROY4125" localSheetId="5">#REF!</definedName>
    <definedName name="PROY4125">#REF!</definedName>
    <definedName name="PROY4125_11OG" localSheetId="2">#REF!</definedName>
    <definedName name="PROY4125_11OG" localSheetId="5">#REF!</definedName>
    <definedName name="PROY4125_11OG">#REF!</definedName>
    <definedName name="PROY4280" localSheetId="2">#REF!</definedName>
    <definedName name="PROY4280" localSheetId="5">#REF!</definedName>
    <definedName name="PROY4280">#REF!</definedName>
    <definedName name="PROY4281" localSheetId="2">#REF!</definedName>
    <definedName name="PROY4281" localSheetId="5">#REF!</definedName>
    <definedName name="PROY4281">#REF!</definedName>
    <definedName name="PROY4281_A1" localSheetId="2">#REF!</definedName>
    <definedName name="PROY4281_A1" localSheetId="5">#REF!</definedName>
    <definedName name="PROY4281_A1">#REF!</definedName>
    <definedName name="PROYEC_10961" localSheetId="2">#REF!</definedName>
    <definedName name="PROYEC_10961" localSheetId="5">#REF!</definedName>
    <definedName name="PROYEC_10961">#REF!</definedName>
    <definedName name="PROYECTOS">#REF!</definedName>
    <definedName name="Tipo">#REF!</definedName>
    <definedName name="XXX_XXX_111" localSheetId="2">#REF!</definedName>
    <definedName name="XXX_XXX_111" localSheetId="5">#REF!</definedName>
    <definedName name="XXX_XXX_111">#REF!</definedName>
    <definedName name="XXXX" localSheetId="2">#REF!</definedName>
    <definedName name="XXXX" localSheetId="5">#REF!</definedName>
    <definedName name="X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5" i="61" l="1"/>
  <c r="H25" i="54"/>
  <c r="H22" i="54"/>
  <c r="I40" i="61" l="1"/>
  <c r="G24" i="47" l="1"/>
  <c r="G25" i="47"/>
  <c r="G26" i="47"/>
  <c r="G23" i="47" l="1"/>
  <c r="G22" i="47"/>
  <c r="H121" i="70"/>
  <c r="D121" i="70"/>
  <c r="H120" i="70"/>
  <c r="D120" i="70"/>
  <c r="H119" i="70"/>
  <c r="D119" i="70"/>
  <c r="H118" i="70"/>
  <c r="D118" i="70"/>
  <c r="H117" i="70"/>
  <c r="D117" i="70"/>
  <c r="C122" i="70" l="1"/>
  <c r="B122" i="70"/>
  <c r="D112" i="70"/>
  <c r="C104" i="70"/>
  <c r="D122" i="70" l="1"/>
  <c r="H122" i="70"/>
  <c r="B114" i="70"/>
  <c r="E23" i="70"/>
  <c r="D27" i="47"/>
  <c r="D23" i="70" s="1"/>
  <c r="M20" i="61"/>
  <c r="M40" i="61"/>
  <c r="M35" i="61"/>
  <c r="M30" i="61"/>
  <c r="M25" i="61"/>
  <c r="I20" i="61"/>
  <c r="DN61" i="73"/>
  <c r="DN60" i="73"/>
  <c r="DN58" i="73"/>
  <c r="DN57" i="73"/>
  <c r="DN56" i="73"/>
  <c r="DN55" i="73"/>
  <c r="DN53" i="73"/>
  <c r="DN52" i="73"/>
  <c r="DN51" i="73"/>
  <c r="DN50" i="73"/>
  <c r="DN49" i="73"/>
  <c r="DN48" i="73"/>
  <c r="DN47" i="73"/>
  <c r="DN46" i="73"/>
  <c r="DN45" i="73"/>
  <c r="DN44" i="73"/>
  <c r="DN43" i="73"/>
  <c r="DN42" i="73"/>
  <c r="DN41" i="73"/>
  <c r="DN40" i="73"/>
  <c r="DN39" i="73"/>
  <c r="DN38" i="73"/>
  <c r="DN37" i="73"/>
  <c r="DN36" i="73"/>
  <c r="DN35" i="73"/>
  <c r="DN34" i="73"/>
  <c r="DN33" i="73"/>
  <c r="DN32" i="73"/>
  <c r="DN31" i="73"/>
  <c r="DN30" i="73"/>
  <c r="DN29" i="73"/>
  <c r="DN28" i="73"/>
  <c r="DN27" i="73"/>
  <c r="DN26" i="73"/>
  <c r="DN25" i="73"/>
  <c r="DN24" i="73"/>
  <c r="DN23" i="73"/>
  <c r="DN22" i="73"/>
  <c r="X22" i="73"/>
  <c r="DM56" i="73"/>
  <c r="DM23" i="73" l="1"/>
  <c r="DM24" i="73"/>
  <c r="DM25" i="73"/>
  <c r="DM26" i="73"/>
  <c r="DM27" i="73"/>
  <c r="DM28" i="73"/>
  <c r="DM29" i="73"/>
  <c r="DM30" i="73"/>
  <c r="DM31" i="73"/>
  <c r="DM32" i="73"/>
  <c r="DM33" i="73"/>
  <c r="DM34" i="73"/>
  <c r="DM35" i="73"/>
  <c r="DM36" i="73"/>
  <c r="DM37" i="73"/>
  <c r="DM38" i="73"/>
  <c r="DM39" i="73"/>
  <c r="DM40" i="73"/>
  <c r="DM41" i="73"/>
  <c r="DM42" i="73"/>
  <c r="DM43" i="73"/>
  <c r="DM44" i="73"/>
  <c r="DM45" i="73"/>
  <c r="DM46" i="73"/>
  <c r="DM47" i="73"/>
  <c r="DM48" i="73"/>
  <c r="DM49" i="73"/>
  <c r="DM50" i="73"/>
  <c r="DM51" i="73"/>
  <c r="DM52" i="73"/>
  <c r="DM53" i="73"/>
  <c r="DM54" i="73"/>
  <c r="DN54" i="73" s="1"/>
  <c r="DM55" i="73"/>
  <c r="DM57" i="73"/>
  <c r="DM58" i="73"/>
  <c r="DM59" i="73"/>
  <c r="DN59" i="73" s="1"/>
  <c r="DM60" i="73"/>
  <c r="DM61" i="73"/>
  <c r="DM22" i="73"/>
  <c r="EQ61" i="73"/>
  <c r="EQ60" i="73"/>
  <c r="EQ59" i="73"/>
  <c r="EQ58" i="73"/>
  <c r="EQ57" i="73"/>
  <c r="EQ56" i="73"/>
  <c r="EQ55" i="73"/>
  <c r="EQ54" i="73"/>
  <c r="EQ53" i="73"/>
  <c r="EQ52" i="73"/>
  <c r="EQ51" i="73"/>
  <c r="EQ50" i="73"/>
  <c r="EQ49" i="73"/>
  <c r="EQ48" i="73"/>
  <c r="EQ47" i="73"/>
  <c r="EQ46" i="73"/>
  <c r="EQ45" i="73"/>
  <c r="EQ44" i="73"/>
  <c r="EQ43" i="73"/>
  <c r="EQ42" i="73"/>
  <c r="EQ41" i="73"/>
  <c r="EQ40" i="73"/>
  <c r="EQ39" i="73"/>
  <c r="EQ38" i="73"/>
  <c r="EQ37" i="73"/>
  <c r="EQ36" i="73"/>
  <c r="ER36" i="73" s="1"/>
  <c r="EQ35" i="73"/>
  <c r="EQ34" i="73"/>
  <c r="EQ33" i="73"/>
  <c r="EQ32" i="73"/>
  <c r="EQ31" i="73"/>
  <c r="EQ30" i="73"/>
  <c r="EQ29" i="73"/>
  <c r="EQ28" i="73"/>
  <c r="EQ27" i="73"/>
  <c r="EQ26" i="73"/>
  <c r="EQ25" i="73"/>
  <c r="EQ24" i="73"/>
  <c r="ER24" i="73" s="1"/>
  <c r="EQ23" i="73"/>
  <c r="EQ22" i="73"/>
  <c r="EP61" i="73"/>
  <c r="EP60" i="73"/>
  <c r="EP59" i="73"/>
  <c r="EP58" i="73"/>
  <c r="EP57" i="73"/>
  <c r="EP56" i="73"/>
  <c r="EP55" i="73"/>
  <c r="EP54" i="73"/>
  <c r="EP53" i="73"/>
  <c r="EP52" i="73"/>
  <c r="EP51" i="73"/>
  <c r="EP50" i="73"/>
  <c r="EP49" i="73"/>
  <c r="EP48" i="73"/>
  <c r="ER48" i="73" s="1"/>
  <c r="EP47" i="73"/>
  <c r="EP46" i="73"/>
  <c r="EP45" i="73"/>
  <c r="EP44" i="73"/>
  <c r="EP43" i="73"/>
  <c r="EP42" i="73"/>
  <c r="EP41" i="73"/>
  <c r="EP40" i="73"/>
  <c r="EP39" i="73"/>
  <c r="EP38" i="73"/>
  <c r="EP37" i="73"/>
  <c r="EP36" i="73"/>
  <c r="EP35" i="73"/>
  <c r="EP34" i="73"/>
  <c r="EP33" i="73"/>
  <c r="EP32" i="73"/>
  <c r="EP31" i="73"/>
  <c r="EP30" i="73"/>
  <c r="EP29" i="73"/>
  <c r="EP28" i="73"/>
  <c r="EP27" i="73"/>
  <c r="EP26" i="73"/>
  <c r="EP25" i="73"/>
  <c r="EP24" i="73"/>
  <c r="EP23" i="73"/>
  <c r="EP22" i="73"/>
  <c r="EG22" i="73"/>
  <c r="EH61" i="73"/>
  <c r="EH60" i="73"/>
  <c r="EH59" i="73"/>
  <c r="EH58" i="73"/>
  <c r="EH57" i="73"/>
  <c r="EH56" i="73"/>
  <c r="EH55" i="73"/>
  <c r="EH54" i="73"/>
  <c r="EH53" i="73"/>
  <c r="EH52" i="73"/>
  <c r="EH51" i="73"/>
  <c r="EH50" i="73"/>
  <c r="EH49" i="73"/>
  <c r="EH48" i="73"/>
  <c r="EH47" i="73"/>
  <c r="EH46" i="73"/>
  <c r="EH45" i="73"/>
  <c r="EH44" i="73"/>
  <c r="EH43" i="73"/>
  <c r="EH42" i="73"/>
  <c r="EH41" i="73"/>
  <c r="EI41" i="73" s="1"/>
  <c r="EH40" i="73"/>
  <c r="EH39" i="73"/>
  <c r="EH38" i="73"/>
  <c r="EH37" i="73"/>
  <c r="EH36" i="73"/>
  <c r="EH35" i="73"/>
  <c r="EH34" i="73"/>
  <c r="EH33" i="73"/>
  <c r="EH32" i="73"/>
  <c r="EH31" i="73"/>
  <c r="EH30" i="73"/>
  <c r="EH29" i="73"/>
  <c r="EH28" i="73"/>
  <c r="EH27" i="73"/>
  <c r="EH26" i="73"/>
  <c r="EH25" i="73"/>
  <c r="EH24" i="73"/>
  <c r="EI24" i="73" s="1"/>
  <c r="EH23" i="73"/>
  <c r="EH22" i="73"/>
  <c r="EG61" i="73"/>
  <c r="EI61" i="73" s="1"/>
  <c r="EG60" i="73"/>
  <c r="EG59" i="73"/>
  <c r="EG58" i="73"/>
  <c r="EI58" i="73" s="1"/>
  <c r="EG57" i="73"/>
  <c r="EG56" i="73"/>
  <c r="EI56" i="73" s="1"/>
  <c r="EG55" i="73"/>
  <c r="EI55" i="73" s="1"/>
  <c r="EG54" i="73"/>
  <c r="EI54" i="73" s="1"/>
  <c r="EG53" i="73"/>
  <c r="EG52" i="73"/>
  <c r="EG51" i="73"/>
  <c r="EG50" i="73"/>
  <c r="EG49" i="73"/>
  <c r="EG48" i="73"/>
  <c r="EG47" i="73"/>
  <c r="EG46" i="73"/>
  <c r="EG45" i="73"/>
  <c r="EG44" i="73"/>
  <c r="EI44" i="73" s="1"/>
  <c r="EG43" i="73"/>
  <c r="EG42" i="73"/>
  <c r="EG41" i="73"/>
  <c r="EG40" i="73"/>
  <c r="EG39" i="73"/>
  <c r="EG38" i="73"/>
  <c r="EG37" i="73"/>
  <c r="EG36" i="73"/>
  <c r="EG35" i="73"/>
  <c r="EG34" i="73"/>
  <c r="EG33" i="73"/>
  <c r="EG32" i="73"/>
  <c r="EG31" i="73"/>
  <c r="EG30" i="73"/>
  <c r="EG29" i="73"/>
  <c r="EG28" i="73"/>
  <c r="EG27" i="73"/>
  <c r="EG26" i="73"/>
  <c r="EG25" i="73"/>
  <c r="EG24" i="73"/>
  <c r="EG23" i="73"/>
  <c r="DY61" i="73"/>
  <c r="DY60" i="73"/>
  <c r="DY59" i="73"/>
  <c r="DY58" i="73"/>
  <c r="DY56" i="73"/>
  <c r="DY55" i="73"/>
  <c r="DY54" i="73"/>
  <c r="DY53" i="73"/>
  <c r="DY52" i="73"/>
  <c r="DY51" i="73"/>
  <c r="DY50" i="73"/>
  <c r="DY49" i="73"/>
  <c r="DY48" i="73"/>
  <c r="DY47" i="73"/>
  <c r="DY46" i="73"/>
  <c r="DY45" i="73"/>
  <c r="DY44" i="73"/>
  <c r="DY43" i="73"/>
  <c r="DY42" i="73"/>
  <c r="DY41" i="73"/>
  <c r="DY40" i="73"/>
  <c r="DY39" i="73"/>
  <c r="DY38" i="73"/>
  <c r="DY37" i="73"/>
  <c r="DY36" i="73"/>
  <c r="DY35" i="73"/>
  <c r="DY34" i="73"/>
  <c r="DY33" i="73"/>
  <c r="DY32" i="73"/>
  <c r="DY31" i="73"/>
  <c r="DY30" i="73"/>
  <c r="DY29" i="73"/>
  <c r="DY28" i="73"/>
  <c r="DY27" i="73"/>
  <c r="DY26" i="73"/>
  <c r="DY25" i="73"/>
  <c r="DY24" i="73"/>
  <c r="DY23" i="73"/>
  <c r="DX61" i="73"/>
  <c r="DX60" i="73"/>
  <c r="DX59" i="73"/>
  <c r="DX58" i="73"/>
  <c r="DX57" i="73"/>
  <c r="DX56" i="73"/>
  <c r="DX55" i="73"/>
  <c r="DX54" i="73"/>
  <c r="DX53" i="73"/>
  <c r="DX52" i="73"/>
  <c r="DX51" i="73"/>
  <c r="DX50" i="73"/>
  <c r="DX49" i="73"/>
  <c r="DX48" i="73"/>
  <c r="DX47" i="73"/>
  <c r="DX46" i="73"/>
  <c r="DX45" i="73"/>
  <c r="DX44" i="73"/>
  <c r="DX43" i="73"/>
  <c r="DX42" i="73"/>
  <c r="DX41" i="73"/>
  <c r="DX40" i="73"/>
  <c r="DX39" i="73"/>
  <c r="DX38" i="73"/>
  <c r="DX37" i="73"/>
  <c r="DX36" i="73"/>
  <c r="DX35" i="73"/>
  <c r="DX34" i="73"/>
  <c r="DX33" i="73"/>
  <c r="DX32" i="73"/>
  <c r="DX31" i="73"/>
  <c r="DX30" i="73"/>
  <c r="DX29" i="73"/>
  <c r="DX28" i="73"/>
  <c r="DX27" i="73"/>
  <c r="DX26" i="73"/>
  <c r="DX25" i="73"/>
  <c r="DX24" i="73"/>
  <c r="DX23" i="73"/>
  <c r="DY22" i="73"/>
  <c r="DX22" i="73"/>
  <c r="BT48" i="73"/>
  <c r="ER61" i="73" l="1"/>
  <c r="ER58" i="73"/>
  <c r="EI33" i="73"/>
  <c r="ER52" i="73"/>
  <c r="ER49" i="73"/>
  <c r="EI49" i="73"/>
  <c r="EI32" i="73"/>
  <c r="ER60" i="73"/>
  <c r="EI60" i="73"/>
  <c r="ER59" i="73"/>
  <c r="EI59" i="73"/>
  <c r="EI57" i="73"/>
  <c r="ER53" i="73"/>
  <c r="ER51" i="73"/>
  <c r="ER50" i="73"/>
  <c r="EI48" i="73"/>
  <c r="ER47" i="73"/>
  <c r="EI47" i="73"/>
  <c r="ER46" i="73"/>
  <c r="EI46" i="73"/>
  <c r="EI45" i="73"/>
  <c r="EI43" i="73"/>
  <c r="EI42" i="73"/>
  <c r="ER41" i="73"/>
  <c r="ER40" i="73"/>
  <c r="ER39" i="73"/>
  <c r="EI37" i="73"/>
  <c r="ER38" i="73"/>
  <c r="ER37" i="73"/>
  <c r="EI36" i="73"/>
  <c r="EI35" i="73"/>
  <c r="ER35" i="73"/>
  <c r="EI34" i="73"/>
  <c r="ER34" i="73"/>
  <c r="EI31" i="73"/>
  <c r="EI30" i="73"/>
  <c r="ER29" i="73"/>
  <c r="ER28" i="73"/>
  <c r="ER27" i="73"/>
  <c r="ER26" i="73"/>
  <c r="ER25" i="73"/>
  <c r="EI25" i="73"/>
  <c r="ER23" i="73"/>
  <c r="EI23" i="73"/>
  <c r="EI26" i="73"/>
  <c r="EI38" i="73"/>
  <c r="EI50" i="73"/>
  <c r="ER30" i="73"/>
  <c r="ER42" i="73"/>
  <c r="ER54" i="73"/>
  <c r="EI27" i="73"/>
  <c r="EI39" i="73"/>
  <c r="EI51" i="73"/>
  <c r="ER31" i="73"/>
  <c r="ER43" i="73"/>
  <c r="ER55" i="73"/>
  <c r="EI28" i="73"/>
  <c r="EI40" i="73"/>
  <c r="EI52" i="73"/>
  <c r="ER32" i="73"/>
  <c r="ER44" i="73"/>
  <c r="ER56" i="73"/>
  <c r="EI29" i="73"/>
  <c r="EI53" i="73"/>
  <c r="EI22" i="73"/>
  <c r="ER33" i="73"/>
  <c r="ER45" i="73"/>
  <c r="ER57" i="73"/>
  <c r="I26" i="54" l="1"/>
  <c r="I25" i="54"/>
  <c r="DO53" i="73" l="1"/>
  <c r="DH51" i="73"/>
  <c r="DG51" i="73"/>
  <c r="DH49" i="73"/>
  <c r="DJ48" i="73" s="1"/>
  <c r="DG49" i="73"/>
  <c r="DG48" i="73"/>
  <c r="CZ51" i="73"/>
  <c r="CY51" i="73"/>
  <c r="CZ49" i="73"/>
  <c r="CY49" i="73"/>
  <c r="CY48" i="73"/>
  <c r="DA48" i="73" s="1"/>
  <c r="CR51" i="73"/>
  <c r="CQ51" i="73"/>
  <c r="CR49" i="73"/>
  <c r="CQ49" i="73"/>
  <c r="CQ48" i="73"/>
  <c r="CS48" i="73" s="1"/>
  <c r="DH46" i="73"/>
  <c r="DG46" i="73"/>
  <c r="DH43" i="73"/>
  <c r="DG43" i="73"/>
  <c r="DH39" i="73"/>
  <c r="DJ39" i="73" s="1"/>
  <c r="DG39" i="73"/>
  <c r="DI39" i="73" s="1"/>
  <c r="DH61" i="73"/>
  <c r="DG61" i="73"/>
  <c r="DH58" i="73"/>
  <c r="DG58" i="73"/>
  <c r="DH57" i="73"/>
  <c r="DG57" i="73"/>
  <c r="DH56" i="73"/>
  <c r="DG56" i="73"/>
  <c r="DH55" i="73"/>
  <c r="DG55" i="73"/>
  <c r="DH53" i="73"/>
  <c r="DG53" i="73"/>
  <c r="CZ61" i="73"/>
  <c r="CY61" i="73"/>
  <c r="CZ58" i="73"/>
  <c r="CY58" i="73"/>
  <c r="CZ57" i="73"/>
  <c r="CZ56" i="73"/>
  <c r="CZ55" i="73"/>
  <c r="CY55" i="73"/>
  <c r="CZ53" i="73"/>
  <c r="CY53" i="73"/>
  <c r="CR61" i="73"/>
  <c r="CQ61" i="73"/>
  <c r="CR58" i="73"/>
  <c r="CQ58" i="73"/>
  <c r="CR57" i="73"/>
  <c r="CQ57" i="73"/>
  <c r="CR56" i="73"/>
  <c r="CQ56" i="73"/>
  <c r="CR55" i="73"/>
  <c r="CQ55" i="73"/>
  <c r="CR53" i="73"/>
  <c r="CQ53" i="73"/>
  <c r="CJ61" i="73"/>
  <c r="CI61" i="73"/>
  <c r="CJ58" i="73"/>
  <c r="CI58" i="73"/>
  <c r="CJ57" i="73"/>
  <c r="CI57" i="73"/>
  <c r="CJ56" i="73"/>
  <c r="CI56" i="73"/>
  <c r="CJ55" i="73"/>
  <c r="CI55" i="73"/>
  <c r="CJ53" i="73"/>
  <c r="CI53" i="73"/>
  <c r="CJ51" i="73"/>
  <c r="CI51" i="73"/>
  <c r="CJ49" i="73"/>
  <c r="CI49" i="73"/>
  <c r="CI48" i="73"/>
  <c r="CB61" i="73"/>
  <c r="CA61" i="73"/>
  <c r="CB58" i="73"/>
  <c r="CA58" i="73"/>
  <c r="CB57" i="73"/>
  <c r="CA57" i="73"/>
  <c r="CB56" i="73"/>
  <c r="CA56" i="73"/>
  <c r="CB55" i="73"/>
  <c r="CA55" i="73"/>
  <c r="CB53" i="73"/>
  <c r="CD53" i="73" s="1"/>
  <c r="CA53" i="73"/>
  <c r="CB51" i="73"/>
  <c r="CA51" i="73"/>
  <c r="CB49" i="73"/>
  <c r="CA49" i="73"/>
  <c r="CA48" i="73"/>
  <c r="CC48" i="73" s="1"/>
  <c r="BT61" i="73"/>
  <c r="BS61" i="73"/>
  <c r="BT58" i="73"/>
  <c r="BS58" i="73"/>
  <c r="BT57" i="73"/>
  <c r="BS57" i="73"/>
  <c r="BT56" i="73"/>
  <c r="BS56" i="73"/>
  <c r="BT55" i="73"/>
  <c r="BS55" i="73"/>
  <c r="BT53" i="73"/>
  <c r="BS53" i="73"/>
  <c r="BT51" i="73"/>
  <c r="BS51" i="73"/>
  <c r="BT49" i="73"/>
  <c r="BS49" i="73"/>
  <c r="BS48" i="73"/>
  <c r="BU48" i="73" s="1"/>
  <c r="BL61" i="73"/>
  <c r="BK61" i="73"/>
  <c r="BL58" i="73"/>
  <c r="BK58" i="73"/>
  <c r="BL57" i="73"/>
  <c r="BK57" i="73"/>
  <c r="BL56" i="73"/>
  <c r="BK56" i="73"/>
  <c r="BL55" i="73"/>
  <c r="BK55" i="73"/>
  <c r="BL53" i="73"/>
  <c r="BK53" i="73"/>
  <c r="BM53" i="73" s="1"/>
  <c r="BL51" i="73"/>
  <c r="BK51" i="73"/>
  <c r="BL49" i="73"/>
  <c r="BK49" i="73"/>
  <c r="BK48" i="73"/>
  <c r="BM48" i="73" s="1"/>
  <c r="BD61" i="73"/>
  <c r="BC61" i="73"/>
  <c r="BD58" i="73"/>
  <c r="BC58" i="73"/>
  <c r="BD57" i="73"/>
  <c r="BC57" i="73"/>
  <c r="BD56" i="73"/>
  <c r="BC56" i="73"/>
  <c r="BD55" i="73"/>
  <c r="BC55" i="73"/>
  <c r="BD53" i="73"/>
  <c r="BC53" i="73"/>
  <c r="BD51" i="73"/>
  <c r="BC51" i="73"/>
  <c r="BD49" i="73"/>
  <c r="BF48" i="73" s="1"/>
  <c r="BC49" i="73"/>
  <c r="BC48" i="73"/>
  <c r="AV61" i="73"/>
  <c r="AU61" i="73"/>
  <c r="AV58" i="73"/>
  <c r="AU58" i="73"/>
  <c r="AV57" i="73"/>
  <c r="AU57" i="73"/>
  <c r="AV56" i="73"/>
  <c r="AU56" i="73"/>
  <c r="AV55" i="73"/>
  <c r="AU55" i="73"/>
  <c r="AV53" i="73"/>
  <c r="AU53" i="73"/>
  <c r="AV51" i="73"/>
  <c r="AU51" i="73"/>
  <c r="AV49" i="73"/>
  <c r="AX48" i="73" s="1"/>
  <c r="AU49" i="73"/>
  <c r="AU48" i="73"/>
  <c r="AN61" i="73"/>
  <c r="AM61" i="73"/>
  <c r="AN58" i="73"/>
  <c r="AM58" i="73"/>
  <c r="AN57" i="73"/>
  <c r="AM57" i="73"/>
  <c r="AN56" i="73"/>
  <c r="AM56" i="73"/>
  <c r="AN55" i="73"/>
  <c r="AM55" i="73"/>
  <c r="AN53" i="73"/>
  <c r="AM53" i="73"/>
  <c r="AN51" i="73"/>
  <c r="AM51" i="73"/>
  <c r="AN49" i="73"/>
  <c r="AP48" i="73" s="1"/>
  <c r="AM49" i="73"/>
  <c r="AM48" i="73"/>
  <c r="AO48" i="73" s="1"/>
  <c r="AF61" i="73"/>
  <c r="AE61" i="73"/>
  <c r="AF58" i="73"/>
  <c r="AE58" i="73"/>
  <c r="AF57" i="73"/>
  <c r="AE57" i="73"/>
  <c r="AF56" i="73"/>
  <c r="AE56" i="73"/>
  <c r="AF55" i="73"/>
  <c r="AE55" i="73"/>
  <c r="AF53" i="73"/>
  <c r="AE53" i="73"/>
  <c r="AF51" i="73"/>
  <c r="AE51" i="73"/>
  <c r="AF49" i="73"/>
  <c r="AH48" i="73" s="1"/>
  <c r="AE49" i="73"/>
  <c r="AE48" i="73"/>
  <c r="AG48" i="73" s="1"/>
  <c r="CZ46" i="73"/>
  <c r="CZ43" i="73"/>
  <c r="CZ39" i="73"/>
  <c r="CY46" i="73"/>
  <c r="CY43" i="73"/>
  <c r="CY39" i="73"/>
  <c r="DA39" i="73" s="1"/>
  <c r="CR46" i="73"/>
  <c r="CR43" i="73"/>
  <c r="CR39" i="73"/>
  <c r="CQ46" i="73"/>
  <c r="CQ43" i="73"/>
  <c r="CQ39" i="73"/>
  <c r="CS39" i="73" s="1"/>
  <c r="CJ46" i="73"/>
  <c r="CJ43" i="73"/>
  <c r="CJ39" i="73"/>
  <c r="CI46" i="73"/>
  <c r="CI43" i="73"/>
  <c r="CI39" i="73"/>
  <c r="CK39" i="73" s="1"/>
  <c r="BT46" i="73"/>
  <c r="BT43" i="73"/>
  <c r="BT39" i="73"/>
  <c r="BS46" i="73"/>
  <c r="BS43" i="73"/>
  <c r="BS39" i="73"/>
  <c r="BU39" i="73" s="1"/>
  <c r="CB46" i="73"/>
  <c r="CB43" i="73"/>
  <c r="CB39" i="73"/>
  <c r="CA46" i="73"/>
  <c r="CA43" i="73"/>
  <c r="CA39" i="73"/>
  <c r="CC39" i="73" s="1"/>
  <c r="BL46" i="73"/>
  <c r="BL43" i="73"/>
  <c r="BL39" i="73"/>
  <c r="BK46" i="73"/>
  <c r="BK43" i="73"/>
  <c r="BK39" i="73"/>
  <c r="BM39" i="73" s="1"/>
  <c r="BD46" i="73"/>
  <c r="BD43" i="73"/>
  <c r="BD39" i="73"/>
  <c r="BC46" i="73"/>
  <c r="BC43" i="73"/>
  <c r="BC39" i="73"/>
  <c r="BE39" i="73" s="1"/>
  <c r="AV46" i="73"/>
  <c r="AV43" i="73"/>
  <c r="AV39" i="73"/>
  <c r="AU46" i="73"/>
  <c r="AU43" i="73"/>
  <c r="AU39" i="73"/>
  <c r="AW39" i="73" s="1"/>
  <c r="AN46" i="73"/>
  <c r="AN43" i="73"/>
  <c r="AN39" i="73"/>
  <c r="AM46" i="73"/>
  <c r="AM43" i="73"/>
  <c r="AM39" i="73"/>
  <c r="AO39" i="73" s="1"/>
  <c r="AF46" i="73"/>
  <c r="AF43" i="73"/>
  <c r="AF39" i="73"/>
  <c r="AE46" i="73"/>
  <c r="AE43" i="73"/>
  <c r="AE39" i="73"/>
  <c r="AG39" i="73" s="1"/>
  <c r="DO39" i="73"/>
  <c r="DO40" i="73"/>
  <c r="DO41" i="73"/>
  <c r="DO42" i="73"/>
  <c r="DO43" i="73"/>
  <c r="DO44" i="73"/>
  <c r="DO45" i="73"/>
  <c r="DO46" i="73"/>
  <c r="DO47" i="73"/>
  <c r="DO38" i="73"/>
  <c r="DO37" i="73"/>
  <c r="DH37" i="73"/>
  <c r="DJ37" i="73" s="1"/>
  <c r="DG37" i="73"/>
  <c r="DI37" i="73" s="1"/>
  <c r="CZ37" i="73"/>
  <c r="DB37" i="73" s="1"/>
  <c r="CY37" i="73"/>
  <c r="DA37" i="73" s="1"/>
  <c r="CR37" i="73"/>
  <c r="CT37" i="73" s="1"/>
  <c r="CQ37" i="73"/>
  <c r="CS37" i="73" s="1"/>
  <c r="CJ37" i="73"/>
  <c r="CL37" i="73" s="1"/>
  <c r="CI37" i="73"/>
  <c r="CK37" i="73" s="1"/>
  <c r="CB37" i="73"/>
  <c r="CD37" i="73" s="1"/>
  <c r="CA37" i="73"/>
  <c r="CC37" i="73" s="1"/>
  <c r="BT37" i="73"/>
  <c r="BV37" i="73" s="1"/>
  <c r="BS37" i="73"/>
  <c r="BU37" i="73" s="1"/>
  <c r="BL37" i="73"/>
  <c r="BN37" i="73" s="1"/>
  <c r="BK37" i="73"/>
  <c r="BM37" i="73" s="1"/>
  <c r="BD37" i="73"/>
  <c r="BF37" i="73" s="1"/>
  <c r="BC37" i="73"/>
  <c r="BE37" i="73" s="1"/>
  <c r="AV37" i="73"/>
  <c r="AX37" i="73" s="1"/>
  <c r="AU37" i="73"/>
  <c r="AW37" i="73" s="1"/>
  <c r="AN37" i="73"/>
  <c r="AP37" i="73" s="1"/>
  <c r="AM37" i="73"/>
  <c r="AO37" i="73" s="1"/>
  <c r="AF37" i="73"/>
  <c r="AH37" i="73" s="1"/>
  <c r="AE37" i="73"/>
  <c r="AG37" i="73" s="1"/>
  <c r="W39" i="73"/>
  <c r="DP37" i="73"/>
  <c r="DP38" i="73"/>
  <c r="DP39" i="73"/>
  <c r="DP40" i="73"/>
  <c r="DP41" i="73"/>
  <c r="DP42" i="73"/>
  <c r="DP43" i="73"/>
  <c r="DP44" i="73"/>
  <c r="DP45" i="73"/>
  <c r="DP46" i="73"/>
  <c r="DP47" i="73"/>
  <c r="DP48" i="73"/>
  <c r="DP49" i="73"/>
  <c r="DP50" i="73"/>
  <c r="DP51" i="73"/>
  <c r="DP52" i="73"/>
  <c r="DP53" i="73"/>
  <c r="DP54" i="73"/>
  <c r="DP55" i="73"/>
  <c r="DP56" i="73"/>
  <c r="DP57" i="73"/>
  <c r="DP58" i="73"/>
  <c r="DP59" i="73"/>
  <c r="DP60" i="73"/>
  <c r="DP61" i="73"/>
  <c r="DO36" i="73"/>
  <c r="DO48" i="73"/>
  <c r="DO49" i="73"/>
  <c r="DO50" i="73"/>
  <c r="DO51" i="73"/>
  <c r="DO52" i="73"/>
  <c r="DO54" i="73"/>
  <c r="DO55" i="73"/>
  <c r="DO56" i="73"/>
  <c r="DO57" i="73"/>
  <c r="DO58" i="73"/>
  <c r="DO59" i="73"/>
  <c r="DO60" i="73"/>
  <c r="DO61" i="73"/>
  <c r="DP23" i="73"/>
  <c r="DP24" i="73"/>
  <c r="DP25" i="73"/>
  <c r="DP26" i="73"/>
  <c r="DP27" i="73"/>
  <c r="DP28" i="73"/>
  <c r="DP29" i="73"/>
  <c r="DP30" i="73"/>
  <c r="DP31" i="73"/>
  <c r="DP32" i="73"/>
  <c r="DP33" i="73"/>
  <c r="DP34" i="73"/>
  <c r="DP35" i="73"/>
  <c r="DP36" i="73"/>
  <c r="DP22" i="73"/>
  <c r="DO23" i="73"/>
  <c r="DO24" i="73"/>
  <c r="DO25" i="73"/>
  <c r="DO26" i="73"/>
  <c r="DO27" i="73"/>
  <c r="DO28" i="73"/>
  <c r="DO29" i="73"/>
  <c r="DO30" i="73"/>
  <c r="DO31" i="73"/>
  <c r="DO32" i="73"/>
  <c r="DO33" i="73"/>
  <c r="DO34" i="73"/>
  <c r="DO35" i="73"/>
  <c r="DO22" i="73"/>
  <c r="BL34" i="73"/>
  <c r="BL31" i="73"/>
  <c r="BL26" i="73"/>
  <c r="BL22" i="73"/>
  <c r="BN22" i="73" s="1"/>
  <c r="BK34" i="73"/>
  <c r="BK31" i="73"/>
  <c r="BK26" i="73"/>
  <c r="BK22" i="73"/>
  <c r="BD34" i="73"/>
  <c r="BD31" i="73"/>
  <c r="BD26" i="73"/>
  <c r="BD22" i="73"/>
  <c r="BF22" i="73" s="1"/>
  <c r="BC34" i="73"/>
  <c r="BC31" i="73"/>
  <c r="BC26" i="73"/>
  <c r="BC22" i="73"/>
  <c r="BE22" i="73" s="1"/>
  <c r="AV34" i="73"/>
  <c r="AV31" i="73"/>
  <c r="AV26" i="73"/>
  <c r="AV22" i="73"/>
  <c r="AU34" i="73"/>
  <c r="AU31" i="73"/>
  <c r="AU26" i="73"/>
  <c r="AU22" i="73"/>
  <c r="AW22" i="73" s="1"/>
  <c r="AN34" i="73"/>
  <c r="AN31" i="73"/>
  <c r="AN26" i="73"/>
  <c r="AN22" i="73"/>
  <c r="AP22" i="73" s="1"/>
  <c r="AM34" i="73"/>
  <c r="AM31" i="73"/>
  <c r="AM26" i="73"/>
  <c r="AM22" i="73"/>
  <c r="AF34" i="73"/>
  <c r="AF31" i="73"/>
  <c r="AF26" i="73"/>
  <c r="AE34" i="73"/>
  <c r="AE31" i="73"/>
  <c r="AE26" i="73"/>
  <c r="DH34" i="73"/>
  <c r="DH31" i="73"/>
  <c r="DH26" i="73"/>
  <c r="DH22" i="73"/>
  <c r="DJ22" i="73" s="1"/>
  <c r="DG34" i="73"/>
  <c r="DG31" i="73"/>
  <c r="DG26" i="73"/>
  <c r="DG22" i="73"/>
  <c r="CZ34" i="73"/>
  <c r="CZ31" i="73"/>
  <c r="CZ26" i="73"/>
  <c r="CZ22" i="73"/>
  <c r="DB22" i="73" s="1"/>
  <c r="CY34" i="73"/>
  <c r="CY31" i="73"/>
  <c r="CY26" i="73"/>
  <c r="CY22" i="73"/>
  <c r="DA22" i="73" s="1"/>
  <c r="CR34" i="73"/>
  <c r="CR31" i="73"/>
  <c r="CR26" i="73"/>
  <c r="CR22" i="73"/>
  <c r="CQ34" i="73"/>
  <c r="CQ31" i="73"/>
  <c r="CQ26" i="73"/>
  <c r="CQ22" i="73"/>
  <c r="CS22" i="73" s="1"/>
  <c r="CJ34" i="73"/>
  <c r="CJ31" i="73"/>
  <c r="CJ26" i="73"/>
  <c r="CJ22" i="73"/>
  <c r="CI34" i="73"/>
  <c r="CI31" i="73"/>
  <c r="CI26" i="73"/>
  <c r="CI22" i="73"/>
  <c r="CK22" i="73" s="1"/>
  <c r="CB34" i="73"/>
  <c r="CB31" i="73"/>
  <c r="CB26" i="73"/>
  <c r="CB22" i="73"/>
  <c r="CA34" i="73"/>
  <c r="CA31" i="73"/>
  <c r="CA26" i="73"/>
  <c r="CA22" i="73"/>
  <c r="CC22" i="73" s="1"/>
  <c r="BT34" i="73"/>
  <c r="BT31" i="73"/>
  <c r="BT26" i="73"/>
  <c r="BS34" i="73"/>
  <c r="BS31" i="73"/>
  <c r="BT22" i="73"/>
  <c r="BS26" i="73"/>
  <c r="BS22" i="73"/>
  <c r="BU22" i="73" s="1"/>
  <c r="Q91" i="73"/>
  <c r="P91" i="73"/>
  <c r="X61" i="73"/>
  <c r="X58" i="73"/>
  <c r="X57" i="73"/>
  <c r="X56" i="73"/>
  <c r="X55" i="73"/>
  <c r="X53" i="73"/>
  <c r="X51" i="73"/>
  <c r="X49" i="73"/>
  <c r="X48" i="73"/>
  <c r="X46" i="73"/>
  <c r="X43" i="73"/>
  <c r="X39" i="73"/>
  <c r="X37" i="73"/>
  <c r="X34" i="73"/>
  <c r="X31" i="73"/>
  <c r="X26" i="73"/>
  <c r="W61" i="73"/>
  <c r="W58" i="73"/>
  <c r="W57" i="73"/>
  <c r="W56" i="73"/>
  <c r="W55" i="73"/>
  <c r="W53" i="73"/>
  <c r="W51" i="73"/>
  <c r="W49" i="73"/>
  <c r="W48" i="73"/>
  <c r="W46" i="73"/>
  <c r="W43" i="73"/>
  <c r="W37" i="73"/>
  <c r="W34" i="73"/>
  <c r="W31" i="73"/>
  <c r="W26" i="73"/>
  <c r="W22" i="73"/>
  <c r="CL48" i="73" l="1"/>
  <c r="CL22" i="73"/>
  <c r="CD48" i="73"/>
  <c r="CD22" i="73"/>
  <c r="BV22" i="73"/>
  <c r="Y39" i="73"/>
  <c r="ED39" i="73" s="1"/>
  <c r="DR39" i="73"/>
  <c r="EA39" i="73"/>
  <c r="DI53" i="73"/>
  <c r="EA51" i="73"/>
  <c r="DR51" i="73"/>
  <c r="ET43" i="73"/>
  <c r="EK43" i="73"/>
  <c r="DS43" i="73"/>
  <c r="EB43" i="73"/>
  <c r="AH39" i="73"/>
  <c r="AX39" i="73"/>
  <c r="BN39" i="73"/>
  <c r="BV39" i="73"/>
  <c r="CT39" i="73"/>
  <c r="AW53" i="73"/>
  <c r="BE48" i="73"/>
  <c r="BV48" i="73"/>
  <c r="DJ53" i="73"/>
  <c r="DB48" i="73"/>
  <c r="Y48" i="73"/>
  <c r="DR48" i="73"/>
  <c r="EA48" i="73"/>
  <c r="EB61" i="73"/>
  <c r="DS61" i="73"/>
  <c r="EK61" i="73"/>
  <c r="ET61" i="73"/>
  <c r="DR49" i="73"/>
  <c r="EA49" i="73"/>
  <c r="CS53" i="73"/>
  <c r="AG53" i="73"/>
  <c r="CL53" i="73"/>
  <c r="CT53" i="73"/>
  <c r="DB53" i="73"/>
  <c r="EK46" i="73"/>
  <c r="DS46" i="73"/>
  <c r="DT46" i="73" s="1"/>
  <c r="ET46" i="73"/>
  <c r="EB46" i="73"/>
  <c r="DA53" i="73"/>
  <c r="DR55" i="73"/>
  <c r="EA55" i="73"/>
  <c r="Y22" i="73"/>
  <c r="ET49" i="73"/>
  <c r="EB49" i="73"/>
  <c r="EK49" i="73"/>
  <c r="DS49" i="73"/>
  <c r="DQ44" i="73"/>
  <c r="AH53" i="73"/>
  <c r="BU53" i="73"/>
  <c r="DI48" i="73"/>
  <c r="EA46" i="73"/>
  <c r="DR46" i="73"/>
  <c r="Z37" i="73"/>
  <c r="DV37" i="73" s="1"/>
  <c r="DS37" i="73"/>
  <c r="EB37" i="73"/>
  <c r="EK37" i="73"/>
  <c r="ET37" i="73"/>
  <c r="EA26" i="73"/>
  <c r="DR57" i="73"/>
  <c r="DT57" i="73" s="1"/>
  <c r="EA57" i="73"/>
  <c r="EB51" i="73"/>
  <c r="DS51" i="73"/>
  <c r="EK51" i="73"/>
  <c r="BV53" i="73"/>
  <c r="Z39" i="73"/>
  <c r="EB39" i="73"/>
  <c r="EK39" i="73"/>
  <c r="ET39" i="73"/>
  <c r="DS39" i="73"/>
  <c r="Y53" i="73"/>
  <c r="DU53" i="73" s="1"/>
  <c r="EA53" i="73"/>
  <c r="DR53" i="73"/>
  <c r="ET51" i="73"/>
  <c r="EA58" i="73"/>
  <c r="DR58" i="73"/>
  <c r="Z53" i="73"/>
  <c r="EB53" i="73"/>
  <c r="ET53" i="73"/>
  <c r="DS53" i="73"/>
  <c r="EK53" i="73"/>
  <c r="CT22" i="73"/>
  <c r="DI22" i="73"/>
  <c r="BE53" i="73"/>
  <c r="EK34" i="73"/>
  <c r="EB34" i="73"/>
  <c r="ET34" i="73"/>
  <c r="BN53" i="73"/>
  <c r="EA31" i="73"/>
  <c r="EA34" i="73"/>
  <c r="EA61" i="73"/>
  <c r="DR61" i="73"/>
  <c r="ET55" i="73"/>
  <c r="EB55" i="73"/>
  <c r="EK55" i="73"/>
  <c r="DS55" i="73"/>
  <c r="AP39" i="73"/>
  <c r="BF39" i="73"/>
  <c r="CD39" i="73"/>
  <c r="CL39" i="73"/>
  <c r="DB39" i="73"/>
  <c r="BF53" i="73"/>
  <c r="DS31" i="73"/>
  <c r="AX53" i="73"/>
  <c r="CK53" i="73"/>
  <c r="Y37" i="73"/>
  <c r="ED37" i="73" s="1"/>
  <c r="EA37" i="73"/>
  <c r="DR37" i="73"/>
  <c r="Z22" i="73"/>
  <c r="EK26" i="73"/>
  <c r="ET26" i="73"/>
  <c r="EB26" i="73"/>
  <c r="DS56" i="73"/>
  <c r="ET56" i="73"/>
  <c r="EK56" i="73"/>
  <c r="EB56" i="73"/>
  <c r="AO22" i="73"/>
  <c r="AX22" i="73"/>
  <c r="BM22" i="73"/>
  <c r="AO53" i="73"/>
  <c r="AW48" i="73"/>
  <c r="BN48" i="73"/>
  <c r="CT48" i="73"/>
  <c r="DS58" i="73"/>
  <c r="EB58" i="73"/>
  <c r="EK58" i="73"/>
  <c r="ET58" i="73"/>
  <c r="Z48" i="73"/>
  <c r="DS48" i="73"/>
  <c r="EB48" i="73"/>
  <c r="ET48" i="73"/>
  <c r="EK48" i="73"/>
  <c r="DR56" i="73"/>
  <c r="EA56" i="73"/>
  <c r="DR43" i="73"/>
  <c r="EA43" i="73"/>
  <c r="ET31" i="73"/>
  <c r="EB31" i="73"/>
  <c r="EK31" i="73"/>
  <c r="EB57" i="73"/>
  <c r="DS57" i="73"/>
  <c r="ET57" i="73"/>
  <c r="AP53" i="73"/>
  <c r="CC53" i="73"/>
  <c r="CK48" i="73"/>
  <c r="EJ58" i="73"/>
  <c r="ES58" i="73"/>
  <c r="ES55" i="73"/>
  <c r="EJ55" i="73"/>
  <c r="EJ53" i="73"/>
  <c r="ES53" i="73"/>
  <c r="EJ56" i="73"/>
  <c r="ES56" i="73"/>
  <c r="ES57" i="73"/>
  <c r="EJ57" i="73"/>
  <c r="EJ61" i="73"/>
  <c r="ES61" i="73"/>
  <c r="EJ51" i="73"/>
  <c r="ES51" i="73"/>
  <c r="EJ49" i="73"/>
  <c r="ES49" i="73"/>
  <c r="ES48" i="73"/>
  <c r="EJ48" i="73"/>
  <c r="ES46" i="73"/>
  <c r="EJ46" i="73"/>
  <c r="ES43" i="73"/>
  <c r="EJ43" i="73"/>
  <c r="EJ39" i="73"/>
  <c r="ES39" i="73"/>
  <c r="EJ37" i="73"/>
  <c r="ES37" i="73"/>
  <c r="ES34" i="73"/>
  <c r="EJ34" i="73"/>
  <c r="ES31" i="73"/>
  <c r="EJ31" i="73"/>
  <c r="ES26" i="73"/>
  <c r="EJ26" i="73"/>
  <c r="DQ29" i="73"/>
  <c r="DR26" i="73"/>
  <c r="DS26" i="73"/>
  <c r="DQ42" i="73"/>
  <c r="DR31" i="73"/>
  <c r="DR34" i="73"/>
  <c r="DS34" i="73"/>
  <c r="DQ28" i="73"/>
  <c r="DZ29" i="73"/>
  <c r="DV53" i="73"/>
  <c r="DZ54" i="73"/>
  <c r="EY27" i="73"/>
  <c r="DQ27" i="73"/>
  <c r="DQ30" i="73"/>
  <c r="DZ40" i="73"/>
  <c r="DZ61" i="73"/>
  <c r="DT53" i="73"/>
  <c r="DZ49" i="73"/>
  <c r="DQ43" i="73"/>
  <c r="DQ39" i="73"/>
  <c r="DT55" i="73"/>
  <c r="DT43" i="73"/>
  <c r="DQ45" i="73"/>
  <c r="DZ41" i="73"/>
  <c r="EY28" i="73"/>
  <c r="DQ60" i="73"/>
  <c r="DQ61" i="73"/>
  <c r="DQ59" i="73"/>
  <c r="DQ58" i="73"/>
  <c r="DQ57" i="73"/>
  <c r="DQ55" i="73"/>
  <c r="DQ54" i="73"/>
  <c r="DQ53" i="73"/>
  <c r="DZ59" i="73"/>
  <c r="DQ56" i="73"/>
  <c r="DZ52" i="73"/>
  <c r="DQ52" i="73"/>
  <c r="DZ51" i="73"/>
  <c r="DQ51" i="73"/>
  <c r="DZ50" i="73"/>
  <c r="DQ50" i="73"/>
  <c r="DQ49" i="73"/>
  <c r="DQ48" i="73"/>
  <c r="DZ39" i="73"/>
  <c r="DQ41" i="73"/>
  <c r="DQ47" i="73"/>
  <c r="DQ46" i="73"/>
  <c r="DQ40" i="73"/>
  <c r="EL26" i="73" l="1"/>
  <c r="ED53" i="73"/>
  <c r="EW39" i="73"/>
  <c r="EN39" i="73"/>
  <c r="EE39" i="73"/>
  <c r="EN53" i="73"/>
  <c r="EW53" i="73"/>
  <c r="EE37" i="73"/>
  <c r="EN37" i="73"/>
  <c r="EW37" i="73"/>
  <c r="DU37" i="73"/>
  <c r="DW37" i="73" s="1"/>
  <c r="EE53" i="73"/>
  <c r="EE48" i="73"/>
  <c r="EN48" i="73"/>
  <c r="EW48" i="73"/>
  <c r="ED48" i="73"/>
  <c r="EM53" i="73"/>
  <c r="EV53" i="73"/>
  <c r="EM48" i="73"/>
  <c r="EV48" i="73"/>
  <c r="EV39" i="73"/>
  <c r="EM39" i="73"/>
  <c r="EV37" i="73"/>
  <c r="EM37" i="73"/>
  <c r="DT49" i="73"/>
  <c r="DZ28" i="73"/>
  <c r="DZ47" i="73"/>
  <c r="DZ56" i="73"/>
  <c r="DZ48" i="73"/>
  <c r="DT58" i="73"/>
  <c r="DT51" i="73"/>
  <c r="DV39" i="73"/>
  <c r="EC51" i="73"/>
  <c r="DU39" i="73"/>
  <c r="DU48" i="73"/>
  <c r="DT39" i="73"/>
  <c r="EC58" i="73"/>
  <c r="EC53" i="73"/>
  <c r="EC61" i="73"/>
  <c r="EC56" i="73"/>
  <c r="DZ43" i="73"/>
  <c r="EC57" i="73"/>
  <c r="DT48" i="73"/>
  <c r="DZ27" i="73"/>
  <c r="DW53" i="73"/>
  <c r="EC46" i="73"/>
  <c r="DZ46" i="73"/>
  <c r="DZ42" i="73"/>
  <c r="EC49" i="73"/>
  <c r="EC48" i="73"/>
  <c r="EC39" i="73"/>
  <c r="EC55" i="73"/>
  <c r="EL51" i="73"/>
  <c r="DZ45" i="73"/>
  <c r="DT61" i="73"/>
  <c r="DV48" i="73"/>
  <c r="DZ44" i="73"/>
  <c r="DT56" i="73"/>
  <c r="DZ60" i="73"/>
  <c r="DZ58" i="73"/>
  <c r="DZ57" i="73"/>
  <c r="DZ55" i="73"/>
  <c r="DZ53" i="73"/>
  <c r="EX48" i="73" l="1"/>
  <c r="EF39" i="73"/>
  <c r="DW39" i="73"/>
  <c r="EL55" i="73"/>
  <c r="EL57" i="73"/>
  <c r="EL46" i="73"/>
  <c r="EL43" i="73"/>
  <c r="EF37" i="73"/>
  <c r="EL53" i="73"/>
  <c r="EL39" i="73"/>
  <c r="EL48" i="73"/>
  <c r="EU56" i="73"/>
  <c r="EL56" i="73"/>
  <c r="EO39" i="73"/>
  <c r="EX39" i="73"/>
  <c r="EL61" i="73"/>
  <c r="EU51" i="73"/>
  <c r="EU39" i="73"/>
  <c r="DW48" i="73"/>
  <c r="EL49" i="73"/>
  <c r="EF53" i="73"/>
  <c r="EC43" i="73"/>
  <c r="EU49" i="73" l="1"/>
  <c r="EU48" i="73"/>
  <c r="EL58" i="73"/>
  <c r="EU53" i="73"/>
  <c r="EU46" i="73"/>
  <c r="EU57" i="73"/>
  <c r="EF48" i="73"/>
  <c r="EO48" i="73"/>
  <c r="EU43" i="73"/>
  <c r="EX53" i="73"/>
  <c r="EO53" i="73"/>
  <c r="EU55" i="73"/>
  <c r="EU61" i="73"/>
  <c r="EX37" i="73"/>
  <c r="EO37" i="73"/>
  <c r="EU58" i="73"/>
  <c r="I62" i="73"/>
  <c r="EY38" i="73" l="1"/>
  <c r="EY37" i="73"/>
  <c r="EY36" i="73"/>
  <c r="EY35" i="73"/>
  <c r="EY34" i="73"/>
  <c r="EY33" i="73"/>
  <c r="EY32" i="73"/>
  <c r="EY31" i="73"/>
  <c r="EY30" i="73"/>
  <c r="EY26" i="73"/>
  <c r="EY25" i="73"/>
  <c r="EY24" i="73"/>
  <c r="EY23" i="73"/>
  <c r="EY22" i="73"/>
  <c r="AF22" i="73"/>
  <c r="AE22" i="73"/>
  <c r="AG22" i="73" l="1"/>
  <c r="EJ22" i="73"/>
  <c r="EA22" i="73"/>
  <c r="ES22" i="73"/>
  <c r="AH22" i="73"/>
  <c r="ET22" i="73"/>
  <c r="EK22" i="73"/>
  <c r="EB22" i="73"/>
  <c r="DS22" i="73"/>
  <c r="DR22" i="73"/>
  <c r="DZ25" i="73"/>
  <c r="DQ23" i="73"/>
  <c r="DZ34" i="73"/>
  <c r="DQ24" i="73"/>
  <c r="DZ33" i="73"/>
  <c r="DQ22" i="73"/>
  <c r="DQ25" i="73"/>
  <c r="ER22" i="73"/>
  <c r="DZ24" i="73"/>
  <c r="DZ32" i="73"/>
  <c r="DQ36" i="73"/>
  <c r="DQ37" i="73"/>
  <c r="DQ33" i="73"/>
  <c r="DQ35" i="73"/>
  <c r="DZ37" i="73"/>
  <c r="DQ38" i="73"/>
  <c r="DZ35" i="73"/>
  <c r="DQ31" i="73"/>
  <c r="DZ26" i="73"/>
  <c r="DZ31" i="73"/>
  <c r="DQ34" i="73"/>
  <c r="DZ36" i="73"/>
  <c r="DZ22" i="73"/>
  <c r="DZ23" i="73"/>
  <c r="DZ38" i="73"/>
  <c r="DQ26" i="73"/>
  <c r="DZ30" i="73"/>
  <c r="DQ32" i="73"/>
  <c r="EE22" i="73" l="1"/>
  <c r="EN22" i="73"/>
  <c r="EO22" i="73" s="1"/>
  <c r="EW22" i="73"/>
  <c r="DV22" i="73"/>
  <c r="ED22" i="73"/>
  <c r="DU22" i="73"/>
  <c r="EM22" i="73"/>
  <c r="EV22" i="73"/>
  <c r="EC34" i="73"/>
  <c r="EL34" i="73"/>
  <c r="EU34" i="73"/>
  <c r="EL37" i="73"/>
  <c r="EL31" i="73"/>
  <c r="DT26" i="73"/>
  <c r="EU37" i="73"/>
  <c r="EC26" i="73"/>
  <c r="EU31" i="73"/>
  <c r="EU26" i="73"/>
  <c r="EL22" i="73"/>
  <c r="EU22" i="73"/>
  <c r="DT37" i="73"/>
  <c r="EC31" i="73"/>
  <c r="DT22" i="73"/>
  <c r="DT31" i="73"/>
  <c r="DT34" i="73"/>
  <c r="EC22" i="73"/>
  <c r="EC37" i="73"/>
  <c r="EX22" i="73" l="1"/>
  <c r="DW22" i="73"/>
  <c r="EF22" i="73"/>
  <c r="I22" i="54"/>
  <c r="L27" i="47" l="1"/>
  <c r="J27" i="47"/>
  <c r="I27" i="47"/>
  <c r="K23" i="47"/>
  <c r="M23" i="47" s="1"/>
  <c r="K24" i="47"/>
  <c r="M24" i="47" s="1"/>
  <c r="K25" i="47"/>
  <c r="M25" i="47" s="1"/>
  <c r="K26" i="47"/>
  <c r="M26" i="47" s="1"/>
  <c r="M22" i="47"/>
  <c r="H26" i="47"/>
  <c r="H25" i="47"/>
  <c r="H24" i="47"/>
  <c r="H23" i="47"/>
  <c r="H22" i="47"/>
  <c r="C27" i="47"/>
  <c r="E23" i="47"/>
  <c r="E24" i="47"/>
  <c r="E25" i="47"/>
  <c r="E26" i="47"/>
  <c r="E22" i="47"/>
  <c r="L58" i="61"/>
  <c r="L57" i="61"/>
  <c r="L56" i="61"/>
  <c r="L55" i="61"/>
  <c r="L54" i="61"/>
  <c r="K54" i="61"/>
  <c r="M45" i="61"/>
  <c r="K45" i="61"/>
  <c r="K40" i="61"/>
  <c r="K35" i="61"/>
  <c r="K30" i="61"/>
  <c r="K25" i="61"/>
  <c r="K20" i="61"/>
  <c r="I45" i="61"/>
  <c r="I30" i="61"/>
  <c r="I25" i="61"/>
  <c r="G45" i="61"/>
  <c r="G35" i="61"/>
  <c r="G30" i="61"/>
  <c r="G25" i="61"/>
  <c r="G20" i="61"/>
  <c r="K50" i="61" l="1"/>
  <c r="L59" i="61"/>
  <c r="E27" i="47"/>
  <c r="K27" i="47"/>
  <c r="I28" i="47" l="1"/>
  <c r="M27" i="47" l="1"/>
  <c r="K56" i="61" l="1"/>
  <c r="K55" i="61"/>
  <c r="C28" i="47"/>
  <c r="K58" i="61" l="1"/>
  <c r="K57" i="61" l="1"/>
  <c r="K59" i="61" s="1"/>
  <c r="M50" i="61" l="1"/>
  <c r="E24" i="70"/>
  <c r="F23" i="70" l="1"/>
  <c r="F24" i="70" s="1"/>
  <c r="D24" i="70"/>
  <c r="C19"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tc={4F40E02B-95D4-466B-B061-B79E150BCEFA}</author>
    <author>tc={F3DED123-0501-47CD-A1DB-65244D8C5B9E}</author>
  </authors>
  <commentList>
    <comment ref="E20" authorId="0" shapeId="0" xr:uid="{4F40E02B-95D4-466B-B061-B79E150BCEF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Es tipo EFICACIA</t>
        </r>
      </text>
    </comment>
    <comment ref="F20" authorId="1" shapeId="0" xr:uid="{F3DED123-0501-47CD-A1DB-65244D8C5B9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Por favor describir las metas</t>
        </r>
      </text>
    </comment>
  </commentList>
</comments>
</file>

<file path=xl/sharedStrings.xml><?xml version="1.0" encoding="utf-8"?>
<sst xmlns="http://schemas.openxmlformats.org/spreadsheetml/2006/main" count="1123" uniqueCount="548">
  <si>
    <t>PROCESO DIRECCIONAMIENTO ESTRATEGICO</t>
  </si>
  <si>
    <t>SEGUIMIENTO AL PLAN DE ACCIÓN INSTITUCIONAL</t>
  </si>
  <si>
    <t>Código: PE01-PR06-F02</t>
  </si>
  <si>
    <t>Versión: 5.0</t>
  </si>
  <si>
    <t>FORMATO DE SEGUIMIENTO AL PLAN DE ACCIÓN INSTITUCIONAL</t>
  </si>
  <si>
    <t>INDICE</t>
  </si>
  <si>
    <t xml:space="preserve">INDICE PROGRAMACIÓN
APROBADA Y REGISTRADA EN SEGPLAN </t>
  </si>
  <si>
    <t>Documentos que deben ser usados como referencia para diligenciar la programación de metas y presupuesto:</t>
  </si>
  <si>
    <t>1. Perfil del proyecto de inversión</t>
  </si>
  <si>
    <t>2. Plan de Acción</t>
  </si>
  <si>
    <t>3. Ficha EBI</t>
  </si>
  <si>
    <t>4. Herramienta Financiera y BOGDATA</t>
  </si>
  <si>
    <t>INSTRUCTIVO DE DILIGENCIAMIENTO - TODAS LAS CELDAS CUENTA CON LAS INSTRUCCIÓNES PARA SU DILIGENCIAMIENTO</t>
  </si>
  <si>
    <t xml:space="preserve">PROCESO DIRECCIONAMIENTO ESTRATÉGICO </t>
  </si>
  <si>
    <t>PLAN DE DESARROLLO :</t>
  </si>
  <si>
    <t>Bogotá Camina Segura</t>
  </si>
  <si>
    <t>OBJETIVO ESTRATEGICO:</t>
  </si>
  <si>
    <t>Objetivo 2: Bogotá confía en su bien-estar</t>
  </si>
  <si>
    <t>PROGRAMA:</t>
  </si>
  <si>
    <t>Programa 15: Bogotá protege todas las formas de vida</t>
  </si>
  <si>
    <t>META PLAN DE DESARROLLO:</t>
  </si>
  <si>
    <t>151- Atender 70.000 animales en los programas de atención integral de la fauna doméstica y en condición de presunto maltrato del Distrito Capital
152 - Desarrollar los 2 programas de atención a especies sinantrópicas orientados a la atención médica veterinaria y control poblacional humanitario para palomas de plaza (Columba livia) y la atención de enjambres de abejas (Apis melífera) orientados a la protección y el bienestar animal.
153- Esterilizar 320.000 perros y gatos incluyendo los que están en condición de vulnerabilidad, en el Distrito, a través de alianzas y una gestión eficiente</t>
  </si>
  <si>
    <t>NÚMERO Y PROYECTO INVERSIÓN:</t>
  </si>
  <si>
    <t>7933- Optimización de los servicios para la atención integral y bienestar de animales domésticos, de granja y especies no convencionales en Bogotá D.C.</t>
  </si>
  <si>
    <t>OBJETIVO GENERAL DEL PROYECTO INVERSION:</t>
  </si>
  <si>
    <t>Aumentar la cobertura para la atención de animales dómesticos, sinantrópicos, de granja y especies no convencionales en condición de vulnerabilidad en el Distrito Capital</t>
  </si>
  <si>
    <t>SUBDIRECTOR(A) - GERENTE DEL PROYECTO:</t>
  </si>
  <si>
    <t>Laura Vivian Idrobo Arévalo</t>
  </si>
  <si>
    <t>SUBDIRECCIÓN O ÁREA:</t>
  </si>
  <si>
    <t>Subdirectora de Atención a la Fauna</t>
  </si>
  <si>
    <t>PERIODO DEL SEGUIMIENTO:</t>
  </si>
  <si>
    <t>De</t>
  </si>
  <si>
    <t>1 de octubre</t>
  </si>
  <si>
    <t>A</t>
  </si>
  <si>
    <t>31 de octubre</t>
  </si>
  <si>
    <t>PROGRAMACIÓN CUATRIENIO</t>
  </si>
  <si>
    <t>Cifras en pesos</t>
  </si>
  <si>
    <t>OBJETIVO ESPECIFICO DEL PROYECTO DE INVERSIÓN</t>
  </si>
  <si>
    <t>No.  META/ ACTIVIDAD</t>
  </si>
  <si>
    <t>DESCRIPCIÓN DE LA META / ACTIVIDAD</t>
  </si>
  <si>
    <t>TIPO DE META</t>
  </si>
  <si>
    <t xml:space="preserve">VIGENCIA </t>
  </si>
  <si>
    <t>MAGNITUD
PROGRAMADA AL CORTE DEL INFORME</t>
  </si>
  <si>
    <t>MAGNITUD TOTAL PROGRAMADA  2024 a 2027</t>
  </si>
  <si>
    <t>MAGNITUD
EJECUTADA AL CORTE DEL INFORME</t>
  </si>
  <si>
    <t>MAGNITUD TOTAL EJECUTADA AL CORTE DEL INFORME</t>
  </si>
  <si>
    <t>PRESUPUESTO 
PROGRAMADO AL CORTE DEL INFORME</t>
  </si>
  <si>
    <t>PRESUPUESTO TOTAL PROGRAMADO 2024 a 2027</t>
  </si>
  <si>
    <t>PRESUPUESTO
EJECUTADO AL CORTE DEL INFORME</t>
  </si>
  <si>
    <t>PRESUPUESTO TOTAL EJECUTADO AL CORTE DEL INFORME</t>
  </si>
  <si>
    <t>Realizar atención integral de animales domesticos, de granja, y especies no convencionales en condicion de vulnerabilidad en el Distrtio Capital.</t>
  </si>
  <si>
    <t>Brindar atención integral a 41.800 caninos y felinos en condición de vulnerabilidad en el distrito Capital a traves de brigadas médicas, urgencias veterinarias, custodia y adopciones en el Distrito Capital</t>
  </si>
  <si>
    <t>SUMA</t>
  </si>
  <si>
    <t>Prestar atención  integral a 5.000 animales de compañía que se encuentren bajo el cuidado de  proteccionistas, y rescatistas con hogares de paso y albergues de animales vulnerables a traves del Programa de Brigadas Médicas en las 20 localidades del Distrito Capital.</t>
  </si>
  <si>
    <t>Atender 23.200 animales dómesticos, de granja y especies no convencionales reportados a traves de denuncias por presunto maltrato animal en el Distrito Capital.</t>
  </si>
  <si>
    <t>Esterilizar 174.241 caninos y felinos en todas las localidades de la ciudad fortaleciendo la capacidad técnica de la estrategia Capturar Esterilizar y Soltar para la priorización de la atención de animales en condición de calle, ferales y semiferales y en condición de vulnerabilidad</t>
  </si>
  <si>
    <t>Fortalecer las acciones para la atención de animales sinantropicos a traves del desarrollo de dos programas para  la atención médica veterinaria y control poblacional humanitario para palomas de plaza (Columba Livia y  la atención y rehabilitación de enjambres de abejas (Apis melífera) .</t>
  </si>
  <si>
    <t>Implementar dos(2) programas de atención a especies sin antrópicas, orientados a la atención médica veterinaria y control poblacional humanitario para palomas de plaza (Columba Livia y a la atención y rehabilitación de enjambres de abejas (Apis melífera) y estrategias de educación ambiental.</t>
  </si>
  <si>
    <t>Fuente:  FICHA EBI, CADENA DE VALOR, MGA, DTS</t>
  </si>
  <si>
    <t>TOTAL PRESUPUESTO PROGRAMADO 2024-2027</t>
  </si>
  <si>
    <t>TOTAL PRESUPUESTO EJECUTADO AL CORTE DEL INFORME</t>
  </si>
  <si>
    <t>Vigencia</t>
  </si>
  <si>
    <t>Total presupuesto programado</t>
  </si>
  <si>
    <t>Total presupuesto ejecutado</t>
  </si>
  <si>
    <t>TOTAL PRESUPUESTO 2020-2024</t>
  </si>
  <si>
    <t>Subdirector de Atención a la Fauna</t>
  </si>
  <si>
    <t>1  de octubre</t>
  </si>
  <si>
    <t>RESUMEN EJECUTIVO VIGENCIA</t>
  </si>
  <si>
    <t>PRESUPUESTO VIGENCIA</t>
  </si>
  <si>
    <t>MAGNITUD</t>
  </si>
  <si>
    <t>PRESUPUESTO RESERVA</t>
  </si>
  <si>
    <t>No. META/ ACTIVIDAD</t>
  </si>
  <si>
    <t>PROGRAMADO</t>
  </si>
  <si>
    <t>EJECUTADO</t>
  </si>
  <si>
    <t>%</t>
  </si>
  <si>
    <t xml:space="preserve">PROGRAMACIÓN </t>
  </si>
  <si>
    <t>EJECUCIÓN</t>
  </si>
  <si>
    <t>LIBERADO/ ANULADO</t>
  </si>
  <si>
    <t>RESERVA DEFINITIVA</t>
  </si>
  <si>
    <t>AVANCES DE LA META
Aspectos relevantes frente a las acciones de cumplimiento de la meta relacionado con el plan de acción detallandos las magnitudes acumuladas en el period de seguimiento y que permiten evidenciar el avance.
 Asi mismo incluir resultados que se consideren logros producto de la gestión. Describir actores, tiempo, intenciones. Ejm: convenios importantes para el desarrollo de ciudad, articulaciones, alianzas, trabajos conjuntos, etc.</t>
  </si>
  <si>
    <t>RETRASOS PARA CUMPLIMIENTO META
Dificultades/retrasos:  Aspectos de la gestión o de la implementación que hayan retrasado el cumplimiento de la meta, deben ser en términos de ciudad y no orden administrativo o logístico.</t>
  </si>
  <si>
    <t xml:space="preserve">SOLUCIONES A LOS RETRASOS
Soluciones: acciones adelantadas para atenuar el impacto del retraso, establecer cronogramas, plazos, actividades puntuales que impedirán incumplimiento de la meta.
</t>
  </si>
  <si>
    <t xml:space="preserve">BENEFICIO PARA LA CIUDAD
Mencionar los beneficios que traen estas acciones para la ciudad o la población y cuál es la apuesta de transformación. </t>
  </si>
  <si>
    <t>Con corte al 31 de octubre de 2024 la meta presenta un avance acumulado de 2,816 animales atendidos en el cuatrienio y se avanzó en lo siguiente: 
· A través de brigadas médicas se atendieron 735 animales.
· Por Urgencias Veterinarias se atendieron 332 animales.
· Ingresaron 146 perros y gatos a la Unidad de Cuidado Animal por situación de abandono o remitidos por entidades como bomberos, policía y la secretaria Distrital de Salud para la prestación del servicio de custodia. 
· 133 animales encontraron hogar para toda la vida a través del Programa de Adopciones</t>
  </si>
  <si>
    <t xml:space="preserve">El retraso presentado en el Número de animales atendidos por los programas de brigadas médicas urgencias veterinarias adopciones y que ingresan por entidades externas bajo custodia de IDPYBA, se debe especialmente a los retrasos en la contratación del talento humano necesario para la prestación especifica del programa de Brigadas médicas.  </t>
  </si>
  <si>
    <t>Debido a las dificultades que se reprogramaran las atenciones  faltantes para realizarlas en los meses de  noviembre y diciembre de 2024.</t>
  </si>
  <si>
    <t>* Minimizar impactos negativos en la salud ambiental del Distrito Capital.
* Fortalecer la protección y bienestar de la fauna en el Distrito
* Brindar mayor oportunidad a los animales en condición vulnerable.
* Minimizar las barreras de acceso para la atención de animales de compañia en condición de vulnerabilidad.
• Mitigar las problemáticas de convivencia interespecie (humano-animal)</t>
  </si>
  <si>
    <t>Con corte al 31 de octubre de 2024, se atendieron 119 perros y gatos bajo el cuidado de recatistas y proteccionistas a traves del programa de brigadas médicas  en la ciudad de Bogotá</t>
  </si>
  <si>
    <t>El retraso presentado en el Número de animales atendidos por  brigadas médica, es ebido a que dicha meta se encuentra en consolidación y promoción para la adecuada prestación y aceptación del servicio por parte de las proteccionistas.</t>
  </si>
  <si>
    <t>Debido a las dificultades que se reprogramaran las atenciones  faltantes para realizarlas en los meses de septiembre, octubre, noviembre y diciembre de 2024.</t>
  </si>
  <si>
    <t>* Fortalecer la protección y bienestar de la fauna en el Distrito
* Minimizar las barreras de acceso para la atención de animales de compañia en condición de vulnerabilidad.</t>
  </si>
  <si>
    <t>Con corte al 31 de octubre  de 2024 a través del escuadrón anticrueldad se han atendido por presunto maltrato 1910 animales, entre perros, gatos, animales de granja y especies no convencionales.</t>
  </si>
  <si>
    <t>No Aplica</t>
  </si>
  <si>
    <t>Dado que los perros y gatos son susceptibles de reproducción descontrolada en el Distrito se encuentran en condiciones de vulnerabilidad, el programa de esterilización en la ciudad no solo contribuye al control poblacional de estas especies, sino que también promueve la protección y el bienestar de los animales. Además, fortalece la relación interespecie (humano-animal) desde una perspectiva de salud pública y protección animal.
A corte del 31 de octubre de 2024, se realizaron 2183 esterilizaciones; 1534 a traves del Punto Fijo de esterilizaciones ubicado en la Unidad de Cuidado Animal; y 649 animales a traves de Unidades Moviles Quirurgicas.</t>
  </si>
  <si>
    <t>Se han presentado retrasos debido demoras en la contratación del servicio tercerizado a traves de Unidades Móviles Quirurgicas, debido a el alza de precios del valor unitario de el procedimiento, razón por la cual se encuentra en estudio de alternativas que permitan optimizar los recursos y efectuar un mator número de procedimientos con el presupuesto asignado</t>
  </si>
  <si>
    <t>• Contribuir en el control poblacional de perros y gatos en las 20 localidades de la ciudad.                                 
• Reducir impactos negativos en la salud ambiental del Distrito Capital.                                                                     • Mitigar el abandono y maltrato  de los animales de compañía, atropellamientos de animales en condición de calle, y el número de agresiones por parte de animales a la ciudadanía entre otros.</t>
  </si>
  <si>
    <t>El programa de atención a la fauna sinantrópicas en Bogotá es  un esfuerzo significativo para el manejo y cuidado de especies como la paloma de plaza (Columba livia) y la abeja (Apis mellifera). En el caso de las Palomas de plaza, se dio continuidad a la georreferenciación y censos poblacionales continuos, permitiendo identificar puntos de alta concentración de esta especie, su comportamiento, interrelación con la ciudad, permitiendo una gestión más eficaz.   
También se inició la implementación de brigadas médicas y atención especializada en clínica operadora.A traves de a asesorías para la ciudadanía, promoviendo el cuidado responsable de esta especie de palomas en la ciudad, la sensibilización y capacitación sobre su importancia ecológica y los métodos adecuados para su manejo. En cuanto a las abejas (Apis Mellifera), la ciudad avanzó significativamente en la conservación y cuidado de esta especie vital en la ciudad. Además, con la puesta en marcha de la Clínica de Abejas y su rehabilitación y posterior adopción a apicultores locales, se benefició dicha población en términos de bienestar de la especie.  Este esfuerzo conjunto con el grupo BRAE del Cuerpo Oficial de Bomberos, comunidad científica, los apicultores y las autoridades locales, demuestra un compromiso con la protección ambiental y el desarrollo sostenible en la región. Este programa refleja un compromiso con la conservación de la biodiversidad urbana y el bienestar animal. 
Con corte al 31 de octubre de 2024, la meta presenta un avance acumulado del 0,1% , a traves de:
- 20 censos poblacionales georrefenciados en los puntos de mayos conventración de Palomas de Plaza (Columba livia).
- 27 visitas técnicas en respuesta a la ciudadania al reporte de afectaciones por Palomas de Plaza.
- 6 Asesorias telefonicas y vistuales  a la ciudadania con temas  relacionados con Palomas de Plaza
Atención médica especializada a 64 palomas de plaza en brigadas médicas y clinica de palomas.
En cuanto a las Abejas (Apis Mellifera) se realizó la recepción de siete (7) enjambres los cuales se encuentran en proceso de rehabilitación en la Clinica de Abejas para su posterior adopción.</t>
  </si>
  <si>
    <t>Se fortalece el programa que da lineamientos tecnicos para el manejo y la atención de animales sinantropicos, priorizando las especies Columba livia y Apis mellifera en el Distrito Capital</t>
  </si>
  <si>
    <t xml:space="preserve">Total </t>
  </si>
  <si>
    <t>EJECUCIÓN PRESUPUESTAL VIGENCIA</t>
  </si>
  <si>
    <t xml:space="preserve">RECURSOS VIGENCIA </t>
  </si>
  <si>
    <t>Apropiación inicial</t>
  </si>
  <si>
    <t>Modificaciones</t>
  </si>
  <si>
    <t>Apropiación vigente</t>
  </si>
  <si>
    <t>Presupuesto comprometido</t>
  </si>
  <si>
    <t>CDPs sin CRP</t>
  </si>
  <si>
    <t>Presupuesto Disponible</t>
  </si>
  <si>
    <t>Giros de vigencia</t>
  </si>
  <si>
    <t>Porcentajes de ejecución</t>
  </si>
  <si>
    <t>RECURSOS POR COMPROMETER (CDP SIN CRP) (1)</t>
  </si>
  <si>
    <t>CODIGO Y OBJETO A CONTRATAR</t>
  </si>
  <si>
    <t>No CDP</t>
  </si>
  <si>
    <t>TOTAL VALOR CDP´S</t>
  </si>
  <si>
    <t>MES EXPEDICIÓN CDP</t>
  </si>
  <si>
    <t xml:space="preserve">ESTADO Y OBSERVACIONES </t>
  </si>
  <si>
    <t>7933-1-BS-15-27-SUMINISTRO DE MEDICAMENTOS DE USO CONTROLADO CON ELFONDO NACIONAL DE ESTUPEFACIENTES</t>
  </si>
  <si>
    <t>El proceso de contratación se suscribió por un menor valor y se procederá con la liberación parcial del CDP para atender otras necesidades própias de la gestión misional</t>
  </si>
  <si>
    <t>7933-1-BS-15-12-PRESTAR EL SERVICIO DE DISPOSICIÓN FINAL DE RESIDUOS NOPELIGROSOS, RESULTANTE DE LAS ACTIVIDADES DESARROLLADAS POR LASUBDIRECCIÓN DE ATENCIÓN A LA FAUNA.</t>
  </si>
  <si>
    <t>7933-4-BS-15-49-PRESTAR EL SERVICIO DE DISPOSICIÓN FINAL DE RESIDUOS NOPELIGROSOS, RESULTANTE DE LAS ACTIVIDADES DESARROLLADAS POR LASUBDIRECCIÓN DE ATENCIÓN A LA FAUNA.</t>
  </si>
  <si>
    <t>7933-1-BS-15-9-PAGO SERVICIO DE GAS DE LA UNIDAD DE CUIDADO ANIMAL DE LASUBDIRECCIÓN DE ATENCIÓN A LA FAUNA</t>
  </si>
  <si>
    <t>El proceso de contratación se encuentra en proceso de suscripción para atender las necesidades de la entidad</t>
  </si>
  <si>
    <t>7933-1-BS-15-13-PRESTAR EL SERVICIO DE DOSIMETRIA PERSONAL PARADETERMINAR LA CANTIDAD DE RADIACION IONISANTE ABSORBIDA POR LOSPROFESIONALES QUE ESTAN EXPUESTOS A RADIACIONES EN LA SALA DE RAYOS X DELA UNIDAD DE CUIDADO ANIMAL</t>
  </si>
  <si>
    <t>7933-4-BS-15-50-PRESTAR EL SERVICIO DE DOSIMETRIA PERSONAL PARADETERMINAR LA CANTIDAD DE RADIACION IONISANTE ABSORBIDA POR LOSPROFESIONALES QUE ESTAN EXPUESTOS A RADIACIONES EN LA SALA DE RAYOS X DELA UNIDAD DE CUIDADO ANIMAL</t>
  </si>
  <si>
    <t>7933-4-BS-15-47-PAGO SERVICIO DE ENERGÍA DE LA UNIDAD DE CUIDADO ANIMALDE LA SUBDIRECCIÓN DE ATENCIÓN A LA FAUNA</t>
  </si>
  <si>
    <t>7933-1-BS-15-4-CONSTRUCCIÓN E INSTALACIÓN DE LAS REDES DE GAS NATURALDOMICILIARIO</t>
  </si>
  <si>
    <t>7933-1-BS-15-7-PAGO SERVICIO DE ACUEDUCTO Y ALCANTARILLADO DE LA UNIDADDE CUIDADO ANIMAL DE LA SUBDIRECCIÓN DE ATENCIÓN A LA FAUNA</t>
  </si>
  <si>
    <t>7933-1-BS-15-8-PAGO SERVICIO DE ENERGÍA DE LA UNIDAD DE CUIDADO ANIMALDE LA SUBDIRECCIÓN DE ATENCIÓN A LA FAUNA</t>
  </si>
  <si>
    <t>7933-1-BS-15-1-ADICIÓN AL CONTRATO CONTRATAR LA PRESTACIÓN DE SERVICIODE TRANSPORTE TERRESTRE AUTOMOTOR DE ACUERDO CON LAS NECESIDADE DELINSTITUTO DISTRITAL DE PROTECCIÓN Y BIENESTAR ANIMAL,PARA ELCUMPLIMIENTO DE SU MISIÓN Y EL DESARROLLO DE SUS FUNCIONES.</t>
  </si>
  <si>
    <t>7933-4-BS-15-46-PAGO SERVICIO DE ACUEDUCTO Y ALCANTARILLADO DE LA UNIDADDE CUIDADO ANIMAL DE LA SUBDIRECCIÓN DE ATENCIÓN A LA FAUNA</t>
  </si>
  <si>
    <t>7933-1-RH-12-9-PROPORCIONAR LOS SERVICIOS TÉCNICOS NECESARIOS PARALLEVAR A CABO LAS ACTIVIDADES ESTABLECIDAS Y ASEGURAR EL ADECUADOFUNCIONAMIENTO DEL PROGRAMA DE ADOPCIONES Y HOGARES DE PASO DELINSTITUTO DISTRITAL DE PROTECCIÓN Y BIENESTAR ANIMAL.</t>
  </si>
  <si>
    <t>7933-3-RH-9-1-GESTIONAR, SUMINISTRAR INFORMACIÓN Y EMITIR RESPUESTADENTRO DEL MARCO DE LA PROTECCIÓN Y BIENESTAR ANIMAL, A LAS SOLICITUDESDE ATENCIÓN A DENUNCIAS DE MALTRATO ANIMAL, URGENCIAS Y EMERGENCIASVETERINARIAS, PRESENTADAS POR LA CIUDADANÍA</t>
  </si>
  <si>
    <t>7933-3-RH-9-11-GESTIONAR, ORIENTAR, ENLAZAR, ELABORAR Y EMITIR RESPUESTAEN EL MARCO DE LA PROTECCIÓN Y BIENESTAR ANIMAL, EN ARTICULACIÓN CON LASDIFERENTES ENTIDADES DISTRITALES, A LAS SOLICITUDES DE ATENCIÓN DE LASDENUNCIAS DE MALTRATO ANIMAL, URGENCIAS Y EMERGENCIAS VETERINARIASPRESENTADAS POR LA CIUDADANIA</t>
  </si>
  <si>
    <t>7933-1-RH-7-1-BRINDAR APOYO EN LOS SERVICIOS PROFESIONALES PARADESARROLLAR Y EJECUTAR TÉCNICAMENTE LAS ACTIVIDADES DE SEGUIMIENTO YCONTROL CON RELACIÓN A LA CUSTODIA EN LA ATENCIÓN DE LOS ANIMALES BAJOEL CUIDADO DEL INSTITUTO DISTRITAL DE PROTECCIÓN Y BIENESTAR ANIMAL</t>
  </si>
  <si>
    <t>7933-1-RH-7-13-BRINDAR LOS SERVICIOS PROFESIONALES EN LA GESTIÓN YEJECUCIÓN DEL PROGRAMA DE CUSTODIA EN EL DISTRITO CAPITAL.</t>
  </si>
  <si>
    <t>7933-1-RH-7-14-BRINDAR LOS SERVICIOS PROFESIONALES EN LA GESTIÓN YEJECUCIÓN DEL PROGRAMA DE CUSTODIA EN EL DISTRITO CAPITAL</t>
  </si>
  <si>
    <t>7933-1-RH-13-4-BRINDAR APOYO EN LA CONDUCCIÓN DE VEHÍCULOSINSTITUCIONALES PARA LOS PROGRAMAS DE URGENCIAS VETERINARIAS Y BRIGADASMÉDICAS DEL INSTITUTO DISTRITAL DE PROTECCIÓN Y BIENESTAR ANIMAL</t>
  </si>
  <si>
    <t>7933-1-RH-13-10-BRINDAR APOYO EN LA CONDUCCIÓN DE VEHÍCULOSINSTITUCIONALES PARA LOS PROGRAMAS DE URGENCIAS VETERINARIAS Y BRIGADASMÉDICAS DEL INSTITUTO DISTRITAL DE PROTECCIÓN Y BIENESTAR ANIMAL</t>
  </si>
  <si>
    <t>7933-1-RH-3-9-OFRECER LOS SERVICIOS PROFESIONALES REQUERIDOS PARAEJECUTAR EL PROGRAMA DE COMPORTAMIENTO, INCLUYENDO LA REHABILITACIÓNCONDUCTUAL Y EL ENRIQUECIMIENTO AMBIENTAL DE LOS ANIMALES.</t>
  </si>
  <si>
    <t>7933-1-RH-3-10-BRINDAR APOYO EN LAS VARIADAS TAREAS DEL EQUIPO DECOMPORTAMIENTO Y ENRIQUECIMIENTO AMBIENTAL.</t>
  </si>
  <si>
    <t>7933-1-RH-4-22-OFRECER ASISTENCIA EN LAS TAREAS DIARIAS DE CUIDADO,ALIMENTACIÓN, MANEJO, BIENESTAR Y ASEO DE LOS ANIMALES ALOJADOS EN LAUNIDAD DE CUIDADO ANIMAL, ASÍ COMO PROPORCIONAR APOYO EN LAPLANIFICACIÓN DE DIETAS Y EL SEGUIMIENTO DEL PESO DE LOS MISMOS.</t>
  </si>
  <si>
    <t>7933-1-RH-4-16-OFRECER ASISTENCIA PARA LLEVAR A CABO LAS TAREAS DIARIASDE CUIDADO, BIENESTAR Y ASEO DE LOS ANIMALES ALOJADOS EN LA UNIDAD DECUIDADO ANIMAL.</t>
  </si>
  <si>
    <t>7933-1-RH-4-19-OFRECER ASISTENCIA EN LAS TAREAS DIARIAS DE CUIDADO,ALIMENTACIÓN, MANEJO, BIENESTAR Y ASEO DE LOS ANIMALES ALOJADOS EN LAUNIDAD DE CUIDADO ANIMAL, ASÍ COMO PROPORCIONAR APOYO EN LAPLANIFICACIÓN DE DIETAS Y EL SEGUIMIENTO DEL PESO DE LOS MISMOS.</t>
  </si>
  <si>
    <t>7933-1-RH-4-5-OFRECER ASISTENCIA EN LAS TAREAS DIARIAS DE CUIDADO,ALIMENTACIÓN, MANEJO, BIENESTAR Y ASEO DE LOS ANIMALES ALOJADOS EN LAUNIDAD DE CUIDADO ANIMAL, ASÍ COMO PROPORCIONAR APOYO EN LAPLANIFICACIÓN DE DIETAS Y EL SEGUIMIENTO DEL PESO DE LOS MISMOS</t>
  </si>
  <si>
    <t>7933-1-RH-4-25-OFRECER ASISTENCIA EN LAS TAREAS DIARIAS DE CUIDADO,ALIMENTACIÓN, MANEJO, BIENESTAR Y ASEO DE LOS ANIMALES ALOJADOS EN LAUNIDAD DE CUIDADO ANIMAL, ASÍ COMO PROPORCIONAR APOYO EN LAPLANIFICACIÓN DE DIETAS Y EL SEGUIMIENTO DEL PESO DE LOS MISMOS.</t>
  </si>
  <si>
    <t>7933-1-RH-4-27-OFRECER ASISTENCIA EN LAS TAREAS DIARIAS DE CUIDADO,ALIMENTACIÓN, MANEJO, BIENESTAR Y ASEO DE LOS ANIMALES ALOJADOS EN LAUNIDAD DE CUIDADO ANIMAL, ASÍ COMO PROPORCIONAR APOYO EN LAPLANIFICACIÓN DE DIETAS Y EL SEGUIMIENTO DEL PESO DE LOS MISMOS.</t>
  </si>
  <si>
    <t>7933-1-RH-20-1-OFRECER SERVICIOS PROFESIONALES PARA CREAR DIETAS Y DARSEGUIMIENTO A LOS ANIMALES QUE FORMAN PARTE DEL PROGRAMA DE NUTRICIÓNDEL IDPYBA EN EL DISTRITO CAPITAL</t>
  </si>
  <si>
    <t>7933-1-BS-15-2-ADICIÓN Y PRORROGA DE LA ORDEN DE COMPRA NO. 5332024 -CONTRATAR EL SERVICIO INTEGRAL DE ASEO Y CAFETERÍA PARA LAS SEDES BAJOCUSTODIA DEL INSTITUTO DISTRITAL DE PROTECCIÓN Y BIENESTAR ANIMAL</t>
  </si>
  <si>
    <t>7933-1-BS-15-5-CONTRATAR EL SERVICIO DE INVENTARIO FORESTAL YMANTENIMIENTO DE ÁRBOLES EN LAS INSTALACIONES DE LA UNIDAD DE CUIDADO</t>
  </si>
  <si>
    <t>7933-3-BS-15-38-CONTRATAR LA PRESTACIÓN DE SERVICIO DE TRANSPORTETERRESTRE AUTOMOTOR DE ACUERDO CON LAS NECESIDADES DEL INSTITUTODISTRITAL DE PROTECCIÓN Y BIENESTAR ANIMAL, PARA EL CUMPLIMIENTO DE SUMISIÓN Y EL DESARROLLO DE SUS FUNCIONES.</t>
  </si>
  <si>
    <t>7933-1-BS-15-22-SUMINISTRAR MATERIALES ELECTRICOS, HIDROSANITARIOS YFERRETERIA EN GENERAL PARA REALIZAR EL MANTENIMIENTO Y ADECUACIONES DELAS INSTALACIONES DE LA UNIDAD DE CUIDADO.</t>
  </si>
  <si>
    <t>7933-1-RH-21-1-PRESTACIÓN DE LOS SERVICIOS DE MANTENIMIENTO INTEGRAL QUESE REQUIERAN EN LA UNIDAD DE CUIDADO ANIMAL DEL INSTITUTO DISTRITAL DEPROTECCIÓN Y BIENESTAR ANIMAL</t>
  </si>
  <si>
    <t>7933-1-RH-1-1-PRESTAR LOS SERVICIOS DE SOPORTE TECNICO RESPECTO DE LAGESTION Y SITEMATIZACION DE LOS PROGRAMAS DE ATENCION EN BIENESTARANIMAL</t>
  </si>
  <si>
    <t>7933-3-RH-5-3-BRINDAR ASISTENCIA TÉCNICA PARA RESPALDAR LA GESTIÓNOPERATIVA Y ADMINISTRATIVA DE LAS ACTIVIDADES NECESARIAS EN EL ESCUADRÓNANTICRUELDAD.</t>
  </si>
  <si>
    <t>7933-1-RH-21-6-COLABORAR EN LA PROVISIÓN DE LOS SERVICIOS DEMANTENIMIENTO COMPLETO, VIGILANCIA Y SUPERVISIÓN DE LOS EQUIPOS,MOBILIARIO Y DISPOSITIVOS DE LA UNIDAD DE CUIDADO ANIMAL EN EL INSTITUTODISTRITAL DE PROTECCIÓN Y BIENESTAR ANIMAL.</t>
  </si>
  <si>
    <t>7933-3-RH-5-25-PROPORCIONAR SERVICIOS PROFESIONALES COMO MÉDICOVETERINARIO PARA LLEVAR A CABO LAS ACTIVIDADES TÉCNICAS Y OPERATIVAS DELESCUADRÓN ANTICRUELDAD EN EL DISTRITO CAPITAL</t>
  </si>
  <si>
    <t>7933-3-RH-5-30-PROPORCIONAR SERVICIOS DE CONDUCCIÓN EN EL DISTRITOCAPITAL, UTILIZANDO EL VEHÍCULO DESIGNADO POR EL INSTITUTO DISTRITAL DEPROTECCIÓN Y BIENESTAR ANIMAL, PARA LA ATENCIÓN DE CASOS DE PRESUNTOMALTRATO ANIMAL, REQUERIDOS POR EL PROGRAMA DEL ESCUADRÓN ANTICRUELDAD.</t>
  </si>
  <si>
    <t>7933-3-RH-5-31-PRESTAR SERVICIOS PROFESIONALES PARA APOYAR EL COMPONENTESOCIAL DE LA SUBDIRECCIÓN DE ATENCIÓN A LA FAUNA Y GESTIONAR LASACTIVIDADES RELACIONADAS CON EL SISTEMA DISTRITAL DE CUIDADO</t>
  </si>
  <si>
    <t>7933-3-RH-5-33-PROPORCIONAR SERVICIOS PROFESIONALES COMO MÉDICOVETERINARIO PARA LLEVAR A CABO LAS ACTIVIDADES TÉCNICAS Y OPERATIVAS DELESCUADRÓN ANTICRUELDAD EN EL DISTRITO CAPITAL</t>
  </si>
  <si>
    <t>7933-1-BS-15-20-SUMINISTRAR LOS INSUMOS PARA ALIMENTOS CONCENTRADOS YDIETAS MEDICADAS DE FELINOS BAJO EL CUIDADO DEL INSTITUTO DISTRITAL DEPROTECCION Y BIENESTAR ANIMAL.</t>
  </si>
  <si>
    <t>7933-1-BS-15-18-REALIZAR EL MANTENIMIENTO PREVENTIVO Y CORRECTIVO A TODOCOSTO DE LOS EQUIPOS EN GENERAL Y EQUIPOS MEDICOS DE LA UNIDAD DECUIDADO ANIMAL.</t>
  </si>
  <si>
    <t>7933-1-RH-21-7-Prestar los servicios profesionales para el cumplimientode la normatividad ambiental para garantizar las condiciones desaneamiento a los animales albergados en los equipamientos del instituto</t>
  </si>
  <si>
    <t>7933-4-RH-16-3-PRESTAR SERVICIO PROFESIONAL PARA APOYARADMINISTRATIVAMENTE AL INSTITUTO DISTRITAL DE PROTECCIÓN Y BIENESTARANIMAL-IDPYBA EN EL PROGRAMA DE ESTERILIZACIONES DE CANINOS Y FELINOS</t>
  </si>
  <si>
    <t>7933-4-RH-21-14-PRESTAR LOS SERVICIOS DE APOYO TECNICO EN EL INSTITUTODISTRITAL DE PROTECCIÓN Y BIENESTAR ANIMAL-IDPYBA EN EL PUNTO FIJO DEESTERILIZACIONES DE LA UNIDAD DE CUIDADO ANIMAL</t>
  </si>
  <si>
    <t>7933-4-RH-21-25-PRESTAR LOS SERVICIOS DE APOYO TECNICO EN EL PROGRAMA DEESTERILIZACIONES DEL INSTITUTO DISTRITAL DE PROTECCIÓNY BIENESTARANIMAL-IDPYBA.</t>
  </si>
  <si>
    <t>7933-4-RH-21-24-PRESTAR SERVICIOS TECNICO DE APOYO A LA GESTIONADMINISTRATIVA EN EL PROGRAMA DE ESTERILIZACIONES DEL INSTITUTODISTRITAL DE PROTECCIÓN Y BIENESTAR ANIMAL-IDPYBA.</t>
  </si>
  <si>
    <t>7933-4-RH-16-1-PRESTAR SERVICIO PROFESIONAL PARA APOYAR AL INSTITUTODISTRITAL DE PROTECCIÓN Y BIENESTAR ANIMAL-IDPYBA EN LA GESTIONOPERATIVA Y TECNICA EN LA ZONA ASIGNADA DEL PROGRAMA DE ESTERILIZACIONESDE CANINOS Y FELINOS DE HOGARES ESTRATO 1, 2 Y 3</t>
  </si>
  <si>
    <t>7933-4-RH-16-4-PRESTAR SERVICIO PROFESIONAL PARA APOYAR AL INSTITUTODISTRITAL DE PROTECCIÓN Y BIENESTAR ANIMAL-IDPYBA EN LA GESTIONOPERATIVA Y TECNICA EN LA ZONA ASIGNADA DEL PROGRAMA DE ESTERILIZACIONESDE CANINOS Y FELINOS DE HOGARES ESTRATO 1, 2 Y 3</t>
  </si>
  <si>
    <t>7933-4-RH-16-6-PRESTAR SERVICIO PROFESIONAL PARA APOYAR AL INSTITUTODISTRITAL DE PROTECCIÓN Y BIENESTAR ANIMAL-IDPYBA EN LA GESTIONOPERATIVA Y TECNICA EN LA ZONA ASIGNADA DEL PROGRAMA DE ESTERILIZACIONESDE CANINOS Y FELINOS DE HOGARES ESTRATO 1, 2 Y 3</t>
  </si>
  <si>
    <t>7933-4-RH-16-7-PRESTAR SERVICIO PROFESIONAL PARA APOYAR AL INSTITUTODISTRITAL DE PROTECCIÓN Y BIENESTAR ANIMAL-IDPYBA EN LA GESTIONOPERATIVA Y TECNICA EN LA ZONA ASIGNADA DEL PROGRAMA DE ESTERILIZACIONESDE CANINOS Y FELINOS DE HOGARES ESTRATO 1, 2 Y 3</t>
  </si>
  <si>
    <t>7933-4-RH-17-6-PRESTAR SERVICIOS PROFESIONALES PARA EL FORTALECIMIENTODE INSPECCIÓN, DIAGNOSTICO, COORDINACIÓN Y SEGUIMIENTO DE LA ESTRATEGIACAPTURA - ESTERILIZA Y SUELTA CES DE LOS ANIMALES ABANDONADOS Y ENCONDICIÓN DE CALLE DEL DISTRITO CAPITAL</t>
  </si>
  <si>
    <t>7933-4-RH-17-11-PRESTAR LOS SERVICIOS PARA BRINDAR APOYO ADMINISTRATIVO,LOGÍSTICO Y OPERATIVO EN LAS ACTIVIDADES QUE SE DESARROLLEN EN LAESTRATEGIA CAPTURAR - ESTERILIZAR Y SOLTAR DE ANIMALES ABANDONADOS Y ENCONDICIÓN DE CALLE DEL DISTRITO CAPITAL</t>
  </si>
  <si>
    <t>7933-4-RH-17-12-PRESTAR LOS SERVICIOS PARA BRINDAR APOYO ADMINISTRATIVO,LOGÍSTICO Y OPERATIVO EN LAS ACTIVIDADES QUE SE DESARROLLEN EN LAESTRATEGIA CAPTURAR - ESTERILIZAR Y SOLTAR DE ANIMALES ABANDONADOS Y ENCONDICIÓN DE CALLE DEL DISTRITO CAPITAL</t>
  </si>
  <si>
    <t>7933-4-RH-17-13-PRESTAR LOS SERVICIOS PARA BRINDAR APOYO ADMINISTRATIVO,LOGÍSTICO Y OPERATIVO EN LAS ACTIVIDADES QUE SE DESARROLLEN EN LAESTRATEGIA CAPTURAR - ESTERILIZAR Y SOLTAR DE ANIMALES ABANDONADOS Y ENCONDICIÓN DE CALLE DEL DISTRITO CAPITAL</t>
  </si>
  <si>
    <t>7933-4-RH-17-14-PRESTAR LOS SERVICIOS PARA BRINDAR APOYO ADMINISTRATIVO,LOGÍSTICO Y OPERATIVO EN LAS ACTIVIDADES QUE SE DESARROLLEN EN LAESTRATEGIA CAPTURAR - ESTERILIZAR Y SOLTAR DE ANIMALES ABANDONADOS Y ENCONDICIÓN DE CALLE DEL DISTRITO CAPITAL</t>
  </si>
  <si>
    <t>7933-4-RH-17-15-PRESTAR SERVICIOS TÉCNICOS PARA APOYAR LA EJECUCIÓN DELAS ACTIVIDADES DE INSPECCIÓN, DIAGNOSTICO, COORDINACIÓN Y SEGUIMIENTODE LA ESTRATEGIA CAPTURAR- ESTERILIZAR Y SOLTAR CES DE ANIMALESABANDONADOS Y EN CONDICIÓN DE CALLE DEL DISTRITO CAPITAL</t>
  </si>
  <si>
    <t>7933-5-RH-11-2-PRESTAR LOS SERVICIOS PROFESIONALES EN LA EJECUCIÓN YOPERACIÓN DEL MANEJO CONTROL DE ANIMALES SINANTRÓPICOS EN EL DISTRITOCAPITAL</t>
  </si>
  <si>
    <t>7933-5-RH-11-3-PRESTAR LOS SERVICIOS PROFESIONALES EN LA EJECUCIÓN YOPERACIÓN DEL MANEJO CONTROL DE ANIMALES SINANTRÓPICOS EN EL DISTRITOCAPITAL.</t>
  </si>
  <si>
    <t>7933-4-BS-15-53--PRESTACIÓN DEL SERVICIO DE ESTERILIZACIÓN CANINA YFELINA PARA HOGARES ESTRATOS 1,2 Y 3 ANIMALES, ANIMALES ABANDONADOS YENHABITABILIDAD DE CALLE EN EL DISTRITO CAPITAL - REEMPLAZA CDP NO. 548DE2024 - ARMONIZACIÓN PRESUPUESTAL - VA-Recursos distrito -O2301160234000O23011602340000007551 Servicio para la atención deanimales en condiciónde vulnerabilidad a través de los programas delIDPYBA en Bogotá - Amparo de 3234516819</t>
  </si>
  <si>
    <t>7933-4-BS-15-45-CONTRATAR LA PRESTACIÓN DE SERVICIO DE TRANSPORTETERRESTRE AUTOMOTOR DE ACUERDO CON LAS NECESIDADES DEL INSTITUTODISTRITAL DE PROTECCIÓN Y BIENESTAR ANIMAL, PARA EL CUMPLIMIENTO DE SUMISIÓN Y EL DESARROLLO DE SUS FUNCIONES.</t>
  </si>
  <si>
    <t>7933-4-BS-15-43-ADICIÓN Y PRORROGA DE LA ORDEN DE COMPRA NO. 5332024 -CONTRATAR EL SERVICIO INTEGRAL DE ASEO Y CAFETERÍA PARA LAS SEDES BAJOCUSTODIA DEL INSTITUTO DISTRITAL DE PROTECCIÓN Y BIENESTAR ANIMAL</t>
  </si>
  <si>
    <t>7933-4-BS-15-42-ADICIÓN AL CONTRATO CONTRATAR LA PRESTACIÓN DE SERVICIODE TRANSPORTE TERRESTRE AUTOMOTOR DE ACUERDO CON LAS NECESIDADES DELINSTITUTO DISTRITAL DE PROTECCIÓN Y BIENESTAR ANIMAL, PARA EL CUMPLIMIENTO DE SU MISIÓN Y EL DESARROLLO DE SUS FUNCIONES.</t>
  </si>
  <si>
    <t>7933-5-RH-11-1-BRINDAR LOS SERVICIOS PROFESIONALES PARA ORIENTARARTICULAR, DESARROLLAR E IMPLEMENTAR TÉCNICAMENTE LAS ACTIVIDADESNECESARIAS PARA EL MANEO Y CONTROL DE ANIMALES SINANTRÓPICOS EN ELDISTRITO CAPITAL.</t>
  </si>
  <si>
    <t>7933-4-RH-21-18-PRESTAR SERVICIO PROFESIONAL MEDICO VETERINARIOENCARGADO DE LOS PROCESOS DE ANESTECIA Y APOYO QUIRURGICO PARAESTERILIZAR CANINOS Y FELINOS EN EL INSTITUTO DISTRITAL DE PROTECCIÓN YBIENESTAR ANIMAL-IDPYBA.</t>
  </si>
  <si>
    <t>7933-4-RH-21-20-PRESTAR SERVICIO PROFESIONAL MEDICO VETERINARIO PARAREALIZAR EL CONTROL PRE-OPERATORIO DE ANIMALES INGRESADOS AL PROGRAMA DEESTERILIZACIONES DEL INSTITUTO DISTRITAL DE PROTECCIÓN Y BIENESTARANIMAL-IDPYBA.</t>
  </si>
  <si>
    <t>7933-4-RH-21-19-PRESTAR SERVICIO PROFESIONAL MEDICO VETERINARIO PARAREALIZAR EL CONTROL POSTOPERATORIO DE ANIMALES INGRESADOS AL PROGRAMA DEESTERILIZACIONES DEL INSTITUTO DISTRITAL DE PROTECCIÓN Y BIENESTARANIMAL-IDPYBA.</t>
  </si>
  <si>
    <t>7933-4-RH-21-16-PRESTAR SERVICIO PROFESIONAL MEDICO VETERINARIO PARAREALIZAR PROCEDIMIENTOS DE ESTERILIZACION QUIRURGICA EN EL INSTITUTODISTRITAL DE PROTECCIÓN Y BIENESTAR ANIMAL-IDPYBA.</t>
  </si>
  <si>
    <t>7933-1-RH-1-12-ADICIÓN Y PRÓRROGA AL CONTRATO CTO-758-2024 PRESTARSERVICIOS DE APOYO A LA GESTIÓN PARA EL DESARROLLO DE PIEZAS GRÁFICASPARA LA DIVULGACIÓN DE LOS PLANES, PROGRAMAS, PROYECTOS Y ACTIVIDADESDEL IDPYBA EN EL MARCO DE LA PROTECCIÓN Y EL BIENESTAR ANIMAL.</t>
  </si>
  <si>
    <t>7933-1-BS-15-25-ADQUISICIÓN DE INSUMOS Y MEDICAMENTOS QUE PERMITAN LAOPERATIVIDAD MISIONAL DE LOS EQUIPOSPERTENECIENTES A LA SUBDIRECCIÓN DE ATENCIÓN A LA FAUNA.</t>
  </si>
  <si>
    <t>7933-1-BS-15-26-ADQUISICIÓN DE INSUMOS Y MEDICAMENTOS QUE PERMITAN LAOPERATIVIDAD MISIONAL DE LOS EQUIPOSPERTENECIENTES A LA SUBDIRECCIÓN DE ATENCIÓN A LA FAUNA.</t>
  </si>
  <si>
    <t>7933-1-BS-15-61-REALIZAR EL MANTENIMIENTO PREVENTIVO Y CORRECTIVO DELSISTEMA DE TRATAMIENTO DE AGUAS RESIDUALES – PTAR DE LA UNIDAD DECUIDADO ANIMAL.</t>
  </si>
  <si>
    <t>7933-2-BS-15-33-ADQUISICIÓN DE INSUMOS Y MEDICAMENTOS QUE PERMITAN LAOPERATIVIDAD MISIONAL DE LOS EQUIPOSPERTENECIENTES A LA SUBDIRECCIÓN DE ATENCIÓN A LA FAUNA.</t>
  </si>
  <si>
    <t>7933-2-BS-15-34-ADQUISICIÓN DE INSUMOS Y MEDICAMENTOS QUE PERMITAN LAOPERATIVIDAD MISIONAL DE LOS EQUIPOSPERTENECIENTES A LA SUBDIRECCIÓN DE ATENCIÓN A LA FAUNA.</t>
  </si>
  <si>
    <t>7933-1-BS-15-10-PRESTACIÓN DEL SERVICIO DE CARACTERIZACIÓN DE LOSPARAMETROS DEL VERTIMIENTO GENERADO EN LA UNIDAD DE CUIDADO ANIMAL</t>
  </si>
  <si>
    <t>7933-4-BS-15-55-ADQUISICIÓN DE INSUMOS Y MEDICAMENTOS QUE PERMITAN  LAOPERATIVIDAD MISIONAL DE LOS EQUIPOS PERTENECIENTES A LA SUBDIRECCIÓN DEATENCIÓN A LA FAUNA.</t>
  </si>
  <si>
    <t>TOTAL</t>
  </si>
  <si>
    <t>PROCESOS POR REALIZAR CON EL PRESUPUESTO DISPONIBLE (SIN CDP) 2</t>
  </si>
  <si>
    <t xml:space="preserve">NUMERO Y DESCRIPCIÓN DE LA META/ ACTIVIDAD </t>
  </si>
  <si>
    <t>CODIGO PAA</t>
  </si>
  <si>
    <t>FECHA ESTIMADA DE INICIO DE PROCESO</t>
  </si>
  <si>
    <t xml:space="preserve">VALOR </t>
  </si>
  <si>
    <t xml:space="preserve">QUÉ SE VA A CONTRATAR - ESTADO Y OBSERVACIONES </t>
  </si>
  <si>
    <t>VARIOS</t>
  </si>
  <si>
    <t>NOVIEMBRE</t>
  </si>
  <si>
    <t>PRESTAR LOS SERVICIOS DE SOPORTE TECNICO RESPECTO DE LA GESTION Y SITEMATIZACION DE LOS PROGRAMAS DE ATENCION EN BIENESTAR ANIMAL</t>
  </si>
  <si>
    <t>PRESTACIÓN DEL SERVICIO DE LABORATORIO CLÍNICO VETERINARIO PARA EL PROCESAMIENTO DE LAS MUESTRAS QUE SE REQUIERAN PARA LA ATENCIÓN DE LA FAUNA DOMÉSTICA BAJO EL CUIDADO DEL INSTITUTO DISTRITAL DE PROTECCION Y BIENESTAR ANIMAL.</t>
  </si>
  <si>
    <t>SUMINISTRAR LOS INSUMOS PARA LA ALIMENTACIÓN NATURAL PARA ANIMALES DOMESTICOS DE COMPAÑIA, BAJO EL CUIDADO DEL INTITUTO DISTRITAL DE PROTECCION Y BIENESBIENESTAR ANIMAL?</t>
  </si>
  <si>
    <t>Esterilizar 320.000 caninos y felinos en todas las localidades de la ciudad fortaleciendo la capacidad técnica de la estrategia Capturar Esterilizar y Soltar para la priorización de la atención de animales en condición de calle, ferales y semiferales y en condición de vulnerabilidad</t>
  </si>
  <si>
    <t>SUMINISTRO DE INSUMOS Y MEDICAMENTOS QUE PERMITAN LA OPERATIVIDAD MISIONAL DE LOS EQUIPOS PERTENECIENTES A LA SUBDIRECCIÓN DE ATENCIÓN A LA FAUNA, ASÍ COMO LOS EQUIPOS E INSUMOS DE DOTACION PARA LA CASA ECOLOGIA DE LOS ANIMALES (CEA) - IMPUTACIÓN CEA</t>
  </si>
  <si>
    <t>SUMINISTRO DE INSUMOS Y MEDICAMENTOS QUE PERMITAN LA OPERATIVIDAD MISIONAL DE LOS EQUIPOS PERTENECIENTES A LA SUBDIRECCIÓN DE ATENCIÓN A LA FAUNA, ASÍ COMO LOS EQUIPOS E INSUMOS DE DOTACION PARA LA CASA ECOLOGIA DE LOS ANIMALES (CEA) - INSUMOS FELINOS</t>
  </si>
  <si>
    <t xml:space="preserve">TOTAL RECURSOS DISPONIBLES </t>
  </si>
  <si>
    <t>GIROS VIGENCIA Y CONSTITUCIÓN DE RESERVAS</t>
  </si>
  <si>
    <t>VALOR COMPROMETIDO</t>
  </si>
  <si>
    <t xml:space="preserve">VALOR GIRADO </t>
  </si>
  <si>
    <t xml:space="preserve">%DE GIROS </t>
  </si>
  <si>
    <t>OBSERVACIONES DEL SALDO POR GIRAR</t>
  </si>
  <si>
    <t xml:space="preserve">PROYECCIÓN RESERVAS A CONSTITUIR </t>
  </si>
  <si>
    <t>La ejecución de giros se dará de conformidad con lo programado en el Plan Anual Mensualizado de Caja y conforme la cláusula de forma de pago de los contratos suscritos.</t>
  </si>
  <si>
    <t xml:space="preserve">TOTAL </t>
  </si>
  <si>
    <t>Fuente: Bogdata</t>
  </si>
  <si>
    <t>Didier Armando Ortiz Rodriguez</t>
  </si>
  <si>
    <t>Subdirector de Atención a la Fauna - E</t>
  </si>
  <si>
    <t xml:space="preserve"> ACTIVIDADES Y TAREAS VIGENCIA</t>
  </si>
  <si>
    <t>TABLERO DE CONTROL - NO DILIGENCIAR</t>
  </si>
  <si>
    <t>OBJETIVO ESTRATÉGICO DE LA ENTIDAD</t>
  </si>
  <si>
    <t>OBJETIVO ESPECÍFICO DEL PROYECTO DE INVERSIÓN</t>
  </si>
  <si>
    <t>METAS / PRODUCTO</t>
  </si>
  <si>
    <t>ACTIVIDADES / GESTIÓN</t>
  </si>
  <si>
    <t>TAREAS</t>
  </si>
  <si>
    <t xml:space="preserve">ENERO </t>
  </si>
  <si>
    <t>FEBRERO</t>
  </si>
  <si>
    <t xml:space="preserve">MARZO </t>
  </si>
  <si>
    <t>ABRIL</t>
  </si>
  <si>
    <t>MAYO</t>
  </si>
  <si>
    <t>JUNIO</t>
  </si>
  <si>
    <t>JULIO</t>
  </si>
  <si>
    <t>AGOSTO</t>
  </si>
  <si>
    <t>SEPTIEMBRE</t>
  </si>
  <si>
    <t xml:space="preserve">OCTUBRE </t>
  </si>
  <si>
    <t xml:space="preserve">NOVIEMBRE </t>
  </si>
  <si>
    <t xml:space="preserve">DICIEMBRE </t>
  </si>
  <si>
    <t>TRIMESTRE 1</t>
  </si>
  <si>
    <t>TRIMESTRE 1+2</t>
  </si>
  <si>
    <t>TRIMESTRE 1+2+3</t>
  </si>
  <si>
    <t>TRIMESTRE 1+2+3+4</t>
  </si>
  <si>
    <t>No. META</t>
  </si>
  <si>
    <t>DESCRIPCIÓN META</t>
  </si>
  <si>
    <t>INDICADOR DE PRODUCTO</t>
  </si>
  <si>
    <t>UNIDAD DE MEDIDA</t>
  </si>
  <si>
    <t>MAGNITUD PROGRAMADA PARA LA VIGENCIA</t>
  </si>
  <si>
    <t>PONDERACIÓN DE LA META</t>
  </si>
  <si>
    <t>No. ACTIVIDAD</t>
  </si>
  <si>
    <t>DESCRIPCIÓN ACTIVIDAD</t>
  </si>
  <si>
    <t>PRODUCTO (ENTREGABLE)
DE LA VIGENCIA</t>
  </si>
  <si>
    <t>META ESPERADA</t>
  </si>
  <si>
    <t>RESPONSABLE ACTIVIDAD</t>
  </si>
  <si>
    <t>% PONDERACIÓN ACTIVIDAD</t>
  </si>
  <si>
    <t>% PONDERACIÓN ACTIVIDAD SEGPLAN</t>
  </si>
  <si>
    <t xml:space="preserve"> FECHA 
TERMINACION</t>
  </si>
  <si>
    <t>DESCRIPCIÓN TAREAS</t>
  </si>
  <si>
    <t>% PONDERACIÓN TAREA</t>
  </si>
  <si>
    <t>AVANCE TAREAS
PERIODO</t>
  </si>
  <si>
    <t>AVANCE ACTIVIDADES 
PERIODO</t>
  </si>
  <si>
    <t>AVANCE META PERIODO</t>
  </si>
  <si>
    <t>PROGRAMADO TAREA</t>
  </si>
  <si>
    <t>EJECUTADO TAREA</t>
  </si>
  <si>
    <t>PROGRAMADO ACTIVIDAD</t>
  </si>
  <si>
    <t>EJECUTADO ACTIVIDAD</t>
  </si>
  <si>
    <t>PROGRAMADO META</t>
  </si>
  <si>
    <t>EJECUTADO META</t>
  </si>
  <si>
    <t>AVANCE CUALITATIVO O DIFICULTADES PRESENTADAS</t>
  </si>
  <si>
    <t>EVIDENCIAS A ENTREGAR</t>
  </si>
  <si>
    <t xml:space="preserve">PROGRAMADO </t>
  </si>
  <si>
    <t>% AVANCE</t>
  </si>
  <si>
    <t>VALIDADOR</t>
  </si>
  <si>
    <t xml:space="preserve">Proteger la vida y trato hacia los animales, a través de acciones de protección y control poblacional digno. </t>
  </si>
  <si>
    <t>Número de animales atendidos en el Distrito Capital por los diferentes programas del instituto.</t>
  </si>
  <si>
    <t>Número</t>
  </si>
  <si>
    <t>Atender Animales  por Urgencias Veterinarias</t>
  </si>
  <si>
    <t xml:space="preserve">Base de solicitud de atención para caninos y felinos en estado de urgencias
Informe de gestión mensual 
Matriz de seguimiento de ingreso al programa de urgencias veterinarias
</t>
  </si>
  <si>
    <t>Referente Programa Urgencias Veterinarias</t>
  </si>
  <si>
    <t>Registrar el 100% de las solicitudes de atención canalizadas a través del grupo enlace, SDQS y atenciones por otros programas del instituto por mes.</t>
  </si>
  <si>
    <t>En el mes de julio se registraron el 100% de solicitudes que ingresaron al programa.</t>
  </si>
  <si>
    <t>Base de Datos de Ingreso de Atenciones</t>
  </si>
  <si>
    <t>En el mes de agosto se registraron el 100% de solicitudes que ingresaron al programa.</t>
  </si>
  <si>
    <t>En el mes de septiembre se registraron el 100% de solicitudes que ingresaron al programa.</t>
  </si>
  <si>
    <t>En el mes de octubre se registraron el 100% de solicitudes que ingresaron al programa.</t>
  </si>
  <si>
    <t>Realizar seguimiento permanente a la ejecución del programa de urgencias veterinarias a través de informes de gestión mensuales.</t>
  </si>
  <si>
    <t>En el mes de julio de 2024 se realizo seguimiento a la ejecución al programa de urgencias veterinarias.</t>
  </si>
  <si>
    <t>Informe de Gestión Mensual</t>
  </si>
  <si>
    <t>En el mes de agosto de 2024 se realizo seguimiento a la ejecución al programa de urgencias veterinarias.</t>
  </si>
  <si>
    <t>En el mes de septiembre de 2024 se realizo seguimiento a la ejecución al programa de urgencias veterinarias.</t>
  </si>
  <si>
    <t>En el mes de octubre de 2024 se realizo seguimiento a la ejecución al programa de urgencias veterinarias.</t>
  </si>
  <si>
    <t>Diligenciar matriz de ingreso y seguimiento de pacientes ingresados al programa de urgencias veterinarias</t>
  </si>
  <si>
    <t>En el mes de julio de 2024 se diligencio la matriz de ingreso y seguimiento a los pacientes ingresados al programa de urgencias veterinarias</t>
  </si>
  <si>
    <t>Matriz de seguimiento programa de urgencias veterinarias</t>
  </si>
  <si>
    <t>En el mes de agosto de 2024 se diligencio la matriz de ingreso y seguimiento a los pacientes ingresados al programa de urgencias veterinarias</t>
  </si>
  <si>
    <t>En el mes de septiembre de 2024 se diligencio la matriz de ingreso y seguimiento a los pacientes ingresados al programa de urgencias veterinarias</t>
  </si>
  <si>
    <t>En el mes de octubre de 2024 se diligencio la matriz de ingreso y seguimiento a los pacientes ingresados al programa de urgencias veterinarias</t>
  </si>
  <si>
    <t xml:space="preserve">Atender perros y gatos por urgencia veterinaria </t>
  </si>
  <si>
    <t>En el mes de julio de 2024 se realizó la atención de 92 animales (62 perros y 30 gatos) en situación de calle, en condición de urgencia vital  en el Distrito Capital.</t>
  </si>
  <si>
    <t>Matriz de seguimiento a pacientes del programa de urgencias veterinarias</t>
  </si>
  <si>
    <t>En el mes de agosto de 2024 se realizó la atención de 100 animales (69 perros y 31 gatos) en situación de calle, en condición de urgencia vital  en el Distrito Capital.</t>
  </si>
  <si>
    <t>En el mes de septiembre de 2024 se realizó la atención de 134 en situación de calle, en condición de urgencia vital  en el Distrito Capital.</t>
  </si>
  <si>
    <t>En el mes de octubre de 2024 se realizó la atención de 6 en situación de calle, en condición de urgencia vital  en el Distrito Capital.</t>
  </si>
  <si>
    <t>Atender animales  por Brigadas Médicas</t>
  </si>
  <si>
    <t>Base de datos de Animales Atendidos por brigadas médicas
Informe de gestión mensual 
Matriz de seguimiento de solicitudes de Plataforma Televet
Base de datos atendidos a trabes del Sistema distrital de cuidado</t>
  </si>
  <si>
    <t>Referente Programa de Brigadas Médicas</t>
  </si>
  <si>
    <t>Realizar el 100% de las intervenciones programadas.</t>
  </si>
  <si>
    <t>En el mes de julio de 2024 se realizó el 100% de las intervenciones programadas.</t>
  </si>
  <si>
    <t>Base de Datos de Intervenciones realizadas</t>
  </si>
  <si>
    <t>En el mes de agosto de 2024 se realizó el 100% de las intervenciones programadas.</t>
  </si>
  <si>
    <t>En el mes de septiembre de 2024 se realizó el 100% de las intervenciones programadas.</t>
  </si>
  <si>
    <t>En el mes de octubre de 2024 se realizó el 100% de las intervenciones programadas.</t>
  </si>
  <si>
    <t>Realizar seguimiento permanente a la ejecución del programa de brigadas veterinarias a través de informes de gestión mensuales.</t>
  </si>
  <si>
    <t>En el mes de julio de 2024 se el seguimiento a la ejecución del programa de Brigadas Médicas</t>
  </si>
  <si>
    <t>En el mes de agosto de 2024 se el seguimiento a la ejecución del programa de Brigadas Médicas</t>
  </si>
  <si>
    <t>En el mes de septiembre de 2024 se el seguimiento a la ejecución del programa de Brigadas Médicas</t>
  </si>
  <si>
    <t>En el mes de octubre de 2024 se el seguimiento a la ejecución del programa de Brigadas Médicas</t>
  </si>
  <si>
    <t>Atender animales por brigadas medicas</t>
  </si>
  <si>
    <t>En el mes de Julio de 2024 se realizó la atención de 109 animales (73 caninos y 36 felinos) en el Distrito Capital.</t>
  </si>
  <si>
    <t>Base de datos Animales Atendidos e historias Clinicas</t>
  </si>
  <si>
    <t>En el mes de agosto de 2024 se realizó la atención de 139 animales (104 caninos y 35 felinos) en el Distrito Capital.</t>
  </si>
  <si>
    <t>En el mes de septiembre de 2024 se realizó la atención de 214 animales en el Distrito Capital.</t>
  </si>
  <si>
    <t>En el mes de octubre de 2024 se realizó la atención de 275 animales en el Distrito Capital.</t>
  </si>
  <si>
    <t>Realizar el 100% de las atenciones por Televet programadas</t>
  </si>
  <si>
    <t>En el mes de Julio de 2024  se realizó la atención de el 100% de las atenciones agendadas a traves de Televet ( 59 citas agendadas)</t>
  </si>
  <si>
    <t>Base de datos Atenciones TeleVet y PDF Agendamientos</t>
  </si>
  <si>
    <t>En el mes de agosto de 2024  se realizó la atención de el 100% de las atenciones agendadas a traves de Televet ( 52 citas agendadas)</t>
  </si>
  <si>
    <t>En el mes de septiembre de 2024  se realizó la atención de el 100% de las atenciones agendadas a traves de Televet ( 52 citas agendadas)</t>
  </si>
  <si>
    <t>En el mes de octubre de 2024  se realizó la atención de el 100% de las atenciones agendadas a traves de Televet ( 73 citas agendadas)</t>
  </si>
  <si>
    <t>Atender por brigadas medicas a perros y gatos programados a traves del Sistema Distrital de Cuidado</t>
  </si>
  <si>
    <t>Se realizó la atención de animales programados a traves del Sistema Distrital de Cuidado.</t>
  </si>
  <si>
    <t>Base de datos animales atendidos por brigadas a traves del sistema Distrital de Cuidado</t>
  </si>
  <si>
    <t>Atender integralmente  a caninos y felinos que sean remitidos por otras entidades en la Unidad de Cuidado Animal</t>
  </si>
  <si>
    <t>Base de datos de Ingreso de perros y gatos a la Unidad de Cuidado Animal
Informe de gestión Mensual</t>
  </si>
  <si>
    <t>Referente Unidad de Cuidado Animal</t>
  </si>
  <si>
    <t xml:space="preserve">Prestar Atención Integral a caninos y felinos que sean remitidos por otras entidades a la Unidad de Cuidado Animal (Únicos). </t>
  </si>
  <si>
    <t>En el mes de julio, se prestó atención integral a 26 animales ( 19 caninos y 31 felinos) que ingresaron a traves de entidades externas</t>
  </si>
  <si>
    <t>Base de datos de ingresos externos</t>
  </si>
  <si>
    <t>En el mes de agosto, se prestó atención integral a 33 animales ( 14 caninos y 19 felinos) que ingresaron a traves de entidades externas</t>
  </si>
  <si>
    <t>En el mes de septiembre, se prestó atención integral a 33 animales ( 14 caninos y 19 felinos) que ingresaron a traves de entidades externas</t>
  </si>
  <si>
    <t>En el mes de octubre, se prestó atención integral a 17 animales que ingresaron a traves de entidades externas</t>
  </si>
  <si>
    <t>Realizar seguimiento permanente de las atenciones a los animales alojados en la Unidad de Cuidado Animal</t>
  </si>
  <si>
    <t>Se efectuo el seguimiento constante de 322 animales con custodiados  en el mes de julio de 2024</t>
  </si>
  <si>
    <t>Se efectuo el seguimiento constante de 329 animales con custodiados  en el mes de agosto de 2024</t>
  </si>
  <si>
    <t>Se efectuo el seguimiento constante de 329 animales con custodiados  en el mes de septiembre de 2024</t>
  </si>
  <si>
    <t>Se efectuo el seguimiento constante de 329 animales con custodiados  en el mes de octubre de 2024</t>
  </si>
  <si>
    <t>Realizar el 100% de los examenes complementarios a perros y gatos alojados en la Unidad de Cuidado Animal</t>
  </si>
  <si>
    <t>En el mes de julio se realizó el 100% de los examenes complementarios a perros y gatos alojados en la Unidad de Cuidado Animal</t>
  </si>
  <si>
    <t>En el mes de agosto se realizó el 100% de los examenes complementarios a perros y gatos alojados en la Unidad de Cuidado Animal</t>
  </si>
  <si>
    <t>En el mes de septiembre se realizó el 100% de los examenes complementarios a perros y gatos alojados en la Unidad de Cuidado Animal</t>
  </si>
  <si>
    <t>En el mes de octubre se realizó el 100% de los examenes complementarios a perros y gatos alojados en la Unidad de Cuidado Animal</t>
  </si>
  <si>
    <t>Dar en adopción a caninos y felinos bajo custodia de la entidad.</t>
  </si>
  <si>
    <t>Base de datos territorializados Animales Adoptados
Base de datos territorializada de Hogares de Paso 
Cronograma de jornadas de adopcion</t>
  </si>
  <si>
    <t>Referente Programa de Adopciones y hogares de Paso</t>
  </si>
  <si>
    <t>Establecer el cronograma mensual de jornadas de adopciones de perros y gatos bajo custodia del Instituto</t>
  </si>
  <si>
    <t>Se realizo cronograma mensual para el mes de julio de 2024 de las jornadas de adopciones de la entidad.</t>
  </si>
  <si>
    <t>Cronograma mensual de actividad</t>
  </si>
  <si>
    <t>Se realizo cronograma mensual para el mes de agosto de 2024 de las jornadas de adopciones de la entidad.</t>
  </si>
  <si>
    <t>Se realizo cronograma mensual para el mes de septiembre de 2024 de las jornadas de adopciones de la entidad.</t>
  </si>
  <si>
    <t>Se realizo cronograma mensual para el mes de octubre de 2024 de las jornadas de adopciones de la entidad.</t>
  </si>
  <si>
    <t>Dar en adopcion perros y gatos bajo custodia del instituto</t>
  </si>
  <si>
    <t>En el mes de julio de 2024,  23 animales ( 17 perros y 6 gatos )  encontraron hogar a traves del programa de adopciones.</t>
  </si>
  <si>
    <t>Base de datos de seguimiento mensual adopciones</t>
  </si>
  <si>
    <t>En el mes de agosto de 2024:  27 animales ( 20 perros y 7 gatos )  encontraron hogar a traves del programa de adopciones.</t>
  </si>
  <si>
    <t>En el mes de septiembre de 2024:  51 animales ( 30 perros y 21 gatos )  encontraron hogar a traves del programa de adopciones.</t>
  </si>
  <si>
    <t>En el mes de octubre de 2024:  32 perros y gatos encontraron hogar a traves del programa de adopciones.</t>
  </si>
  <si>
    <t>Gestionar y hacer segumiento a  los hogares de paso de animalea bajo la custodia del IDPYBA</t>
  </si>
  <si>
    <t>Se gestionaron y se realizó seguimiento a 82 hogares de paso para 49 perros y 33 gatos.</t>
  </si>
  <si>
    <t>Bases de datos de seguimiento mensual de Hogares de Paso</t>
  </si>
  <si>
    <t>Se gestionaron y se realizó seguimiento a 92 hogares de paso para 50 perros y 42 gatos.</t>
  </si>
  <si>
    <t>Se gestionaron y se realizó seguimiento a 103 hogares de paso .</t>
  </si>
  <si>
    <t>Número de animales atendidos bajo el cuidado de animalistas y proteccionistas en el Distrito Capital por Brigadas Médicas para perros y gatos.</t>
  </si>
  <si>
    <t>Atender animales bajo el cuidado de animalistas y proteccionistas en el Distrito Capital</t>
  </si>
  <si>
    <t>Base de datos de Animales Atendidos por brigadas médicas
Informe de gestión mensual 
Cronograma de jornadas</t>
  </si>
  <si>
    <t>Realizar  brigadas médicas a perros y gatos bajo el cuidado de Proteccionistas y rescatistas en Bogota DC</t>
  </si>
  <si>
    <t>No se reportaron actividades en este periodo, debido a retrazos en contratación, las cuales seran reportadas en los meses de septiembre , octubre y noviembre</t>
  </si>
  <si>
    <t>Se realizo la programación de 1 jornada a proteccionistas y rescatistas de bogota</t>
  </si>
  <si>
    <t>Se realizo la programación de 7 jornadas a proteccionistas y rescatistas de bogota</t>
  </si>
  <si>
    <t>Atender perros y gatos bajo el cuidado de proteccionistas y rescatistas en Bogota DC</t>
  </si>
  <si>
    <t>Se realizo la atención de 30 animales bajo el cuidado de proteccionistas y rescatostas de bogota</t>
  </si>
  <si>
    <t>Se realizo la atención de 97 animales bajo el cuidado de proteccionistas y rescatostas de bogota</t>
  </si>
  <si>
    <t>Número de perros, gatos, animles de granja y especies no convencionales atendidos por denuncias  por presunto maltrato animal en el Distrito Capital.</t>
  </si>
  <si>
    <t>Atender animales por presunto maltrato</t>
  </si>
  <si>
    <t>Matriz seguimiento Escuadrón Anticrueldad</t>
  </si>
  <si>
    <t>Referente Programa Escuadrón Anticrueldad</t>
  </si>
  <si>
    <t>Realizar seguimiento y actualización permanente a las solicitudes</t>
  </si>
  <si>
    <t>En el mes de julio de 2024 se realizó seguimiento y actusalización permanente a las solicitudes que ingresaron</t>
  </si>
  <si>
    <t>Base de datos de Escuadrón Anticrueldad</t>
  </si>
  <si>
    <t>En el mes de agosto de 2024 se realizó seguimiento y actusalización permanente a las solicitudes que ingresaron</t>
  </si>
  <si>
    <t>En el mes de septiembre de 2024 se realizó seguimiento y actusalización permanente a las solicitudes que ingresaron</t>
  </si>
  <si>
    <t>En el mes de octubre de 2024 se realizó seguimiento y actusalización permanente a las solicitudes que ingresaron</t>
  </si>
  <si>
    <t>Realizar atención por presunto maltrato a perros, gatos, animales de granja y especies no convencionales en el Distrito capital.</t>
  </si>
  <si>
    <t>Se realizo la atención  de 433 animales por presunto maltrato animal en el mes de julio 2024</t>
  </si>
  <si>
    <t>Se realizo la atención  de 231 animales por presunto maltrato animal en el mes de agosto 2024</t>
  </si>
  <si>
    <t>Se realizo la atención  de 1016animales por presunto maltrato animal en el mes de septiembre 2024</t>
  </si>
  <si>
    <t>Se realizo la atención  de 230 animales por presunto maltrato animal en el mes de octubre 2024</t>
  </si>
  <si>
    <t>Diseñar e implementar una estrategia para la atención de llamas y alpacas de la familia Camélida (Lama glama y Vicugna pacos) utilizadas en actividades de explotación turística, y brindar alternativas de reconversión de la actividad a sus cuidadores a traves de acciones y estrategias interinstitucionales.</t>
  </si>
  <si>
    <t>No se reportaron actividades en este periodo, debido a retrazos en contratación, las cuales seran reportadas en los meses de octubre , octubre y noviembre</t>
  </si>
  <si>
    <t>Atender las solicitudes allegadas a través de los canales de atención ciudadana</t>
  </si>
  <si>
    <t>Se realizo la atención de el 100% de las solicitudes allegadas a traves de los canales de atención ciudadana</t>
  </si>
  <si>
    <t xml:space="preserve">Realizar el 100% visitas de condiciones de bienestar por presunto maltrato y clasificar de acuerdo al resultado. </t>
  </si>
  <si>
    <t>Porcentaje</t>
  </si>
  <si>
    <t>Diligenciar adecuadamente los formatos de las visitas de verificación de condiciones de bienestar</t>
  </si>
  <si>
    <t>En el mes de julio de 2024 se realizó el adecuado diligenciamiento de los formatos de las visitas de verificación de condiciones de bienestar.</t>
  </si>
  <si>
    <t>En el mes de agosto de 2024 se realizó el adecuado diligenciamiento de los formatos de las visitas de verificación de condiciones de bienestar.</t>
  </si>
  <si>
    <t>En el mes de septiembre de 2024 se realizó el adecuado diligenciamiento de los formatos de las visitas de verificación de condiciones de bienestar.</t>
  </si>
  <si>
    <t>En el mes de octubre de 2024 se realizó el adecuado diligenciamiento de los formatos de las visitas de verificación de condiciones de bienestar.</t>
  </si>
  <si>
    <t>Realizar los traslados que sean requeridos a las entidades que corresponda.</t>
  </si>
  <si>
    <t>En el mes de julio de 2024 se realizó el 100% de los traslados a entidades competentes.</t>
  </si>
  <si>
    <t>En el mes de agosto de 2024 se realizó el 100% de los traslados a entidades competentes.</t>
  </si>
  <si>
    <t>En el mes de septiembre de 2024 se realizó el 100% de los traslados a entidades competentes.</t>
  </si>
  <si>
    <t>En el mes de octubre de 2024 se realizó el 100% de los traslados a entidades competentes.</t>
  </si>
  <si>
    <t>Realizar los traslados a equipos internos de a entidad</t>
  </si>
  <si>
    <t>En el mes de julio de 2024 se realizaron los tralados correspondientes a los diferentes quipos de la entidad que se requirieron</t>
  </si>
  <si>
    <t>En el mes de agosto de 2024 se realizaron los tralados correspondientes a los diferentes quipos de la entidad que se requirieron</t>
  </si>
  <si>
    <t>En el mes de septiembre de 2024 se realizaron los tralados correspondientes a los diferentes quipos de la entidad que se requirieron</t>
  </si>
  <si>
    <t>En el mes de octubre de 2024 se realizaron los tralados correspondientes a los diferentes quipos de la entidad que se requirieron</t>
  </si>
  <si>
    <t>Fortalecer la línea unica contra el maltrato Animal 018000115161</t>
  </si>
  <si>
    <t>Informe de gestión mensual
Solucitud y/o piezas de omunicación</t>
  </si>
  <si>
    <t>Realizar seguimiento permanente a la ejecución del  grupo enlace de emergencias veterinarias y maltrato nimal a través de informes de gestión mensuales.</t>
  </si>
  <si>
    <t xml:space="preserve">En el mes de julio de 2024 se realizp el seguimiento a la ejecucióm de el grupo de enlace de emergencias veterinarias y maltrato animal </t>
  </si>
  <si>
    <t>Base de datos Grupo enlace de urgencias veterinarias y maltrato animal</t>
  </si>
  <si>
    <t xml:space="preserve">En el mes de agosto de 2024 se realizp el seguimiento a la ejecucióm de el grupo de enlace de emergencias veterinarias y maltrato animal </t>
  </si>
  <si>
    <t xml:space="preserve">En el mes de septiembre de 2024 se realizp el seguimiento a la ejecucióm de el grupo de enlace de emergencias veterinarias y maltrato animal </t>
  </si>
  <si>
    <t xml:space="preserve">En el mes de octubre de 2024 se realizp el seguimiento a la ejecucióm de el grupo de enlace de emergencias veterinarias y maltrato animal </t>
  </si>
  <si>
    <t>Publicación  mensual de piezas comunicativas para el fortalecimiento de la Línea Unica de maltrato Animal</t>
  </si>
  <si>
    <t>Número de Animales Esterilizados</t>
  </si>
  <si>
    <t>Realizar jornadas de esterilizaciones  en las 20 localidades de el Distrito Capital</t>
  </si>
  <si>
    <t>Cronograma de Jornadas</t>
  </si>
  <si>
    <t>Numero</t>
  </si>
  <si>
    <t>Referentes Programa de esterilizaciónes servicio tercerizado y Punto Fijo UCA</t>
  </si>
  <si>
    <t>Establecer el cronograma mensual de jornadas de esterilización en punto fijo y jornadas masivas a traves de UMQ (Unidades Móviles Quirugicas)</t>
  </si>
  <si>
    <t>Se estableció cronograma mensual del mes de julio de 2024, de jornadas en el Punto fijo de la Unidad de Cuidado Animal</t>
  </si>
  <si>
    <t>Cronograma mensual de jornadas Punto Fijo UCA</t>
  </si>
  <si>
    <t>Se estableció cronograma mensual del mes de agosto de 2024, de jornadas en el Punto fijo de la Unidad de Cuidado Animal</t>
  </si>
  <si>
    <t>Se estableció cronograma mensual del mes de septiembre de 2024, de jornadas en el Punto fijo de la Unidad de Cuidado Animal</t>
  </si>
  <si>
    <t>Se estableció cronograma mensual del mes de octubre de 2024, de jornadas en el Punto fijo de la Unidad de Cuidado Animal</t>
  </si>
  <si>
    <t>Esterilizar perros y gatos en el Distrito Capital</t>
  </si>
  <si>
    <t>Bases de datos seguimiento programa de esterilizaciones</t>
  </si>
  <si>
    <t>Realizar por parte del equipo técnico del instituto el seguimiento en campo a la ejecución de las  jornadas masivas a traves de UMQ (Unidades Móviles Quirugicas)</t>
  </si>
  <si>
    <t>En el mes de octubre se realizó por parte del equipo técnico del instituto el seguimiento en campo a la ejecución de las  jornadas masivas a traves de UMQ (Unidades Móviles Quirugicas)</t>
  </si>
  <si>
    <t xml:space="preserve">Informes de Seguimiento jornadas moviles </t>
  </si>
  <si>
    <t>Esterilizar caninos y felinos en el Distrito Capital.</t>
  </si>
  <si>
    <t>En el mes de Julio de 2024 se realizó la esterilización de 286 animales en el Punto fijo de la Unidad de Cuidado Animal</t>
  </si>
  <si>
    <t xml:space="preserve">Base de datos Animales Esterilizados en Punto Fijo Unidad de Cuidado Animal </t>
  </si>
  <si>
    <t>En el mes de agosto de 2024 se realizó la esterilización de 265 animales en el Punto fijo de la Unidad de Cuidado Animal</t>
  </si>
  <si>
    <t>En el mes de septiembre de 2024 se realizó la esterilización de 967 animales en el Punto fijo de la Unidad de Cuidado Animal</t>
  </si>
  <si>
    <t>En el mes de octubre de 2024 se realizó la esterilización de  1534 animales en el Punto fijo de la Unidad de Cuidado Animal y 649 en UMQ</t>
  </si>
  <si>
    <t xml:space="preserve">Realizar el 100%  intervenciones  en puntos criticos de alta densidad poblacional de perros y gatos </t>
  </si>
  <si>
    <t>Base de datos Estrategia CES
Informe de Gestión mensual</t>
  </si>
  <si>
    <t>Referentes Estrategia CES</t>
  </si>
  <si>
    <t>Realizar seguimiento mensual a las actividades e intervenciones efectuadas por la Estrategia  CES</t>
  </si>
  <si>
    <t>En el mes de Julio de 2024 se realizó seguimientoa las actividades esfectuadas por la estrategia CES</t>
  </si>
  <si>
    <t>En el mes de agosto de 2024 se realizó seguimientoa las actividades esfectuadas por la estrategia CES</t>
  </si>
  <si>
    <t>En el mes de septiembre de 2024 se realizó seguimientoa las actividades esfectuadas por la estrategia CES</t>
  </si>
  <si>
    <t>En el mes de octubre de 2024 se realizó seguimientoa las actividades esfectuadas por la estrategia CES</t>
  </si>
  <si>
    <t>Establecer el cronograma mensual de intervenciones de puntos de esterilización y puntos criticos de captura a traves de la estrategia CES</t>
  </si>
  <si>
    <t>En el mes de julio de 2024 se realizo cronograma de intervenciones de  esterilización y puntos criticos a traves de la estrategia CES</t>
  </si>
  <si>
    <t>Cronograma de Actividades Equipo CES</t>
  </si>
  <si>
    <t>En el mes de agosto de 2024 se realizo cronograma de intervenciones de  esterilización y puntos criticos a traves de la estrategia CES</t>
  </si>
  <si>
    <t>En el mes de septiembre de 2024 se realizo cronograma de intervenciones de  esterilización y puntos criticos a traves de la estrategia CES</t>
  </si>
  <si>
    <t>En el mes de octubre de 2024 se realizo cronograma de intervenciones de  esterilización y puntos criticos a traves de la estrategia CES</t>
  </si>
  <si>
    <t>Sumatoria de avance en la implementación de dos (2) programas de atención a la fauna sinantropica en el Distrito Capital</t>
  </si>
  <si>
    <t>Sumatoria</t>
  </si>
  <si>
    <t>Brindar atención integral y especializada a palomas de plaza (Columba livia)</t>
  </si>
  <si>
    <t>Base de datos de Palomas atendidas</t>
  </si>
  <si>
    <t>Referente Programa Sinantrópicos</t>
  </si>
  <si>
    <t>Realizar brigadas médicas de atención y valoración a Palomas de Plaza (Columba livia).</t>
  </si>
  <si>
    <t>No se reportan actividades en este periodo</t>
  </si>
  <si>
    <t>Se realiaron dos brigadas  médicas de atención y valoración a Palomas de Plaza (Columba livia).</t>
  </si>
  <si>
    <t>Base de datos</t>
  </si>
  <si>
    <t>Atender en clínica veterinaria a Palomas de Plaza (Columba livia) que requieran tratamiento especializado.</t>
  </si>
  <si>
    <t>Se atendieron 64 palomas de plaza en clínica veterinaria a Palomas de Plaza (Columba livia) que requieran tratamiento especializado.</t>
  </si>
  <si>
    <t xml:space="preserve"> Realizar censos poblacionales  y georreferenciación de puntos críticos identificados de palomas de plaza (Columba livia).</t>
  </si>
  <si>
    <t>Base de datos georreferenciados
Historias Clinicas</t>
  </si>
  <si>
    <t>Realizar y georefenciar  poblaciones de palomas de plaza mensualmente en el distrito.</t>
  </si>
  <si>
    <t>En el mes de julio de 2024, se realizó la georreferenciación de ocho (8) censos en puntos criticos de sobrepoblación de Palomas de Plaza</t>
  </si>
  <si>
    <t>Base de datos Censos Poblacionales</t>
  </si>
  <si>
    <t>Se realizo y georeferencio 9 censos  poblaciones de palomas de plaza mensualmente en el distrito.</t>
  </si>
  <si>
    <t>Esterilizar Palomas de Plaza (Columba livia)</t>
  </si>
  <si>
    <t>Base de Datos palomas esterilizadas
Historicas clinicas</t>
  </si>
  <si>
    <t>Realizar la esterilización de Palomas de Plaza (Columba livia)</t>
  </si>
  <si>
    <t>Se realizó la esterilización de Palomas de Plaza (Columba livia)</t>
  </si>
  <si>
    <t>Realizar el 100% Visitas Técnicas en respuesta de los requerimientos relacionado con Palomas de Plaza (Columba livia).</t>
  </si>
  <si>
    <t>Base de datos visitas técnicas</t>
  </si>
  <si>
    <t>Efectuar visitas técnicas y realizar seguimiento a las solicitudes.</t>
  </si>
  <si>
    <t>En el mes de julio se efectuaron veinte (20) visitas técnicoas y seguimiento a solicitudes.</t>
  </si>
  <si>
    <t>Se efectuaron 9  visitas técnicas y realizar seguimiento a las solicitudes.</t>
  </si>
  <si>
    <t>Realizar sensibilizaciones y capacitaciones relacionadas con Palomas de Plaza y Abejas Comunes</t>
  </si>
  <si>
    <t>Base de datos sensibilizaciones
Base de datos de ingreso llamadas atendidas por Línea 123</t>
  </si>
  <si>
    <t>Realizar capacitaciónes y sensibilizaciones respecto al manejo de la fauna sinantropica en Bogotá</t>
  </si>
  <si>
    <t>En el mes de julio se realizaron cinco (5) sensibilizaciones respecto al manejo de la fauna sinantropica en Bogotá</t>
  </si>
  <si>
    <t>Base de datos sensibilizaciones</t>
  </si>
  <si>
    <t>Se realizaron dos capacitaciones  y sensibilizaciones respecto al manejo de la fauna sinantropica en Bogotá</t>
  </si>
  <si>
    <t>Prestar asesoria personalizada  a casos que ingresan por la Línea 123 relacionadas con atención de Palomas de Plaza</t>
  </si>
  <si>
    <t>En el mes de julio se prestó asesoria personalizada a tres (3) casos que ingresaron a traves de la Línea 123 relacionadas con Palomas de Plaza</t>
  </si>
  <si>
    <t>Base de datos atenciones linea 123</t>
  </si>
  <si>
    <t>Se prestó asesoria personalizada  a casos que ingresan por la Línea 123 relacionadas con atención de Palomas de Plaza</t>
  </si>
  <si>
    <t>Asistir a mesas de técnicas relacionadas con el manejo de fauna sinantropica en Bogotá</t>
  </si>
  <si>
    <t>En el mes de julio de 2024 se asistió a las mesas tpcnicas convocadas</t>
  </si>
  <si>
    <t xml:space="preserve">Actas de reunión asistencia a mesas técnicas </t>
  </si>
  <si>
    <t>Se asistio a mesas  técnicas relacionadas con el manejo de fauna sinantropica en Bogotá</t>
  </si>
  <si>
    <t xml:space="preserve">Atender integralmente enjambres de la especie Abejas comunes (Apis mellifera). </t>
  </si>
  <si>
    <t>Base de datos de atenciones enjambres de abeja común 
Informe de Gestión Mensual</t>
  </si>
  <si>
    <t>Realizar la recepción, rehabilitación y disposición de la especie  Abeja común (Apis mellifera) en el Distrito Capital</t>
  </si>
  <si>
    <t>Se realizó la recepción de 7 enjambres, rehabilitación y disposición de la especie  Abeja común (Apis mellifera) en el Distrito Capital</t>
  </si>
  <si>
    <t>AVANCE METAS PLAN DE DESARROLLO</t>
  </si>
  <si>
    <t>Descripción Meta Sectorial PDD</t>
  </si>
  <si>
    <t>La Meta es IDPYBA o Compartida con (mencione entidad)</t>
  </si>
  <si>
    <t>Descripción Indicador</t>
  </si>
  <si>
    <t>Tipo Indicador</t>
  </si>
  <si>
    <t>Meta/Actividad del proyecto que se asociada a la meta del PDD
(información indicativa)</t>
  </si>
  <si>
    <t>Programación vigencia</t>
  </si>
  <si>
    <t>Ejecución vigencia</t>
  </si>
  <si>
    <t>% Ejecución</t>
  </si>
  <si>
    <t>Avance Cualitativo</t>
  </si>
  <si>
    <r>
      <t>a.</t>
    </r>
    <r>
      <rPr>
        <b/>
        <sz val="9"/>
        <rFont val="Times New Roman"/>
        <family val="1"/>
      </rPr>
      <t>    Descripción avance cuatrienio</t>
    </r>
    <r>
      <rPr>
        <b/>
        <sz val="9"/>
        <rFont val="Arial"/>
        <family val="2"/>
      </rPr>
      <t xml:space="preserve">: </t>
    </r>
    <r>
      <rPr>
        <sz val="9"/>
        <rFont val="Arial"/>
        <family val="2"/>
      </rPr>
      <t>Mencione el avance en el cuatrienio para la meta PDD y aspectos relevantes frente a las acciones de cumplimiento relacionando las magnitudes acumuladas.</t>
    </r>
  </si>
  <si>
    <r>
      <t xml:space="preserve">b.   Descripción avance en la vigencia actual : </t>
    </r>
    <r>
      <rPr>
        <sz val="9"/>
        <rFont val="Arial"/>
        <family val="2"/>
      </rPr>
      <t>Mencione el avance en la vigencia para la meta PDD y aspectos relevantes frente a las acciones de cumplimiento relacionando las magnitudes acumuladas.</t>
    </r>
  </si>
  <si>
    <r>
      <t>c.</t>
    </r>
    <r>
      <rPr>
        <b/>
        <sz val="9"/>
        <rFont val="Times New Roman"/>
        <family val="1"/>
      </rPr>
      <t xml:space="preserve">    </t>
    </r>
    <r>
      <rPr>
        <b/>
        <sz val="9"/>
        <rFont val="Arial"/>
        <family val="2"/>
      </rPr>
      <t>Retrasos o dificultades:</t>
    </r>
    <r>
      <rPr>
        <sz val="9"/>
        <rFont val="Arial"/>
        <family val="2"/>
      </rPr>
      <t xml:space="preserve"> Mencione las situaciones misionales que han dificultado el logro de las actividades.</t>
    </r>
  </si>
  <si>
    <r>
      <t>d.</t>
    </r>
    <r>
      <rPr>
        <b/>
        <sz val="9"/>
        <rFont val="Times New Roman"/>
        <family val="1"/>
      </rPr>
      <t xml:space="preserve">    </t>
    </r>
    <r>
      <rPr>
        <b/>
        <sz val="9"/>
        <rFont val="Arial"/>
        <family val="2"/>
      </rPr>
      <t>Soluciones:</t>
    </r>
    <r>
      <rPr>
        <sz val="9"/>
        <rFont val="Arial"/>
        <family val="2"/>
      </rPr>
      <t xml:space="preserve"> Mencione las acciones adelantadas para superar los retrasos. ESTAS DEBEN SER COHERENTES CON LOS RETRASOS.</t>
    </r>
  </si>
  <si>
    <r>
      <t>e.</t>
    </r>
    <r>
      <rPr>
        <b/>
        <sz val="9"/>
        <rFont val="Times New Roman"/>
        <family val="1"/>
      </rPr>
      <t xml:space="preserve">    </t>
    </r>
    <r>
      <rPr>
        <b/>
        <sz val="9"/>
        <rFont val="Arial"/>
        <family val="2"/>
      </rPr>
      <t>Impactos o beneficios:</t>
    </r>
    <r>
      <rPr>
        <sz val="9"/>
        <rFont val="Arial"/>
        <family val="2"/>
      </rPr>
      <t xml:space="preserve"> Mencione los aspectos que generan cambio en las condiciones y situaciones de los participantes y no participantes a nivel, individual, familiar, territorial directa o indirectamente.</t>
    </r>
  </si>
  <si>
    <t>Meta Plan de Desarrollo (151)
Atender 70.000 animales en los programas de atención integral de la fauna doméstica y en condición de presunto maltrato del Distrito Capital.</t>
  </si>
  <si>
    <t xml:space="preserve">IDPYBA   </t>
  </si>
  <si>
    <t>Eficacia</t>
  </si>
  <si>
    <t xml:space="preserve">Meta 1. Atender 41.800 caninos y felinos en condición de vulnerabilidad en el distrito Capital a través de brigadas médicas, urgencias veterinarias, custodia y adopciones en el Distrito Capital 
</t>
  </si>
  <si>
    <t xml:space="preserve">A traves de los programas de atención integral se da continuidad a los programas de atención integral se  continua con la prestación continua del programa de urgencias veterinarias, brindando atención médica veterinaria especializada a  perros y gatos en situación de callle en condición de urgencia vital. Asi mismo se brinda atención médica basica a traves de las brigadas médicas y se garantiza la atención médica y integral de los anmales que se encuentran custodiados en la Unidad de Cuidado Animal. Asi mismo se realiza atención de perros, gatos, animales de granja y especies no convencionales victimas de presunto maltrato animal.  </t>
  </si>
  <si>
    <t>PLAN DE DESARROLLO
Con corte al 31  de octubre de 2024 la meta presenta un avance acumulado de 4,845 animales atendidos en el cuatrienio y se avanzó en lo siguiente: 
· A través del escuadrón anticrueldad se han atendido por presunto maltrato 1.910 animales. 
· A través de brigadas médicas se atendieron 854 animales 
· Por Urgencias Veterinarias se atendieron 332 animales 
· Ingresaron 146 animales  a la Unidad de Cuidado Animal por situación de abandono o remitidos por entidades como bomberos, policía y la secretaria Distrital de Salud para la prestación del servicio de custodia. 
· 133 animales  encontraron hogar para toda la vida a través del Programa de Adopciones</t>
  </si>
  <si>
    <t xml:space="preserve">El retraso presentado en el Número de animales atendidos por los programas de brigadas médicas urgencias veterinarias adopciones y que ingresan por entidades externas bajo custodia de IDPYBA, se debe especialmente a los retrasos en la contratación del talento humano necesario para la prestación especifica del programa de Brigadas médicas.  Así mismo, la meta No. 2, se encuentra en consolidación y promoción para la adecuada prestación y aceptación del servicio por parte de las proteccionistas.No Aplica
</t>
  </si>
  <si>
    <t>Debido a las dificultades que se reprogramaran lasatenciones faltantes para realizarlas en los meses de  noviembre y diciembre de 2024, a tarves de  jornadas masivas a realizar por el programa de Brigadas Médicas.</t>
  </si>
  <si>
    <t>* Minimizar impactos negativos en la salud ambiental del Distrito Capital.
* Fortalecer la protección y bienestar de la fauna en el Distrito
* Brindar mayor oportunidad a los animales en condición vulnerable.
* Minimizar las barreras de acceso para la atención de animales de compañia en condición de vulnerabilidad.
• Mitigar las problemáticas de convivencia interespecie (humano-animal).</t>
  </si>
  <si>
    <t xml:space="preserve">Meta 2. Atender 5.000 animales de compañía que se encuentren bajo el cuidado de proteccionistas, y rescatistas con hogares de paso y albergues de animales vulnerables a través del Programa de Brigadas Médicas en las 20 localidades del Distrito Capital </t>
  </si>
  <si>
    <t xml:space="preserve">Meta 3. Atender 23.200 animales domésticos, de granja y especies no convencionales reportados a través de denuncias por presunto maltrato animal en el Distrito Capital. </t>
  </si>
  <si>
    <t>Meta Plan de Desarrollo (152)
Esterilizar 320.000 perros y gatos en el Distrito, a través de alianzas y una gestión eficiente.</t>
  </si>
  <si>
    <t>IDPYBA : 174241 Animales
Alcaldias locales: 168,500 animales</t>
  </si>
  <si>
    <t xml:space="preserve">Número de animales esterilizados en el Distrito Capital </t>
  </si>
  <si>
    <t xml:space="preserve">Meta 4: Esterilizar 174241 caninos y felinos en todas las localidades de la ciudad fortaleciendo la capacidad técnica de la estrategia Capturar Esterilizar y Soltar para la priorización de la atención de animales en condición de calle, ferales y semiferales y en condición de vulnerabilidad </t>
  </si>
  <si>
    <t>Dado que los perros y gatos son susceptibles de reproducción descontrolada en el Distrito se encuentran en condiciones de vulnerabilidad, el programa de esterilización en la ciudad no solo contribuye al control poblacional de estas especies, sino que también promueve la protección y el bienestar de los animales. Además, fortalece la relación interespecie (humano-animal) desde una perspectiva de salud pública y protección animal.</t>
  </si>
  <si>
    <t>A corte del 31 de octubre  de 2024 , la meta presenta un avance de  2,183  animales esterilizados  en Punto Fijo ubicado en la Unidad de Cuidado Animal y en Unidades moviles Quirurgicas</t>
  </si>
  <si>
    <t>Se han presentado retrasos debido demoras en la contratación del servicio tercerizado a traves de Unidades Móviles Quirurgicas, debido a el alza de precios del valos unitario de el procedimiento, razón por la cual se encuentra en estudio de alternativas que permitan optimizar los recursos y efectuar un mator número de procedimientos con el presupuesto asignado.</t>
  </si>
  <si>
    <t>Debido a las dificultades que se reprogramaran las esterilizaciones faltantes para realizarlas en los meses de octubre, noviembre y diciembre de 2024, a tarves de la adjudicación del servicio tercerizado el cual comenzó su ejecución el dia 28 de octubre, el inicio del Convenio con la Universidad Nacional de Colombia y el punto fijo en la unidad de cuidado animal.</t>
  </si>
  <si>
    <t xml:space="preserve">Meta Plan de Desarrollo (153) 
Desarrollar dos (2) programas de atención a especies sinantrópicas orientados a la atención médica veterinaria y control poblacional humanitario para palomas de plaza (Columba Livia y a la atención y rehabilitación de enjambres de abejas (Apis melífera) </t>
  </si>
  <si>
    <t>IDPYBA</t>
  </si>
  <si>
    <t>Número de Programas desarrollados</t>
  </si>
  <si>
    <t xml:space="preserve">Meta 5: Implementar dos (2) programas de atención a especies sin antrópicas, orientados a la atención médica veterinaria y control poblacional humanitario para palomas de plaza (Columba Livia y a la atención y rehabilitación de enjambres de abejas (Apis melífera) y estrategias de educación ambiental.  </t>
  </si>
  <si>
    <t xml:space="preserve">El programa de atención a la fauna sinantrópicas en Bogotá es  un esfuerzo significativo para el manejo y cuidado de especies como la paloma de plaza (Columba livia) y la abeja (Apis mellifera). En el caso de las Palomas de plaza, se dio continuidad a la georreferenciación y censos poblacionales continuos, permitiendo identificar puntos de alta concentración de esta especie, su comportamiento, interrelación con la ciudad, permitiendo una gestión más eficaz.   
También se inició la implementación de brigadas médicas y atención especializada en clínica operadora.A traves de a asesorías para la ciudadanía, promoviendo el cuidado responsable de esta especie de palomas en la ciudad, la sensibilización y capacitación sobre su importancia ecológica y los métodos adecuados para su manejo. En cuanto a las abejas (Apis Mellifera), la ciudad avanzó significativamente en la conservación y cuidado de esta especie vital en la ciudad. Además, con la puesta en marcha de la Clínica de Abejas y su rehabilitación y posterior adopción a apicultores locales, se benefició dicha población en términos de bienestar de la especie.  Este esfuerzo conjunto con el grupo BRAE del Cuerpo Oficial de Bomberos, comunidad científica, los apicultores y las autoridades locales, demuestra un compromiso con la protección ambiental y el desarrollo sostenible en la región. Este programa refleja un compromiso con la conservación de la biodiversidad urbana y el bienestar animal. </t>
  </si>
  <si>
    <t>Con corte al 31 de octubre de 2024, la meta presenta un avance acumulado del 0,1% , a traves de:
- 20 censos poblacionales georrefenciados en los puntos de mayos conventración de Palomas de Plaza (Columba livia).
- 27 visitas técnicas en respuesta a la ciudadania al reporte de afectaciones por Palomas de Plaza.
- 6 Asesorias telefonicas y vistuales  a la ciudadania con temas  relacionados con Palomas de Plaza
Atención médica especializada a 64 palomas de plaza en brigadas médicas y clinica de palomas.
En cuanto a las Abejas (Apis Mellifera) se realizó la recepción de siete (7) enjambres los cuales se encuentran en proceso de rehabilitación en la Clinica de Abejas para su posterior adopción.</t>
  </si>
  <si>
    <t>Esterilizar 174241 caninos y felinos en todas las localidades de la ciudad fortaleciendo la capacidad técnica de la estrategia Capturar Esterilizar y Soltar para la priorización de la atención de animales en condición de calle, ferales y semiferales y en condición de vulnerabilidad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</si>
</sst>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6" formatCode="&quot;$&quot;\ #,##0;[Red]\-&quot;$&quot;\ #,##0"/>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quot;$&quot;\ * #,##0.00_);_(&quot;$&quot;\ * \(#,##0.00\);_(&quot;$&quot;\ * &quot;-&quot;??_);_(@_)"/>
    <numFmt numFmtId="166" formatCode="_(* #,##0.00_);_(* \(#,##0.00\);_(* &quot;-&quot;??_);_(@_)"/>
    <numFmt numFmtId="167" formatCode="_(&quot;$&quot;\ * #,##0_);_(&quot;$&quot;\ * \(#,##0\);_(&quot;$&quot;\ * &quot;-&quot;??_);_(@_)"/>
    <numFmt numFmtId="168" formatCode="_(* #,##0_);_(* \(#,##0\);_(* &quot;-&quot;??_);_(@_)"/>
    <numFmt numFmtId="169" formatCode="_-* #,##0_-;\-* #,##0_-;_-* &quot;-&quot;??_-;_-@_-"/>
    <numFmt numFmtId="170" formatCode="_-[$$-240A]* #,##0_-;\-[$$-240A]* #,##0_-;_-[$$-240A]* &quot;-&quot;??_-;_-@_-"/>
    <numFmt numFmtId="171" formatCode="&quot;$&quot;\ #,##0"/>
    <numFmt numFmtId="172" formatCode="&quot;$&quot;#,##0"/>
    <numFmt numFmtId="173" formatCode="dd/mmm/yyyy"/>
    <numFmt numFmtId="174" formatCode="_-&quot;$&quot;* #,##0_-;\-&quot;$&quot;* #,##0_-;_-&quot;$&quot;* &quot;-&quot;??_-;_-@_-"/>
    <numFmt numFmtId="175" formatCode="0.0%"/>
    <numFmt numFmtId="176" formatCode="_(* #,##0.000_);_(* \(#,##0.000\);_(* &quot;-&quot;??_);_(@_)"/>
    <numFmt numFmtId="177" formatCode="0.000%"/>
    <numFmt numFmtId="178" formatCode="_-* #,##0.0_-;\-* #,##0.0_-;_-* &quot;-&quot;??_-;_-@_-"/>
    <numFmt numFmtId="179" formatCode="_(&quot;$&quot;\ * #,##0_);_(&quot;$&quot;\ * \(#,##0\);_(&quot;$&quot;\ * &quot;-&quot;_);_(@_)"/>
    <numFmt numFmtId="180" formatCode="&quot;$&quot;\ #,##0.00"/>
    <numFmt numFmtId="181" formatCode="0.0"/>
    <numFmt numFmtId="182" formatCode="#,##0.000"/>
  </numFmts>
  <fonts count="99" x14ac:knownFonts="1">
    <font>
      <sz val="11"/>
      <color theme="1"/>
      <name val="Calibri"/>
      <family val="2"/>
      <scheme val="minor"/>
    </font>
    <font>
      <sz val="11"/>
      <color theme="1"/>
      <name val="Calibri"/>
      <family val="2"/>
      <scheme val="minor"/>
    </font>
    <font>
      <b/>
      <sz val="12"/>
      <color theme="1"/>
      <name val="Arial"/>
      <family val="2"/>
    </font>
    <font>
      <sz val="11"/>
      <color theme="1"/>
      <name val="Arial"/>
      <family val="2"/>
    </font>
    <font>
      <sz val="11"/>
      <color rgb="FFFF0000"/>
      <name val="Calibri"/>
      <family val="2"/>
      <scheme val="minor"/>
    </font>
    <font>
      <u/>
      <sz val="11"/>
      <color theme="10"/>
      <name val="Calibri"/>
      <family val="2"/>
    </font>
    <font>
      <sz val="11"/>
      <color indexed="8"/>
      <name val="Calibri"/>
      <family val="2"/>
    </font>
    <font>
      <b/>
      <sz val="11"/>
      <name val="Arial"/>
      <family val="2"/>
    </font>
    <font>
      <sz val="11"/>
      <color indexed="8"/>
      <name val="Arial"/>
      <family val="2"/>
    </font>
    <font>
      <b/>
      <sz val="11"/>
      <color theme="1"/>
      <name val="Arial"/>
      <family val="2"/>
    </font>
    <font>
      <sz val="11"/>
      <name val="Arial"/>
      <family val="2"/>
    </font>
    <font>
      <b/>
      <sz val="12"/>
      <color rgb="FF00B0F0"/>
      <name val="Arial"/>
      <family val="2"/>
    </font>
    <font>
      <sz val="9"/>
      <color theme="1"/>
      <name val="Calibri"/>
      <family val="2"/>
      <scheme val="minor"/>
    </font>
    <font>
      <b/>
      <sz val="18"/>
      <color rgb="FF3CB1EC"/>
      <name val="Arial"/>
      <family val="2"/>
    </font>
    <font>
      <b/>
      <sz val="11"/>
      <color rgb="FF3CB1EC"/>
      <name val="Arial"/>
      <family val="2"/>
    </font>
    <font>
      <b/>
      <sz val="11"/>
      <color indexed="8"/>
      <name val="Arial"/>
      <family val="2"/>
    </font>
    <font>
      <sz val="10"/>
      <name val="Arial"/>
      <family val="2"/>
    </font>
    <font>
      <sz val="16"/>
      <color theme="1"/>
      <name val="Arial"/>
      <family val="2"/>
    </font>
    <font>
      <b/>
      <sz val="9"/>
      <color theme="1"/>
      <name val="Arial"/>
      <family val="2"/>
    </font>
    <font>
      <b/>
      <sz val="20"/>
      <color rgb="FF00B0F0"/>
      <name val="Arial"/>
      <family val="2"/>
    </font>
    <font>
      <sz val="14"/>
      <color theme="1"/>
      <name val="Arial"/>
      <family val="2"/>
    </font>
    <font>
      <b/>
      <sz val="20"/>
      <color theme="1"/>
      <name val="Calibri"/>
      <family val="2"/>
      <scheme val="minor"/>
    </font>
    <font>
      <b/>
      <sz val="12"/>
      <color theme="1"/>
      <name val="Arial Narrow"/>
      <family val="2"/>
    </font>
    <font>
      <b/>
      <sz val="12"/>
      <name val="Arial Narrow"/>
      <family val="2"/>
    </font>
    <font>
      <sz val="12"/>
      <name val="Arial Narrow"/>
      <family val="2"/>
    </font>
    <font>
      <b/>
      <sz val="14"/>
      <color theme="1"/>
      <name val="Arial"/>
      <family val="2"/>
    </font>
    <font>
      <b/>
      <sz val="11"/>
      <color indexed="40"/>
      <name val="Arial"/>
      <family val="2"/>
    </font>
    <font>
      <sz val="12"/>
      <color theme="1"/>
      <name val="Arial Narrow"/>
      <family val="2"/>
    </font>
    <font>
      <sz val="12"/>
      <color rgb="FFFF0000"/>
      <name val="Arial Narrow"/>
      <family val="2"/>
    </font>
    <font>
      <b/>
      <i/>
      <sz val="12"/>
      <color indexed="21"/>
      <name val="Arial Narrow"/>
      <family val="2"/>
    </font>
    <font>
      <b/>
      <i/>
      <sz val="12"/>
      <color indexed="8"/>
      <name val="Arial Narrow"/>
      <family val="2"/>
    </font>
    <font>
      <sz val="12"/>
      <color indexed="8"/>
      <name val="Arial Narrow"/>
      <family val="2"/>
    </font>
    <font>
      <b/>
      <sz val="12"/>
      <color indexed="8"/>
      <name val="Arial Narrow"/>
      <family val="2"/>
    </font>
    <font>
      <b/>
      <sz val="9"/>
      <name val="Arial"/>
      <family val="2"/>
    </font>
    <font>
      <sz val="9"/>
      <name val="Arial"/>
      <family val="2"/>
    </font>
    <font>
      <b/>
      <sz val="9"/>
      <name val="Times New Roman"/>
      <family val="1"/>
    </font>
    <font>
      <b/>
      <sz val="16"/>
      <color theme="1"/>
      <name val="Calibri"/>
      <family val="2"/>
      <scheme val="minor"/>
    </font>
    <font>
      <sz val="16"/>
      <color theme="8" tint="-0.249977111117893"/>
      <name val="Arial"/>
      <family val="2"/>
    </font>
    <font>
      <sz val="16"/>
      <color theme="1"/>
      <name val="Calibri"/>
      <family val="2"/>
      <scheme val="minor"/>
    </font>
    <font>
      <sz val="11"/>
      <name val="Calibri"/>
      <family val="2"/>
      <scheme val="minor"/>
    </font>
    <font>
      <b/>
      <sz val="14"/>
      <color indexed="8"/>
      <name val="Arial"/>
      <family val="2"/>
    </font>
    <font>
      <b/>
      <sz val="14"/>
      <name val="Arial Narrow"/>
      <family val="2"/>
    </font>
    <font>
      <b/>
      <sz val="11"/>
      <color theme="0"/>
      <name val="Arial"/>
      <family val="2"/>
    </font>
    <font>
      <sz val="11"/>
      <color indexed="8"/>
      <name val="Calibri"/>
      <family val="2"/>
      <scheme val="minor"/>
    </font>
    <font>
      <sz val="10"/>
      <name val="Arial Narrow"/>
      <family val="2"/>
    </font>
    <font>
      <sz val="11"/>
      <color theme="0"/>
      <name val="Arial"/>
      <family val="2"/>
    </font>
    <font>
      <sz val="10"/>
      <color theme="1"/>
      <name val="Calibri"/>
      <family val="2"/>
      <scheme val="minor"/>
    </font>
    <font>
      <sz val="10"/>
      <name val="Calibri"/>
      <family val="2"/>
      <scheme val="minor"/>
    </font>
    <font>
      <b/>
      <sz val="14"/>
      <color indexed="8"/>
      <name val="Arial Narrow"/>
      <family val="2"/>
    </font>
    <font>
      <b/>
      <sz val="10"/>
      <color theme="1"/>
      <name val="Arial"/>
      <family val="2"/>
    </font>
    <font>
      <b/>
      <sz val="10"/>
      <color theme="1"/>
      <name val="Arial Narrow"/>
      <family val="2"/>
    </font>
    <font>
      <b/>
      <sz val="10"/>
      <color indexed="8"/>
      <name val="Arial"/>
      <family val="2"/>
    </font>
    <font>
      <sz val="11"/>
      <color rgb="FF6600FF"/>
      <name val="Arial"/>
      <family val="2"/>
    </font>
    <font>
      <sz val="8"/>
      <color theme="1"/>
      <name val="Arial"/>
      <family val="2"/>
    </font>
    <font>
      <sz val="12"/>
      <color theme="1"/>
      <name val="Calibri"/>
      <family val="2"/>
      <scheme val="minor"/>
    </font>
    <font>
      <sz val="12"/>
      <color indexed="8"/>
      <name val="Arial"/>
      <family val="2"/>
    </font>
    <font>
      <sz val="14"/>
      <name val="Arial"/>
      <family val="2"/>
    </font>
    <font>
      <b/>
      <sz val="18"/>
      <color rgb="FFFF0000"/>
      <name val="Arial"/>
      <family val="2"/>
    </font>
    <font>
      <sz val="14"/>
      <color rgb="FFFF0000"/>
      <name val="Arial"/>
      <family val="2"/>
    </font>
    <font>
      <u/>
      <sz val="11"/>
      <color rgb="FFFF0000"/>
      <name val="Calibri"/>
      <family val="2"/>
    </font>
    <font>
      <b/>
      <sz val="11"/>
      <color rgb="FFFF0000"/>
      <name val="Calibri"/>
      <family val="2"/>
      <scheme val="minor"/>
    </font>
    <font>
      <b/>
      <sz val="24"/>
      <name val="Arial"/>
      <family val="2"/>
    </font>
    <font>
      <b/>
      <i/>
      <sz val="16"/>
      <color indexed="21"/>
      <name val="Arial Narrow"/>
      <family val="2"/>
    </font>
    <font>
      <b/>
      <sz val="14"/>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Verdana"/>
      <family val="2"/>
    </font>
    <font>
      <sz val="10"/>
      <color theme="1"/>
      <name val="Arial"/>
      <family val="2"/>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1"/>
      <color rgb="FF6600FF"/>
      <name val="Calibri"/>
      <family val="2"/>
      <scheme val="minor"/>
    </font>
    <font>
      <b/>
      <sz val="11"/>
      <name val="Calibri"/>
      <family val="2"/>
      <scheme val="minor"/>
    </font>
    <font>
      <b/>
      <sz val="11"/>
      <color indexed="8"/>
      <name val="Calibri"/>
      <family val="2"/>
      <scheme val="minor"/>
    </font>
    <font>
      <b/>
      <i/>
      <sz val="11"/>
      <name val="Calibri"/>
      <family val="2"/>
      <scheme val="minor"/>
    </font>
    <font>
      <sz val="8.5"/>
      <color theme="1"/>
      <name val="Times New Roman"/>
      <family val="1"/>
    </font>
    <font>
      <b/>
      <sz val="11"/>
      <color rgb="FFF747E2"/>
      <name val="Calibri"/>
      <family val="2"/>
      <scheme val="minor"/>
    </font>
  </fonts>
  <fills count="83">
    <fill>
      <patternFill patternType="none"/>
    </fill>
    <fill>
      <patternFill patternType="gray125"/>
    </fill>
    <fill>
      <patternFill patternType="solid">
        <fgColor theme="0"/>
        <bgColor indexed="64"/>
      </patternFill>
    </fill>
    <fill>
      <gradientFill degree="90">
        <stop position="0">
          <color theme="0"/>
        </stop>
        <stop position="1">
          <color theme="0" tint="-0.25098422193060094"/>
        </stop>
      </gradient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gradientFill degree="90">
        <stop position="0">
          <color theme="0"/>
        </stop>
        <stop position="1">
          <color rgb="FF92D050"/>
        </stop>
      </gradientFill>
    </fill>
    <fill>
      <gradientFill degree="90">
        <stop position="0">
          <color theme="0"/>
        </stop>
        <stop position="1">
          <color theme="7" tint="0.59999389629810485"/>
        </stop>
      </gradientFill>
    </fill>
    <fill>
      <patternFill patternType="solid">
        <fgColor theme="4" tint="0.59999389629810485"/>
        <bgColor indexed="64"/>
      </patternFill>
    </fill>
    <fill>
      <gradientFill degree="90">
        <stop position="0">
          <color theme="9" tint="0.40000610370189521"/>
        </stop>
        <stop position="1">
          <color theme="9" tint="-0.25098422193060094"/>
        </stop>
      </gradientFill>
    </fill>
    <fill>
      <gradientFill degree="90">
        <stop position="0">
          <color theme="5" tint="0.80001220740379042"/>
        </stop>
        <stop position="1">
          <color theme="5" tint="0.40000610370189521"/>
        </stop>
      </gradientFill>
    </fill>
    <fill>
      <gradientFill degree="90">
        <stop position="0">
          <color theme="8" tint="-0.25098422193060094"/>
        </stop>
        <stop position="1">
          <color theme="0" tint="-0.25098422193060094"/>
        </stop>
      </gradientFill>
    </fill>
    <fill>
      <gradientFill degree="90">
        <stop position="0">
          <color theme="9" tint="0.59999389629810485"/>
        </stop>
        <stop position="1">
          <color theme="9" tint="-0.25098422193060094"/>
        </stop>
      </gradientFill>
    </fill>
    <fill>
      <gradientFill degree="90">
        <stop position="0">
          <color theme="0" tint="-0.1490218817712943"/>
        </stop>
        <stop position="1">
          <color theme="8" tint="-0.25098422193060094"/>
        </stop>
      </gradientFill>
    </fill>
    <fill>
      <gradientFill degree="90">
        <stop position="0">
          <color theme="0" tint="-5.0965910824915313E-2"/>
        </stop>
        <stop position="1">
          <color theme="8" tint="-0.25098422193060094"/>
        </stop>
      </gradientFill>
    </fill>
    <fill>
      <gradientFill degree="90">
        <stop position="0">
          <color theme="4" tint="0.80001220740379042"/>
        </stop>
        <stop position="1">
          <color theme="8" tint="-0.25098422193060094"/>
        </stop>
      </gradientFill>
    </fill>
    <fill>
      <patternFill patternType="solid">
        <fgColor rgb="FFFFFF99"/>
        <bgColor indexed="64"/>
      </patternFill>
    </fill>
    <fill>
      <patternFill patternType="solid">
        <fgColor rgb="FFFF0000"/>
        <bgColor indexed="64"/>
      </patternFill>
    </fill>
    <fill>
      <gradientFill degree="90">
        <stop position="0">
          <color theme="0"/>
        </stop>
        <stop position="1">
          <color theme="7" tint="0.40000610370189521"/>
        </stop>
      </gradientFill>
    </fill>
    <fill>
      <gradientFill degree="90">
        <stop position="0">
          <color theme="7" tint="0.80001220740379042"/>
        </stop>
        <stop position="1">
          <color theme="7" tint="0.40000610370189521"/>
        </stop>
      </gradientFill>
    </fill>
    <fill>
      <gradientFill degree="90">
        <stop position="0">
          <color theme="0"/>
        </stop>
        <stop position="1">
          <color theme="0" tint="-0.49803155613879818"/>
        </stop>
      </gradientFill>
    </fill>
    <fill>
      <patternFill patternType="solid">
        <fgColor rgb="FFFFFF00"/>
        <bgColor auto="1"/>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4FFC9"/>
        <bgColor indexed="64"/>
      </patternFill>
    </fill>
    <fill>
      <patternFill patternType="solid">
        <fgColor rgb="FFF4FCC4"/>
        <bgColor indexed="64"/>
      </patternFill>
    </fill>
    <fill>
      <patternFill patternType="solid">
        <fgColor rgb="FFFFF0E1"/>
        <bgColor indexed="64"/>
      </patternFill>
    </fill>
    <fill>
      <patternFill patternType="solid">
        <fgColor rgb="FFEBEBFF"/>
        <bgColor indexed="64"/>
      </patternFill>
    </fill>
    <fill>
      <patternFill patternType="solid">
        <fgColor rgb="FFFFF7FF"/>
        <bgColor indexed="64"/>
      </patternFill>
    </fill>
    <fill>
      <patternFill patternType="solid">
        <fgColor rgb="FFC1E0FF"/>
        <bgColor indexed="64"/>
      </patternFill>
    </fill>
    <fill>
      <patternFill patternType="solid">
        <fgColor rgb="FFDDDDFF"/>
        <bgColor indexed="64"/>
      </patternFill>
    </fill>
    <fill>
      <patternFill patternType="solid">
        <fgColor rgb="FFF7F7FF"/>
        <bgColor indexed="64"/>
      </patternFill>
    </fill>
    <fill>
      <patternFill patternType="solid">
        <fgColor rgb="FFD5D5FF"/>
        <bgColor indexed="64"/>
      </patternFill>
    </fill>
    <fill>
      <patternFill patternType="solid">
        <fgColor rgb="FFD9D9FF"/>
        <bgColor indexed="64"/>
      </patternFill>
    </fill>
    <fill>
      <patternFill patternType="solid">
        <fgColor rgb="FFB3B3FF"/>
        <bgColor indexed="64"/>
      </patternFill>
    </fill>
    <fill>
      <patternFill patternType="solid">
        <fgColor rgb="FFA7A7FF"/>
        <bgColor indexed="64"/>
      </patternFill>
    </fill>
    <fill>
      <patternFill patternType="solid">
        <fgColor rgb="FFFFE7FF"/>
        <bgColor indexed="64"/>
      </patternFill>
    </fill>
    <fill>
      <patternFill patternType="solid">
        <fgColor rgb="FFCCFFCC"/>
        <bgColor indexed="64"/>
      </patternFill>
    </fill>
    <fill>
      <patternFill patternType="solid">
        <fgColor rgb="FFCCFFFF"/>
        <bgColor indexed="64"/>
      </patternFill>
    </fill>
    <fill>
      <patternFill patternType="solid">
        <fgColor rgb="FF97FFFF"/>
        <bgColor indexed="64"/>
      </patternFill>
    </fill>
    <fill>
      <patternFill patternType="solid">
        <fgColor rgb="FF85FFFF"/>
        <bgColor indexed="64"/>
      </patternFill>
    </fill>
    <fill>
      <patternFill patternType="solid">
        <fgColor rgb="FF79FFFF"/>
        <bgColor indexed="64"/>
      </patternFill>
    </fill>
    <fill>
      <patternFill patternType="solid">
        <fgColor rgb="FFFFFFC9"/>
        <bgColor indexed="64"/>
      </patternFill>
    </fill>
    <fill>
      <patternFill patternType="solid">
        <fgColor rgb="FFFFFFEF"/>
        <bgColor indexed="64"/>
      </patternFill>
    </fill>
    <fill>
      <patternFill patternType="solid">
        <fgColor rgb="FFCFF7B3"/>
        <bgColor indexed="64"/>
      </patternFill>
    </fill>
    <fill>
      <patternFill patternType="solid">
        <fgColor rgb="FF99FFCC"/>
        <bgColor indexed="64"/>
      </patternFill>
    </fill>
    <fill>
      <patternFill patternType="solid">
        <fgColor rgb="FFD9FFEC"/>
        <bgColor indexed="64"/>
      </patternFill>
    </fill>
    <fill>
      <patternFill patternType="solid">
        <fgColor rgb="FFEBFFF5"/>
        <bgColor indexed="64"/>
      </patternFill>
    </fill>
    <fill>
      <patternFill patternType="solid">
        <fgColor rgb="FFF2F2F2"/>
        <bgColor rgb="FF000000"/>
      </patternFill>
    </fill>
  </fills>
  <borders count="2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medium">
        <color auto="1"/>
      </right>
      <top/>
      <bottom style="thin">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top style="medium">
        <color auto="1"/>
      </top>
      <bottom style="thin">
        <color auto="1"/>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style="thin">
        <color theme="1"/>
      </right>
      <top style="medium">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style="medium">
        <color theme="1"/>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thin">
        <color theme="1"/>
      </left>
      <right style="thin">
        <color theme="1"/>
      </right>
      <top style="medium">
        <color theme="1"/>
      </top>
      <bottom/>
      <diagonal/>
    </border>
    <border>
      <left style="thin">
        <color theme="1"/>
      </left>
      <right style="thin">
        <color theme="1"/>
      </right>
      <top/>
      <bottom/>
      <diagonal/>
    </border>
    <border>
      <left style="thin">
        <color theme="1"/>
      </left>
      <right style="thin">
        <color theme="1"/>
      </right>
      <top/>
      <bottom style="medium">
        <color theme="1"/>
      </bottom>
      <diagonal/>
    </border>
    <border>
      <left style="thin">
        <color theme="1"/>
      </left>
      <right style="medium">
        <color theme="1"/>
      </right>
      <top style="medium">
        <color theme="1"/>
      </top>
      <bottom/>
      <diagonal/>
    </border>
    <border>
      <left style="thin">
        <color theme="1"/>
      </left>
      <right style="medium">
        <color theme="1"/>
      </right>
      <top/>
      <bottom/>
      <diagonal/>
    </border>
    <border>
      <left style="thin">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medium">
        <color theme="1"/>
      </left>
      <right/>
      <top style="medium">
        <color theme="1"/>
      </top>
      <bottom/>
      <diagonal/>
    </border>
    <border>
      <left style="medium">
        <color theme="1"/>
      </left>
      <right/>
      <top/>
      <bottom/>
      <diagonal/>
    </border>
    <border>
      <left style="medium">
        <color theme="1"/>
      </left>
      <right/>
      <top/>
      <bottom style="medium">
        <color theme="1"/>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diagonal/>
    </border>
    <border>
      <left style="thin">
        <color indexed="64"/>
      </left>
      <right style="medium">
        <color theme="1"/>
      </right>
      <top style="thin">
        <color indexed="64"/>
      </top>
      <bottom/>
      <diagonal/>
    </border>
    <border>
      <left style="medium">
        <color theme="1"/>
      </left>
      <right style="thin">
        <color indexed="64"/>
      </right>
      <top style="medium">
        <color indexed="64"/>
      </top>
      <bottom style="thin">
        <color indexed="64"/>
      </bottom>
      <diagonal/>
    </border>
    <border>
      <left style="medium">
        <color theme="1"/>
      </left>
      <right style="thin">
        <color indexed="64"/>
      </right>
      <top style="thin">
        <color indexed="64"/>
      </top>
      <bottom style="medium">
        <color indexed="64"/>
      </bottom>
      <diagonal/>
    </border>
    <border>
      <left style="thin">
        <color indexed="64"/>
      </left>
      <right style="medium">
        <color theme="1"/>
      </right>
      <top/>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style="medium">
        <color theme="1"/>
      </right>
      <top style="medium">
        <color theme="1"/>
      </top>
      <bottom style="thin">
        <color indexed="64"/>
      </bottom>
      <diagonal/>
    </border>
    <border>
      <left/>
      <right style="medium">
        <color theme="1"/>
      </right>
      <top style="thin">
        <color indexed="64"/>
      </top>
      <bottom style="thin">
        <color indexed="64"/>
      </bottom>
      <diagonal/>
    </border>
    <border>
      <left/>
      <right style="medium">
        <color theme="1"/>
      </right>
      <top style="thin">
        <color indexed="64"/>
      </top>
      <bottom style="medium">
        <color theme="1"/>
      </bottom>
      <diagonal/>
    </border>
    <border>
      <left/>
      <right style="medium">
        <color theme="1"/>
      </right>
      <top style="medium">
        <color indexed="64"/>
      </top>
      <bottom style="thin">
        <color indexed="64"/>
      </bottom>
      <diagonal/>
    </border>
    <border>
      <left/>
      <right style="medium">
        <color theme="1"/>
      </right>
      <top style="medium">
        <color indexed="64"/>
      </top>
      <bottom style="medium">
        <color theme="1"/>
      </bottom>
      <diagonal/>
    </border>
    <border>
      <left/>
      <right style="thin">
        <color indexed="64"/>
      </right>
      <top style="medium">
        <color theme="1"/>
      </top>
      <bottom style="thin">
        <color indexed="64"/>
      </bottom>
      <diagonal/>
    </border>
    <border>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style="medium">
        <color theme="1"/>
      </right>
      <top style="medium">
        <color theme="1"/>
      </top>
      <bottom/>
      <diagonal/>
    </border>
    <border>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medium">
        <color theme="1"/>
      </right>
      <top/>
      <bottom style="medium">
        <color theme="1"/>
      </bottom>
      <diagonal/>
    </border>
    <border>
      <left/>
      <right style="thin">
        <color indexed="64"/>
      </right>
      <top style="thin">
        <color indexed="64"/>
      </top>
      <bottom style="medium">
        <color theme="1"/>
      </bottom>
      <diagonal/>
    </border>
    <border>
      <left style="thin">
        <color indexed="64"/>
      </left>
      <right style="medium">
        <color indexed="64"/>
      </right>
      <top style="medium">
        <color theme="1"/>
      </top>
      <bottom/>
      <diagonal/>
    </border>
    <border>
      <left style="thin">
        <color indexed="64"/>
      </left>
      <right style="thin">
        <color indexed="64"/>
      </right>
      <top style="thin">
        <color indexed="64"/>
      </top>
      <bottom style="medium">
        <color theme="1"/>
      </bottom>
      <diagonal/>
    </border>
    <border>
      <left style="thin">
        <color indexed="64"/>
      </left>
      <right style="medium">
        <color indexed="64"/>
      </right>
      <top/>
      <bottom style="medium">
        <color theme="1"/>
      </bottom>
      <diagonal/>
    </border>
    <border>
      <left style="medium">
        <color theme="1"/>
      </left>
      <right/>
      <top style="medium">
        <color theme="1"/>
      </top>
      <bottom style="thin">
        <color auto="1"/>
      </bottom>
      <diagonal/>
    </border>
    <border>
      <left style="thin">
        <color auto="1"/>
      </left>
      <right/>
      <top style="medium">
        <color theme="1"/>
      </top>
      <bottom style="thin">
        <color auto="1"/>
      </bottom>
      <diagonal/>
    </border>
    <border>
      <left style="medium">
        <color theme="1"/>
      </left>
      <right/>
      <top style="thin">
        <color indexed="64"/>
      </top>
      <bottom style="medium">
        <color theme="1"/>
      </bottom>
      <diagonal/>
    </border>
    <border>
      <left style="thin">
        <color indexed="64"/>
      </left>
      <right/>
      <top style="thin">
        <color indexed="64"/>
      </top>
      <bottom style="medium">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right style="medium">
        <color theme="1"/>
      </right>
      <top style="thin">
        <color indexed="64"/>
      </top>
      <bottom/>
      <diagonal/>
    </border>
    <border>
      <left style="thin">
        <color indexed="64"/>
      </left>
      <right/>
      <top style="medium">
        <color theme="1"/>
      </top>
      <bottom/>
      <diagonal/>
    </border>
    <border>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indexed="64"/>
      </left>
      <right/>
      <top/>
      <bottom style="medium">
        <color theme="1"/>
      </bottom>
      <diagonal/>
    </border>
    <border>
      <left/>
      <right/>
      <top style="medium">
        <color theme="1"/>
      </top>
      <bottom style="thin">
        <color indexed="64"/>
      </bottom>
      <diagonal/>
    </border>
    <border>
      <left/>
      <right/>
      <top style="thin">
        <color indexed="64"/>
      </top>
      <bottom style="medium">
        <color theme="1"/>
      </bottom>
      <diagonal/>
    </border>
    <border>
      <left style="medium">
        <color theme="1"/>
      </left>
      <right style="thin">
        <color indexed="64"/>
      </right>
      <top style="medium">
        <color theme="1"/>
      </top>
      <bottom/>
      <diagonal/>
    </border>
    <border>
      <left style="medium">
        <color theme="1"/>
      </left>
      <right style="thin">
        <color indexed="64"/>
      </right>
      <top/>
      <bottom style="medium">
        <color theme="1"/>
      </bottom>
      <diagonal/>
    </border>
    <border>
      <left style="thin">
        <color auto="1"/>
      </left>
      <right style="medium">
        <color auto="1"/>
      </right>
      <top style="medium">
        <color theme="1"/>
      </top>
      <bottom style="thin">
        <color auto="1"/>
      </bottom>
      <diagonal/>
    </border>
    <border>
      <left style="thin">
        <color indexed="64"/>
      </left>
      <right style="medium">
        <color theme="1"/>
      </right>
      <top style="thin">
        <color indexed="64"/>
      </top>
      <bottom style="medium">
        <color indexed="64"/>
      </bottom>
      <diagonal/>
    </border>
    <border>
      <left style="thin">
        <color auto="1"/>
      </left>
      <right style="medium">
        <color theme="1"/>
      </right>
      <top style="medium">
        <color auto="1"/>
      </top>
      <bottom style="thin">
        <color auto="1"/>
      </bottom>
      <diagonal/>
    </border>
    <border>
      <left style="thin">
        <color auto="1"/>
      </left>
      <right style="medium">
        <color auto="1"/>
      </right>
      <top style="thin">
        <color auto="1"/>
      </top>
      <bottom style="medium">
        <color theme="1"/>
      </bottom>
      <diagonal/>
    </border>
    <border>
      <left style="medium">
        <color theme="1"/>
      </left>
      <right style="thin">
        <color indexed="64"/>
      </right>
      <top style="medium">
        <color theme="1"/>
      </top>
      <bottom style="medium">
        <color indexed="64"/>
      </bottom>
      <diagonal/>
    </border>
    <border>
      <left style="thin">
        <color indexed="64"/>
      </left>
      <right style="thin">
        <color indexed="64"/>
      </right>
      <top style="medium">
        <color theme="1"/>
      </top>
      <bottom style="medium">
        <color indexed="64"/>
      </bottom>
      <diagonal/>
    </border>
    <border>
      <left style="thin">
        <color indexed="64"/>
      </left>
      <right style="medium">
        <color theme="1"/>
      </right>
      <top style="medium">
        <color theme="1"/>
      </top>
      <bottom style="medium">
        <color indexed="64"/>
      </bottom>
      <diagonal/>
    </border>
    <border>
      <left style="thin">
        <color indexed="64"/>
      </left>
      <right style="medium">
        <color theme="1"/>
      </right>
      <top style="medium">
        <color indexed="64"/>
      </top>
      <bottom/>
      <diagonal/>
    </border>
    <border>
      <left style="thin">
        <color indexed="64"/>
      </left>
      <right style="medium">
        <color theme="1"/>
      </right>
      <top/>
      <bottom style="medium">
        <color indexed="64"/>
      </bottom>
      <diagonal/>
    </border>
    <border>
      <left style="medium">
        <color theme="1"/>
      </left>
      <right style="thin">
        <color indexed="64"/>
      </right>
      <top style="medium">
        <color indexed="64"/>
      </top>
      <bottom style="medium">
        <color indexed="64"/>
      </bottom>
      <diagonal/>
    </border>
    <border>
      <left style="thin">
        <color indexed="64"/>
      </left>
      <right style="medium">
        <color theme="1"/>
      </right>
      <top style="medium">
        <color indexed="64"/>
      </top>
      <bottom style="medium">
        <color indexed="64"/>
      </bottom>
      <diagonal/>
    </border>
    <border>
      <left style="medium">
        <color theme="1"/>
      </left>
      <right style="thin">
        <color indexed="64"/>
      </right>
      <top style="medium">
        <color indexed="64"/>
      </top>
      <bottom style="medium">
        <color theme="1"/>
      </bottom>
      <diagonal/>
    </border>
    <border>
      <left style="thin">
        <color indexed="64"/>
      </left>
      <right style="thin">
        <color indexed="64"/>
      </right>
      <top style="medium">
        <color indexed="64"/>
      </top>
      <bottom style="medium">
        <color theme="1"/>
      </bottom>
      <diagonal/>
    </border>
    <border>
      <left style="thin">
        <color indexed="64"/>
      </left>
      <right style="medium">
        <color theme="1"/>
      </right>
      <top style="medium">
        <color indexed="64"/>
      </top>
      <bottom style="medium">
        <color theme="1"/>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thin">
        <color theme="1"/>
      </left>
      <right/>
      <top style="medium">
        <color theme="1"/>
      </top>
      <bottom/>
      <diagonal/>
    </border>
    <border>
      <left style="thin">
        <color theme="1"/>
      </left>
      <right/>
      <top/>
      <bottom style="medium">
        <color theme="1"/>
      </bottom>
      <diagonal/>
    </border>
    <border>
      <left style="thin">
        <color theme="1"/>
      </left>
      <right/>
      <top/>
      <bottom/>
      <diagonal/>
    </border>
    <border>
      <left style="medium">
        <color theme="1"/>
      </left>
      <right style="hair">
        <color indexed="64"/>
      </right>
      <top style="medium">
        <color theme="1"/>
      </top>
      <bottom style="hair">
        <color indexed="64"/>
      </bottom>
      <diagonal/>
    </border>
    <border>
      <left style="hair">
        <color indexed="64"/>
      </left>
      <right style="hair">
        <color indexed="64"/>
      </right>
      <top style="medium">
        <color theme="1"/>
      </top>
      <bottom style="hair">
        <color indexed="64"/>
      </bottom>
      <diagonal/>
    </border>
    <border>
      <left style="hair">
        <color indexed="64"/>
      </left>
      <right style="medium">
        <color theme="1"/>
      </right>
      <top style="medium">
        <color theme="1"/>
      </top>
      <bottom style="hair">
        <color indexed="64"/>
      </bottom>
      <diagonal/>
    </border>
    <border>
      <left style="medium">
        <color theme="1"/>
      </left>
      <right style="hair">
        <color indexed="64"/>
      </right>
      <top style="hair">
        <color indexed="64"/>
      </top>
      <bottom style="hair">
        <color indexed="64"/>
      </bottom>
      <diagonal/>
    </border>
    <border>
      <left style="hair">
        <color indexed="64"/>
      </left>
      <right style="medium">
        <color theme="1"/>
      </right>
      <top style="hair">
        <color indexed="64"/>
      </top>
      <bottom style="hair">
        <color indexed="64"/>
      </bottom>
      <diagonal/>
    </border>
    <border>
      <left style="medium">
        <color theme="1"/>
      </left>
      <right/>
      <top style="hair">
        <color indexed="64"/>
      </top>
      <bottom style="medium">
        <color theme="1"/>
      </bottom>
      <diagonal/>
    </border>
    <border>
      <left/>
      <right/>
      <top style="hair">
        <color indexed="64"/>
      </top>
      <bottom style="medium">
        <color theme="1"/>
      </bottom>
      <diagonal/>
    </border>
    <border>
      <left/>
      <right style="medium">
        <color theme="1"/>
      </right>
      <top style="hair">
        <color indexed="64"/>
      </top>
      <bottom style="medium">
        <color theme="1"/>
      </bottom>
      <diagonal/>
    </border>
    <border>
      <left style="medium">
        <color theme="1"/>
      </left>
      <right/>
      <top style="medium">
        <color theme="1"/>
      </top>
      <bottom style="hair">
        <color indexed="64"/>
      </bottom>
      <diagonal/>
    </border>
    <border>
      <left/>
      <right/>
      <top style="medium">
        <color theme="1"/>
      </top>
      <bottom style="hair">
        <color indexed="64"/>
      </bottom>
      <diagonal/>
    </border>
    <border>
      <left/>
      <right style="medium">
        <color theme="1"/>
      </right>
      <top style="medium">
        <color theme="1"/>
      </top>
      <bottom style="hair">
        <color indexed="64"/>
      </bottom>
      <diagonal/>
    </border>
    <border>
      <left style="medium">
        <color theme="1"/>
      </left>
      <right style="hair">
        <color indexed="64"/>
      </right>
      <top style="hair">
        <color indexed="64"/>
      </top>
      <bottom style="medium">
        <color theme="1"/>
      </bottom>
      <diagonal/>
    </border>
    <border>
      <left style="hair">
        <color indexed="64"/>
      </left>
      <right style="hair">
        <color indexed="64"/>
      </right>
      <top style="hair">
        <color indexed="64"/>
      </top>
      <bottom style="medium">
        <color theme="1"/>
      </bottom>
      <diagonal/>
    </border>
    <border>
      <left style="hair">
        <color indexed="64"/>
      </left>
      <right style="medium">
        <color theme="1"/>
      </right>
      <top style="hair">
        <color indexed="64"/>
      </top>
      <bottom style="medium">
        <color theme="1"/>
      </bottom>
      <diagonal/>
    </border>
    <border>
      <left style="medium">
        <color theme="1"/>
      </left>
      <right style="hair">
        <color indexed="64"/>
      </right>
      <top style="medium">
        <color theme="1"/>
      </top>
      <bottom/>
      <diagonal/>
    </border>
    <border>
      <left style="hair">
        <color indexed="64"/>
      </left>
      <right style="hair">
        <color indexed="64"/>
      </right>
      <top style="medium">
        <color theme="1"/>
      </top>
      <bottom/>
      <diagonal/>
    </border>
    <border>
      <left style="hair">
        <color indexed="64"/>
      </left>
      <right style="medium">
        <color theme="1"/>
      </right>
      <top style="medium">
        <color theme="1"/>
      </top>
      <bottom/>
      <diagonal/>
    </border>
    <border>
      <left style="medium">
        <color theme="1"/>
      </left>
      <right style="hair">
        <color indexed="64"/>
      </right>
      <top/>
      <bottom style="hair">
        <color indexed="64"/>
      </bottom>
      <diagonal/>
    </border>
    <border>
      <left style="hair">
        <color indexed="64"/>
      </left>
      <right style="medium">
        <color theme="1"/>
      </right>
      <top/>
      <bottom/>
      <diagonal/>
    </border>
    <border>
      <left style="medium">
        <color theme="1"/>
      </left>
      <right style="hair">
        <color indexed="64"/>
      </right>
      <top style="hair">
        <color indexed="64"/>
      </top>
      <bottom/>
      <diagonal/>
    </border>
    <border>
      <left style="medium">
        <color theme="1"/>
      </left>
      <right/>
      <top style="medium">
        <color auto="1"/>
      </top>
      <bottom style="thin">
        <color auto="1"/>
      </bottom>
      <diagonal/>
    </border>
    <border>
      <left style="medium">
        <color theme="1"/>
      </left>
      <right/>
      <top style="thin">
        <color indexed="64"/>
      </top>
      <bottom style="thin">
        <color indexed="64"/>
      </bottom>
      <diagonal/>
    </border>
    <border>
      <left style="medium">
        <color theme="1"/>
      </left>
      <right/>
      <top style="thin">
        <color indexed="64"/>
      </top>
      <bottom style="medium">
        <color indexed="64"/>
      </bottom>
      <diagonal/>
    </border>
    <border>
      <left style="medium">
        <color theme="1"/>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theme="1"/>
      </bottom>
      <diagonal/>
    </border>
    <border>
      <left style="medium">
        <color indexed="64"/>
      </left>
      <right style="medium">
        <color indexed="64"/>
      </right>
      <top style="thin">
        <color indexed="64"/>
      </top>
      <bottom/>
      <diagonal/>
    </border>
    <border>
      <left style="medium">
        <color indexed="64"/>
      </left>
      <right style="medium">
        <color indexed="64"/>
      </right>
      <top style="medium">
        <color theme="1"/>
      </top>
      <bottom style="thin">
        <color auto="1"/>
      </bottom>
      <diagonal/>
    </border>
    <border>
      <left style="medium">
        <color indexed="64"/>
      </left>
      <right style="medium">
        <color indexed="64"/>
      </right>
      <top style="thin">
        <color indexed="64"/>
      </top>
      <bottom style="medium">
        <color theme="1"/>
      </bottom>
      <diagonal/>
    </border>
    <border>
      <left style="medium">
        <color theme="1"/>
      </left>
      <right style="medium">
        <color theme="1"/>
      </right>
      <top style="medium">
        <color indexed="64"/>
      </top>
      <bottom/>
      <diagonal/>
    </border>
    <border>
      <left style="medium">
        <color theme="1"/>
      </left>
      <right style="medium">
        <color theme="1"/>
      </right>
      <top/>
      <bottom style="medium">
        <color indexed="64"/>
      </bottom>
      <diagonal/>
    </border>
  </borders>
  <cellStyleXfs count="323">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166" fontId="6" fillId="0" borderId="0" applyFont="0" applyFill="0" applyBorder="0" applyAlignment="0" applyProtection="0"/>
    <xf numFmtId="0" fontId="16" fillId="0" borderId="0"/>
    <xf numFmtId="9" fontId="1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9" fontId="1" fillId="0" borderId="0" applyFont="0" applyFill="0" applyBorder="0" applyAlignment="0" applyProtection="0"/>
    <xf numFmtId="0" fontId="16" fillId="0" borderId="0"/>
    <xf numFmtId="164"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43"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6" fillId="0" borderId="0" applyFont="0" applyFill="0" applyBorder="0" applyAlignment="0" applyProtection="0"/>
    <xf numFmtId="0" fontId="64" fillId="0" borderId="0" applyNumberFormat="0" applyFill="0" applyBorder="0" applyAlignment="0" applyProtection="0"/>
    <xf numFmtId="0" fontId="65" fillId="0" borderId="53" applyNumberFormat="0" applyFill="0" applyAlignment="0" applyProtection="0"/>
    <xf numFmtId="0" fontId="66" fillId="0" borderId="54" applyNumberFormat="0" applyFill="0" applyAlignment="0" applyProtection="0"/>
    <xf numFmtId="0" fontId="67" fillId="0" borderId="55" applyNumberFormat="0" applyFill="0" applyAlignment="0" applyProtection="0"/>
    <xf numFmtId="0" fontId="67" fillId="0" borderId="0" applyNumberFormat="0" applyFill="0" applyBorder="0" applyAlignment="0" applyProtection="0"/>
    <xf numFmtId="0" fontId="68" fillId="27" borderId="0" applyNumberFormat="0" applyBorder="0" applyAlignment="0" applyProtection="0"/>
    <xf numFmtId="0" fontId="69" fillId="28" borderId="0" applyNumberFormat="0" applyBorder="0" applyAlignment="0" applyProtection="0"/>
    <xf numFmtId="0" fontId="70" fillId="29" borderId="0" applyNumberFormat="0" applyBorder="0" applyAlignment="0" applyProtection="0"/>
    <xf numFmtId="0" fontId="71" fillId="30" borderId="56" applyNumberFormat="0" applyAlignment="0" applyProtection="0"/>
    <xf numFmtId="0" fontId="72" fillId="31" borderId="57" applyNumberFormat="0" applyAlignment="0" applyProtection="0"/>
    <xf numFmtId="0" fontId="73" fillId="31" borderId="56" applyNumberFormat="0" applyAlignment="0" applyProtection="0"/>
    <xf numFmtId="0" fontId="74" fillId="0" borderId="58" applyNumberFormat="0" applyFill="0" applyAlignment="0" applyProtection="0"/>
    <xf numFmtId="0" fontId="75" fillId="32" borderId="59" applyNumberFormat="0" applyAlignment="0" applyProtection="0"/>
    <xf numFmtId="0" fontId="4" fillId="0" borderId="0" applyNumberFormat="0" applyFill="0" applyBorder="0" applyAlignment="0" applyProtection="0"/>
    <xf numFmtId="0" fontId="1" fillId="33" borderId="60" applyNumberFormat="0" applyFont="0" applyAlignment="0" applyProtection="0"/>
    <xf numFmtId="0" fontId="76" fillId="0" borderId="0" applyNumberFormat="0" applyFill="0" applyBorder="0" applyAlignment="0" applyProtection="0"/>
    <xf numFmtId="0" fontId="77" fillId="0" borderId="61" applyNumberFormat="0" applyFill="0" applyAlignment="0" applyProtection="0"/>
    <xf numFmtId="0" fontId="78"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78"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78"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78"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78"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78"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6" fillId="0" borderId="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9"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79" fillId="0" borderId="0" applyFill="0" applyBorder="0" applyProtection="0">
      <alignment horizontal="left" vertical="center"/>
    </xf>
    <xf numFmtId="0" fontId="80" fillId="0" borderId="0"/>
    <xf numFmtId="43" fontId="1" fillId="0" borderId="0" applyFont="0" applyFill="0" applyBorder="0" applyAlignment="0" applyProtection="0"/>
    <xf numFmtId="0" fontId="54" fillId="0" borderId="0"/>
    <xf numFmtId="0" fontId="81" fillId="27" borderId="0" applyNumberFormat="0" applyBorder="0" applyAlignment="0" applyProtection="0"/>
    <xf numFmtId="0" fontId="82" fillId="28" borderId="0" applyNumberFormat="0" applyBorder="0" applyAlignment="0" applyProtection="0"/>
    <xf numFmtId="0" fontId="83" fillId="29" borderId="0" applyNumberFormat="0" applyBorder="0" applyAlignment="0" applyProtection="0"/>
    <xf numFmtId="0" fontId="84" fillId="30" borderId="56" applyNumberFormat="0" applyAlignment="0" applyProtection="0"/>
    <xf numFmtId="0" fontId="85" fillId="31" borderId="57" applyNumberFormat="0" applyAlignment="0" applyProtection="0"/>
    <xf numFmtId="0" fontId="86" fillId="31" borderId="56" applyNumberFormat="0" applyAlignment="0" applyProtection="0"/>
    <xf numFmtId="0" fontId="87" fillId="0" borderId="58" applyNumberFormat="0" applyFill="0" applyAlignment="0" applyProtection="0"/>
    <xf numFmtId="0" fontId="88" fillId="32" borderId="59" applyNumberFormat="0" applyAlignment="0" applyProtection="0"/>
    <xf numFmtId="0" fontId="89" fillId="0" borderId="0" applyNumberFormat="0" applyFill="0" applyBorder="0" applyAlignment="0" applyProtection="0"/>
    <xf numFmtId="0" fontId="54" fillId="33" borderId="60" applyNumberFormat="0" applyFont="0" applyAlignment="0" applyProtection="0"/>
    <xf numFmtId="0" fontId="90" fillId="0" borderId="0" applyNumberFormat="0" applyFill="0" applyBorder="0" applyAlignment="0" applyProtection="0"/>
    <xf numFmtId="0" fontId="91" fillId="0" borderId="61" applyNumberFormat="0" applyFill="0" applyAlignment="0" applyProtection="0"/>
    <xf numFmtId="0" fontId="92" fillId="34" borderId="0" applyNumberFormat="0" applyBorder="0" applyAlignment="0" applyProtection="0"/>
    <xf numFmtId="0" fontId="54" fillId="35" borderId="0" applyNumberFormat="0" applyBorder="0" applyAlignment="0" applyProtection="0"/>
    <xf numFmtId="0" fontId="54" fillId="36" borderId="0" applyNumberFormat="0" applyBorder="0" applyAlignment="0" applyProtection="0"/>
    <xf numFmtId="0" fontId="54" fillId="37" borderId="0" applyNumberFormat="0" applyBorder="0" applyAlignment="0" applyProtection="0"/>
    <xf numFmtId="0" fontId="92" fillId="38" borderId="0" applyNumberFormat="0" applyBorder="0" applyAlignment="0" applyProtection="0"/>
    <xf numFmtId="0" fontId="54" fillId="39" borderId="0" applyNumberFormat="0" applyBorder="0" applyAlignment="0" applyProtection="0"/>
    <xf numFmtId="0" fontId="54" fillId="40" borderId="0" applyNumberFormat="0" applyBorder="0" applyAlignment="0" applyProtection="0"/>
    <xf numFmtId="0" fontId="54" fillId="41" borderId="0" applyNumberFormat="0" applyBorder="0" applyAlignment="0" applyProtection="0"/>
    <xf numFmtId="0" fontId="92" fillId="42" borderId="0" applyNumberFormat="0" applyBorder="0" applyAlignment="0" applyProtection="0"/>
    <xf numFmtId="0" fontId="54" fillId="43" borderId="0" applyNumberFormat="0" applyBorder="0" applyAlignment="0" applyProtection="0"/>
    <xf numFmtId="0" fontId="54" fillId="44" borderId="0" applyNumberFormat="0" applyBorder="0" applyAlignment="0" applyProtection="0"/>
    <xf numFmtId="0" fontId="54" fillId="45" borderId="0" applyNumberFormat="0" applyBorder="0" applyAlignment="0" applyProtection="0"/>
    <xf numFmtId="0" fontId="92" fillId="46" borderId="0" applyNumberFormat="0" applyBorder="0" applyAlignment="0" applyProtection="0"/>
    <xf numFmtId="0" fontId="54" fillId="47"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92" fillId="50"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3" borderId="0" applyNumberFormat="0" applyBorder="0" applyAlignment="0" applyProtection="0"/>
    <xf numFmtId="0" fontId="92" fillId="54" borderId="0" applyNumberFormat="0" applyBorder="0" applyAlignment="0" applyProtection="0"/>
    <xf numFmtId="0" fontId="54" fillId="55" borderId="0" applyNumberFormat="0" applyBorder="0" applyAlignment="0" applyProtection="0"/>
    <xf numFmtId="0" fontId="54" fillId="56" borderId="0" applyNumberFormat="0" applyBorder="0" applyAlignment="0" applyProtection="0"/>
    <xf numFmtId="0" fontId="54" fillId="57" borderId="0" applyNumberFormat="0" applyBorder="0" applyAlignment="0" applyProtection="0"/>
    <xf numFmtId="9" fontId="54" fillId="0" borderId="0" applyFont="0" applyFill="0" applyBorder="0" applyAlignment="0" applyProtection="0"/>
    <xf numFmtId="0" fontId="1" fillId="0" borderId="0"/>
    <xf numFmtId="42"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0" fontId="54" fillId="0" borderId="0"/>
    <xf numFmtId="43" fontId="5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cellStyleXfs>
  <cellXfs count="2028">
    <xf numFmtId="0" fontId="0" fillId="0" borderId="0" xfId="0"/>
    <xf numFmtId="0" fontId="0" fillId="2" borderId="0" xfId="0" applyFill="1"/>
    <xf numFmtId="0" fontId="3" fillId="2" borderId="0" xfId="0" applyFont="1" applyFill="1" applyProtection="1">
      <protection hidden="1"/>
    </xf>
    <xf numFmtId="0" fontId="7" fillId="2" borderId="0" xfId="0" applyFont="1" applyFill="1" applyAlignment="1">
      <alignment vertical="center"/>
    </xf>
    <xf numFmtId="0" fontId="3" fillId="2" borderId="0" xfId="0" applyFont="1" applyFill="1" applyAlignment="1" applyProtection="1">
      <alignment vertical="top" wrapText="1"/>
      <protection hidden="1"/>
    </xf>
    <xf numFmtId="0" fontId="12" fillId="2" borderId="0" xfId="0" applyFont="1" applyFill="1"/>
    <xf numFmtId="0" fontId="11" fillId="2" borderId="0" xfId="0" applyFont="1" applyFill="1" applyAlignment="1">
      <alignment horizontal="left" vertical="center"/>
    </xf>
    <xf numFmtId="0" fontId="20" fillId="2" borderId="0" xfId="0" applyFont="1" applyFill="1"/>
    <xf numFmtId="0" fontId="0" fillId="5" borderId="0" xfId="0" applyFill="1"/>
    <xf numFmtId="0" fontId="20" fillId="5" borderId="0" xfId="0" applyFont="1" applyFill="1"/>
    <xf numFmtId="0" fontId="19" fillId="5" borderId="0" xfId="0" applyFont="1" applyFill="1"/>
    <xf numFmtId="0" fontId="0" fillId="6" borderId="0" xfId="0" applyFill="1"/>
    <xf numFmtId="0" fontId="20" fillId="6" borderId="0" xfId="0" applyFont="1" applyFill="1"/>
    <xf numFmtId="0" fontId="21" fillId="2" borderId="0" xfId="0" applyFont="1" applyFill="1"/>
    <xf numFmtId="0" fontId="3" fillId="2" borderId="0" xfId="0" applyFont="1" applyFill="1" applyAlignment="1">
      <alignment vertical="center" wrapText="1"/>
    </xf>
    <xf numFmtId="0" fontId="8" fillId="2" borderId="0" xfId="0" applyFont="1" applyFill="1" applyProtection="1">
      <protection hidden="1"/>
    </xf>
    <xf numFmtId="0" fontId="14" fillId="2" borderId="0" xfId="0" applyFont="1" applyFill="1"/>
    <xf numFmtId="0" fontId="3" fillId="2" borderId="0" xfId="0" applyFont="1" applyFill="1" applyAlignment="1" applyProtection="1">
      <alignment horizontal="left" vertical="top" wrapText="1"/>
      <protection hidden="1"/>
    </xf>
    <xf numFmtId="0" fontId="8" fillId="2" borderId="0" xfId="0" applyFont="1" applyFill="1" applyAlignment="1" applyProtection="1">
      <alignment horizontal="center"/>
      <protection hidden="1"/>
    </xf>
    <xf numFmtId="0" fontId="8" fillId="2" borderId="0" xfId="0" applyFont="1" applyFill="1" applyAlignment="1" applyProtection="1">
      <alignment horizontal="justify"/>
      <protection hidden="1"/>
    </xf>
    <xf numFmtId="0" fontId="31" fillId="2" borderId="0" xfId="0" applyFont="1" applyFill="1" applyProtection="1">
      <protection hidden="1"/>
    </xf>
    <xf numFmtId="0" fontId="31" fillId="2" borderId="0" xfId="0" applyFont="1" applyFill="1" applyAlignment="1" applyProtection="1">
      <alignment horizontal="justify"/>
      <protection hidden="1"/>
    </xf>
    <xf numFmtId="0" fontId="32" fillId="2" borderId="0" xfId="0" applyFont="1" applyFill="1" applyAlignment="1" applyProtection="1">
      <alignment horizontal="right"/>
      <protection hidden="1"/>
    </xf>
    <xf numFmtId="0" fontId="15" fillId="2" borderId="0" xfId="0" applyFont="1" applyFill="1" applyProtection="1">
      <protection hidden="1"/>
    </xf>
    <xf numFmtId="0" fontId="15" fillId="2" borderId="0" xfId="0" applyFont="1" applyFill="1" applyAlignment="1" applyProtection="1">
      <alignment horizontal="center"/>
      <protection hidden="1"/>
    </xf>
    <xf numFmtId="0" fontId="29" fillId="2" borderId="0" xfId="0" applyFont="1" applyFill="1" applyAlignment="1" applyProtection="1">
      <alignment vertical="center"/>
      <protection hidden="1"/>
    </xf>
    <xf numFmtId="0" fontId="30" fillId="2" borderId="0" xfId="0" applyFont="1" applyFill="1" applyAlignment="1" applyProtection="1">
      <alignment vertical="center"/>
      <protection hidden="1"/>
    </xf>
    <xf numFmtId="0" fontId="31" fillId="2" borderId="0" xfId="0" applyFont="1" applyFill="1" applyAlignment="1" applyProtection="1">
      <alignment horizontal="left" vertical="center"/>
      <protection hidden="1"/>
    </xf>
    <xf numFmtId="169" fontId="22" fillId="3" borderId="18" xfId="3" applyNumberFormat="1" applyFont="1" applyFill="1" applyBorder="1" applyAlignment="1">
      <alignment horizontal="center" vertical="center" wrapText="1"/>
    </xf>
    <xf numFmtId="172" fontId="31" fillId="0" borderId="18" xfId="5" applyNumberFormat="1" applyFont="1" applyFill="1" applyBorder="1" applyAlignment="1" applyProtection="1">
      <alignment horizontal="center" vertical="center" wrapText="1"/>
      <protection hidden="1"/>
    </xf>
    <xf numFmtId="0" fontId="31" fillId="2" borderId="0" xfId="0" applyFont="1" applyFill="1" applyAlignment="1" applyProtection="1">
      <alignment vertical="center"/>
      <protection hidden="1"/>
    </xf>
    <xf numFmtId="0" fontId="17" fillId="6" borderId="0" xfId="0" applyFont="1" applyFill="1"/>
    <xf numFmtId="0" fontId="37" fillId="6" borderId="0" xfId="0" applyFont="1" applyFill="1"/>
    <xf numFmtId="0" fontId="38" fillId="6" borderId="0" xfId="0" applyFont="1" applyFill="1"/>
    <xf numFmtId="3" fontId="23" fillId="0" borderId="18" xfId="6" applyNumberFormat="1" applyFont="1" applyBorder="1" applyAlignment="1" applyProtection="1">
      <alignment horizontal="center" vertical="center" wrapText="1"/>
      <protection hidden="1"/>
    </xf>
    <xf numFmtId="0" fontId="10" fillId="2" borderId="0" xfId="0" applyFont="1" applyFill="1" applyAlignment="1">
      <alignment vertical="center"/>
    </xf>
    <xf numFmtId="0" fontId="8" fillId="2" borderId="0" xfId="0" applyFont="1" applyFill="1" applyAlignment="1" applyProtection="1">
      <alignment vertical="center"/>
      <protection hidden="1"/>
    </xf>
    <xf numFmtId="172" fontId="45" fillId="2" borderId="0" xfId="0" applyNumberFormat="1" applyFont="1" applyFill="1" applyAlignment="1" applyProtection="1">
      <alignment horizontal="justify"/>
      <protection hidden="1"/>
    </xf>
    <xf numFmtId="0" fontId="8" fillId="2" borderId="0" xfId="0" applyFont="1" applyFill="1" applyAlignment="1" applyProtection="1">
      <alignment vertical="top"/>
      <protection hidden="1"/>
    </xf>
    <xf numFmtId="3" fontId="23" fillId="2" borderId="18" xfId="6" applyNumberFormat="1" applyFont="1" applyFill="1" applyBorder="1" applyAlignment="1" applyProtection="1">
      <alignment horizontal="center" vertical="center" wrapText="1"/>
      <protection hidden="1"/>
    </xf>
    <xf numFmtId="0" fontId="22" fillId="3" borderId="18" xfId="0" applyFont="1" applyFill="1" applyBorder="1" applyAlignment="1">
      <alignment horizontal="center" vertical="center" wrapText="1"/>
    </xf>
    <xf numFmtId="10" fontId="47" fillId="2" borderId="0" xfId="0" applyNumberFormat="1" applyFont="1" applyFill="1" applyAlignment="1">
      <alignment horizontal="justify" vertical="top" wrapText="1"/>
    </xf>
    <xf numFmtId="10" fontId="46" fillId="2" borderId="0" xfId="0" applyNumberFormat="1" applyFont="1" applyFill="1" applyAlignment="1">
      <alignment horizontal="justify" vertical="top" wrapText="1"/>
    </xf>
    <xf numFmtId="10" fontId="47" fillId="2" borderId="28" xfId="0" applyNumberFormat="1" applyFont="1" applyFill="1" applyBorder="1" applyAlignment="1">
      <alignment horizontal="justify" vertical="top" wrapText="1"/>
    </xf>
    <xf numFmtId="0" fontId="22" fillId="13" borderId="18" xfId="0" applyFont="1" applyFill="1" applyBorder="1" applyAlignment="1">
      <alignment horizontal="center" vertical="center" wrapText="1"/>
    </xf>
    <xf numFmtId="0" fontId="15" fillId="14" borderId="26" xfId="0" applyFont="1" applyFill="1" applyBorder="1" applyAlignment="1" applyProtection="1">
      <alignment horizontal="center" vertical="center" wrapText="1"/>
      <protection hidden="1"/>
    </xf>
    <xf numFmtId="0" fontId="7" fillId="14" borderId="26" xfId="0" applyFont="1" applyFill="1" applyBorder="1" applyAlignment="1" applyProtection="1">
      <alignment horizontal="center" vertical="center" wrapText="1"/>
      <protection hidden="1"/>
    </xf>
    <xf numFmtId="0" fontId="51" fillId="2" borderId="0" xfId="0" applyFont="1" applyFill="1" applyAlignment="1" applyProtection="1">
      <alignment horizontal="center" vertical="center" wrapText="1"/>
      <protection hidden="1"/>
    </xf>
    <xf numFmtId="0" fontId="33" fillId="16" borderId="6" xfId="0" applyFont="1" applyFill="1" applyBorder="1" applyAlignment="1">
      <alignment horizontal="center" vertical="center" wrapText="1"/>
    </xf>
    <xf numFmtId="0" fontId="33" fillId="16" borderId="9" xfId="0" applyFont="1" applyFill="1" applyBorder="1" applyAlignment="1">
      <alignment horizontal="center" vertical="center" wrapText="1"/>
    </xf>
    <xf numFmtId="3" fontId="10" fillId="2" borderId="18" xfId="1" applyNumberFormat="1" applyFont="1" applyFill="1" applyBorder="1" applyAlignment="1" applyProtection="1">
      <alignment horizontal="center" vertical="center"/>
      <protection hidden="1"/>
    </xf>
    <xf numFmtId="0" fontId="10" fillId="2" borderId="0" xfId="0" applyFont="1" applyFill="1" applyAlignment="1">
      <alignment horizontal="center" vertical="center"/>
    </xf>
    <xf numFmtId="0" fontId="3" fillId="2" borderId="0" xfId="0" applyFont="1" applyFill="1" applyAlignment="1" applyProtection="1">
      <alignment horizontal="left" vertical="center"/>
      <protection hidden="1"/>
    </xf>
    <xf numFmtId="0" fontId="3" fillId="2" borderId="0" xfId="0" applyFont="1" applyFill="1" applyAlignment="1" applyProtection="1">
      <alignment vertical="center"/>
      <protection hidden="1"/>
    </xf>
    <xf numFmtId="0" fontId="8" fillId="2" borderId="0" xfId="0" applyFont="1" applyFill="1" applyAlignment="1" applyProtection="1">
      <alignment horizontal="left" vertical="center"/>
      <protection hidden="1"/>
    </xf>
    <xf numFmtId="0" fontId="0" fillId="2" borderId="0" xfId="0" applyFill="1" applyAlignment="1">
      <alignment horizontal="left" vertical="center"/>
    </xf>
    <xf numFmtId="168" fontId="8" fillId="2" borderId="0" xfId="0" applyNumberFormat="1" applyFont="1" applyFill="1" applyAlignment="1" applyProtection="1">
      <alignment horizontal="left" vertical="center"/>
      <protection hidden="1"/>
    </xf>
    <xf numFmtId="0" fontId="9" fillId="17" borderId="6" xfId="0" applyFont="1" applyFill="1" applyBorder="1" applyAlignment="1">
      <alignment vertical="center" wrapText="1"/>
    </xf>
    <xf numFmtId="10" fontId="10" fillId="2" borderId="0" xfId="0" applyNumberFormat="1" applyFont="1" applyFill="1" applyAlignment="1">
      <alignment horizontal="center" vertical="center"/>
    </xf>
    <xf numFmtId="0" fontId="10" fillId="0" borderId="0" xfId="0" applyFont="1" applyAlignment="1">
      <alignment vertical="center"/>
    </xf>
    <xf numFmtId="9" fontId="8" fillId="2" borderId="0" xfId="2" applyFont="1" applyFill="1" applyAlignment="1" applyProtection="1">
      <alignment horizontal="justify"/>
      <protection hidden="1"/>
    </xf>
    <xf numFmtId="0" fontId="52" fillId="2" borderId="0" xfId="0" applyFont="1" applyFill="1" applyAlignment="1">
      <alignment horizontal="center" vertical="center"/>
    </xf>
    <xf numFmtId="41" fontId="8" fillId="2" borderId="0" xfId="18" applyFont="1" applyFill="1" applyAlignment="1" applyProtection="1">
      <alignment horizontal="justify"/>
      <protection hidden="1"/>
    </xf>
    <xf numFmtId="41" fontId="8" fillId="2" borderId="0" xfId="0" applyNumberFormat="1" applyFont="1" applyFill="1" applyAlignment="1" applyProtection="1">
      <alignment horizontal="justify"/>
      <protection hidden="1"/>
    </xf>
    <xf numFmtId="172" fontId="24" fillId="0" borderId="18" xfId="1" applyNumberFormat="1" applyFont="1" applyFill="1" applyBorder="1" applyAlignment="1" applyProtection="1">
      <alignment horizontal="right" vertical="center" wrapText="1"/>
      <protection hidden="1"/>
    </xf>
    <xf numFmtId="167" fontId="24" fillId="0" borderId="1" xfId="1" applyNumberFormat="1" applyFont="1" applyBorder="1" applyAlignment="1" applyProtection="1">
      <alignment vertical="center" wrapText="1"/>
      <protection locked="0"/>
    </xf>
    <xf numFmtId="10" fontId="24" fillId="0" borderId="1" xfId="2" applyNumberFormat="1" applyFont="1" applyFill="1" applyBorder="1" applyAlignment="1" applyProtection="1">
      <alignment horizontal="center" vertical="center"/>
      <protection locked="0"/>
    </xf>
    <xf numFmtId="1" fontId="8" fillId="0" borderId="18" xfId="3" applyNumberFormat="1" applyFont="1" applyBorder="1" applyAlignment="1" applyProtection="1">
      <alignment horizontal="center" vertical="center"/>
      <protection hidden="1"/>
    </xf>
    <xf numFmtId="0" fontId="0" fillId="2" borderId="0" xfId="0" applyFill="1" applyAlignment="1">
      <alignment vertical="center"/>
    </xf>
    <xf numFmtId="168" fontId="8" fillId="2" borderId="0" xfId="0" applyNumberFormat="1" applyFont="1" applyFill="1" applyAlignment="1" applyProtection="1">
      <alignment vertical="center"/>
      <protection hidden="1"/>
    </xf>
    <xf numFmtId="0" fontId="26" fillId="2" borderId="0" xfId="0" applyFont="1" applyFill="1" applyAlignment="1">
      <alignment vertical="center"/>
    </xf>
    <xf numFmtId="0" fontId="32" fillId="2" borderId="0" xfId="0" applyFont="1" applyFill="1" applyAlignment="1" applyProtection="1">
      <alignment horizontal="right" vertical="center"/>
      <protection hidden="1"/>
    </xf>
    <xf numFmtId="174" fontId="8" fillId="0" borderId="18" xfId="1" applyNumberFormat="1" applyFont="1" applyBorder="1" applyAlignment="1" applyProtection="1">
      <alignment vertical="center"/>
      <protection hidden="1"/>
    </xf>
    <xf numFmtId="9" fontId="8" fillId="2" borderId="0" xfId="2" applyFont="1" applyFill="1" applyAlignment="1" applyProtection="1">
      <alignment vertical="center"/>
      <protection hidden="1"/>
    </xf>
    <xf numFmtId="3" fontId="53" fillId="0" borderId="0" xfId="0" applyNumberFormat="1" applyFont="1" applyAlignment="1">
      <alignment vertical="center"/>
    </xf>
    <xf numFmtId="169" fontId="8" fillId="2" borderId="0" xfId="3" applyNumberFormat="1" applyFont="1" applyFill="1" applyAlignment="1" applyProtection="1">
      <alignment vertical="center"/>
      <protection hidden="1"/>
    </xf>
    <xf numFmtId="175" fontId="8" fillId="2" borderId="0" xfId="2" applyNumberFormat="1" applyFont="1" applyFill="1" applyAlignment="1" applyProtection="1">
      <alignment vertical="center"/>
      <protection hidden="1"/>
    </xf>
    <xf numFmtId="41" fontId="55" fillId="2" borderId="0" xfId="18" applyFont="1" applyFill="1" applyAlignment="1" applyProtection="1">
      <alignment horizontal="justify"/>
      <protection hidden="1"/>
    </xf>
    <xf numFmtId="41" fontId="55" fillId="2" borderId="0" xfId="18" applyFont="1" applyFill="1" applyAlignment="1" applyProtection="1">
      <protection hidden="1"/>
    </xf>
    <xf numFmtId="172" fontId="8" fillId="2" borderId="0" xfId="0" applyNumberFormat="1" applyFont="1" applyFill="1" applyAlignment="1" applyProtection="1">
      <alignment horizontal="right"/>
      <protection hidden="1"/>
    </xf>
    <xf numFmtId="0" fontId="56" fillId="2" borderId="0" xfId="0" applyFont="1" applyFill="1" applyAlignment="1">
      <alignment vertical="center" wrapText="1"/>
    </xf>
    <xf numFmtId="0" fontId="56" fillId="2" borderId="0" xfId="0" applyFont="1" applyFill="1" applyAlignment="1">
      <alignment vertical="center"/>
    </xf>
    <xf numFmtId="0" fontId="3" fillId="2" borderId="18" xfId="0" applyFont="1" applyFill="1" applyBorder="1" applyAlignment="1" applyProtection="1">
      <alignment horizontal="center" vertical="center"/>
      <protection hidden="1"/>
    </xf>
    <xf numFmtId="0" fontId="4" fillId="5" borderId="0" xfId="0" applyFont="1" applyFill="1"/>
    <xf numFmtId="0" fontId="57" fillId="5" borderId="0" xfId="0" applyFont="1" applyFill="1" applyAlignment="1">
      <alignment vertical="center" wrapText="1"/>
    </xf>
    <xf numFmtId="0" fontId="58" fillId="5" borderId="0" xfId="0" applyFont="1" applyFill="1"/>
    <xf numFmtId="0" fontId="59" fillId="5" borderId="0" xfId="4" applyFont="1" applyFill="1" applyAlignment="1" applyProtection="1"/>
    <xf numFmtId="0" fontId="60" fillId="5" borderId="0" xfId="0" applyFont="1" applyFill="1"/>
    <xf numFmtId="174" fontId="8" fillId="0" borderId="18" xfId="1" applyNumberFormat="1" applyFont="1" applyFill="1" applyBorder="1" applyAlignment="1" applyProtection="1">
      <alignment vertical="center"/>
      <protection hidden="1"/>
    </xf>
    <xf numFmtId="0" fontId="62" fillId="2" borderId="0" xfId="0" applyFont="1" applyFill="1" applyAlignment="1" applyProtection="1">
      <alignment vertical="center"/>
      <protection hidden="1"/>
    </xf>
    <xf numFmtId="0" fontId="39" fillId="0" borderId="0" xfId="0" applyFont="1" applyAlignment="1">
      <alignment vertical="top"/>
    </xf>
    <xf numFmtId="0" fontId="22" fillId="11" borderId="18" xfId="0" applyFont="1" applyFill="1" applyBorder="1" applyAlignment="1">
      <alignment horizontal="center" vertical="center" wrapText="1"/>
    </xf>
    <xf numFmtId="177" fontId="39" fillId="26" borderId="0" xfId="0" applyNumberFormat="1" applyFont="1" applyFill="1" applyAlignment="1">
      <alignment vertical="top"/>
    </xf>
    <xf numFmtId="0" fontId="39" fillId="26" borderId="0" xfId="0" applyFont="1" applyFill="1" applyAlignment="1">
      <alignment vertical="top"/>
    </xf>
    <xf numFmtId="167" fontId="24" fillId="0" borderId="1" xfId="1" applyNumberFormat="1" applyFont="1" applyBorder="1" applyAlignment="1" applyProtection="1">
      <alignment vertical="center" wrapText="1"/>
    </xf>
    <xf numFmtId="167" fontId="24" fillId="0" borderId="1" xfId="1" applyNumberFormat="1" applyFont="1" applyFill="1" applyBorder="1" applyAlignment="1" applyProtection="1">
      <alignment vertical="center" wrapText="1"/>
    </xf>
    <xf numFmtId="0" fontId="3" fillId="2" borderId="0" xfId="0" applyFont="1" applyFill="1" applyAlignment="1" applyProtection="1">
      <alignment vertical="center"/>
      <protection locked="0"/>
    </xf>
    <xf numFmtId="0" fontId="14" fillId="2" borderId="0" xfId="0" applyFont="1" applyFill="1" applyAlignment="1" applyProtection="1">
      <alignment vertical="center"/>
      <protection locked="0"/>
    </xf>
    <xf numFmtId="0" fontId="8" fillId="2" borderId="0" xfId="0" applyFont="1" applyFill="1" applyAlignment="1" applyProtection="1">
      <alignment vertical="center"/>
      <protection locked="0"/>
    </xf>
    <xf numFmtId="0" fontId="8" fillId="2" borderId="0" xfId="0" applyFont="1" applyFill="1" applyAlignment="1" applyProtection="1">
      <alignment horizontal="left" vertical="center"/>
      <protection locked="0"/>
    </xf>
    <xf numFmtId="0" fontId="2" fillId="2" borderId="0" xfId="0" applyFont="1" applyFill="1" applyAlignment="1" applyProtection="1">
      <alignment vertical="center"/>
      <protection locked="0"/>
    </xf>
    <xf numFmtId="0" fontId="9" fillId="2" borderId="0" xfId="0" applyFont="1" applyFill="1" applyAlignment="1" applyProtection="1">
      <alignment horizontal="center" vertical="center"/>
      <protection locked="0"/>
    </xf>
    <xf numFmtId="0" fontId="0" fillId="0" borderId="0" xfId="0" applyAlignment="1" applyProtection="1">
      <alignment vertical="center"/>
      <protection locked="0"/>
    </xf>
    <xf numFmtId="167" fontId="42" fillId="2" borderId="0" xfId="0" applyNumberFormat="1" applyFont="1" applyFill="1" applyAlignment="1" applyProtection="1">
      <alignment horizontal="center" vertical="center"/>
      <protection locked="0"/>
    </xf>
    <xf numFmtId="167" fontId="9" fillId="2" borderId="0" xfId="0" applyNumberFormat="1" applyFont="1" applyFill="1" applyAlignment="1" applyProtection="1">
      <alignment horizontal="center" vertical="center"/>
      <protection locked="0"/>
    </xf>
    <xf numFmtId="0" fontId="29" fillId="2" borderId="0" xfId="0" applyFont="1" applyFill="1" applyAlignment="1" applyProtection="1">
      <alignment vertical="center"/>
      <protection locked="0"/>
    </xf>
    <xf numFmtId="9" fontId="29" fillId="2" borderId="0" xfId="2" applyFont="1" applyFill="1" applyBorder="1" applyAlignment="1" applyProtection="1">
      <alignment vertical="center"/>
      <protection locked="0"/>
    </xf>
    <xf numFmtId="0" fontId="27" fillId="2" borderId="0" xfId="0" applyFont="1" applyFill="1" applyAlignment="1" applyProtection="1">
      <alignment vertical="center"/>
      <protection locked="0"/>
    </xf>
    <xf numFmtId="0" fontId="23" fillId="7" borderId="1" xfId="0" applyFont="1" applyFill="1" applyBorder="1" applyAlignment="1" applyProtection="1">
      <alignment horizontal="center" vertical="center" wrapText="1"/>
      <protection locked="0"/>
    </xf>
    <xf numFmtId="0" fontId="23" fillId="8" borderId="1" xfId="0" applyFont="1" applyFill="1" applyBorder="1" applyAlignment="1" applyProtection="1">
      <alignment horizontal="center" vertical="center" wrapText="1"/>
      <protection locked="0"/>
    </xf>
    <xf numFmtId="10" fontId="24" fillId="8" borderId="1" xfId="2" applyNumberFormat="1" applyFont="1" applyFill="1" applyBorder="1" applyAlignment="1" applyProtection="1">
      <alignment horizontal="center" vertical="center" wrapText="1"/>
      <protection locked="0"/>
    </xf>
    <xf numFmtId="167" fontId="3" fillId="2" borderId="0" xfId="0" applyNumberFormat="1" applyFont="1" applyFill="1" applyAlignment="1" applyProtection="1">
      <alignment vertical="center"/>
      <protection locked="0"/>
    </xf>
    <xf numFmtId="167" fontId="23" fillId="8" borderId="1" xfId="1" applyNumberFormat="1" applyFont="1" applyFill="1" applyBorder="1" applyAlignment="1" applyProtection="1">
      <alignment vertical="center" wrapText="1"/>
      <protection locked="0"/>
    </xf>
    <xf numFmtId="0" fontId="23" fillId="0" borderId="1" xfId="0" applyFont="1" applyBorder="1" applyAlignment="1" applyProtection="1">
      <alignment horizontal="center" vertical="center" wrapText="1"/>
      <protection locked="0"/>
    </xf>
    <xf numFmtId="167" fontId="23" fillId="7" borderId="1" xfId="0" applyNumberFormat="1" applyFont="1" applyFill="1" applyBorder="1" applyAlignment="1" applyProtection="1">
      <alignment horizontal="center" vertical="center" wrapText="1"/>
      <protection locked="0"/>
    </xf>
    <xf numFmtId="167" fontId="23" fillId="7" borderId="1" xfId="1" applyNumberFormat="1" applyFont="1" applyFill="1" applyBorder="1" applyAlignment="1" applyProtection="1">
      <alignment vertical="center" wrapText="1"/>
      <protection locked="0"/>
    </xf>
    <xf numFmtId="43" fontId="23" fillId="7" borderId="1" xfId="3" applyFont="1" applyFill="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167" fontId="24" fillId="0" borderId="1" xfId="0" applyNumberFormat="1" applyFont="1" applyBorder="1" applyAlignment="1" applyProtection="1">
      <alignment vertical="center"/>
      <protection locked="0"/>
    </xf>
    <xf numFmtId="10" fontId="23" fillId="8" borderId="1" xfId="2" applyNumberFormat="1" applyFont="1" applyFill="1" applyBorder="1" applyAlignment="1" applyProtection="1">
      <alignment horizontal="center" vertical="center" wrapText="1"/>
      <protection locked="0"/>
    </xf>
    <xf numFmtId="0" fontId="31" fillId="2" borderId="0" xfId="0" applyFont="1" applyFill="1" applyAlignment="1" applyProtection="1">
      <alignment vertical="center"/>
      <protection locked="0"/>
    </xf>
    <xf numFmtId="10" fontId="3" fillId="2" borderId="0" xfId="2" applyNumberFormat="1" applyFont="1" applyFill="1" applyAlignment="1" applyProtection="1">
      <alignment vertical="center"/>
      <protection locked="0"/>
    </xf>
    <xf numFmtId="0" fontId="49" fillId="18" borderId="6" xfId="0" applyFont="1" applyFill="1" applyBorder="1" applyAlignment="1">
      <alignment horizontal="center" vertical="center" wrapText="1"/>
    </xf>
    <xf numFmtId="172" fontId="31" fillId="0" borderId="27" xfId="5" applyNumberFormat="1" applyFont="1" applyFill="1" applyBorder="1" applyAlignment="1" applyProtection="1">
      <alignment horizontal="center" vertical="center" wrapText="1"/>
      <protection hidden="1"/>
    </xf>
    <xf numFmtId="1" fontId="8" fillId="0" borderId="1" xfId="3" applyNumberFormat="1" applyFont="1" applyBorder="1" applyAlignment="1" applyProtection="1">
      <alignment horizontal="center" vertical="center"/>
      <protection hidden="1"/>
    </xf>
    <xf numFmtId="0" fontId="31" fillId="2" borderId="1" xfId="0" applyFont="1" applyFill="1" applyBorder="1" applyAlignment="1" applyProtection="1">
      <alignment horizontal="left" vertical="center"/>
      <protection hidden="1"/>
    </xf>
    <xf numFmtId="0" fontId="8" fillId="2" borderId="1" xfId="0" applyFont="1" applyFill="1" applyBorder="1" applyAlignment="1" applyProtection="1">
      <alignment vertical="center"/>
      <protection hidden="1"/>
    </xf>
    <xf numFmtId="0" fontId="24" fillId="2" borderId="1" xfId="6" applyFont="1" applyFill="1" applyBorder="1" applyAlignment="1" applyProtection="1">
      <alignment horizontal="center" vertical="center" wrapText="1"/>
      <protection hidden="1"/>
    </xf>
    <xf numFmtId="1" fontId="8" fillId="0" borderId="6" xfId="3" applyNumberFormat="1" applyFont="1" applyBorder="1" applyAlignment="1" applyProtection="1">
      <alignment horizontal="center" vertical="center"/>
      <protection hidden="1"/>
    </xf>
    <xf numFmtId="172" fontId="31" fillId="0" borderId="26" xfId="5" applyNumberFormat="1" applyFont="1" applyFill="1" applyBorder="1" applyAlignment="1" applyProtection="1">
      <alignment horizontal="center" vertical="center" wrapText="1"/>
      <protection hidden="1"/>
    </xf>
    <xf numFmtId="1" fontId="8" fillId="0" borderId="3" xfId="3" applyNumberFormat="1" applyFont="1" applyBorder="1" applyAlignment="1" applyProtection="1">
      <alignment horizontal="center" vertical="center"/>
      <protection hidden="1"/>
    </xf>
    <xf numFmtId="1" fontId="8" fillId="58" borderId="1" xfId="3" applyNumberFormat="1" applyFont="1" applyFill="1" applyBorder="1" applyAlignment="1" applyProtection="1">
      <alignment horizontal="center" vertical="center"/>
      <protection hidden="1"/>
    </xf>
    <xf numFmtId="172" fontId="31" fillId="58" borderId="1" xfId="5" applyNumberFormat="1" applyFont="1" applyFill="1" applyBorder="1" applyAlignment="1" applyProtection="1">
      <alignment horizontal="center" vertical="center" wrapText="1"/>
      <protection hidden="1"/>
    </xf>
    <xf numFmtId="1" fontId="8" fillId="59" borderId="1" xfId="3" applyNumberFormat="1" applyFont="1" applyFill="1" applyBorder="1" applyAlignment="1" applyProtection="1">
      <alignment horizontal="center" vertical="center"/>
      <protection hidden="1"/>
    </xf>
    <xf numFmtId="172" fontId="31" fillId="59" borderId="1" xfId="5" applyNumberFormat="1" applyFont="1" applyFill="1" applyBorder="1" applyAlignment="1" applyProtection="1">
      <alignment horizontal="center" vertical="center" wrapText="1"/>
      <protection hidden="1"/>
    </xf>
    <xf numFmtId="1" fontId="8" fillId="60" borderId="1" xfId="3" applyNumberFormat="1" applyFont="1" applyFill="1" applyBorder="1" applyAlignment="1" applyProtection="1">
      <alignment horizontal="center" vertical="center"/>
      <protection hidden="1"/>
    </xf>
    <xf numFmtId="172" fontId="31" fillId="60" borderId="1" xfId="5" applyNumberFormat="1" applyFont="1" applyFill="1" applyBorder="1" applyAlignment="1" applyProtection="1">
      <alignment horizontal="center" vertical="center" wrapText="1"/>
      <protection hidden="1"/>
    </xf>
    <xf numFmtId="1" fontId="8" fillId="61" borderId="31" xfId="3" applyNumberFormat="1" applyFont="1" applyFill="1" applyBorder="1" applyAlignment="1" applyProtection="1">
      <alignment horizontal="center" vertical="center"/>
      <protection hidden="1"/>
    </xf>
    <xf numFmtId="172" fontId="31" fillId="61" borderId="31" xfId="5" applyNumberFormat="1" applyFont="1" applyFill="1" applyBorder="1" applyAlignment="1" applyProtection="1">
      <alignment horizontal="center" vertical="center" wrapText="1"/>
      <protection hidden="1"/>
    </xf>
    <xf numFmtId="1" fontId="8" fillId="61" borderId="1" xfId="3" applyNumberFormat="1" applyFont="1" applyFill="1" applyBorder="1" applyAlignment="1" applyProtection="1">
      <alignment horizontal="center" vertical="center"/>
      <protection hidden="1"/>
    </xf>
    <xf numFmtId="172" fontId="31" fillId="61" borderId="1" xfId="5" applyNumberFormat="1" applyFont="1" applyFill="1" applyBorder="1" applyAlignment="1" applyProtection="1">
      <alignment horizontal="center" vertical="center" wrapText="1"/>
      <protection hidden="1"/>
    </xf>
    <xf numFmtId="1" fontId="8" fillId="61" borderId="43" xfId="3" applyNumberFormat="1" applyFont="1" applyFill="1" applyBorder="1" applyAlignment="1" applyProtection="1">
      <alignment horizontal="center" vertical="center"/>
      <protection hidden="1"/>
    </xf>
    <xf numFmtId="172" fontId="31" fillId="61" borderId="43" xfId="5" applyNumberFormat="1" applyFont="1" applyFill="1" applyBorder="1" applyAlignment="1" applyProtection="1">
      <alignment horizontal="center" vertical="center" wrapText="1"/>
      <protection hidden="1"/>
    </xf>
    <xf numFmtId="1" fontId="8" fillId="62" borderId="31" xfId="3" applyNumberFormat="1" applyFont="1" applyFill="1" applyBorder="1" applyAlignment="1" applyProtection="1">
      <alignment horizontal="center" vertical="center"/>
      <protection hidden="1"/>
    </xf>
    <xf numFmtId="172" fontId="31" fillId="62" borderId="31" xfId="5" applyNumberFormat="1" applyFont="1" applyFill="1" applyBorder="1" applyAlignment="1" applyProtection="1">
      <alignment horizontal="center" vertical="center" wrapText="1"/>
      <protection hidden="1"/>
    </xf>
    <xf numFmtId="1" fontId="8" fillId="62" borderId="1" xfId="3" applyNumberFormat="1" applyFont="1" applyFill="1" applyBorder="1" applyAlignment="1" applyProtection="1">
      <alignment horizontal="center" vertical="center"/>
      <protection hidden="1"/>
    </xf>
    <xf numFmtId="172" fontId="31" fillId="62" borderId="1" xfId="5" applyNumberFormat="1" applyFont="1" applyFill="1" applyBorder="1" applyAlignment="1" applyProtection="1">
      <alignment horizontal="center" vertical="center" wrapText="1"/>
      <protection hidden="1"/>
    </xf>
    <xf numFmtId="1" fontId="8" fillId="62" borderId="43" xfId="3" applyNumberFormat="1" applyFont="1" applyFill="1" applyBorder="1" applyAlignment="1" applyProtection="1">
      <alignment horizontal="center" vertical="center"/>
      <protection hidden="1"/>
    </xf>
    <xf numFmtId="172" fontId="31" fillId="62" borderId="43" xfId="5" applyNumberFormat="1" applyFont="1" applyFill="1" applyBorder="1" applyAlignment="1" applyProtection="1">
      <alignment horizontal="center" vertical="center" wrapText="1"/>
      <protection hidden="1"/>
    </xf>
    <xf numFmtId="1" fontId="8" fillId="59" borderId="31" xfId="3" applyNumberFormat="1" applyFont="1" applyFill="1" applyBorder="1" applyAlignment="1" applyProtection="1">
      <alignment horizontal="center" vertical="center"/>
      <protection hidden="1"/>
    </xf>
    <xf numFmtId="172" fontId="31" fillId="59" borderId="31" xfId="5" applyNumberFormat="1" applyFont="1" applyFill="1" applyBorder="1" applyAlignment="1" applyProtection="1">
      <alignment horizontal="center" vertical="center" wrapText="1"/>
      <protection hidden="1"/>
    </xf>
    <xf numFmtId="1" fontId="8" fillId="59" borderId="43" xfId="3" applyNumberFormat="1" applyFont="1" applyFill="1" applyBorder="1" applyAlignment="1" applyProtection="1">
      <alignment horizontal="center" vertical="center"/>
      <protection hidden="1"/>
    </xf>
    <xf numFmtId="172" fontId="31" fillId="59" borderId="43" xfId="5" applyNumberFormat="1" applyFont="1" applyFill="1" applyBorder="1" applyAlignment="1" applyProtection="1">
      <alignment horizontal="center" vertical="center" wrapText="1"/>
      <protection hidden="1"/>
    </xf>
    <xf numFmtId="1" fontId="8" fillId="58" borderId="31" xfId="3" applyNumberFormat="1" applyFont="1" applyFill="1" applyBorder="1" applyAlignment="1" applyProtection="1">
      <alignment horizontal="center" vertical="center"/>
      <protection hidden="1"/>
    </xf>
    <xf numFmtId="172" fontId="31" fillId="58" borderId="31" xfId="5" applyNumberFormat="1" applyFont="1" applyFill="1" applyBorder="1" applyAlignment="1" applyProtection="1">
      <alignment horizontal="center" vertical="center" wrapText="1"/>
      <protection hidden="1"/>
    </xf>
    <xf numFmtId="1" fontId="8" fillId="58" borderId="43" xfId="3" applyNumberFormat="1" applyFont="1" applyFill="1" applyBorder="1" applyAlignment="1" applyProtection="1">
      <alignment horizontal="center" vertical="center"/>
      <protection hidden="1"/>
    </xf>
    <xf numFmtId="172" fontId="31" fillId="58" borderId="43" xfId="5" applyNumberFormat="1" applyFont="1" applyFill="1" applyBorder="1" applyAlignment="1" applyProtection="1">
      <alignment horizontal="center" vertical="center" wrapText="1"/>
      <protection hidden="1"/>
    </xf>
    <xf numFmtId="1" fontId="8" fillId="60" borderId="31" xfId="3" applyNumberFormat="1" applyFont="1" applyFill="1" applyBorder="1" applyAlignment="1" applyProtection="1">
      <alignment horizontal="center" vertical="center"/>
      <protection hidden="1"/>
    </xf>
    <xf numFmtId="172" fontId="31" fillId="60" borderId="31" xfId="5" applyNumberFormat="1" applyFont="1" applyFill="1" applyBorder="1" applyAlignment="1" applyProtection="1">
      <alignment horizontal="center" vertical="center" wrapText="1"/>
      <protection hidden="1"/>
    </xf>
    <xf numFmtId="1" fontId="8" fillId="60" borderId="43" xfId="3" applyNumberFormat="1" applyFont="1" applyFill="1" applyBorder="1" applyAlignment="1" applyProtection="1">
      <alignment horizontal="center" vertical="center"/>
      <protection hidden="1"/>
    </xf>
    <xf numFmtId="172" fontId="31" fillId="60" borderId="43" xfId="5" applyNumberFormat="1"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31" fillId="2" borderId="0" xfId="0" applyFont="1" applyFill="1" applyAlignment="1" applyProtection="1">
      <alignment horizontal="center" vertical="center"/>
      <protection hidden="1"/>
    </xf>
    <xf numFmtId="0" fontId="0" fillId="2" borderId="0" xfId="0" applyFill="1" applyAlignment="1">
      <alignment horizontal="center" vertical="center"/>
    </xf>
    <xf numFmtId="168" fontId="8" fillId="2" borderId="0" xfId="0" applyNumberFormat="1" applyFont="1" applyFill="1" applyAlignment="1" applyProtection="1">
      <alignment horizontal="center" vertical="center"/>
      <protection hidden="1"/>
    </xf>
    <xf numFmtId="170" fontId="8" fillId="2" borderId="0" xfId="0" applyNumberFormat="1" applyFont="1" applyFill="1" applyAlignment="1" applyProtection="1">
      <alignment horizontal="center" vertical="center"/>
      <protection hidden="1"/>
    </xf>
    <xf numFmtId="0" fontId="39" fillId="2" borderId="0" xfId="0" applyFont="1" applyFill="1" applyAlignment="1">
      <alignment horizontal="center" vertical="center"/>
    </xf>
    <xf numFmtId="0" fontId="39" fillId="2" borderId="0" xfId="0" applyFont="1" applyFill="1" applyAlignment="1">
      <alignment vertical="center"/>
    </xf>
    <xf numFmtId="0" fontId="39" fillId="0" borderId="0" xfId="0" applyFont="1" applyAlignment="1">
      <alignment vertical="center"/>
    </xf>
    <xf numFmtId="0" fontId="0" fillId="2" borderId="0" xfId="0" applyFill="1" applyProtection="1">
      <protection hidden="1"/>
    </xf>
    <xf numFmtId="0" fontId="0" fillId="2" borderId="0" xfId="0" applyFill="1" applyAlignment="1" applyProtection="1">
      <alignment horizontal="center" vertical="center"/>
      <protection hidden="1"/>
    </xf>
    <xf numFmtId="0" fontId="0" fillId="0" borderId="0" xfId="0" applyProtection="1">
      <protection hidden="1"/>
    </xf>
    <xf numFmtId="0" fontId="39" fillId="2" borderId="0" xfId="0" applyFont="1" applyFill="1" applyProtection="1">
      <protection hidden="1"/>
    </xf>
    <xf numFmtId="0" fontId="39" fillId="0" borderId="0" xfId="0" applyFont="1" applyProtection="1">
      <protection hidden="1"/>
    </xf>
    <xf numFmtId="0" fontId="39" fillId="2" borderId="0" xfId="0" applyFont="1" applyFill="1" applyAlignment="1" applyProtection="1">
      <alignment vertical="center"/>
      <protection hidden="1"/>
    </xf>
    <xf numFmtId="0" fontId="43" fillId="2" borderId="0" xfId="0" applyFont="1" applyFill="1" applyAlignment="1" applyProtection="1">
      <alignment vertical="center"/>
      <protection hidden="1"/>
    </xf>
    <xf numFmtId="0" fontId="43" fillId="0" borderId="0" xfId="0" applyFont="1" applyAlignment="1" applyProtection="1">
      <alignment vertical="center"/>
      <protection hidden="1"/>
    </xf>
    <xf numFmtId="0" fontId="43" fillId="2" borderId="0" xfId="0" applyFont="1" applyFill="1" applyAlignment="1" applyProtection="1">
      <alignment horizontal="left" vertical="center"/>
      <protection hidden="1"/>
    </xf>
    <xf numFmtId="0" fontId="0" fillId="2" borderId="0" xfId="0" applyFill="1" applyAlignment="1" applyProtection="1">
      <alignment vertical="center"/>
      <protection hidden="1"/>
    </xf>
    <xf numFmtId="0" fontId="0" fillId="0" borderId="0" xfId="0" applyAlignment="1" applyProtection="1">
      <alignment vertical="center"/>
      <protection hidden="1"/>
    </xf>
    <xf numFmtId="0" fontId="0" fillId="2" borderId="1" xfId="0" applyFill="1" applyBorder="1" applyAlignment="1" applyProtection="1">
      <alignment horizontal="center" vertical="center"/>
      <protection hidden="1"/>
    </xf>
    <xf numFmtId="0" fontId="39" fillId="2" borderId="0" xfId="0" applyFont="1" applyFill="1" applyAlignment="1">
      <alignment vertical="center" wrapText="1"/>
    </xf>
    <xf numFmtId="0" fontId="94" fillId="2" borderId="0" xfId="0" applyFont="1" applyFill="1" applyAlignment="1">
      <alignment vertical="center" wrapText="1"/>
    </xf>
    <xf numFmtId="0" fontId="39" fillId="2" borderId="0" xfId="0" applyFont="1" applyFill="1" applyAlignment="1" applyProtection="1">
      <alignment horizontal="center" vertical="center"/>
      <protection hidden="1"/>
    </xf>
    <xf numFmtId="0" fontId="39" fillId="0" borderId="0" xfId="0" applyFont="1" applyAlignment="1" applyProtection="1">
      <alignment vertical="center"/>
      <protection hidden="1"/>
    </xf>
    <xf numFmtId="9" fontId="39" fillId="2" borderId="0" xfId="0" applyNumberFormat="1" applyFont="1" applyFill="1" applyAlignment="1">
      <alignment horizontal="center" vertical="center"/>
    </xf>
    <xf numFmtId="0" fontId="94" fillId="2" borderId="0" xfId="0" applyFont="1" applyFill="1" applyAlignment="1">
      <alignment horizontal="center" vertical="center" wrapText="1"/>
    </xf>
    <xf numFmtId="175" fontId="39" fillId="65" borderId="38" xfId="26" applyNumberFormat="1" applyFont="1" applyFill="1" applyBorder="1" applyAlignment="1">
      <alignment horizontal="center" vertical="center" wrapText="1"/>
    </xf>
    <xf numFmtId="175" fontId="39" fillId="65" borderId="31" xfId="26" applyNumberFormat="1" applyFont="1" applyFill="1" applyBorder="1" applyAlignment="1">
      <alignment horizontal="center" vertical="center" wrapText="1"/>
    </xf>
    <xf numFmtId="175" fontId="39" fillId="65" borderId="30" xfId="2" applyNumberFormat="1" applyFont="1" applyFill="1" applyBorder="1" applyAlignment="1">
      <alignment horizontal="center" vertical="center" wrapText="1"/>
    </xf>
    <xf numFmtId="175" fontId="39" fillId="65" borderId="32" xfId="26" applyNumberFormat="1" applyFont="1" applyFill="1" applyBorder="1" applyAlignment="1">
      <alignment horizontal="center" vertical="center" wrapText="1"/>
    </xf>
    <xf numFmtId="175" fontId="39" fillId="65" borderId="33" xfId="26" applyNumberFormat="1" applyFont="1" applyFill="1" applyBorder="1" applyAlignment="1">
      <alignment horizontal="center" vertical="center" wrapText="1"/>
    </xf>
    <xf numFmtId="175" fontId="39" fillId="65" borderId="77" xfId="2" applyNumberFormat="1" applyFont="1" applyFill="1" applyBorder="1" applyAlignment="1">
      <alignment horizontal="center" vertical="center" wrapText="1"/>
    </xf>
    <xf numFmtId="175" fontId="39" fillId="65" borderId="63" xfId="26" applyNumberFormat="1" applyFont="1" applyFill="1" applyBorder="1" applyAlignment="1">
      <alignment vertical="center" wrapText="1"/>
    </xf>
    <xf numFmtId="10" fontId="39" fillId="65" borderId="63" xfId="2" applyNumberFormat="1" applyFont="1" applyFill="1" applyBorder="1" applyAlignment="1">
      <alignment horizontal="center" vertical="center" wrapText="1"/>
    </xf>
    <xf numFmtId="175" fontId="39" fillId="0" borderId="0" xfId="26" applyNumberFormat="1" applyFont="1" applyFill="1" applyAlignment="1">
      <alignment vertical="center" wrapText="1"/>
    </xf>
    <xf numFmtId="175" fontId="39" fillId="65" borderId="5" xfId="26" applyNumberFormat="1" applyFont="1" applyFill="1" applyBorder="1" applyAlignment="1">
      <alignment horizontal="center" vertical="center" wrapText="1"/>
    </xf>
    <xf numFmtId="175" fontId="39" fillId="65" borderId="1" xfId="26" applyNumberFormat="1" applyFont="1" applyFill="1" applyBorder="1" applyAlignment="1">
      <alignment horizontal="center" vertical="center" wrapText="1"/>
    </xf>
    <xf numFmtId="175" fontId="39" fillId="65" borderId="36" xfId="2" applyNumberFormat="1" applyFont="1" applyFill="1" applyBorder="1" applyAlignment="1">
      <alignment horizontal="center" vertical="center" wrapText="1"/>
    </xf>
    <xf numFmtId="175" fontId="39" fillId="65" borderId="4" xfId="26" applyNumberFormat="1" applyFont="1" applyFill="1" applyBorder="1" applyAlignment="1">
      <alignment horizontal="center" vertical="center" wrapText="1"/>
    </xf>
    <xf numFmtId="175" fontId="39" fillId="65" borderId="37" xfId="26" applyNumberFormat="1" applyFont="1" applyFill="1" applyBorder="1" applyAlignment="1">
      <alignment horizontal="center" vertical="center" wrapText="1"/>
    </xf>
    <xf numFmtId="175" fontId="39" fillId="65" borderId="10" xfId="2" applyNumberFormat="1" applyFont="1" applyFill="1" applyBorder="1" applyAlignment="1">
      <alignment horizontal="center" vertical="center" wrapText="1"/>
    </xf>
    <xf numFmtId="175" fontId="39" fillId="65" borderId="64" xfId="26" applyNumberFormat="1" applyFont="1" applyFill="1" applyBorder="1" applyAlignment="1">
      <alignment vertical="center" wrapText="1"/>
    </xf>
    <xf numFmtId="10" fontId="39" fillId="65" borderId="64" xfId="2" applyNumberFormat="1" applyFont="1" applyFill="1" applyBorder="1" applyAlignment="1">
      <alignment horizontal="center" vertical="center" wrapText="1"/>
    </xf>
    <xf numFmtId="175" fontId="39" fillId="65" borderId="44" xfId="26" applyNumberFormat="1" applyFont="1" applyFill="1" applyBorder="1" applyAlignment="1">
      <alignment horizontal="center" vertical="center" wrapText="1"/>
    </xf>
    <xf numFmtId="175" fontId="39" fillId="65" borderId="43" xfId="26" applyNumberFormat="1" applyFont="1" applyFill="1" applyBorder="1" applyAlignment="1">
      <alignment horizontal="center" vertical="center" wrapText="1"/>
    </xf>
    <xf numFmtId="175" fontId="39" fillId="65" borderId="47" xfId="2" applyNumberFormat="1" applyFont="1" applyFill="1" applyBorder="1" applyAlignment="1">
      <alignment horizontal="center" vertical="center" wrapText="1"/>
    </xf>
    <xf numFmtId="175" fontId="39" fillId="65" borderId="46" xfId="26" applyNumberFormat="1" applyFont="1" applyFill="1" applyBorder="1" applyAlignment="1">
      <alignment horizontal="center" vertical="center" wrapText="1"/>
    </xf>
    <xf numFmtId="175" fontId="39" fillId="65" borderId="48" xfId="26" applyNumberFormat="1" applyFont="1" applyFill="1" applyBorder="1" applyAlignment="1">
      <alignment horizontal="center" vertical="center" wrapText="1"/>
    </xf>
    <xf numFmtId="175" fontId="39" fillId="65" borderId="78" xfId="2" applyNumberFormat="1" applyFont="1" applyFill="1" applyBorder="1" applyAlignment="1">
      <alignment horizontal="center" vertical="center" wrapText="1"/>
    </xf>
    <xf numFmtId="175" fontId="39" fillId="65" borderId="65" xfId="26" applyNumberFormat="1" applyFont="1" applyFill="1" applyBorder="1" applyAlignment="1">
      <alignment vertical="center" wrapText="1"/>
    </xf>
    <xf numFmtId="10" fontId="39" fillId="65" borderId="65" xfId="2" applyNumberFormat="1" applyFont="1" applyFill="1" applyBorder="1" applyAlignment="1">
      <alignment horizontal="center" vertical="center" wrapText="1"/>
    </xf>
    <xf numFmtId="175" fontId="39" fillId="61" borderId="38" xfId="26" applyNumberFormat="1" applyFont="1" applyFill="1" applyBorder="1" applyAlignment="1">
      <alignment horizontal="center" vertical="center" wrapText="1"/>
    </xf>
    <xf numFmtId="175" fontId="39" fillId="61" borderId="31" xfId="26" applyNumberFormat="1" applyFont="1" applyFill="1" applyBorder="1" applyAlignment="1">
      <alignment horizontal="center" vertical="center" wrapText="1"/>
    </xf>
    <xf numFmtId="175" fontId="39" fillId="61" borderId="30" xfId="2" applyNumberFormat="1" applyFont="1" applyFill="1" applyBorder="1" applyAlignment="1">
      <alignment horizontal="center" vertical="center" wrapText="1"/>
    </xf>
    <xf numFmtId="175" fontId="39" fillId="61" borderId="32" xfId="26" applyNumberFormat="1" applyFont="1" applyFill="1" applyBorder="1" applyAlignment="1">
      <alignment horizontal="center" vertical="center" wrapText="1"/>
    </xf>
    <xf numFmtId="175" fontId="39" fillId="61" borderId="33" xfId="26" applyNumberFormat="1" applyFont="1" applyFill="1" applyBorder="1" applyAlignment="1">
      <alignment horizontal="center" vertical="center" wrapText="1"/>
    </xf>
    <xf numFmtId="175" fontId="39" fillId="61" borderId="63" xfId="2" applyNumberFormat="1" applyFont="1" applyFill="1" applyBorder="1" applyAlignment="1">
      <alignment horizontal="center" vertical="center" wrapText="1"/>
    </xf>
    <xf numFmtId="175" fontId="39" fillId="61" borderId="63" xfId="26" applyNumberFormat="1" applyFont="1" applyFill="1" applyBorder="1" applyAlignment="1">
      <alignment vertical="center" wrapText="1"/>
    </xf>
    <xf numFmtId="10" fontId="39" fillId="61" borderId="63" xfId="2" applyNumberFormat="1" applyFont="1" applyFill="1" applyBorder="1" applyAlignment="1">
      <alignment horizontal="center" vertical="center" wrapText="1"/>
    </xf>
    <xf numFmtId="175" fontId="39" fillId="61" borderId="14" xfId="26" applyNumberFormat="1" applyFont="1" applyFill="1" applyBorder="1" applyAlignment="1">
      <alignment horizontal="center" vertical="center" wrapText="1"/>
    </xf>
    <xf numFmtId="175" fontId="39" fillId="61" borderId="3" xfId="26" applyNumberFormat="1" applyFont="1" applyFill="1" applyBorder="1" applyAlignment="1">
      <alignment horizontal="center" vertical="center" wrapText="1"/>
    </xf>
    <xf numFmtId="175" fontId="39" fillId="61" borderId="49" xfId="2" applyNumberFormat="1" applyFont="1" applyFill="1" applyBorder="1" applyAlignment="1">
      <alignment horizontal="center" vertical="center" wrapText="1"/>
    </xf>
    <xf numFmtId="175" fontId="39" fillId="61" borderId="15" xfId="26" applyNumberFormat="1" applyFont="1" applyFill="1" applyBorder="1" applyAlignment="1">
      <alignment horizontal="center" vertical="center" wrapText="1"/>
    </xf>
    <xf numFmtId="175" fontId="39" fillId="61" borderId="62" xfId="26" applyNumberFormat="1" applyFont="1" applyFill="1" applyBorder="1" applyAlignment="1">
      <alignment horizontal="center" vertical="center" wrapText="1"/>
    </xf>
    <xf numFmtId="175" fontId="39" fillId="61" borderId="34" xfId="2" applyNumberFormat="1" applyFont="1" applyFill="1" applyBorder="1" applyAlignment="1">
      <alignment horizontal="center" vertical="center" wrapText="1"/>
    </xf>
    <xf numFmtId="175" fontId="39" fillId="61" borderId="34" xfId="26" applyNumberFormat="1" applyFont="1" applyFill="1" applyBorder="1" applyAlignment="1">
      <alignment vertical="center" wrapText="1"/>
    </xf>
    <xf numFmtId="10" fontId="39" fillId="61" borderId="34" xfId="2" applyNumberFormat="1" applyFont="1" applyFill="1" applyBorder="1" applyAlignment="1">
      <alignment horizontal="center" vertical="center" wrapText="1"/>
    </xf>
    <xf numFmtId="175" fontId="39" fillId="61" borderId="44" xfId="26" applyNumberFormat="1" applyFont="1" applyFill="1" applyBorder="1" applyAlignment="1">
      <alignment horizontal="center" vertical="center" wrapText="1"/>
    </xf>
    <xf numFmtId="175" fontId="39" fillId="61" borderId="43" xfId="26" applyNumberFormat="1" applyFont="1" applyFill="1" applyBorder="1" applyAlignment="1">
      <alignment horizontal="center" vertical="center" wrapText="1"/>
    </xf>
    <xf numFmtId="175" fontId="39" fillId="61" borderId="47" xfId="2" applyNumberFormat="1" applyFont="1" applyFill="1" applyBorder="1" applyAlignment="1">
      <alignment horizontal="center" vertical="center" wrapText="1"/>
    </xf>
    <xf numFmtId="175" fontId="39" fillId="61" borderId="46" xfId="26" applyNumberFormat="1" applyFont="1" applyFill="1" applyBorder="1" applyAlignment="1">
      <alignment horizontal="center" vertical="center" wrapText="1"/>
    </xf>
    <xf numFmtId="175" fontId="39" fillId="61" borderId="48" xfId="26" applyNumberFormat="1" applyFont="1" applyFill="1" applyBorder="1" applyAlignment="1">
      <alignment horizontal="center" vertical="center" wrapText="1"/>
    </xf>
    <xf numFmtId="175" fontId="39" fillId="61" borderId="65" xfId="2" applyNumberFormat="1" applyFont="1" applyFill="1" applyBorder="1" applyAlignment="1">
      <alignment horizontal="center" vertical="center" wrapText="1"/>
    </xf>
    <xf numFmtId="175" fontId="39" fillId="61" borderId="65" xfId="26" applyNumberFormat="1" applyFont="1" applyFill="1" applyBorder="1" applyAlignment="1">
      <alignment vertical="center" wrapText="1"/>
    </xf>
    <xf numFmtId="10" fontId="39" fillId="61" borderId="65" xfId="2" applyNumberFormat="1" applyFont="1" applyFill="1" applyBorder="1" applyAlignment="1">
      <alignment horizontal="center" vertical="center" wrapText="1"/>
    </xf>
    <xf numFmtId="175" fontId="39" fillId="66" borderId="38" xfId="26" applyNumberFormat="1" applyFont="1" applyFill="1" applyBorder="1" applyAlignment="1">
      <alignment horizontal="center" vertical="center" wrapText="1"/>
    </xf>
    <xf numFmtId="175" fontId="39" fillId="66" borderId="31" xfId="26" applyNumberFormat="1" applyFont="1" applyFill="1" applyBorder="1" applyAlignment="1">
      <alignment horizontal="center" vertical="center" wrapText="1"/>
    </xf>
    <xf numFmtId="175" fontId="39" fillId="66" borderId="30" xfId="2" applyNumberFormat="1" applyFont="1" applyFill="1" applyBorder="1" applyAlignment="1">
      <alignment horizontal="center" vertical="center" wrapText="1"/>
    </xf>
    <xf numFmtId="175" fontId="39" fillId="66" borderId="32" xfId="26" applyNumberFormat="1" applyFont="1" applyFill="1" applyBorder="1" applyAlignment="1">
      <alignment horizontal="center" vertical="center" wrapText="1"/>
    </xf>
    <xf numFmtId="175" fontId="39" fillId="66" borderId="33" xfId="26" applyNumberFormat="1" applyFont="1" applyFill="1" applyBorder="1" applyAlignment="1">
      <alignment horizontal="center" vertical="center" wrapText="1"/>
    </xf>
    <xf numFmtId="175" fontId="39" fillId="66" borderId="2" xfId="2" applyNumberFormat="1" applyFont="1" applyFill="1" applyBorder="1" applyAlignment="1">
      <alignment horizontal="center" vertical="center" wrapText="1"/>
    </xf>
    <xf numFmtId="175" fontId="39" fillId="66" borderId="62" xfId="26" applyNumberFormat="1" applyFont="1" applyFill="1" applyBorder="1" applyAlignment="1">
      <alignment horizontal="center" vertical="center" wrapText="1"/>
    </xf>
    <xf numFmtId="175" fontId="39" fillId="66" borderId="2" xfId="26" applyNumberFormat="1" applyFont="1" applyFill="1" applyBorder="1" applyAlignment="1">
      <alignment vertical="center" wrapText="1"/>
    </xf>
    <xf numFmtId="10" fontId="39" fillId="67" borderId="63" xfId="2" applyNumberFormat="1" applyFont="1" applyFill="1" applyBorder="1" applyAlignment="1">
      <alignment horizontal="center" vertical="center" wrapText="1"/>
    </xf>
    <xf numFmtId="175" fontId="39" fillId="67" borderId="32" xfId="26" applyNumberFormat="1" applyFont="1" applyFill="1" applyBorder="1" applyAlignment="1">
      <alignment horizontal="center" vertical="center" wrapText="1"/>
    </xf>
    <xf numFmtId="175" fontId="39" fillId="66" borderId="5" xfId="26" applyNumberFormat="1" applyFont="1" applyFill="1" applyBorder="1" applyAlignment="1">
      <alignment horizontal="center" vertical="center" wrapText="1"/>
    </xf>
    <xf numFmtId="175" fontId="39" fillId="66" borderId="1" xfId="26" applyNumberFormat="1" applyFont="1" applyFill="1" applyBorder="1" applyAlignment="1">
      <alignment horizontal="center" vertical="center" wrapText="1"/>
    </xf>
    <xf numFmtId="175" fontId="39" fillId="66" borderId="36" xfId="2" applyNumberFormat="1" applyFont="1" applyFill="1" applyBorder="1" applyAlignment="1">
      <alignment horizontal="center" vertical="center" wrapText="1"/>
    </xf>
    <xf numFmtId="175" fontId="39" fillId="66" borderId="4" xfId="26" applyNumberFormat="1" applyFont="1" applyFill="1" applyBorder="1" applyAlignment="1">
      <alignment horizontal="center" vertical="center" wrapText="1"/>
    </xf>
    <xf numFmtId="175" fontId="39" fillId="66" borderId="37" xfId="26" applyNumberFormat="1" applyFont="1" applyFill="1" applyBorder="1" applyAlignment="1">
      <alignment horizontal="center" vertical="center" wrapText="1"/>
    </xf>
    <xf numFmtId="175" fontId="39" fillId="66" borderId="10" xfId="2" applyNumberFormat="1" applyFont="1" applyFill="1" applyBorder="1" applyAlignment="1">
      <alignment horizontal="center" vertical="center" wrapText="1"/>
    </xf>
    <xf numFmtId="175" fontId="39" fillId="66" borderId="10" xfId="26" applyNumberFormat="1" applyFont="1" applyFill="1" applyBorder="1" applyAlignment="1">
      <alignment vertical="center" wrapText="1"/>
    </xf>
    <xf numFmtId="10" fontId="39" fillId="67" borderId="64" xfId="2" applyNumberFormat="1" applyFont="1" applyFill="1" applyBorder="1" applyAlignment="1">
      <alignment horizontal="center" vertical="center" wrapText="1"/>
    </xf>
    <xf numFmtId="175" fontId="39" fillId="67" borderId="4" xfId="26" applyNumberFormat="1" applyFont="1" applyFill="1" applyBorder="1" applyAlignment="1">
      <alignment horizontal="center" vertical="center" wrapText="1"/>
    </xf>
    <xf numFmtId="175" fontId="39" fillId="66" borderId="44" xfId="26" applyNumberFormat="1" applyFont="1" applyFill="1" applyBorder="1" applyAlignment="1">
      <alignment horizontal="center" vertical="center" wrapText="1"/>
    </xf>
    <xf numFmtId="175" fontId="39" fillId="66" borderId="43" xfId="26" applyNumberFormat="1" applyFont="1" applyFill="1" applyBorder="1" applyAlignment="1">
      <alignment horizontal="center" vertical="center" wrapText="1"/>
    </xf>
    <xf numFmtId="175" fontId="39" fillId="66" borderId="47" xfId="2" applyNumberFormat="1" applyFont="1" applyFill="1" applyBorder="1" applyAlignment="1">
      <alignment horizontal="center" vertical="center" wrapText="1"/>
    </xf>
    <xf numFmtId="175" fontId="39" fillId="66" borderId="46" xfId="26" applyNumberFormat="1" applyFont="1" applyFill="1" applyBorder="1" applyAlignment="1">
      <alignment horizontal="center" vertical="center" wrapText="1"/>
    </xf>
    <xf numFmtId="175" fontId="39" fillId="66" borderId="48" xfId="26" applyNumberFormat="1" applyFont="1" applyFill="1" applyBorder="1" applyAlignment="1">
      <alignment horizontal="center" vertical="center" wrapText="1"/>
    </xf>
    <xf numFmtId="10" fontId="39" fillId="67" borderId="65" xfId="2" applyNumberFormat="1" applyFont="1" applyFill="1" applyBorder="1" applyAlignment="1">
      <alignment horizontal="center" vertical="center" wrapText="1"/>
    </xf>
    <xf numFmtId="175" fontId="39" fillId="67" borderId="46" xfId="26" applyNumberFormat="1" applyFont="1" applyFill="1" applyBorder="1" applyAlignment="1">
      <alignment horizontal="center" vertical="center" wrapText="1"/>
    </xf>
    <xf numFmtId="175" fontId="39" fillId="68" borderId="38" xfId="26" applyNumberFormat="1" applyFont="1" applyFill="1" applyBorder="1" applyAlignment="1">
      <alignment horizontal="center" vertical="center" wrapText="1"/>
    </xf>
    <xf numFmtId="175" fontId="39" fillId="68" borderId="31" xfId="26" applyNumberFormat="1" applyFont="1" applyFill="1" applyBorder="1" applyAlignment="1">
      <alignment horizontal="center" vertical="center" wrapText="1"/>
    </xf>
    <xf numFmtId="175" fontId="39" fillId="68" borderId="30" xfId="2" applyNumberFormat="1" applyFont="1" applyFill="1" applyBorder="1" applyAlignment="1">
      <alignment horizontal="center" vertical="center" wrapText="1"/>
    </xf>
    <xf numFmtId="175" fontId="39" fillId="68" borderId="32" xfId="26" applyNumberFormat="1" applyFont="1" applyFill="1" applyBorder="1" applyAlignment="1">
      <alignment horizontal="center" vertical="center" wrapText="1"/>
    </xf>
    <xf numFmtId="175" fontId="39" fillId="68" borderId="33" xfId="26" applyNumberFormat="1" applyFont="1" applyFill="1" applyBorder="1" applyAlignment="1">
      <alignment horizontal="center" vertical="center" wrapText="1"/>
    </xf>
    <xf numFmtId="175" fontId="39" fillId="68" borderId="63" xfId="2" applyNumberFormat="1" applyFont="1" applyFill="1" applyBorder="1" applyAlignment="1">
      <alignment horizontal="center" vertical="center" wrapText="1"/>
    </xf>
    <xf numFmtId="175" fontId="39" fillId="68" borderId="63" xfId="26" applyNumberFormat="1" applyFont="1" applyFill="1" applyBorder="1" applyAlignment="1">
      <alignment vertical="center" wrapText="1"/>
    </xf>
    <xf numFmtId="10" fontId="39" fillId="68" borderId="63" xfId="2" applyNumberFormat="1" applyFont="1" applyFill="1" applyBorder="1" applyAlignment="1">
      <alignment horizontal="center" vertical="center" wrapText="1"/>
    </xf>
    <xf numFmtId="175" fontId="39" fillId="68" borderId="5" xfId="26" applyNumberFormat="1" applyFont="1" applyFill="1" applyBorder="1" applyAlignment="1">
      <alignment horizontal="center" vertical="center" wrapText="1"/>
    </xf>
    <xf numFmtId="175" fontId="39" fillId="68" borderId="1" xfId="26" applyNumberFormat="1" applyFont="1" applyFill="1" applyBorder="1" applyAlignment="1">
      <alignment horizontal="center" vertical="center" wrapText="1"/>
    </xf>
    <xf numFmtId="175" fontId="39" fillId="68" borderId="36" xfId="2" applyNumberFormat="1" applyFont="1" applyFill="1" applyBorder="1" applyAlignment="1">
      <alignment horizontal="center" vertical="center" wrapText="1"/>
    </xf>
    <xf numFmtId="175" fontId="39" fillId="68" borderId="4" xfId="26" applyNumberFormat="1" applyFont="1" applyFill="1" applyBorder="1" applyAlignment="1">
      <alignment horizontal="center" vertical="center" wrapText="1"/>
    </xf>
    <xf numFmtId="175" fontId="39" fillId="68" borderId="37" xfId="26" applyNumberFormat="1" applyFont="1" applyFill="1" applyBorder="1" applyAlignment="1">
      <alignment horizontal="center" vertical="center" wrapText="1"/>
    </xf>
    <xf numFmtId="175" fontId="39" fillId="68" borderId="64" xfId="2" applyNumberFormat="1" applyFont="1" applyFill="1" applyBorder="1" applyAlignment="1">
      <alignment horizontal="center" vertical="center" wrapText="1"/>
    </xf>
    <xf numFmtId="175" fontId="39" fillId="68" borderId="64" xfId="26" applyNumberFormat="1" applyFont="1" applyFill="1" applyBorder="1" applyAlignment="1">
      <alignment vertical="center" wrapText="1"/>
    </xf>
    <xf numFmtId="10" fontId="39" fillId="68" borderId="64" xfId="2" applyNumberFormat="1" applyFont="1" applyFill="1" applyBorder="1" applyAlignment="1">
      <alignment horizontal="center" vertical="center" wrapText="1"/>
    </xf>
    <xf numFmtId="0" fontId="39" fillId="0" borderId="0" xfId="0" applyFont="1" applyAlignment="1">
      <alignment horizontal="center" vertical="center"/>
    </xf>
    <xf numFmtId="9" fontId="39" fillId="0" borderId="0" xfId="0" applyNumberFormat="1" applyFont="1" applyAlignment="1">
      <alignment horizontal="center" vertical="center"/>
    </xf>
    <xf numFmtId="0" fontId="39" fillId="2" borderId="8" xfId="0" applyFont="1" applyFill="1" applyBorder="1" applyAlignment="1">
      <alignment horizontal="center" vertical="center" wrapText="1"/>
    </xf>
    <xf numFmtId="0" fontId="39" fillId="2" borderId="0" xfId="0" applyFont="1" applyFill="1" applyAlignment="1">
      <alignment horizontal="center" vertical="center" wrapText="1"/>
    </xf>
    <xf numFmtId="0" fontId="39" fillId="2" borderId="2" xfId="0" applyFont="1" applyFill="1" applyBorder="1" applyAlignment="1">
      <alignment horizontal="center" vertical="center"/>
    </xf>
    <xf numFmtId="0" fontId="77" fillId="2" borderId="0" xfId="0" applyFont="1" applyFill="1" applyProtection="1">
      <protection hidden="1"/>
    </xf>
    <xf numFmtId="9" fontId="94" fillId="2" borderId="0" xfId="2" applyFont="1" applyFill="1" applyProtection="1">
      <protection hidden="1"/>
    </xf>
    <xf numFmtId="9" fontId="95" fillId="2" borderId="0" xfId="2" applyFont="1" applyFill="1" applyAlignment="1" applyProtection="1">
      <alignment vertical="center"/>
      <protection hidden="1"/>
    </xf>
    <xf numFmtId="0" fontId="94" fillId="2" borderId="0" xfId="0" applyFont="1" applyFill="1" applyAlignment="1" applyProtection="1">
      <alignment vertical="center"/>
      <protection hidden="1"/>
    </xf>
    <xf numFmtId="9" fontId="94" fillId="2" borderId="0" xfId="2" applyFont="1" applyFill="1" applyAlignment="1" applyProtection="1">
      <alignment vertical="center"/>
      <protection hidden="1"/>
    </xf>
    <xf numFmtId="0" fontId="96" fillId="2" borderId="0" xfId="0" applyFont="1" applyFill="1" applyAlignment="1" applyProtection="1">
      <alignment vertical="center"/>
      <protection hidden="1"/>
    </xf>
    <xf numFmtId="0" fontId="94" fillId="2" borderId="0" xfId="0" applyFont="1" applyFill="1" applyAlignment="1">
      <alignment vertical="center"/>
    </xf>
    <xf numFmtId="9" fontId="94" fillId="2" borderId="0" xfId="2" applyFont="1" applyFill="1" applyAlignment="1">
      <alignment vertical="center"/>
    </xf>
    <xf numFmtId="0" fontId="94" fillId="23" borderId="9" xfId="0" applyFont="1" applyFill="1" applyBorder="1" applyAlignment="1">
      <alignment horizontal="center" vertical="center" wrapText="1"/>
    </xf>
    <xf numFmtId="0" fontId="94" fillId="10" borderId="6" xfId="0" applyFont="1" applyFill="1" applyBorder="1" applyAlignment="1">
      <alignment horizontal="center" vertical="center" wrapText="1"/>
    </xf>
    <xf numFmtId="0" fontId="94" fillId="23" borderId="6" xfId="0" applyFont="1" applyFill="1" applyBorder="1" applyAlignment="1">
      <alignment horizontal="center" vertical="center" wrapText="1"/>
    </xf>
    <xf numFmtId="0" fontId="94" fillId="25" borderId="6" xfId="0" applyFont="1" applyFill="1" applyBorder="1" applyAlignment="1">
      <alignment horizontal="center" vertical="center" wrapText="1"/>
    </xf>
    <xf numFmtId="0" fontId="94" fillId="24" borderId="6" xfId="0" applyFont="1" applyFill="1" applyBorder="1" applyAlignment="1">
      <alignment horizontal="center" vertical="center" wrapText="1"/>
    </xf>
    <xf numFmtId="0" fontId="94" fillId="16" borderId="6" xfId="0" applyFont="1" applyFill="1" applyBorder="1" applyAlignment="1">
      <alignment horizontal="center" vertical="center" wrapText="1"/>
    </xf>
    <xf numFmtId="0" fontId="94" fillId="22" borderId="6" xfId="0" applyFont="1" applyFill="1" applyBorder="1" applyAlignment="1">
      <alignment horizontal="center" vertical="center" wrapText="1"/>
    </xf>
    <xf numFmtId="0" fontId="94" fillId="3" borderId="6" xfId="0" applyFont="1" applyFill="1" applyBorder="1" applyAlignment="1">
      <alignment horizontal="center" vertical="center" wrapText="1"/>
    </xf>
    <xf numFmtId="0" fontId="39" fillId="21" borderId="0" xfId="0" applyFont="1" applyFill="1" applyAlignment="1">
      <alignment vertical="center"/>
    </xf>
    <xf numFmtId="0" fontId="94" fillId="0" borderId="0" xfId="0" applyFont="1" applyAlignment="1">
      <alignment vertical="center"/>
    </xf>
    <xf numFmtId="9" fontId="94" fillId="0" borderId="0" xfId="2" applyFont="1" applyAlignment="1">
      <alignment vertical="center"/>
    </xf>
    <xf numFmtId="175" fontId="39" fillId="68" borderId="9" xfId="26" applyNumberFormat="1" applyFont="1" applyFill="1" applyBorder="1" applyAlignment="1">
      <alignment horizontal="center" vertical="center" wrapText="1"/>
    </xf>
    <xf numFmtId="175" fontId="39" fillId="68" borderId="6" xfId="26" applyNumberFormat="1" applyFont="1" applyFill="1" applyBorder="1" applyAlignment="1">
      <alignment horizontal="center" vertical="center" wrapText="1"/>
    </xf>
    <xf numFmtId="175" fontId="39" fillId="68" borderId="50" xfId="2" applyNumberFormat="1" applyFont="1" applyFill="1" applyBorder="1" applyAlignment="1">
      <alignment horizontal="center" vertical="center" wrapText="1"/>
    </xf>
    <xf numFmtId="175" fontId="39" fillId="68" borderId="7" xfId="26" applyNumberFormat="1" applyFont="1" applyFill="1" applyBorder="1" applyAlignment="1">
      <alignment horizontal="center" vertical="center" wrapText="1"/>
    </xf>
    <xf numFmtId="175" fontId="39" fillId="68" borderId="52" xfId="26" applyNumberFormat="1" applyFont="1" applyFill="1" applyBorder="1" applyAlignment="1">
      <alignment horizontal="center" vertical="center" wrapText="1"/>
    </xf>
    <xf numFmtId="175" fontId="39" fillId="68" borderId="82" xfId="2" applyNumberFormat="1" applyFont="1" applyFill="1" applyBorder="1" applyAlignment="1">
      <alignment horizontal="center" vertical="center" wrapText="1"/>
    </xf>
    <xf numFmtId="175" fontId="39" fillId="68" borderId="82" xfId="26" applyNumberFormat="1" applyFont="1" applyFill="1" applyBorder="1" applyAlignment="1">
      <alignment vertical="center" wrapText="1"/>
    </xf>
    <xf numFmtId="10" fontId="39" fillId="68" borderId="82" xfId="2" applyNumberFormat="1" applyFont="1" applyFill="1" applyBorder="1" applyAlignment="1">
      <alignment horizontal="center" vertical="center" wrapText="1"/>
    </xf>
    <xf numFmtId="175" fontId="39" fillId="70" borderId="38" xfId="2" applyNumberFormat="1" applyFont="1" applyFill="1" applyBorder="1" applyAlignment="1">
      <alignment horizontal="center" vertical="center" wrapText="1"/>
    </xf>
    <xf numFmtId="175" fontId="39" fillId="70" borderId="31" xfId="2" applyNumberFormat="1" applyFont="1" applyFill="1" applyBorder="1" applyAlignment="1">
      <alignment horizontal="center" vertical="center" wrapText="1"/>
    </xf>
    <xf numFmtId="175" fontId="39" fillId="70" borderId="32" xfId="26" applyNumberFormat="1" applyFont="1" applyFill="1" applyBorder="1" applyAlignment="1">
      <alignment horizontal="center" vertical="center" wrapText="1"/>
    </xf>
    <xf numFmtId="175" fontId="39" fillId="70" borderId="30" xfId="2" applyNumberFormat="1" applyFont="1" applyFill="1" applyBorder="1" applyAlignment="1">
      <alignment horizontal="center" vertical="center" wrapText="1"/>
    </xf>
    <xf numFmtId="175" fontId="39" fillId="70" borderId="33" xfId="26" applyNumberFormat="1" applyFont="1" applyFill="1" applyBorder="1" applyAlignment="1">
      <alignment horizontal="center" vertical="center" wrapText="1"/>
    </xf>
    <xf numFmtId="175" fontId="39" fillId="70" borderId="44" xfId="2" applyNumberFormat="1" applyFont="1" applyFill="1" applyBorder="1" applyAlignment="1">
      <alignment horizontal="center" vertical="center" wrapText="1"/>
    </xf>
    <xf numFmtId="175" fontId="39" fillId="70" borderId="43" xfId="2" applyNumberFormat="1" applyFont="1" applyFill="1" applyBorder="1" applyAlignment="1">
      <alignment horizontal="center" vertical="center" wrapText="1"/>
    </xf>
    <xf numFmtId="175" fontId="39" fillId="70" borderId="77" xfId="2" applyNumberFormat="1" applyFont="1" applyFill="1" applyBorder="1" applyAlignment="1">
      <alignment horizontal="center" vertical="center" wrapText="1"/>
    </xf>
    <xf numFmtId="175" fontId="39" fillId="70" borderId="77" xfId="26" applyNumberFormat="1" applyFont="1" applyFill="1" applyBorder="1" applyAlignment="1">
      <alignment vertical="center" wrapText="1"/>
    </xf>
    <xf numFmtId="175" fontId="39" fillId="72" borderId="38" xfId="26" applyNumberFormat="1" applyFont="1" applyFill="1" applyBorder="1" applyAlignment="1">
      <alignment horizontal="center" vertical="center" wrapText="1"/>
    </xf>
    <xf numFmtId="175" fontId="39" fillId="72" borderId="31" xfId="26" applyNumberFormat="1" applyFont="1" applyFill="1" applyBorder="1" applyAlignment="1">
      <alignment horizontal="center" vertical="center" wrapText="1"/>
    </xf>
    <xf numFmtId="9" fontId="10" fillId="72" borderId="36" xfId="26" applyFont="1" applyFill="1" applyBorder="1" applyAlignment="1">
      <alignment horizontal="left" vertical="center" wrapText="1"/>
    </xf>
    <xf numFmtId="175" fontId="39" fillId="72" borderId="5" xfId="26" applyNumberFormat="1" applyFont="1" applyFill="1" applyBorder="1" applyAlignment="1">
      <alignment horizontal="center" vertical="center" wrapText="1"/>
    </xf>
    <xf numFmtId="175" fontId="39" fillId="72" borderId="1" xfId="26" applyNumberFormat="1" applyFont="1" applyFill="1" applyBorder="1" applyAlignment="1">
      <alignment horizontal="center" vertical="center" wrapText="1"/>
    </xf>
    <xf numFmtId="9" fontId="10" fillId="72" borderId="47" xfId="26" applyFont="1" applyFill="1" applyBorder="1" applyAlignment="1">
      <alignment horizontal="left" vertical="center" wrapText="1"/>
    </xf>
    <xf numFmtId="175" fontId="39" fillId="72" borderId="44" xfId="26" applyNumberFormat="1" applyFont="1" applyFill="1" applyBorder="1" applyAlignment="1">
      <alignment horizontal="center" vertical="center" wrapText="1"/>
    </xf>
    <xf numFmtId="175" fontId="39" fillId="72" borderId="43" xfId="26" applyNumberFormat="1" applyFont="1" applyFill="1" applyBorder="1" applyAlignment="1">
      <alignment horizontal="center" vertical="center" wrapText="1"/>
    </xf>
    <xf numFmtId="175" fontId="39" fillId="73" borderId="38" xfId="26" applyNumberFormat="1" applyFont="1" applyFill="1" applyBorder="1" applyAlignment="1">
      <alignment horizontal="center" vertical="center" wrapText="1"/>
    </xf>
    <xf numFmtId="175" fontId="39" fillId="73" borderId="31" xfId="26" applyNumberFormat="1" applyFont="1" applyFill="1" applyBorder="1" applyAlignment="1">
      <alignment horizontal="center" vertical="center" wrapText="1"/>
    </xf>
    <xf numFmtId="175" fontId="39" fillId="73" borderId="5" xfId="26" applyNumberFormat="1" applyFont="1" applyFill="1" applyBorder="1" applyAlignment="1">
      <alignment horizontal="center" vertical="center" wrapText="1"/>
    </xf>
    <xf numFmtId="175" fontId="39" fillId="73" borderId="1" xfId="26" applyNumberFormat="1" applyFont="1" applyFill="1" applyBorder="1" applyAlignment="1">
      <alignment horizontal="center" vertical="center" wrapText="1"/>
    </xf>
    <xf numFmtId="175" fontId="39" fillId="75" borderId="38" xfId="26" applyNumberFormat="1" applyFont="1" applyFill="1" applyBorder="1" applyAlignment="1">
      <alignment horizontal="center" vertical="center" wrapText="1"/>
    </xf>
    <xf numFmtId="175" fontId="39" fillId="75" borderId="31" xfId="26" applyNumberFormat="1" applyFont="1" applyFill="1" applyBorder="1" applyAlignment="1">
      <alignment horizontal="center" vertical="center" wrapText="1"/>
    </xf>
    <xf numFmtId="175" fontId="39" fillId="75" borderId="44" xfId="26" applyNumberFormat="1" applyFont="1" applyFill="1" applyBorder="1" applyAlignment="1">
      <alignment horizontal="center" vertical="center" wrapText="1"/>
    </xf>
    <xf numFmtId="175" fontId="39" fillId="75" borderId="43" xfId="26" applyNumberFormat="1" applyFont="1" applyFill="1" applyBorder="1" applyAlignment="1">
      <alignment horizontal="center" vertical="center" wrapText="1"/>
    </xf>
    <xf numFmtId="9" fontId="10" fillId="73" borderId="36" xfId="26" applyFont="1" applyFill="1" applyBorder="1" applyAlignment="1">
      <alignment horizontal="left" vertical="center" wrapText="1"/>
    </xf>
    <xf numFmtId="9" fontId="10" fillId="73" borderId="47" xfId="26" applyFont="1" applyFill="1" applyBorder="1" applyAlignment="1">
      <alignment horizontal="left" vertical="center" wrapText="1"/>
    </xf>
    <xf numFmtId="175" fontId="39" fillId="73" borderId="44" xfId="26" applyNumberFormat="1" applyFont="1" applyFill="1" applyBorder="1" applyAlignment="1">
      <alignment horizontal="center" vertical="center" wrapText="1"/>
    </xf>
    <xf numFmtId="175" fontId="39" fillId="73" borderId="43" xfId="26" applyNumberFormat="1" applyFont="1" applyFill="1" applyBorder="1" applyAlignment="1">
      <alignment horizontal="center" vertical="center" wrapText="1"/>
    </xf>
    <xf numFmtId="175" fontId="39" fillId="70" borderId="50" xfId="2" applyNumberFormat="1" applyFont="1" applyFill="1" applyBorder="1" applyAlignment="1">
      <alignment horizontal="center" vertical="center" wrapText="1"/>
    </xf>
    <xf numFmtId="175" fontId="39" fillId="70" borderId="7" xfId="26" applyNumberFormat="1" applyFont="1" applyFill="1" applyBorder="1" applyAlignment="1">
      <alignment horizontal="center" vertical="center" wrapText="1"/>
    </xf>
    <xf numFmtId="175" fontId="39" fillId="70" borderId="6" xfId="2" applyNumberFormat="1" applyFont="1" applyFill="1" applyBorder="1" applyAlignment="1">
      <alignment horizontal="center" vertical="center" wrapText="1"/>
    </xf>
    <xf numFmtId="175" fontId="39" fillId="70" borderId="9" xfId="2" applyNumberFormat="1" applyFont="1" applyFill="1" applyBorder="1" applyAlignment="1">
      <alignment horizontal="center" vertical="center" wrapText="1"/>
    </xf>
    <xf numFmtId="175" fontId="39" fillId="70" borderId="52" xfId="26" applyNumberFormat="1" applyFont="1" applyFill="1" applyBorder="1" applyAlignment="1">
      <alignment horizontal="center" vertical="center" wrapText="1"/>
    </xf>
    <xf numFmtId="175" fontId="39" fillId="70" borderId="8" xfId="2" applyNumberFormat="1" applyFont="1" applyFill="1" applyBorder="1" applyAlignment="1">
      <alignment horizontal="center" vertical="center" wrapText="1"/>
    </xf>
    <xf numFmtId="175" fontId="39" fillId="70" borderId="8" xfId="26" applyNumberFormat="1" applyFont="1" applyFill="1" applyBorder="1" applyAlignment="1">
      <alignment vertical="center" wrapText="1"/>
    </xf>
    <xf numFmtId="0" fontId="39" fillId="0" borderId="1" xfId="0" applyFont="1" applyBorder="1" applyAlignment="1">
      <alignment vertical="center"/>
    </xf>
    <xf numFmtId="0" fontId="39" fillId="0" borderId="3" xfId="0" applyFont="1" applyBorder="1" applyAlignment="1">
      <alignment vertical="center"/>
    </xf>
    <xf numFmtId="0" fontId="39" fillId="72" borderId="30" xfId="0" applyFont="1" applyFill="1" applyBorder="1" applyAlignment="1">
      <alignment vertical="center"/>
    </xf>
    <xf numFmtId="0" fontId="39" fillId="72" borderId="33" xfId="0" applyFont="1" applyFill="1" applyBorder="1" applyAlignment="1">
      <alignment vertical="center"/>
    </xf>
    <xf numFmtId="0" fontId="39" fillId="72" borderId="36" xfId="0" applyFont="1" applyFill="1" applyBorder="1" applyAlignment="1">
      <alignment vertical="center"/>
    </xf>
    <xf numFmtId="0" fontId="39" fillId="72" borderId="37" xfId="0" applyFont="1" applyFill="1" applyBorder="1" applyAlignment="1">
      <alignment vertical="center"/>
    </xf>
    <xf numFmtId="0" fontId="39" fillId="72" borderId="47" xfId="0" applyFont="1" applyFill="1" applyBorder="1" applyAlignment="1">
      <alignment vertical="center"/>
    </xf>
    <xf numFmtId="0" fontId="39" fillId="72" borderId="48" xfId="0" applyFont="1" applyFill="1" applyBorder="1" applyAlignment="1">
      <alignment vertical="center"/>
    </xf>
    <xf numFmtId="0" fontId="39" fillId="73" borderId="30" xfId="0" applyFont="1" applyFill="1" applyBorder="1" applyAlignment="1">
      <alignment vertical="center"/>
    </xf>
    <xf numFmtId="0" fontId="39" fillId="73" borderId="33" xfId="0" applyFont="1" applyFill="1" applyBorder="1" applyAlignment="1">
      <alignment vertical="center"/>
    </xf>
    <xf numFmtId="0" fontId="39" fillId="73" borderId="36" xfId="0" applyFont="1" applyFill="1" applyBorder="1" applyAlignment="1">
      <alignment vertical="center"/>
    </xf>
    <xf numFmtId="0" fontId="39" fillId="73" borderId="37" xfId="0" applyFont="1" applyFill="1" applyBorder="1" applyAlignment="1">
      <alignment vertical="center"/>
    </xf>
    <xf numFmtId="0" fontId="39" fillId="73" borderId="47" xfId="0" applyFont="1" applyFill="1" applyBorder="1" applyAlignment="1">
      <alignment vertical="center"/>
    </xf>
    <xf numFmtId="0" fontId="39" fillId="73" borderId="48" xfId="0" applyFont="1" applyFill="1" applyBorder="1" applyAlignment="1">
      <alignment vertical="center"/>
    </xf>
    <xf numFmtId="0" fontId="39" fillId="75" borderId="49" xfId="0" applyFont="1" applyFill="1" applyBorder="1" applyAlignment="1">
      <alignment vertical="center"/>
    </xf>
    <xf numFmtId="0" fontId="39" fillId="75" borderId="62" xfId="0" applyFont="1" applyFill="1" applyBorder="1" applyAlignment="1">
      <alignment vertical="center"/>
    </xf>
    <xf numFmtId="0" fontId="39" fillId="75" borderId="47" xfId="0" applyFont="1" applyFill="1" applyBorder="1" applyAlignment="1">
      <alignment vertical="center"/>
    </xf>
    <xf numFmtId="0" fontId="39" fillId="75" borderId="48" xfId="0" applyFont="1" applyFill="1" applyBorder="1" applyAlignment="1">
      <alignment vertical="center"/>
    </xf>
    <xf numFmtId="0" fontId="39" fillId="0" borderId="1" xfId="0" applyFont="1" applyBorder="1" applyAlignment="1">
      <alignment horizontal="center" vertical="center"/>
    </xf>
    <xf numFmtId="0" fontId="39" fillId="75" borderId="30" xfId="0" applyFont="1" applyFill="1" applyBorder="1" applyAlignment="1">
      <alignment vertical="center"/>
    </xf>
    <xf numFmtId="0" fontId="39" fillId="72" borderId="32" xfId="0" applyFont="1" applyFill="1" applyBorder="1" applyAlignment="1">
      <alignment vertical="center"/>
    </xf>
    <xf numFmtId="0" fontId="39" fillId="72" borderId="4" xfId="0" applyFont="1" applyFill="1" applyBorder="1" applyAlignment="1">
      <alignment vertical="center"/>
    </xf>
    <xf numFmtId="0" fontId="39" fillId="72" borderId="46" xfId="0" applyFont="1" applyFill="1" applyBorder="1" applyAlignment="1">
      <alignment vertical="center"/>
    </xf>
    <xf numFmtId="0" fontId="39" fillId="73" borderId="32" xfId="0" applyFont="1" applyFill="1" applyBorder="1" applyAlignment="1">
      <alignment vertical="center"/>
    </xf>
    <xf numFmtId="0" fontId="39" fillId="73" borderId="4" xfId="0" applyFont="1" applyFill="1" applyBorder="1" applyAlignment="1">
      <alignment vertical="center"/>
    </xf>
    <xf numFmtId="0" fontId="39" fillId="73" borderId="46" xfId="0" applyFont="1" applyFill="1" applyBorder="1" applyAlignment="1">
      <alignment vertical="center"/>
    </xf>
    <xf numFmtId="0" fontId="39" fillId="75" borderId="32" xfId="0" applyFont="1" applyFill="1" applyBorder="1" applyAlignment="1">
      <alignment vertical="center"/>
    </xf>
    <xf numFmtId="0" fontId="39" fillId="75" borderId="46" xfId="0" applyFont="1" applyFill="1" applyBorder="1" applyAlignment="1">
      <alignment vertical="center"/>
    </xf>
    <xf numFmtId="0" fontId="39" fillId="74" borderId="49" xfId="0" applyFont="1" applyFill="1" applyBorder="1" applyAlignment="1">
      <alignment vertical="center"/>
    </xf>
    <xf numFmtId="0" fontId="39" fillId="74" borderId="62" xfId="0" applyFont="1" applyFill="1" applyBorder="1" applyAlignment="1">
      <alignment vertical="center"/>
    </xf>
    <xf numFmtId="0" fontId="39" fillId="74" borderId="47" xfId="0" applyFont="1" applyFill="1" applyBorder="1" applyAlignment="1">
      <alignment vertical="center"/>
    </xf>
    <xf numFmtId="0" fontId="39" fillId="74" borderId="48" xfId="0" applyFont="1" applyFill="1" applyBorder="1" applyAlignment="1">
      <alignment vertical="center"/>
    </xf>
    <xf numFmtId="0" fontId="39" fillId="74" borderId="30" xfId="0" applyFont="1" applyFill="1" applyBorder="1" applyAlignment="1">
      <alignment vertical="center"/>
    </xf>
    <xf numFmtId="0" fontId="39" fillId="74" borderId="33" xfId="0" applyFont="1" applyFill="1" applyBorder="1" applyAlignment="1">
      <alignment vertical="center"/>
    </xf>
    <xf numFmtId="0" fontId="39" fillId="72" borderId="50" xfId="0" applyFont="1" applyFill="1" applyBorder="1" applyAlignment="1">
      <alignment vertical="center"/>
    </xf>
    <xf numFmtId="0" fontId="39" fillId="72" borderId="52" xfId="0" applyFont="1" applyFill="1" applyBorder="1" applyAlignment="1">
      <alignment vertical="center"/>
    </xf>
    <xf numFmtId="0" fontId="39" fillId="20" borderId="81" xfId="0" applyFont="1" applyFill="1" applyBorder="1" applyAlignment="1">
      <alignment horizontal="center" vertical="center" wrapText="1"/>
    </xf>
    <xf numFmtId="0" fontId="39" fillId="20" borderId="83" xfId="0" applyFont="1" applyFill="1" applyBorder="1" applyAlignment="1">
      <alignment horizontal="center" vertical="center" wrapText="1"/>
    </xf>
    <xf numFmtId="0" fontId="39" fillId="20" borderId="83" xfId="0" applyFont="1" applyFill="1" applyBorder="1" applyAlignment="1">
      <alignment horizontal="left" vertical="center" wrapText="1"/>
    </xf>
    <xf numFmtId="0" fontId="39" fillId="20" borderId="83" xfId="0" applyFont="1" applyFill="1" applyBorder="1" applyAlignment="1">
      <alignment vertical="center" wrapText="1"/>
    </xf>
    <xf numFmtId="10" fontId="39" fillId="20" borderId="83" xfId="26" applyNumberFormat="1" applyFont="1" applyFill="1" applyBorder="1" applyAlignment="1">
      <alignment horizontal="center" vertical="center" wrapText="1"/>
    </xf>
    <xf numFmtId="175" fontId="39" fillId="20" borderId="84" xfId="26" applyNumberFormat="1" applyFont="1" applyFill="1" applyBorder="1" applyAlignment="1">
      <alignment horizontal="center" vertical="center" wrapText="1"/>
    </xf>
    <xf numFmtId="175" fontId="39" fillId="20" borderId="83" xfId="26" applyNumberFormat="1" applyFont="1" applyFill="1" applyBorder="1" applyAlignment="1">
      <alignment horizontal="center" vertical="center" wrapText="1"/>
    </xf>
    <xf numFmtId="0" fontId="39" fillId="20" borderId="80" xfId="0" applyFont="1" applyFill="1" applyBorder="1" applyAlignment="1">
      <alignment vertical="center"/>
    </xf>
    <xf numFmtId="175" fontId="39" fillId="76" borderId="38" xfId="26" applyNumberFormat="1" applyFont="1" applyFill="1" applyBorder="1" applyAlignment="1">
      <alignment horizontal="center" vertical="center" wrapText="1"/>
    </xf>
    <xf numFmtId="175" fontId="39" fillId="76" borderId="31" xfId="26" applyNumberFormat="1" applyFont="1" applyFill="1" applyBorder="1" applyAlignment="1">
      <alignment horizontal="center" vertical="center" wrapText="1"/>
    </xf>
    <xf numFmtId="0" fontId="39" fillId="76" borderId="33" xfId="0" applyFont="1" applyFill="1" applyBorder="1" applyAlignment="1">
      <alignment vertical="center"/>
    </xf>
    <xf numFmtId="0" fontId="39" fillId="76" borderId="48" xfId="0" applyFont="1" applyFill="1" applyBorder="1" applyAlignment="1">
      <alignment vertical="center"/>
    </xf>
    <xf numFmtId="175" fontId="39" fillId="77" borderId="38" xfId="26" applyNumberFormat="1" applyFont="1" applyFill="1" applyBorder="1" applyAlignment="1">
      <alignment horizontal="center" vertical="center" wrapText="1"/>
    </xf>
    <xf numFmtId="175" fontId="39" fillId="77" borderId="31" xfId="26" applyNumberFormat="1" applyFont="1" applyFill="1" applyBorder="1" applyAlignment="1">
      <alignment horizontal="center" vertical="center" wrapText="1"/>
    </xf>
    <xf numFmtId="0" fontId="39" fillId="77" borderId="33" xfId="0" applyFont="1" applyFill="1" applyBorder="1" applyAlignment="1">
      <alignment vertical="center"/>
    </xf>
    <xf numFmtId="175" fontId="39" fillId="20" borderId="80" xfId="26" applyNumberFormat="1" applyFont="1" applyFill="1" applyBorder="1" applyAlignment="1">
      <alignment horizontal="center" vertical="center" wrapText="1"/>
    </xf>
    <xf numFmtId="175" fontId="39" fillId="76" borderId="9" xfId="26" applyNumberFormat="1" applyFont="1" applyFill="1" applyBorder="1" applyAlignment="1">
      <alignment horizontal="center" vertical="center" wrapText="1"/>
    </xf>
    <xf numFmtId="175" fontId="39" fillId="76" borderId="6" xfId="26" applyNumberFormat="1" applyFont="1" applyFill="1" applyBorder="1" applyAlignment="1">
      <alignment horizontal="center" vertical="center" wrapText="1"/>
    </xf>
    <xf numFmtId="0" fontId="0" fillId="20" borderId="86" xfId="0" applyFill="1" applyBorder="1" applyAlignment="1">
      <alignment vertical="center" wrapText="1"/>
    </xf>
    <xf numFmtId="0" fontId="0" fillId="76" borderId="12" xfId="0" applyFill="1" applyBorder="1" applyAlignment="1">
      <alignment vertical="center" wrapText="1"/>
    </xf>
    <xf numFmtId="0" fontId="0" fillId="76" borderId="50" xfId="0" applyFill="1" applyBorder="1" applyAlignment="1">
      <alignment vertical="center" wrapText="1"/>
    </xf>
    <xf numFmtId="0" fontId="39" fillId="70" borderId="30" xfId="0" applyFont="1" applyFill="1" applyBorder="1" applyAlignment="1">
      <alignment horizontal="justify" vertical="center" wrapText="1"/>
    </xf>
    <xf numFmtId="0" fontId="39" fillId="70" borderId="47" xfId="0" applyFont="1" applyFill="1" applyBorder="1" applyAlignment="1">
      <alignment horizontal="justify" vertical="center" wrapText="1"/>
    </xf>
    <xf numFmtId="0" fontId="39" fillId="72" borderId="30" xfId="0" applyFont="1" applyFill="1" applyBorder="1" applyAlignment="1">
      <alignment horizontal="justify" vertical="center" wrapText="1"/>
    </xf>
    <xf numFmtId="0" fontId="39" fillId="73" borderId="30" xfId="0" applyFont="1" applyFill="1" applyBorder="1" applyAlignment="1">
      <alignment horizontal="justify" vertical="center" wrapText="1"/>
    </xf>
    <xf numFmtId="0" fontId="0" fillId="75" borderId="30" xfId="0" applyFill="1" applyBorder="1" applyAlignment="1">
      <alignment vertical="center" wrapText="1"/>
    </xf>
    <xf numFmtId="0" fontId="0" fillId="75" borderId="47" xfId="0" applyFill="1" applyBorder="1" applyAlignment="1">
      <alignment vertical="center" wrapText="1"/>
    </xf>
    <xf numFmtId="0" fontId="39" fillId="20" borderId="81" xfId="0" applyFont="1" applyFill="1" applyBorder="1" applyAlignment="1">
      <alignment vertical="center"/>
    </xf>
    <xf numFmtId="0" fontId="39" fillId="76" borderId="30" xfId="0" applyFont="1" applyFill="1" applyBorder="1" applyAlignment="1">
      <alignment vertical="center"/>
    </xf>
    <xf numFmtId="0" fontId="39" fillId="76" borderId="47" xfId="0" applyFont="1" applyFill="1" applyBorder="1" applyAlignment="1">
      <alignment vertical="center"/>
    </xf>
    <xf numFmtId="0" fontId="39" fillId="77" borderId="30" xfId="0" applyFont="1" applyFill="1" applyBorder="1" applyAlignment="1">
      <alignment vertical="center"/>
    </xf>
    <xf numFmtId="0" fontId="39" fillId="20" borderId="85" xfId="0" applyFont="1" applyFill="1" applyBorder="1" applyAlignment="1">
      <alignment vertical="center"/>
    </xf>
    <xf numFmtId="0" fontId="39" fillId="76" borderId="32" xfId="0" applyFont="1" applyFill="1" applyBorder="1" applyAlignment="1">
      <alignment vertical="center"/>
    </xf>
    <xf numFmtId="0" fontId="39" fillId="76" borderId="46" xfId="0" applyFont="1" applyFill="1" applyBorder="1" applyAlignment="1">
      <alignment vertical="center"/>
    </xf>
    <xf numFmtId="0" fontId="39" fillId="77" borderId="32" xfId="0" applyFont="1" applyFill="1" applyBorder="1" applyAlignment="1">
      <alignment vertical="center"/>
    </xf>
    <xf numFmtId="175" fontId="78" fillId="20" borderId="37" xfId="26" applyNumberFormat="1" applyFont="1" applyFill="1" applyBorder="1" applyAlignment="1">
      <alignment vertical="center" wrapText="1"/>
    </xf>
    <xf numFmtId="0" fontId="0" fillId="77" borderId="30" xfId="0" applyFill="1" applyBorder="1" applyAlignment="1">
      <alignment vertical="center" wrapText="1"/>
    </xf>
    <xf numFmtId="0" fontId="0" fillId="77" borderId="76" xfId="0" applyFill="1" applyBorder="1" applyAlignment="1">
      <alignment vertical="center" wrapText="1"/>
    </xf>
    <xf numFmtId="0" fontId="39" fillId="80" borderId="0" xfId="0" applyFont="1" applyFill="1" applyAlignment="1">
      <alignment vertical="center"/>
    </xf>
    <xf numFmtId="175" fontId="39" fillId="71" borderId="38" xfId="26" applyNumberFormat="1" applyFont="1" applyFill="1" applyBorder="1" applyAlignment="1">
      <alignment horizontal="center" vertical="center" wrapText="1"/>
    </xf>
    <xf numFmtId="175" fontId="39" fillId="71" borderId="31" xfId="26" applyNumberFormat="1" applyFont="1" applyFill="1" applyBorder="1" applyAlignment="1">
      <alignment horizontal="center" vertical="center" wrapText="1"/>
    </xf>
    <xf numFmtId="0" fontId="39" fillId="71" borderId="1" xfId="0" applyFont="1" applyFill="1" applyBorder="1" applyAlignment="1">
      <alignment vertical="center"/>
    </xf>
    <xf numFmtId="175" fontId="39" fillId="71" borderId="5" xfId="26" applyNumberFormat="1" applyFont="1" applyFill="1" applyBorder="1" applyAlignment="1">
      <alignment horizontal="center" vertical="center" wrapText="1"/>
    </xf>
    <xf numFmtId="175" fontId="39" fillId="71" borderId="1" xfId="26" applyNumberFormat="1" applyFont="1" applyFill="1" applyBorder="1" applyAlignment="1">
      <alignment horizontal="center" vertical="center" wrapText="1"/>
    </xf>
    <xf numFmtId="175" fontId="39" fillId="77" borderId="9" xfId="26" applyNumberFormat="1" applyFont="1" applyFill="1" applyBorder="1" applyAlignment="1">
      <alignment horizontal="center" vertical="center" wrapText="1"/>
    </xf>
    <xf numFmtId="175" fontId="39" fillId="77" borderId="6" xfId="26" applyNumberFormat="1" applyFont="1" applyFill="1" applyBorder="1" applyAlignment="1">
      <alignment horizontal="center" vertical="center" wrapText="1"/>
    </xf>
    <xf numFmtId="0" fontId="39" fillId="77" borderId="50" xfId="0" applyFont="1" applyFill="1" applyBorder="1" applyAlignment="1">
      <alignment vertical="center"/>
    </xf>
    <xf numFmtId="0" fontId="39" fillId="77" borderId="7" xfId="0" applyFont="1" applyFill="1" applyBorder="1" applyAlignment="1">
      <alignment vertical="center"/>
    </xf>
    <xf numFmtId="0" fontId="39" fillId="77" borderId="52" xfId="0" applyFont="1" applyFill="1" applyBorder="1" applyAlignment="1">
      <alignment vertical="center"/>
    </xf>
    <xf numFmtId="175" fontId="78" fillId="20" borderId="52" xfId="26" applyNumberFormat="1" applyFont="1" applyFill="1" applyBorder="1" applyAlignment="1">
      <alignment vertical="center" wrapText="1"/>
    </xf>
    <xf numFmtId="0" fontId="0" fillId="79" borderId="30" xfId="0" applyFill="1" applyBorder="1" applyAlignment="1">
      <alignment vertical="center" wrapText="1"/>
    </xf>
    <xf numFmtId="175" fontId="39" fillId="79" borderId="38" xfId="26" applyNumberFormat="1" applyFont="1" applyFill="1" applyBorder="1" applyAlignment="1">
      <alignment horizontal="center" vertical="center" wrapText="1"/>
    </xf>
    <xf numFmtId="175" fontId="39" fillId="79" borderId="31" xfId="26" applyNumberFormat="1" applyFont="1" applyFill="1" applyBorder="1" applyAlignment="1">
      <alignment horizontal="center" vertical="center" wrapText="1"/>
    </xf>
    <xf numFmtId="0" fontId="39" fillId="79" borderId="31" xfId="0" applyFont="1" applyFill="1" applyBorder="1" applyAlignment="1">
      <alignment vertical="center"/>
    </xf>
    <xf numFmtId="0" fontId="39" fillId="79" borderId="33" xfId="0" applyFont="1" applyFill="1" applyBorder="1" applyAlignment="1">
      <alignment vertical="center"/>
    </xf>
    <xf numFmtId="0" fontId="0" fillId="79" borderId="47" xfId="0" applyFill="1" applyBorder="1" applyAlignment="1">
      <alignment vertical="center" wrapText="1"/>
    </xf>
    <xf numFmtId="175" fontId="39" fillId="79" borderId="44" xfId="26" applyNumberFormat="1" applyFont="1" applyFill="1" applyBorder="1" applyAlignment="1">
      <alignment horizontal="center" vertical="center" wrapText="1"/>
    </xf>
    <xf numFmtId="175" fontId="39" fillId="79" borderId="43" xfId="26" applyNumberFormat="1" applyFont="1" applyFill="1" applyBorder="1" applyAlignment="1">
      <alignment horizontal="center" vertical="center" wrapText="1"/>
    </xf>
    <xf numFmtId="0" fontId="39" fillId="79" borderId="43" xfId="0" applyFont="1" applyFill="1" applyBorder="1" applyAlignment="1">
      <alignment vertical="center"/>
    </xf>
    <xf numFmtId="0" fontId="39" fillId="79" borderId="48" xfId="0" applyFont="1" applyFill="1" applyBorder="1" applyAlignment="1">
      <alignment vertical="center"/>
    </xf>
    <xf numFmtId="0" fontId="0" fillId="80" borderId="81" xfId="0" applyFill="1" applyBorder="1" applyAlignment="1">
      <alignment vertical="center" wrapText="1"/>
    </xf>
    <xf numFmtId="175" fontId="39" fillId="80" borderId="84" xfId="26" applyNumberFormat="1" applyFont="1" applyFill="1" applyBorder="1" applyAlignment="1">
      <alignment horizontal="center" vertical="center" wrapText="1"/>
    </xf>
    <xf numFmtId="175" fontId="39" fillId="80" borderId="83" xfId="26" applyNumberFormat="1" applyFont="1" applyFill="1" applyBorder="1" applyAlignment="1">
      <alignment horizontal="center" vertical="center" wrapText="1"/>
    </xf>
    <xf numFmtId="0" fontId="39" fillId="80" borderId="83" xfId="0" applyFont="1" applyFill="1" applyBorder="1" applyAlignment="1">
      <alignment vertical="center"/>
    </xf>
    <xf numFmtId="0" fontId="39" fillId="80" borderId="80" xfId="0" applyFont="1" applyFill="1" applyBorder="1" applyAlignment="1">
      <alignment vertical="center"/>
    </xf>
    <xf numFmtId="0" fontId="0" fillId="81" borderId="81" xfId="0" applyFill="1" applyBorder="1" applyAlignment="1">
      <alignment vertical="center" wrapText="1"/>
    </xf>
    <xf numFmtId="175" fontId="39" fillId="81" borderId="84" xfId="26" applyNumberFormat="1" applyFont="1" applyFill="1" applyBorder="1" applyAlignment="1">
      <alignment horizontal="center" vertical="center" wrapText="1"/>
    </xf>
    <xf numFmtId="175" fontId="39" fillId="81" borderId="83" xfId="26" applyNumberFormat="1" applyFont="1" applyFill="1" applyBorder="1" applyAlignment="1">
      <alignment horizontal="center" vertical="center" wrapText="1"/>
    </xf>
    <xf numFmtId="0" fontId="39" fillId="81" borderId="83" xfId="0" applyFont="1" applyFill="1" applyBorder="1" applyAlignment="1">
      <alignment horizontal="center" vertical="center" wrapText="1"/>
    </xf>
    <xf numFmtId="0" fontId="39" fillId="81" borderId="83" xfId="0" applyFont="1" applyFill="1" applyBorder="1" applyAlignment="1">
      <alignment vertical="center"/>
    </xf>
    <xf numFmtId="0" fontId="39" fillId="81" borderId="80" xfId="0" applyFont="1" applyFill="1" applyBorder="1" applyAlignment="1">
      <alignment vertical="center"/>
    </xf>
    <xf numFmtId="0" fontId="39" fillId="71" borderId="31" xfId="0" applyFont="1" applyFill="1" applyBorder="1" applyAlignment="1">
      <alignment vertical="center"/>
    </xf>
    <xf numFmtId="0" fontId="39" fillId="71" borderId="33" xfId="0" applyFont="1" applyFill="1" applyBorder="1" applyAlignment="1">
      <alignment vertical="center"/>
    </xf>
    <xf numFmtId="0" fontId="39" fillId="71" borderId="37" xfId="0" applyFont="1" applyFill="1" applyBorder="1" applyAlignment="1">
      <alignment vertical="center"/>
    </xf>
    <xf numFmtId="175" fontId="39" fillId="71" borderId="44" xfId="26" applyNumberFormat="1" applyFont="1" applyFill="1" applyBorder="1" applyAlignment="1">
      <alignment horizontal="center" vertical="center" wrapText="1"/>
    </xf>
    <xf numFmtId="175" fontId="39" fillId="71" borderId="43" xfId="26" applyNumberFormat="1" applyFont="1" applyFill="1" applyBorder="1" applyAlignment="1">
      <alignment horizontal="center" vertical="center" wrapText="1"/>
    </xf>
    <xf numFmtId="0" fontId="39" fillId="71" borderId="43" xfId="0" applyFont="1" applyFill="1" applyBorder="1" applyAlignment="1">
      <alignment vertical="center"/>
    </xf>
    <xf numFmtId="0" fontId="39" fillId="71" borderId="48" xfId="0" applyFont="1" applyFill="1" applyBorder="1" applyAlignment="1">
      <alignment vertical="center"/>
    </xf>
    <xf numFmtId="0" fontId="39" fillId="81" borderId="81" xfId="0" applyFont="1" applyFill="1" applyBorder="1" applyAlignment="1">
      <alignment horizontal="center" vertical="center" wrapText="1"/>
    </xf>
    <xf numFmtId="0" fontId="39" fillId="81" borderId="83" xfId="0" applyFont="1" applyFill="1" applyBorder="1" applyAlignment="1">
      <alignment horizontal="left" vertical="center" wrapText="1"/>
    </xf>
    <xf numFmtId="0" fontId="39" fillId="81" borderId="83" xfId="0" applyFont="1" applyFill="1" applyBorder="1" applyAlignment="1">
      <alignment vertical="center" wrapText="1"/>
    </xf>
    <xf numFmtId="10" fontId="39" fillId="81" borderId="83" xfId="26" applyNumberFormat="1" applyFont="1" applyFill="1" applyBorder="1" applyAlignment="1">
      <alignment horizontal="center" vertical="center" wrapText="1"/>
    </xf>
    <xf numFmtId="0" fontId="39" fillId="80" borderId="81" xfId="0" applyFont="1" applyFill="1" applyBorder="1" applyAlignment="1">
      <alignment horizontal="center" vertical="center" wrapText="1"/>
    </xf>
    <xf numFmtId="0" fontId="39" fillId="80" borderId="83" xfId="0" applyFont="1" applyFill="1" applyBorder="1" applyAlignment="1">
      <alignment horizontal="left" vertical="center" wrapText="1"/>
    </xf>
    <xf numFmtId="0" fontId="39" fillId="80" borderId="83" xfId="0" applyFont="1" applyFill="1" applyBorder="1" applyAlignment="1">
      <alignment horizontal="center" vertical="center" wrapText="1"/>
    </xf>
    <xf numFmtId="0" fontId="39" fillId="80" borderId="83" xfId="0" applyFont="1" applyFill="1" applyBorder="1" applyAlignment="1">
      <alignment vertical="center" wrapText="1"/>
    </xf>
    <xf numFmtId="10" fontId="39" fillId="80" borderId="83" xfId="26" applyNumberFormat="1" applyFont="1" applyFill="1" applyBorder="1" applyAlignment="1">
      <alignment horizontal="center" vertical="center" wrapText="1"/>
    </xf>
    <xf numFmtId="9" fontId="94" fillId="4" borderId="75" xfId="2" applyFont="1" applyFill="1" applyBorder="1" applyAlignment="1">
      <alignment horizontal="center" vertical="center"/>
    </xf>
    <xf numFmtId="0" fontId="0" fillId="71" borderId="30" xfId="0" applyFill="1" applyBorder="1" applyAlignment="1">
      <alignment vertical="center" wrapText="1"/>
    </xf>
    <xf numFmtId="0" fontId="0" fillId="71" borderId="36" xfId="0" applyFill="1" applyBorder="1" applyAlignment="1">
      <alignment vertical="center" wrapText="1"/>
    </xf>
    <xf numFmtId="0" fontId="0" fillId="71" borderId="47" xfId="0" applyFill="1" applyBorder="1" applyAlignment="1">
      <alignment vertical="center" wrapText="1"/>
    </xf>
    <xf numFmtId="175" fontId="39" fillId="81" borderId="80" xfId="26" applyNumberFormat="1" applyFont="1" applyFill="1" applyBorder="1" applyAlignment="1">
      <alignment horizontal="center" vertical="center" wrapText="1"/>
    </xf>
    <xf numFmtId="175" fontId="39" fillId="80" borderId="80" xfId="26" applyNumberFormat="1" applyFont="1" applyFill="1" applyBorder="1" applyAlignment="1">
      <alignment horizontal="center" vertical="center" wrapText="1"/>
    </xf>
    <xf numFmtId="0" fontId="39" fillId="79" borderId="38" xfId="0" applyFont="1" applyFill="1" applyBorder="1" applyAlignment="1">
      <alignment vertical="center"/>
    </xf>
    <xf numFmtId="0" fontId="39" fillId="79" borderId="44" xfId="0" applyFont="1" applyFill="1" applyBorder="1" applyAlignment="1">
      <alignment vertical="center"/>
    </xf>
    <xf numFmtId="0" fontId="39" fillId="80" borderId="84" xfId="0" applyFont="1" applyFill="1" applyBorder="1" applyAlignment="1">
      <alignment vertical="center"/>
    </xf>
    <xf numFmtId="0" fontId="39" fillId="81" borderId="84" xfId="0" applyFont="1" applyFill="1" applyBorder="1" applyAlignment="1">
      <alignment vertical="center"/>
    </xf>
    <xf numFmtId="0" fontId="39" fillId="71" borderId="38" xfId="0" applyFont="1" applyFill="1" applyBorder="1" applyAlignment="1">
      <alignment vertical="center"/>
    </xf>
    <xf numFmtId="0" fontId="39" fillId="71" borderId="5" xfId="0" applyFont="1" applyFill="1" applyBorder="1" applyAlignment="1">
      <alignment vertical="center"/>
    </xf>
    <xf numFmtId="0" fontId="39" fillId="71" borderId="44" xfId="0" applyFont="1" applyFill="1" applyBorder="1" applyAlignment="1">
      <alignment vertical="center"/>
    </xf>
    <xf numFmtId="0" fontId="39" fillId="79" borderId="30" xfId="0" applyFont="1" applyFill="1" applyBorder="1" applyAlignment="1">
      <alignment vertical="center"/>
    </xf>
    <xf numFmtId="0" fontId="39" fillId="79" borderId="47" xfId="0" applyFont="1" applyFill="1" applyBorder="1" applyAlignment="1">
      <alignment vertical="center"/>
    </xf>
    <xf numFmtId="0" fontId="39" fillId="80" borderId="81" xfId="0" applyFont="1" applyFill="1" applyBorder="1" applyAlignment="1">
      <alignment vertical="center"/>
    </xf>
    <xf numFmtId="0" fontId="39" fillId="81" borderId="81" xfId="0" applyFont="1" applyFill="1" applyBorder="1" applyAlignment="1">
      <alignment vertical="center"/>
    </xf>
    <xf numFmtId="0" fontId="39" fillId="71" borderId="30" xfId="0" applyFont="1" applyFill="1" applyBorder="1" applyAlignment="1">
      <alignment vertical="center"/>
    </xf>
    <xf numFmtId="0" fontId="39" fillId="71" borderId="36" xfId="0" applyFont="1" applyFill="1" applyBorder="1" applyAlignment="1">
      <alignment vertical="center"/>
    </xf>
    <xf numFmtId="0" fontId="39" fillId="71" borderId="47" xfId="0" applyFont="1" applyFill="1" applyBorder="1" applyAlignment="1">
      <alignment vertical="center"/>
    </xf>
    <xf numFmtId="0" fontId="39" fillId="80" borderId="85" xfId="0" applyFont="1" applyFill="1" applyBorder="1" applyAlignment="1">
      <alignment vertical="center"/>
    </xf>
    <xf numFmtId="0" fontId="39" fillId="81" borderId="85" xfId="0" applyFont="1" applyFill="1" applyBorder="1" applyAlignment="1">
      <alignment vertical="center"/>
    </xf>
    <xf numFmtId="0" fontId="39" fillId="2" borderId="0" xfId="0" applyFont="1" applyFill="1" applyAlignment="1" applyProtection="1">
      <alignment horizontal="left"/>
      <protection hidden="1"/>
    </xf>
    <xf numFmtId="0" fontId="39" fillId="2" borderId="0" xfId="0" applyFont="1" applyFill="1" applyAlignment="1">
      <alignment horizontal="left" vertical="center"/>
    </xf>
    <xf numFmtId="0" fontId="39" fillId="0" borderId="0" xfId="0" applyFont="1" applyAlignment="1">
      <alignment horizontal="left" vertical="center"/>
    </xf>
    <xf numFmtId="0" fontId="39" fillId="2" borderId="0" xfId="0" applyFont="1" applyFill="1" applyAlignment="1" applyProtection="1">
      <alignment horizontal="center"/>
      <protection hidden="1"/>
    </xf>
    <xf numFmtId="0" fontId="43" fillId="2" borderId="0" xfId="0" applyFont="1" applyFill="1" applyAlignment="1" applyProtection="1">
      <alignment horizontal="center" vertical="center"/>
      <protection hidden="1"/>
    </xf>
    <xf numFmtId="173" fontId="39" fillId="2" borderId="0" xfId="0" applyNumberFormat="1" applyFont="1" applyFill="1" applyAlignment="1">
      <alignment horizontal="center" vertical="center"/>
    </xf>
    <xf numFmtId="14" fontId="39" fillId="20" borderId="85" xfId="7" applyNumberFormat="1" applyFont="1" applyFill="1" applyBorder="1" applyAlignment="1">
      <alignment horizontal="center" vertical="center" wrapText="1"/>
    </xf>
    <xf numFmtId="14" fontId="39" fillId="80" borderId="85" xfId="7" applyNumberFormat="1" applyFont="1" applyFill="1" applyBorder="1" applyAlignment="1">
      <alignment horizontal="center" vertical="center" wrapText="1"/>
    </xf>
    <xf numFmtId="14" fontId="39" fillId="81" borderId="85" xfId="7" applyNumberFormat="1" applyFont="1" applyFill="1" applyBorder="1" applyAlignment="1">
      <alignment horizontal="center" vertical="center" wrapText="1"/>
    </xf>
    <xf numFmtId="14" fontId="39" fillId="81" borderId="85" xfId="0" applyNumberFormat="1" applyFont="1" applyFill="1" applyBorder="1" applyAlignment="1">
      <alignment horizontal="center" vertical="center" wrapText="1"/>
    </xf>
    <xf numFmtId="173" fontId="39" fillId="0" borderId="0" xfId="0" applyNumberFormat="1" applyFont="1" applyAlignment="1">
      <alignment horizontal="center" vertical="center"/>
    </xf>
    <xf numFmtId="0" fontId="39" fillId="65" borderId="67" xfId="0" applyFont="1" applyFill="1" applyBorder="1" applyAlignment="1">
      <alignment horizontal="left" vertical="center" wrapText="1"/>
    </xf>
    <xf numFmtId="9" fontId="94" fillId="65" borderId="33" xfId="26" applyFont="1" applyFill="1" applyBorder="1" applyAlignment="1">
      <alignment horizontal="center" vertical="center" wrapText="1"/>
    </xf>
    <xf numFmtId="0" fontId="39" fillId="65" borderId="50" xfId="0" applyFont="1" applyFill="1" applyBorder="1" applyAlignment="1">
      <alignment horizontal="left" vertical="center" wrapText="1"/>
    </xf>
    <xf numFmtId="9" fontId="94" fillId="65" borderId="37" xfId="26" applyFont="1" applyFill="1" applyBorder="1" applyAlignment="1">
      <alignment horizontal="center" vertical="center" wrapText="1"/>
    </xf>
    <xf numFmtId="0" fontId="39" fillId="65" borderId="47" xfId="0" applyFont="1" applyFill="1" applyBorder="1" applyAlignment="1">
      <alignment horizontal="left" vertical="center" wrapText="1"/>
    </xf>
    <xf numFmtId="9" fontId="94" fillId="65" borderId="48" xfId="26" applyFont="1" applyFill="1" applyBorder="1" applyAlignment="1">
      <alignment horizontal="center" vertical="center" wrapText="1"/>
    </xf>
    <xf numFmtId="0" fontId="0" fillId="61" borderId="30" xfId="0" applyFill="1" applyBorder="1" applyAlignment="1">
      <alignment vertical="center" wrapText="1"/>
    </xf>
    <xf numFmtId="9" fontId="94" fillId="61" borderId="33" xfId="26" applyFont="1" applyFill="1" applyBorder="1" applyAlignment="1">
      <alignment horizontal="center" vertical="center" wrapText="1"/>
    </xf>
    <xf numFmtId="0" fontId="0" fillId="61" borderId="36" xfId="0" applyFill="1" applyBorder="1" applyAlignment="1">
      <alignment vertical="center" wrapText="1"/>
    </xf>
    <xf numFmtId="9" fontId="94" fillId="61" borderId="62" xfId="26" applyFont="1" applyFill="1" applyBorder="1" applyAlignment="1">
      <alignment horizontal="center" vertical="center" wrapText="1"/>
    </xf>
    <xf numFmtId="0" fontId="0" fillId="61" borderId="47" xfId="0" applyFill="1" applyBorder="1" applyAlignment="1">
      <alignment vertical="center" wrapText="1"/>
    </xf>
    <xf numFmtId="9" fontId="94" fillId="61" borderId="48" xfId="26" applyFont="1" applyFill="1" applyBorder="1" applyAlignment="1">
      <alignment horizontal="center" vertical="center" wrapText="1"/>
    </xf>
    <xf numFmtId="0" fontId="0" fillId="66" borderId="30" xfId="0" applyFill="1" applyBorder="1" applyAlignment="1">
      <alignment vertical="center" wrapText="1"/>
    </xf>
    <xf numFmtId="9" fontId="94" fillId="66" borderId="33" xfId="26" applyFont="1" applyFill="1" applyBorder="1" applyAlignment="1">
      <alignment horizontal="center" vertical="center" wrapText="1"/>
    </xf>
    <xf numFmtId="0" fontId="0" fillId="66" borderId="36" xfId="0" applyFill="1" applyBorder="1" applyAlignment="1">
      <alignment vertical="center" wrapText="1"/>
    </xf>
    <xf numFmtId="9" fontId="94" fillId="66" borderId="37" xfId="26" applyFont="1" applyFill="1" applyBorder="1" applyAlignment="1">
      <alignment horizontal="center" vertical="center" wrapText="1"/>
    </xf>
    <xf numFmtId="0" fontId="0" fillId="66" borderId="47" xfId="0" applyFill="1" applyBorder="1" applyAlignment="1">
      <alignment vertical="center" wrapText="1"/>
    </xf>
    <xf numFmtId="9" fontId="94" fillId="66" borderId="48" xfId="26" applyFont="1" applyFill="1" applyBorder="1" applyAlignment="1">
      <alignment horizontal="center" vertical="center" wrapText="1"/>
    </xf>
    <xf numFmtId="0" fontId="0" fillId="68" borderId="30" xfId="0" applyFill="1" applyBorder="1" applyAlignment="1">
      <alignment vertical="center" wrapText="1"/>
    </xf>
    <xf numFmtId="9" fontId="94" fillId="68" borderId="33" xfId="26" applyFont="1" applyFill="1" applyBorder="1" applyAlignment="1">
      <alignment horizontal="center" vertical="center" wrapText="1"/>
    </xf>
    <xf numFmtId="0" fontId="0" fillId="68" borderId="36" xfId="0" applyFill="1" applyBorder="1" applyAlignment="1">
      <alignment vertical="center" wrapText="1"/>
    </xf>
    <xf numFmtId="9" fontId="94" fillId="68" borderId="37" xfId="26" applyFont="1" applyFill="1" applyBorder="1" applyAlignment="1">
      <alignment horizontal="center" vertical="center" wrapText="1"/>
    </xf>
    <xf numFmtId="0" fontId="39" fillId="68" borderId="50" xfId="0" applyFont="1" applyFill="1" applyBorder="1" applyAlignment="1">
      <alignment horizontal="justify" vertical="center" wrapText="1"/>
    </xf>
    <xf numFmtId="9" fontId="94" fillId="68" borderId="52" xfId="26" applyFont="1" applyFill="1" applyBorder="1" applyAlignment="1">
      <alignment horizontal="center" vertical="center" wrapText="1"/>
    </xf>
    <xf numFmtId="9" fontId="94" fillId="70" borderId="33" xfId="26" applyFont="1" applyFill="1" applyBorder="1" applyAlignment="1">
      <alignment horizontal="center" vertical="center" wrapText="1"/>
    </xf>
    <xf numFmtId="9" fontId="94" fillId="70" borderId="48" xfId="26" applyFont="1" applyFill="1" applyBorder="1" applyAlignment="1">
      <alignment horizontal="center" vertical="center" wrapText="1"/>
    </xf>
    <xf numFmtId="9" fontId="94" fillId="72" borderId="33" xfId="26" applyFont="1" applyFill="1" applyBorder="1" applyAlignment="1">
      <alignment horizontal="center" vertical="center" wrapText="1"/>
    </xf>
    <xf numFmtId="9" fontId="94" fillId="72" borderId="37" xfId="26" applyFont="1" applyFill="1" applyBorder="1" applyAlignment="1">
      <alignment horizontal="center" vertical="center" wrapText="1"/>
    </xf>
    <xf numFmtId="9" fontId="94" fillId="72" borderId="48" xfId="26" applyFont="1" applyFill="1" applyBorder="1" applyAlignment="1">
      <alignment horizontal="center" vertical="center" wrapText="1"/>
    </xf>
    <xf numFmtId="9" fontId="94" fillId="73" borderId="33" xfId="26" applyFont="1" applyFill="1" applyBorder="1" applyAlignment="1">
      <alignment horizontal="center" vertical="center" wrapText="1"/>
    </xf>
    <xf numFmtId="9" fontId="94" fillId="73" borderId="37" xfId="26" applyFont="1" applyFill="1" applyBorder="1" applyAlignment="1">
      <alignment horizontal="center" vertical="center" wrapText="1"/>
    </xf>
    <xf numFmtId="9" fontId="94" fillId="73" borderId="48" xfId="26" applyFont="1" applyFill="1" applyBorder="1" applyAlignment="1">
      <alignment horizontal="center" vertical="center" wrapText="1"/>
    </xf>
    <xf numFmtId="9" fontId="94" fillId="75" borderId="33" xfId="26" applyFont="1" applyFill="1" applyBorder="1" applyAlignment="1">
      <alignment horizontal="center" vertical="center" wrapText="1"/>
    </xf>
    <xf numFmtId="9" fontId="94" fillId="75" borderId="48" xfId="26" applyFont="1" applyFill="1" applyBorder="1" applyAlignment="1">
      <alignment horizontal="center" vertical="center" wrapText="1"/>
    </xf>
    <xf numFmtId="9" fontId="94" fillId="20" borderId="80" xfId="26" applyFont="1" applyFill="1" applyBorder="1" applyAlignment="1">
      <alignment horizontal="center" vertical="center" wrapText="1"/>
    </xf>
    <xf numFmtId="9" fontId="94" fillId="76" borderId="33" xfId="26" applyFont="1" applyFill="1" applyBorder="1" applyAlignment="1">
      <alignment horizontal="center" vertical="center" wrapText="1"/>
    </xf>
    <xf numFmtId="9" fontId="94" fillId="76" borderId="52" xfId="26" applyFont="1" applyFill="1" applyBorder="1" applyAlignment="1">
      <alignment horizontal="center" vertical="center" wrapText="1"/>
    </xf>
    <xf numFmtId="9" fontId="94" fillId="77" borderId="33" xfId="26" applyFont="1" applyFill="1" applyBorder="1" applyAlignment="1">
      <alignment horizontal="center" vertical="center" wrapText="1"/>
    </xf>
    <xf numFmtId="9" fontId="94" fillId="77" borderId="52" xfId="26" applyFont="1" applyFill="1" applyBorder="1" applyAlignment="1">
      <alignment horizontal="center" vertical="center" wrapText="1"/>
    </xf>
    <xf numFmtId="9" fontId="94" fillId="79" borderId="33" xfId="26" applyFont="1" applyFill="1" applyBorder="1" applyAlignment="1">
      <alignment horizontal="center" vertical="center" wrapText="1"/>
    </xf>
    <xf numFmtId="9" fontId="94" fillId="79" borderId="48" xfId="26" applyFont="1" applyFill="1" applyBorder="1" applyAlignment="1">
      <alignment horizontal="center" vertical="center" wrapText="1"/>
    </xf>
    <xf numFmtId="9" fontId="94" fillId="80" borderId="80" xfId="26" applyFont="1" applyFill="1" applyBorder="1" applyAlignment="1">
      <alignment horizontal="center" vertical="center" wrapText="1"/>
    </xf>
    <xf numFmtId="9" fontId="94" fillId="81" borderId="80" xfId="26" applyFont="1" applyFill="1" applyBorder="1" applyAlignment="1">
      <alignment horizontal="center" vertical="center" wrapText="1"/>
    </xf>
    <xf numFmtId="9" fontId="94" fillId="71" borderId="33" xfId="26" applyFont="1" applyFill="1" applyBorder="1" applyAlignment="1">
      <alignment horizontal="center" vertical="center" wrapText="1"/>
    </xf>
    <xf numFmtId="9" fontId="94" fillId="71" borderId="37" xfId="26" applyFont="1" applyFill="1" applyBorder="1" applyAlignment="1">
      <alignment horizontal="center" vertical="center" wrapText="1"/>
    </xf>
    <xf numFmtId="9" fontId="94" fillId="71" borderId="48" xfId="26" applyFont="1" applyFill="1" applyBorder="1" applyAlignment="1">
      <alignment horizontal="center" vertical="center" wrapText="1"/>
    </xf>
    <xf numFmtId="9" fontId="39" fillId="80" borderId="83" xfId="0" applyNumberFormat="1" applyFont="1" applyFill="1" applyBorder="1" applyAlignment="1">
      <alignment horizontal="center" vertical="center" wrapText="1"/>
    </xf>
    <xf numFmtId="175" fontId="39" fillId="81" borderId="83" xfId="0" applyNumberFormat="1" applyFont="1" applyFill="1" applyBorder="1" applyAlignment="1">
      <alignment horizontal="center" vertical="center" wrapText="1"/>
    </xf>
    <xf numFmtId="175" fontId="39" fillId="81" borderId="80" xfId="0" applyNumberFormat="1" applyFont="1" applyFill="1" applyBorder="1" applyAlignment="1">
      <alignment horizontal="center" vertical="center" wrapText="1"/>
    </xf>
    <xf numFmtId="10" fontId="94" fillId="4" borderId="0" xfId="0" applyNumberFormat="1" applyFont="1" applyFill="1" applyAlignment="1">
      <alignment horizontal="center" vertical="center"/>
    </xf>
    <xf numFmtId="0" fontId="39" fillId="0" borderId="3" xfId="0" applyFont="1" applyBorder="1" applyAlignment="1">
      <alignment horizontal="center" vertical="center"/>
    </xf>
    <xf numFmtId="175" fontId="78" fillId="20" borderId="62" xfId="26" applyNumberFormat="1" applyFont="1" applyFill="1" applyBorder="1" applyAlignment="1">
      <alignment vertical="center" wrapText="1"/>
    </xf>
    <xf numFmtId="10" fontId="39" fillId="65" borderId="89" xfId="2" applyNumberFormat="1" applyFont="1" applyFill="1" applyBorder="1" applyAlignment="1">
      <alignment horizontal="center" vertical="center" wrapText="1"/>
    </xf>
    <xf numFmtId="175" fontId="39" fillId="65" borderId="91" xfId="26" applyNumberFormat="1" applyFont="1" applyFill="1" applyBorder="1" applyAlignment="1">
      <alignment horizontal="center" vertical="center" wrapText="1"/>
    </xf>
    <xf numFmtId="10" fontId="39" fillId="65" borderId="92" xfId="2" applyNumberFormat="1" applyFont="1" applyFill="1" applyBorder="1" applyAlignment="1">
      <alignment horizontal="center" vertical="center" wrapText="1"/>
    </xf>
    <xf numFmtId="175" fontId="39" fillId="65" borderId="93" xfId="26" applyNumberFormat="1" applyFont="1" applyFill="1" applyBorder="1" applyAlignment="1">
      <alignment horizontal="center" vertical="center" wrapText="1"/>
    </xf>
    <xf numFmtId="10" fontId="39" fillId="65" borderId="94" xfId="2" applyNumberFormat="1" applyFont="1" applyFill="1" applyBorder="1" applyAlignment="1">
      <alignment horizontal="center" vertical="center" wrapText="1"/>
    </xf>
    <xf numFmtId="175" fontId="39" fillId="65" borderId="96" xfId="26" applyNumberFormat="1" applyFont="1" applyFill="1" applyBorder="1" applyAlignment="1">
      <alignment horizontal="center" vertical="center" wrapText="1"/>
    </xf>
    <xf numFmtId="10" fontId="39" fillId="61" borderId="89" xfId="2" applyNumberFormat="1" applyFont="1" applyFill="1" applyBorder="1" applyAlignment="1">
      <alignment horizontal="center" vertical="center" wrapText="1"/>
    </xf>
    <xf numFmtId="175" fontId="39" fillId="61" borderId="91" xfId="26" applyNumberFormat="1" applyFont="1" applyFill="1" applyBorder="1" applyAlignment="1">
      <alignment horizontal="center" vertical="center" wrapText="1"/>
    </xf>
    <xf numFmtId="10" fontId="39" fillId="61" borderId="92" xfId="2" applyNumberFormat="1" applyFont="1" applyFill="1" applyBorder="1" applyAlignment="1">
      <alignment horizontal="center" vertical="center" wrapText="1"/>
    </xf>
    <xf numFmtId="175" fontId="39" fillId="61" borderId="93" xfId="26" applyNumberFormat="1" applyFont="1" applyFill="1" applyBorder="1" applyAlignment="1">
      <alignment horizontal="center" vertical="center" wrapText="1"/>
    </xf>
    <xf numFmtId="10" fontId="39" fillId="61" borderId="94" xfId="2" applyNumberFormat="1" applyFont="1" applyFill="1" applyBorder="1" applyAlignment="1">
      <alignment horizontal="center" vertical="center" wrapText="1"/>
    </xf>
    <xf numFmtId="175" fontId="39" fillId="61" borderId="96" xfId="26" applyNumberFormat="1" applyFont="1" applyFill="1" applyBorder="1" applyAlignment="1">
      <alignment horizontal="center" vertical="center" wrapText="1"/>
    </xf>
    <xf numFmtId="10" fontId="39" fillId="67" borderId="89" xfId="2" applyNumberFormat="1" applyFont="1" applyFill="1" applyBorder="1" applyAlignment="1">
      <alignment horizontal="center" vertical="center" wrapText="1"/>
    </xf>
    <xf numFmtId="10" fontId="39" fillId="67" borderId="91" xfId="2" applyNumberFormat="1" applyFont="1" applyFill="1" applyBorder="1" applyAlignment="1">
      <alignment horizontal="center" vertical="center" wrapText="1"/>
    </xf>
    <xf numFmtId="10" fontId="39" fillId="67" borderId="92" xfId="2" applyNumberFormat="1" applyFont="1" applyFill="1" applyBorder="1" applyAlignment="1">
      <alignment horizontal="center" vertical="center" wrapText="1"/>
    </xf>
    <xf numFmtId="10" fontId="39" fillId="67" borderId="93" xfId="2" applyNumberFormat="1" applyFont="1" applyFill="1" applyBorder="1" applyAlignment="1">
      <alignment horizontal="center" vertical="center" wrapText="1"/>
    </xf>
    <xf numFmtId="10" fontId="39" fillId="67" borderId="94" xfId="2" applyNumberFormat="1" applyFont="1" applyFill="1" applyBorder="1" applyAlignment="1">
      <alignment horizontal="center" vertical="center" wrapText="1"/>
    </xf>
    <xf numFmtId="10" fontId="39" fillId="67" borderId="96" xfId="2" applyNumberFormat="1" applyFont="1" applyFill="1" applyBorder="1" applyAlignment="1">
      <alignment horizontal="center" vertical="center" wrapText="1"/>
    </xf>
    <xf numFmtId="10" fontId="39" fillId="68" borderId="89" xfId="2" applyNumberFormat="1" applyFont="1" applyFill="1" applyBorder="1" applyAlignment="1">
      <alignment horizontal="center" vertical="center" wrapText="1"/>
    </xf>
    <xf numFmtId="175" fontId="39" fillId="68" borderId="91" xfId="26" applyNumberFormat="1" applyFont="1" applyFill="1" applyBorder="1" applyAlignment="1">
      <alignment horizontal="center" vertical="center" wrapText="1"/>
    </xf>
    <xf numFmtId="10" fontId="39" fillId="68" borderId="92" xfId="2" applyNumberFormat="1" applyFont="1" applyFill="1" applyBorder="1" applyAlignment="1">
      <alignment horizontal="center" vertical="center" wrapText="1"/>
    </xf>
    <xf numFmtId="175" fontId="39" fillId="68" borderId="93" xfId="26" applyNumberFormat="1" applyFont="1" applyFill="1" applyBorder="1" applyAlignment="1">
      <alignment horizontal="center" vertical="center" wrapText="1"/>
    </xf>
    <xf numFmtId="10" fontId="39" fillId="68" borderId="94" xfId="2" applyNumberFormat="1" applyFont="1" applyFill="1" applyBorder="1" applyAlignment="1">
      <alignment horizontal="center" vertical="center" wrapText="1"/>
    </xf>
    <xf numFmtId="175" fontId="39" fillId="68" borderId="96" xfId="26" applyNumberFormat="1" applyFont="1" applyFill="1" applyBorder="1" applyAlignment="1">
      <alignment horizontal="center" vertical="center" wrapText="1"/>
    </xf>
    <xf numFmtId="175" fontId="78" fillId="69" borderId="91" xfId="26" applyNumberFormat="1" applyFont="1" applyFill="1" applyBorder="1" applyAlignment="1">
      <alignment vertical="center" wrapText="1"/>
    </xf>
    <xf numFmtId="175" fontId="78" fillId="69" borderId="93" xfId="26" applyNumberFormat="1" applyFont="1" applyFill="1" applyBorder="1" applyAlignment="1">
      <alignment vertical="center" wrapText="1"/>
    </xf>
    <xf numFmtId="175" fontId="78" fillId="69" borderId="96" xfId="26" applyNumberFormat="1" applyFont="1" applyFill="1" applyBorder="1" applyAlignment="1">
      <alignment vertical="center" wrapText="1"/>
    </xf>
    <xf numFmtId="175" fontId="39" fillId="67" borderId="91" xfId="26" applyNumberFormat="1" applyFont="1" applyFill="1" applyBorder="1" applyAlignment="1">
      <alignment horizontal="center" vertical="center" wrapText="1"/>
    </xf>
    <xf numFmtId="175" fontId="39" fillId="67" borderId="93" xfId="26" applyNumberFormat="1" applyFont="1" applyFill="1" applyBorder="1" applyAlignment="1">
      <alignment horizontal="center" vertical="center" wrapText="1"/>
    </xf>
    <xf numFmtId="175" fontId="39" fillId="67" borderId="96" xfId="26" applyNumberFormat="1" applyFont="1" applyFill="1" applyBorder="1" applyAlignment="1">
      <alignment horizontal="center" vertical="center" wrapText="1"/>
    </xf>
    <xf numFmtId="175" fontId="39" fillId="70" borderId="100" xfId="2" applyNumberFormat="1" applyFont="1" applyFill="1" applyBorder="1" applyAlignment="1">
      <alignment horizontal="center" vertical="center" wrapText="1"/>
    </xf>
    <xf numFmtId="0" fontId="94" fillId="24" borderId="7" xfId="0" applyFont="1" applyFill="1" applyBorder="1" applyAlignment="1">
      <alignment horizontal="center" vertical="center" wrapText="1"/>
    </xf>
    <xf numFmtId="0" fontId="94" fillId="10" borderId="112" xfId="0" applyFont="1" applyFill="1" applyBorder="1" applyAlignment="1">
      <alignment horizontal="center" vertical="center" wrapText="1"/>
    </xf>
    <xf numFmtId="0" fontId="94" fillId="23" borderId="112" xfId="0" applyFont="1" applyFill="1" applyBorder="1" applyAlignment="1">
      <alignment horizontal="center" vertical="center" wrapText="1"/>
    </xf>
    <xf numFmtId="0" fontId="94" fillId="25" borderId="112" xfId="0" applyFont="1" applyFill="1" applyBorder="1" applyAlignment="1">
      <alignment horizontal="center" vertical="center" wrapText="1"/>
    </xf>
    <xf numFmtId="0" fontId="94" fillId="24" borderId="113" xfId="0" applyFont="1" applyFill="1" applyBorder="1" applyAlignment="1">
      <alignment horizontal="center" vertical="center" wrapText="1"/>
    </xf>
    <xf numFmtId="0" fontId="94" fillId="16" borderId="9" xfId="0" applyFont="1" applyFill="1" applyBorder="1" applyAlignment="1">
      <alignment horizontal="center" vertical="center" wrapText="1"/>
    </xf>
    <xf numFmtId="0" fontId="94" fillId="16" borderId="122" xfId="0" applyFont="1" applyFill="1" applyBorder="1" applyAlignment="1">
      <alignment horizontal="center" vertical="center" wrapText="1"/>
    </xf>
    <xf numFmtId="0" fontId="94" fillId="3" borderId="123" xfId="0" applyFont="1" applyFill="1" applyBorder="1" applyAlignment="1">
      <alignment horizontal="center" vertical="center" wrapText="1"/>
    </xf>
    <xf numFmtId="0" fontId="39" fillId="0" borderId="115" xfId="0" applyFont="1" applyBorder="1" applyAlignment="1">
      <alignment vertical="center"/>
    </xf>
    <xf numFmtId="0" fontId="39" fillId="0" borderId="127" xfId="0" applyFont="1" applyBorder="1" applyAlignment="1">
      <alignment vertical="center"/>
    </xf>
    <xf numFmtId="175" fontId="39" fillId="26" borderId="87" xfId="26" applyNumberFormat="1" applyFont="1" applyFill="1" applyBorder="1" applyAlignment="1">
      <alignment horizontal="center" vertical="center" wrapText="1"/>
    </xf>
    <xf numFmtId="175" fontId="39" fillId="26" borderId="89" xfId="26" applyNumberFormat="1" applyFont="1" applyFill="1" applyBorder="1" applyAlignment="1">
      <alignment horizontal="center" vertical="center" wrapText="1"/>
    </xf>
    <xf numFmtId="175" fontId="39" fillId="26" borderId="90" xfId="26" applyNumberFormat="1" applyFont="1" applyFill="1" applyBorder="1" applyAlignment="1">
      <alignment horizontal="center" vertical="center" wrapText="1"/>
    </xf>
    <xf numFmtId="0" fontId="94" fillId="16" borderId="130" xfId="0" applyFont="1" applyFill="1" applyBorder="1" applyAlignment="1">
      <alignment horizontal="center" vertical="center" wrapText="1"/>
    </xf>
    <xf numFmtId="175" fontId="39" fillId="26" borderId="92" xfId="26" applyNumberFormat="1" applyFont="1" applyFill="1" applyBorder="1" applyAlignment="1">
      <alignment horizontal="center" vertical="center" wrapText="1"/>
    </xf>
    <xf numFmtId="0" fontId="94" fillId="16" borderId="131" xfId="0" applyFont="1" applyFill="1" applyBorder="1" applyAlignment="1">
      <alignment horizontal="center" vertical="center" wrapText="1"/>
    </xf>
    <xf numFmtId="175" fontId="39" fillId="26" borderId="94" xfId="26" applyNumberFormat="1" applyFont="1" applyFill="1" applyBorder="1" applyAlignment="1">
      <alignment horizontal="center" vertical="center" wrapText="1"/>
    </xf>
    <xf numFmtId="175" fontId="39" fillId="26" borderId="95" xfId="26" applyNumberFormat="1" applyFont="1" applyFill="1" applyBorder="1" applyAlignment="1">
      <alignment horizontal="center" vertical="center" wrapText="1"/>
    </xf>
    <xf numFmtId="0" fontId="94" fillId="16" borderId="132" xfId="0" applyFont="1" applyFill="1" applyBorder="1" applyAlignment="1">
      <alignment horizontal="center" vertical="center" wrapText="1"/>
    </xf>
    <xf numFmtId="0" fontId="94" fillId="16" borderId="133" xfId="0" applyFont="1" applyFill="1" applyBorder="1" applyAlignment="1">
      <alignment horizontal="center" vertical="center" wrapText="1"/>
    </xf>
    <xf numFmtId="0" fontId="94" fillId="16" borderId="134" xfId="0" applyFont="1" applyFill="1" applyBorder="1" applyAlignment="1">
      <alignment horizontal="center" vertical="center" wrapText="1"/>
    </xf>
    <xf numFmtId="175" fontId="39" fillId="26" borderId="97" xfId="26" applyNumberFormat="1" applyFont="1" applyFill="1" applyBorder="1" applyAlignment="1">
      <alignment horizontal="center" vertical="center" wrapText="1"/>
    </xf>
    <xf numFmtId="175" fontId="39" fillId="26" borderId="98" xfId="26" applyNumberFormat="1" applyFont="1" applyFill="1" applyBorder="1" applyAlignment="1">
      <alignment horizontal="center" vertical="center" wrapText="1"/>
    </xf>
    <xf numFmtId="175" fontId="39" fillId="26" borderId="99" xfId="26" applyNumberFormat="1" applyFont="1" applyFill="1" applyBorder="1" applyAlignment="1">
      <alignment horizontal="center" vertical="center" wrapText="1"/>
    </xf>
    <xf numFmtId="0" fontId="39" fillId="0" borderId="116" xfId="0" applyFont="1" applyBorder="1" applyAlignment="1">
      <alignment vertical="center"/>
    </xf>
    <xf numFmtId="0" fontId="39" fillId="0" borderId="128" xfId="0" applyFont="1" applyBorder="1" applyAlignment="1">
      <alignment vertical="center"/>
    </xf>
    <xf numFmtId="0" fontId="39" fillId="0" borderId="129" xfId="0" applyFont="1" applyBorder="1" applyAlignment="1">
      <alignment vertical="center"/>
    </xf>
    <xf numFmtId="0" fontId="94" fillId="16" borderId="135" xfId="0" applyFont="1" applyFill="1" applyBorder="1" applyAlignment="1">
      <alignment horizontal="center" vertical="center" wrapText="1"/>
    </xf>
    <xf numFmtId="0" fontId="94" fillId="16" borderId="142" xfId="0" applyFont="1" applyFill="1" applyBorder="1" applyAlignment="1">
      <alignment horizontal="center" vertical="center" wrapText="1"/>
    </xf>
    <xf numFmtId="10" fontId="39" fillId="70" borderId="117" xfId="2" applyNumberFormat="1" applyFont="1" applyFill="1" applyBorder="1" applyAlignment="1">
      <alignment horizontal="center" vertical="center" wrapText="1"/>
    </xf>
    <xf numFmtId="175" fontId="39" fillId="70" borderId="119" xfId="26" applyNumberFormat="1" applyFont="1" applyFill="1" applyBorder="1" applyAlignment="1">
      <alignment horizontal="center" vertical="center" wrapText="1"/>
    </xf>
    <xf numFmtId="175" fontId="39" fillId="70" borderId="118" xfId="2" applyNumberFormat="1" applyFont="1" applyFill="1" applyBorder="1" applyAlignment="1">
      <alignment horizontal="center" vertical="center" wrapText="1"/>
    </xf>
    <xf numFmtId="175" fontId="39" fillId="70" borderId="138" xfId="2" applyNumberFormat="1" applyFont="1" applyFill="1" applyBorder="1" applyAlignment="1">
      <alignment horizontal="center" vertical="center" wrapText="1"/>
    </xf>
    <xf numFmtId="175" fontId="39" fillId="70" borderId="144" xfId="2" applyNumberFormat="1" applyFont="1" applyFill="1" applyBorder="1" applyAlignment="1">
      <alignment horizontal="center" vertical="center" wrapText="1"/>
    </xf>
    <xf numFmtId="175" fontId="39" fillId="70" borderId="101" xfId="2" applyNumberFormat="1" applyFont="1" applyFill="1" applyBorder="1" applyAlignment="1">
      <alignment horizontal="center" vertical="center" wrapText="1"/>
    </xf>
    <xf numFmtId="175" fontId="39" fillId="70" borderId="117" xfId="2" applyNumberFormat="1" applyFont="1" applyFill="1" applyBorder="1" applyAlignment="1">
      <alignment horizontal="center" vertical="center" wrapText="1"/>
    </xf>
    <xf numFmtId="10" fontId="39" fillId="70" borderId="146" xfId="2" applyNumberFormat="1" applyFont="1" applyFill="1" applyBorder="1" applyAlignment="1">
      <alignment horizontal="center" vertical="center" wrapText="1"/>
    </xf>
    <xf numFmtId="175" fontId="39" fillId="70" borderId="147" xfId="26" applyNumberFormat="1" applyFont="1" applyFill="1" applyBorder="1" applyAlignment="1">
      <alignment horizontal="center" vertical="center" wrapText="1"/>
    </xf>
    <xf numFmtId="175" fontId="39" fillId="70" borderId="149" xfId="26" applyNumberFormat="1" applyFont="1" applyFill="1" applyBorder="1" applyAlignment="1">
      <alignment horizontal="center" vertical="center" wrapText="1"/>
    </xf>
    <xf numFmtId="175" fontId="39" fillId="26" borderId="150" xfId="26" applyNumberFormat="1" applyFont="1" applyFill="1" applyBorder="1" applyAlignment="1">
      <alignment horizontal="center" vertical="center" wrapText="1"/>
    </xf>
    <xf numFmtId="175" fontId="39" fillId="26" borderId="151" xfId="26" applyNumberFormat="1" applyFont="1" applyFill="1" applyBorder="1" applyAlignment="1">
      <alignment horizontal="center" vertical="center" wrapText="1"/>
    </xf>
    <xf numFmtId="0" fontId="94" fillId="16" borderId="152" xfId="0" applyFont="1" applyFill="1" applyBorder="1" applyAlignment="1">
      <alignment horizontal="center" vertical="center" wrapText="1"/>
    </xf>
    <xf numFmtId="0" fontId="94" fillId="16" borderId="118" xfId="0" applyFont="1" applyFill="1" applyBorder="1" applyAlignment="1">
      <alignment horizontal="center" vertical="center" wrapText="1"/>
    </xf>
    <xf numFmtId="175" fontId="39" fillId="26" borderId="154" xfId="26" applyNumberFormat="1" applyFont="1" applyFill="1" applyBorder="1" applyAlignment="1">
      <alignment horizontal="center" vertical="center" wrapText="1"/>
    </xf>
    <xf numFmtId="175" fontId="39" fillId="26" borderId="155" xfId="26" applyNumberFormat="1" applyFont="1" applyFill="1" applyBorder="1" applyAlignment="1">
      <alignment horizontal="center" vertical="center" wrapText="1"/>
    </xf>
    <xf numFmtId="0" fontId="94" fillId="16" borderId="144" xfId="0" applyFont="1" applyFill="1" applyBorder="1" applyAlignment="1">
      <alignment horizontal="center" vertical="center" wrapText="1"/>
    </xf>
    <xf numFmtId="175" fontId="39" fillId="26" borderId="91" xfId="26" applyNumberFormat="1" applyFont="1" applyFill="1" applyBorder="1" applyAlignment="1">
      <alignment horizontal="center" vertical="center" wrapText="1"/>
    </xf>
    <xf numFmtId="175" fontId="39" fillId="26" borderId="96" xfId="26" applyNumberFormat="1" applyFont="1" applyFill="1" applyBorder="1" applyAlignment="1">
      <alignment horizontal="center" vertical="center" wrapText="1"/>
    </xf>
    <xf numFmtId="175" fontId="39" fillId="2" borderId="0" xfId="2" applyNumberFormat="1" applyFont="1" applyFill="1" applyAlignment="1">
      <alignment horizontal="center" vertical="center"/>
    </xf>
    <xf numFmtId="175" fontId="39" fillId="2" borderId="0" xfId="2" applyNumberFormat="1" applyFont="1" applyFill="1" applyAlignment="1" applyProtection="1">
      <alignment horizontal="center"/>
      <protection hidden="1"/>
    </xf>
    <xf numFmtId="175" fontId="0" fillId="2" borderId="0" xfId="2" applyNumberFormat="1" applyFont="1" applyFill="1" applyAlignment="1" applyProtection="1">
      <alignment horizontal="center" vertical="center"/>
      <protection hidden="1"/>
    </xf>
    <xf numFmtId="175" fontId="94" fillId="10" borderId="6" xfId="2" applyNumberFormat="1" applyFont="1" applyFill="1" applyBorder="1" applyAlignment="1">
      <alignment horizontal="center" vertical="center" wrapText="1"/>
    </xf>
    <xf numFmtId="175" fontId="39" fillId="65" borderId="31" xfId="2" applyNumberFormat="1" applyFont="1" applyFill="1" applyBorder="1" applyAlignment="1">
      <alignment horizontal="center" vertical="center" wrapText="1"/>
    </xf>
    <xf numFmtId="175" fontId="39" fillId="65" borderId="1" xfId="2" applyNumberFormat="1" applyFont="1" applyFill="1" applyBorder="1" applyAlignment="1">
      <alignment horizontal="center" vertical="center" wrapText="1"/>
    </xf>
    <xf numFmtId="175" fontId="39" fillId="65" borderId="43" xfId="2" applyNumberFormat="1" applyFont="1" applyFill="1" applyBorder="1" applyAlignment="1">
      <alignment horizontal="center" vertical="center" wrapText="1"/>
    </xf>
    <xf numFmtId="175" fontId="39" fillId="61" borderId="31" xfId="2" applyNumberFormat="1" applyFont="1" applyFill="1" applyBorder="1" applyAlignment="1">
      <alignment horizontal="center" vertical="center" wrapText="1"/>
    </xf>
    <xf numFmtId="175" fontId="39" fillId="61" borderId="3" xfId="2" applyNumberFormat="1" applyFont="1" applyFill="1" applyBorder="1" applyAlignment="1">
      <alignment horizontal="center" vertical="center" wrapText="1"/>
    </xf>
    <xf numFmtId="175" fontId="39" fillId="61" borderId="43" xfId="2" applyNumberFormat="1" applyFont="1" applyFill="1" applyBorder="1" applyAlignment="1">
      <alignment horizontal="center" vertical="center" wrapText="1"/>
    </xf>
    <xf numFmtId="175" fontId="39" fillId="66" borderId="31" xfId="2" applyNumberFormat="1" applyFont="1" applyFill="1" applyBorder="1" applyAlignment="1">
      <alignment horizontal="center" vertical="center" wrapText="1"/>
    </xf>
    <xf numFmtId="175" fontId="39" fillId="66" borderId="1" xfId="2" applyNumberFormat="1" applyFont="1" applyFill="1" applyBorder="1" applyAlignment="1">
      <alignment horizontal="center" vertical="center" wrapText="1"/>
    </xf>
    <xf numFmtId="175" fontId="39" fillId="66" borderId="43" xfId="2" applyNumberFormat="1" applyFont="1" applyFill="1" applyBorder="1" applyAlignment="1">
      <alignment horizontal="center" vertical="center" wrapText="1"/>
    </xf>
    <xf numFmtId="175" fontId="39" fillId="68" borderId="31" xfId="2" applyNumberFormat="1" applyFont="1" applyFill="1" applyBorder="1" applyAlignment="1">
      <alignment horizontal="center" vertical="center" wrapText="1"/>
    </xf>
    <xf numFmtId="175" fontId="39" fillId="68" borderId="1" xfId="2" applyNumberFormat="1" applyFont="1" applyFill="1" applyBorder="1" applyAlignment="1">
      <alignment horizontal="center" vertical="center" wrapText="1"/>
    </xf>
    <xf numFmtId="175" fontId="39" fillId="68" borderId="6" xfId="2" applyNumberFormat="1" applyFont="1" applyFill="1" applyBorder="1" applyAlignment="1">
      <alignment horizontal="center" vertical="center" wrapText="1"/>
    </xf>
    <xf numFmtId="175" fontId="39" fillId="72" borderId="31" xfId="2" applyNumberFormat="1" applyFont="1" applyFill="1" applyBorder="1" applyAlignment="1">
      <alignment horizontal="center" vertical="center"/>
    </xf>
    <xf numFmtId="175" fontId="39" fillId="72" borderId="1" xfId="2" applyNumberFormat="1" applyFont="1" applyFill="1" applyBorder="1" applyAlignment="1">
      <alignment horizontal="center" vertical="center"/>
    </xf>
    <xf numFmtId="175" fontId="39" fillId="72" borderId="43" xfId="2" applyNumberFormat="1" applyFont="1" applyFill="1" applyBorder="1" applyAlignment="1">
      <alignment horizontal="center" vertical="center"/>
    </xf>
    <xf numFmtId="175" fontId="39" fillId="73" borderId="31" xfId="2" applyNumberFormat="1" applyFont="1" applyFill="1" applyBorder="1" applyAlignment="1">
      <alignment horizontal="center" vertical="center"/>
    </xf>
    <xf numFmtId="175" fontId="39" fillId="73" borderId="1" xfId="2" applyNumberFormat="1" applyFont="1" applyFill="1" applyBorder="1" applyAlignment="1">
      <alignment horizontal="center" vertical="center"/>
    </xf>
    <xf numFmtId="175" fontId="39" fillId="73" borderId="43" xfId="2" applyNumberFormat="1" applyFont="1" applyFill="1" applyBorder="1" applyAlignment="1">
      <alignment horizontal="center" vertical="center"/>
    </xf>
    <xf numFmtId="175" fontId="39" fillId="75" borderId="3" xfId="2" applyNumberFormat="1" applyFont="1" applyFill="1" applyBorder="1" applyAlignment="1">
      <alignment horizontal="center" vertical="center"/>
    </xf>
    <xf numFmtId="175" fontId="39" fillId="75" borderId="43" xfId="2" applyNumberFormat="1" applyFont="1" applyFill="1" applyBorder="1" applyAlignment="1">
      <alignment horizontal="center" vertical="center"/>
    </xf>
    <xf numFmtId="175" fontId="39" fillId="20" borderId="83" xfId="2" applyNumberFormat="1" applyFont="1" applyFill="1" applyBorder="1" applyAlignment="1">
      <alignment horizontal="center" vertical="center"/>
    </xf>
    <xf numFmtId="175" fontId="39" fillId="76" borderId="31" xfId="2" applyNumberFormat="1" applyFont="1" applyFill="1" applyBorder="1" applyAlignment="1">
      <alignment horizontal="center" vertical="center"/>
    </xf>
    <xf numFmtId="175" fontId="39" fillId="76" borderId="43" xfId="2" applyNumberFormat="1" applyFont="1" applyFill="1" applyBorder="1" applyAlignment="1">
      <alignment horizontal="center" vertical="center"/>
    </xf>
    <xf numFmtId="175" fontId="39" fillId="77" borderId="31" xfId="2" applyNumberFormat="1" applyFont="1" applyFill="1" applyBorder="1" applyAlignment="1">
      <alignment horizontal="center" vertical="center"/>
    </xf>
    <xf numFmtId="175" fontId="39" fillId="77" borderId="6" xfId="2" applyNumberFormat="1" applyFont="1" applyFill="1" applyBorder="1" applyAlignment="1">
      <alignment horizontal="center" vertical="center"/>
    </xf>
    <xf numFmtId="175" fontId="39" fillId="79" borderId="31" xfId="2" applyNumberFormat="1" applyFont="1" applyFill="1" applyBorder="1" applyAlignment="1">
      <alignment horizontal="center" vertical="center"/>
    </xf>
    <xf numFmtId="175" fontId="39" fillId="79" borderId="43" xfId="2" applyNumberFormat="1" applyFont="1" applyFill="1" applyBorder="1" applyAlignment="1">
      <alignment horizontal="center" vertical="center"/>
    </xf>
    <xf numFmtId="175" fontId="39" fillId="80" borderId="83" xfId="2" applyNumberFormat="1" applyFont="1" applyFill="1" applyBorder="1" applyAlignment="1">
      <alignment horizontal="center" vertical="center"/>
    </xf>
    <xf numFmtId="175" fontId="39" fillId="81" borderId="83" xfId="2" applyNumberFormat="1" applyFont="1" applyFill="1" applyBorder="1" applyAlignment="1">
      <alignment horizontal="center" vertical="center"/>
    </xf>
    <xf numFmtId="175" fontId="39" fillId="71" borderId="31" xfId="2" applyNumberFormat="1" applyFont="1" applyFill="1" applyBorder="1" applyAlignment="1">
      <alignment horizontal="center" vertical="center"/>
    </xf>
    <xf numFmtId="175" fontId="39" fillId="71" borderId="1" xfId="2" applyNumberFormat="1" applyFont="1" applyFill="1" applyBorder="1" applyAlignment="1">
      <alignment horizontal="center" vertical="center"/>
    </xf>
    <xf numFmtId="175" fontId="39" fillId="71" borderId="43" xfId="2" applyNumberFormat="1" applyFont="1" applyFill="1" applyBorder="1" applyAlignment="1">
      <alignment horizontal="center" vertical="center"/>
    </xf>
    <xf numFmtId="175" fontId="39" fillId="0" borderId="3" xfId="2" applyNumberFormat="1" applyFont="1" applyBorder="1" applyAlignment="1">
      <alignment horizontal="center" vertical="center"/>
    </xf>
    <xf numFmtId="175" fontId="39" fillId="0" borderId="1" xfId="2" applyNumberFormat="1" applyFont="1" applyBorder="1" applyAlignment="1">
      <alignment horizontal="center" vertical="center"/>
    </xf>
    <xf numFmtId="175" fontId="39" fillId="0" borderId="0" xfId="2" applyNumberFormat="1" applyFont="1" applyAlignment="1">
      <alignment horizontal="center" vertical="center"/>
    </xf>
    <xf numFmtId="175" fontId="94" fillId="23" borderId="9" xfId="2" applyNumberFormat="1" applyFont="1" applyFill="1" applyBorder="1" applyAlignment="1">
      <alignment horizontal="center" vertical="center" wrapText="1"/>
    </xf>
    <xf numFmtId="175" fontId="39" fillId="72" borderId="30" xfId="2" applyNumberFormat="1" applyFont="1" applyFill="1" applyBorder="1" applyAlignment="1">
      <alignment horizontal="center" vertical="center"/>
    </xf>
    <xf numFmtId="175" fontId="39" fillId="72" borderId="36" xfId="2" applyNumberFormat="1" applyFont="1" applyFill="1" applyBorder="1" applyAlignment="1">
      <alignment horizontal="center" vertical="center"/>
    </xf>
    <xf numFmtId="175" fontId="39" fillId="72" borderId="47" xfId="2" applyNumberFormat="1" applyFont="1" applyFill="1" applyBorder="1" applyAlignment="1">
      <alignment horizontal="center" vertical="center"/>
    </xf>
    <xf numFmtId="175" fontId="39" fillId="73" borderId="30" xfId="2" applyNumberFormat="1" applyFont="1" applyFill="1" applyBorder="1" applyAlignment="1">
      <alignment horizontal="center" vertical="center"/>
    </xf>
    <xf numFmtId="175" fontId="39" fillId="73" borderId="36" xfId="2" applyNumberFormat="1" applyFont="1" applyFill="1" applyBorder="1" applyAlignment="1">
      <alignment horizontal="center" vertical="center"/>
    </xf>
    <xf numFmtId="175" fontId="39" fillId="73" borderId="47" xfId="2" applyNumberFormat="1" applyFont="1" applyFill="1" applyBorder="1" applyAlignment="1">
      <alignment horizontal="center" vertical="center"/>
    </xf>
    <xf numFmtId="175" fontId="39" fillId="75" borderId="49" xfId="2" applyNumberFormat="1" applyFont="1" applyFill="1" applyBorder="1" applyAlignment="1">
      <alignment horizontal="center" vertical="center"/>
    </xf>
    <xf numFmtId="175" fontId="39" fillId="75" borderId="47" xfId="2" applyNumberFormat="1" applyFont="1" applyFill="1" applyBorder="1" applyAlignment="1">
      <alignment horizontal="center" vertical="center"/>
    </xf>
    <xf numFmtId="175" fontId="39" fillId="75" borderId="30" xfId="2" applyNumberFormat="1" applyFont="1" applyFill="1" applyBorder="1" applyAlignment="1">
      <alignment horizontal="center" vertical="center"/>
    </xf>
    <xf numFmtId="175" fontId="39" fillId="20" borderId="84" xfId="2" applyNumberFormat="1" applyFont="1" applyFill="1" applyBorder="1" applyAlignment="1">
      <alignment horizontal="center" vertical="center"/>
    </xf>
    <xf numFmtId="175" fontId="39" fillId="76" borderId="38" xfId="2" applyNumberFormat="1" applyFont="1" applyFill="1" applyBorder="1" applyAlignment="1">
      <alignment horizontal="center" vertical="center"/>
    </xf>
    <xf numFmtId="175" fontId="39" fillId="76" borderId="44" xfId="2" applyNumberFormat="1" applyFont="1" applyFill="1" applyBorder="1" applyAlignment="1">
      <alignment horizontal="center" vertical="center"/>
    </xf>
    <xf numFmtId="175" fontId="39" fillId="77" borderId="38" xfId="2" applyNumberFormat="1" applyFont="1" applyFill="1" applyBorder="1" applyAlignment="1">
      <alignment horizontal="center" vertical="center"/>
    </xf>
    <xf numFmtId="175" fontId="39" fillId="77" borderId="9" xfId="2" applyNumberFormat="1" applyFont="1" applyFill="1" applyBorder="1" applyAlignment="1">
      <alignment horizontal="center" vertical="center"/>
    </xf>
    <xf numFmtId="175" fontId="39" fillId="79" borderId="38" xfId="2" applyNumberFormat="1" applyFont="1" applyFill="1" applyBorder="1" applyAlignment="1">
      <alignment horizontal="center" vertical="center"/>
    </xf>
    <xf numFmtId="175" fontId="39" fillId="79" borderId="44" xfId="2" applyNumberFormat="1" applyFont="1" applyFill="1" applyBorder="1" applyAlignment="1">
      <alignment horizontal="center" vertical="center"/>
    </xf>
    <xf numFmtId="175" fontId="39" fillId="80" borderId="84" xfId="2" applyNumberFormat="1" applyFont="1" applyFill="1" applyBorder="1" applyAlignment="1">
      <alignment horizontal="center" vertical="center"/>
    </xf>
    <xf numFmtId="175" fontId="39" fillId="81" borderId="84" xfId="2" applyNumberFormat="1" applyFont="1" applyFill="1" applyBorder="1" applyAlignment="1">
      <alignment horizontal="center" vertical="center"/>
    </xf>
    <xf numFmtId="175" fontId="39" fillId="71" borderId="38" xfId="2" applyNumberFormat="1" applyFont="1" applyFill="1" applyBorder="1" applyAlignment="1">
      <alignment horizontal="center" vertical="center"/>
    </xf>
    <xf numFmtId="175" fontId="39" fillId="71" borderId="5" xfId="2" applyNumberFormat="1" applyFont="1" applyFill="1" applyBorder="1" applyAlignment="1">
      <alignment horizontal="center" vertical="center"/>
    </xf>
    <xf numFmtId="175" fontId="39" fillId="71" borderId="44" xfId="2" applyNumberFormat="1" applyFont="1" applyFill="1" applyBorder="1" applyAlignment="1">
      <alignment horizontal="center" vertical="center"/>
    </xf>
    <xf numFmtId="175" fontId="39" fillId="75" borderId="31" xfId="2" applyNumberFormat="1" applyFont="1" applyFill="1" applyBorder="1" applyAlignment="1">
      <alignment horizontal="center" vertical="center"/>
    </xf>
    <xf numFmtId="175" fontId="39" fillId="74" borderId="14" xfId="2" applyNumberFormat="1" applyFont="1" applyFill="1" applyBorder="1" applyAlignment="1">
      <alignment horizontal="center" vertical="center"/>
    </xf>
    <xf numFmtId="175" fontId="39" fillId="74" borderId="44" xfId="2" applyNumberFormat="1" applyFont="1" applyFill="1" applyBorder="1" applyAlignment="1">
      <alignment horizontal="center" vertical="center"/>
    </xf>
    <xf numFmtId="175" fontId="39" fillId="20" borderId="81" xfId="2" applyNumberFormat="1" applyFont="1" applyFill="1" applyBorder="1" applyAlignment="1">
      <alignment horizontal="center" vertical="center"/>
    </xf>
    <xf numFmtId="175" fontId="39" fillId="76" borderId="30" xfId="2" applyNumberFormat="1" applyFont="1" applyFill="1" applyBorder="1" applyAlignment="1">
      <alignment horizontal="center" vertical="center"/>
    </xf>
    <xf numFmtId="175" fontId="39" fillId="76" borderId="47" xfId="2" applyNumberFormat="1" applyFont="1" applyFill="1" applyBorder="1" applyAlignment="1">
      <alignment horizontal="center" vertical="center"/>
    </xf>
    <xf numFmtId="175" fontId="39" fillId="77" borderId="30" xfId="2" applyNumberFormat="1" applyFont="1" applyFill="1" applyBorder="1" applyAlignment="1">
      <alignment horizontal="center" vertical="center"/>
    </xf>
    <xf numFmtId="175" fontId="39" fillId="77" borderId="50" xfId="2" applyNumberFormat="1" applyFont="1" applyFill="1" applyBorder="1" applyAlignment="1">
      <alignment horizontal="center" vertical="center"/>
    </xf>
    <xf numFmtId="175" fontId="39" fillId="79" borderId="30" xfId="2" applyNumberFormat="1" applyFont="1" applyFill="1" applyBorder="1" applyAlignment="1">
      <alignment horizontal="center" vertical="center"/>
    </xf>
    <xf numFmtId="175" fontId="39" fillId="79" borderId="47" xfId="2" applyNumberFormat="1" applyFont="1" applyFill="1" applyBorder="1" applyAlignment="1">
      <alignment horizontal="center" vertical="center"/>
    </xf>
    <xf numFmtId="175" fontId="39" fillId="80" borderId="81" xfId="2" applyNumberFormat="1" applyFont="1" applyFill="1" applyBorder="1" applyAlignment="1">
      <alignment horizontal="center" vertical="center"/>
    </xf>
    <xf numFmtId="175" fontId="39" fillId="81" borderId="81" xfId="2" applyNumberFormat="1" applyFont="1" applyFill="1" applyBorder="1" applyAlignment="1">
      <alignment horizontal="center" vertical="center"/>
    </xf>
    <xf numFmtId="175" fontId="39" fillId="71" borderId="30" xfId="2" applyNumberFormat="1" applyFont="1" applyFill="1" applyBorder="1" applyAlignment="1">
      <alignment horizontal="center" vertical="center"/>
    </xf>
    <xf numFmtId="175" fontId="39" fillId="71" borderId="36" xfId="2" applyNumberFormat="1" applyFont="1" applyFill="1" applyBorder="1" applyAlignment="1">
      <alignment horizontal="center" vertical="center"/>
    </xf>
    <xf numFmtId="175" fontId="39" fillId="71" borderId="47" xfId="2" applyNumberFormat="1" applyFont="1" applyFill="1" applyBorder="1" applyAlignment="1">
      <alignment horizontal="center" vertical="center"/>
    </xf>
    <xf numFmtId="175" fontId="93" fillId="2" borderId="0" xfId="2" applyNumberFormat="1" applyFont="1" applyFill="1" applyAlignment="1">
      <alignment horizontal="center" vertical="center"/>
    </xf>
    <xf numFmtId="175" fontId="39" fillId="74" borderId="3" xfId="2" applyNumberFormat="1" applyFont="1" applyFill="1" applyBorder="1" applyAlignment="1">
      <alignment horizontal="center" vertical="center"/>
    </xf>
    <xf numFmtId="175" fontId="39" fillId="74" borderId="43" xfId="2" applyNumberFormat="1" applyFont="1" applyFill="1" applyBorder="1" applyAlignment="1">
      <alignment horizontal="center" vertical="center"/>
    </xf>
    <xf numFmtId="175" fontId="39" fillId="72" borderId="38" xfId="2" applyNumberFormat="1" applyFont="1" applyFill="1" applyBorder="1" applyAlignment="1">
      <alignment horizontal="center" vertical="center"/>
    </xf>
    <xf numFmtId="175" fontId="39" fillId="72" borderId="5" xfId="2" applyNumberFormat="1" applyFont="1" applyFill="1" applyBorder="1" applyAlignment="1">
      <alignment horizontal="center" vertical="center"/>
    </xf>
    <xf numFmtId="175" fontId="39" fillId="72" borderId="44" xfId="2" applyNumberFormat="1" applyFont="1" applyFill="1" applyBorder="1" applyAlignment="1">
      <alignment horizontal="center" vertical="center"/>
    </xf>
    <xf numFmtId="175" fontId="39" fillId="73" borderId="38" xfId="2" applyNumberFormat="1" applyFont="1" applyFill="1" applyBorder="1" applyAlignment="1">
      <alignment horizontal="center" vertical="center"/>
    </xf>
    <xf numFmtId="175" fontId="39" fillId="73" borderId="5" xfId="2" applyNumberFormat="1" applyFont="1" applyFill="1" applyBorder="1" applyAlignment="1">
      <alignment horizontal="center" vertical="center"/>
    </xf>
    <xf numFmtId="175" fontId="39" fillId="73" borderId="9" xfId="2" applyNumberFormat="1" applyFont="1" applyFill="1" applyBorder="1" applyAlignment="1">
      <alignment horizontal="center" vertical="center"/>
    </xf>
    <xf numFmtId="175" fontId="39" fillId="74" borderId="30" xfId="2" applyNumberFormat="1" applyFont="1" applyFill="1" applyBorder="1" applyAlignment="1">
      <alignment horizontal="center" vertical="center"/>
    </xf>
    <xf numFmtId="175" fontId="39" fillId="74" borderId="47" xfId="2" applyNumberFormat="1" applyFont="1" applyFill="1" applyBorder="1" applyAlignment="1">
      <alignment horizontal="center" vertical="center"/>
    </xf>
    <xf numFmtId="175" fontId="39" fillId="73" borderId="6" xfId="2" applyNumberFormat="1" applyFont="1" applyFill="1" applyBorder="1" applyAlignment="1">
      <alignment horizontal="center" vertical="center"/>
    </xf>
    <xf numFmtId="175" fontId="39" fillId="74" borderId="31" xfId="2" applyNumberFormat="1" applyFont="1" applyFill="1" applyBorder="1" applyAlignment="1">
      <alignment horizontal="center" vertical="center"/>
    </xf>
    <xf numFmtId="175" fontId="39" fillId="66" borderId="49" xfId="2" applyNumberFormat="1" applyFont="1" applyFill="1" applyBorder="1" applyAlignment="1">
      <alignment horizontal="center" vertical="center" wrapText="1"/>
    </xf>
    <xf numFmtId="175" fontId="39" fillId="72" borderId="9" xfId="2" applyNumberFormat="1" applyFont="1" applyFill="1" applyBorder="1" applyAlignment="1">
      <alignment horizontal="center" vertical="center"/>
    </xf>
    <xf numFmtId="175" fontId="39" fillId="73" borderId="44" xfId="2" applyNumberFormat="1" applyFont="1" applyFill="1" applyBorder="1" applyAlignment="1">
      <alignment horizontal="center" vertical="center"/>
    </xf>
    <xf numFmtId="175" fontId="39" fillId="74" borderId="38" xfId="2" applyNumberFormat="1" applyFont="1" applyFill="1" applyBorder="1" applyAlignment="1">
      <alignment horizontal="center" vertical="center"/>
    </xf>
    <xf numFmtId="175" fontId="39" fillId="66" borderId="3" xfId="2" applyNumberFormat="1" applyFont="1" applyFill="1" applyBorder="1" applyAlignment="1">
      <alignment horizontal="center" vertical="center" wrapText="1"/>
    </xf>
    <xf numFmtId="175" fontId="39" fillId="72" borderId="6" xfId="2" applyNumberFormat="1" applyFont="1" applyFill="1" applyBorder="1" applyAlignment="1">
      <alignment horizontal="center" vertical="center"/>
    </xf>
    <xf numFmtId="175" fontId="39" fillId="65" borderId="38" xfId="2" applyNumberFormat="1" applyFont="1" applyFill="1" applyBorder="1" applyAlignment="1">
      <alignment horizontal="center" vertical="center" wrapText="1"/>
    </xf>
    <xf numFmtId="175" fontId="39" fillId="65" borderId="5" xfId="2" applyNumberFormat="1" applyFont="1" applyFill="1" applyBorder="1" applyAlignment="1">
      <alignment horizontal="center" vertical="center" wrapText="1"/>
    </xf>
    <xf numFmtId="175" fontId="39" fillId="65" borderId="44" xfId="2" applyNumberFormat="1" applyFont="1" applyFill="1" applyBorder="1" applyAlignment="1">
      <alignment horizontal="center" vertical="center" wrapText="1"/>
    </xf>
    <xf numFmtId="175" fontId="39" fillId="61" borderId="38" xfId="2" applyNumberFormat="1" applyFont="1" applyFill="1" applyBorder="1" applyAlignment="1">
      <alignment horizontal="center" vertical="center" wrapText="1"/>
    </xf>
    <xf numFmtId="175" fontId="39" fillId="61" borderId="14" xfId="2" applyNumberFormat="1" applyFont="1" applyFill="1" applyBorder="1" applyAlignment="1">
      <alignment horizontal="center" vertical="center" wrapText="1"/>
    </xf>
    <xf numFmtId="175" fontId="39" fillId="61" borderId="44" xfId="2" applyNumberFormat="1" applyFont="1" applyFill="1" applyBorder="1" applyAlignment="1">
      <alignment horizontal="center" vertical="center" wrapText="1"/>
    </xf>
    <xf numFmtId="175" fontId="39" fillId="66" borderId="14" xfId="2" applyNumberFormat="1" applyFont="1" applyFill="1" applyBorder="1" applyAlignment="1">
      <alignment horizontal="center" vertical="center" wrapText="1"/>
    </xf>
    <xf numFmtId="175" fontId="39" fillId="66" borderId="5" xfId="2" applyNumberFormat="1" applyFont="1" applyFill="1" applyBorder="1" applyAlignment="1">
      <alignment horizontal="center" vertical="center" wrapText="1"/>
    </xf>
    <xf numFmtId="175" fontId="39" fillId="68" borderId="38" xfId="2" applyNumberFormat="1" applyFont="1" applyFill="1" applyBorder="1" applyAlignment="1">
      <alignment horizontal="center" vertical="center" wrapText="1"/>
    </xf>
    <xf numFmtId="175" fontId="39" fillId="68" borderId="5" xfId="2" applyNumberFormat="1" applyFont="1" applyFill="1" applyBorder="1" applyAlignment="1">
      <alignment horizontal="center" vertical="center" wrapText="1"/>
    </xf>
    <xf numFmtId="175" fontId="39" fillId="68" borderId="9" xfId="2" applyNumberFormat="1" applyFont="1" applyFill="1" applyBorder="1" applyAlignment="1">
      <alignment horizontal="center" vertical="center" wrapText="1"/>
    </xf>
    <xf numFmtId="175" fontId="39" fillId="67" borderId="30" xfId="2" applyNumberFormat="1" applyFont="1" applyFill="1" applyBorder="1" applyAlignment="1">
      <alignment horizontal="center" vertical="center" wrapText="1"/>
    </xf>
    <xf numFmtId="175" fontId="39" fillId="67" borderId="36" xfId="2" applyNumberFormat="1" applyFont="1" applyFill="1" applyBorder="1" applyAlignment="1">
      <alignment horizontal="center" vertical="center" wrapText="1"/>
    </xf>
    <xf numFmtId="175" fontId="39" fillId="67" borderId="47" xfId="2" applyNumberFormat="1" applyFont="1" applyFill="1" applyBorder="1" applyAlignment="1">
      <alignment horizontal="center" vertical="center" wrapText="1"/>
    </xf>
    <xf numFmtId="175" fontId="39" fillId="64" borderId="30" xfId="2" applyNumberFormat="1" applyFont="1" applyFill="1" applyBorder="1" applyAlignment="1">
      <alignment horizontal="center" vertical="center" wrapText="1"/>
    </xf>
    <xf numFmtId="175" fontId="39" fillId="64" borderId="36" xfId="2" applyNumberFormat="1" applyFont="1" applyFill="1" applyBorder="1" applyAlignment="1">
      <alignment horizontal="center" vertical="center" wrapText="1"/>
    </xf>
    <xf numFmtId="175" fontId="39" fillId="64" borderId="47" xfId="2" applyNumberFormat="1" applyFont="1" applyFill="1" applyBorder="1" applyAlignment="1">
      <alignment horizontal="center" vertical="center" wrapText="1"/>
    </xf>
    <xf numFmtId="175" fontId="39" fillId="64" borderId="31" xfId="2" applyNumberFormat="1" applyFont="1" applyFill="1" applyBorder="1" applyAlignment="1">
      <alignment horizontal="center" vertical="center" wrapText="1"/>
    </xf>
    <xf numFmtId="175" fontId="39" fillId="64" borderId="1" xfId="2" applyNumberFormat="1" applyFont="1" applyFill="1" applyBorder="1" applyAlignment="1">
      <alignment horizontal="center" vertical="center" wrapText="1"/>
    </xf>
    <xf numFmtId="175" fontId="39" fillId="64" borderId="43" xfId="2" applyNumberFormat="1" applyFont="1" applyFill="1" applyBorder="1" applyAlignment="1">
      <alignment horizontal="center" vertical="center" wrapText="1"/>
    </xf>
    <xf numFmtId="175" fontId="39" fillId="70" borderId="122" xfId="2" applyNumberFormat="1" applyFont="1" applyFill="1" applyBorder="1" applyAlignment="1">
      <alignment horizontal="center" vertical="center" wrapText="1"/>
    </xf>
    <xf numFmtId="175" fontId="39" fillId="70" borderId="123" xfId="26" applyNumberFormat="1" applyFont="1" applyFill="1" applyBorder="1" applyAlignment="1">
      <alignment horizontal="center" vertical="center" wrapText="1"/>
    </xf>
    <xf numFmtId="0" fontId="39" fillId="20" borderId="68" xfId="0" applyFont="1" applyFill="1" applyBorder="1" applyAlignment="1">
      <alignment vertical="center"/>
    </xf>
    <xf numFmtId="0" fontId="39" fillId="20" borderId="79" xfId="0" applyFont="1" applyFill="1" applyBorder="1" applyAlignment="1">
      <alignment vertical="center"/>
    </xf>
    <xf numFmtId="0" fontId="39" fillId="72" borderId="117" xfId="0" applyFont="1" applyFill="1" applyBorder="1" applyAlignment="1">
      <alignment vertical="center"/>
    </xf>
    <xf numFmtId="0" fontId="39" fillId="72" borderId="161" xfId="0" applyFont="1" applyFill="1" applyBorder="1" applyAlignment="1">
      <alignment vertical="center"/>
    </xf>
    <xf numFmtId="0" fontId="39" fillId="72" borderId="120" xfId="0" applyFont="1" applyFill="1" applyBorder="1" applyAlignment="1">
      <alignment vertical="center"/>
    </xf>
    <xf numFmtId="0" fontId="39" fillId="72" borderId="125" xfId="0" applyFont="1" applyFill="1" applyBorder="1" applyAlignment="1">
      <alignment vertical="center"/>
    </xf>
    <xf numFmtId="0" fontId="39" fillId="73" borderId="124" xfId="0" applyFont="1" applyFill="1" applyBorder="1" applyAlignment="1">
      <alignment vertical="center"/>
    </xf>
    <xf numFmtId="0" fontId="39" fillId="73" borderId="120" xfId="0" applyFont="1" applyFill="1" applyBorder="1" applyAlignment="1">
      <alignment vertical="center"/>
    </xf>
    <xf numFmtId="0" fontId="39" fillId="73" borderId="125" xfId="0" applyFont="1" applyFill="1" applyBorder="1" applyAlignment="1">
      <alignment vertical="center"/>
    </xf>
    <xf numFmtId="0" fontId="39" fillId="74" borderId="124" xfId="0" applyFont="1" applyFill="1" applyBorder="1" applyAlignment="1">
      <alignment vertical="center"/>
    </xf>
    <xf numFmtId="0" fontId="39" fillId="74" borderId="100" xfId="0" applyFont="1" applyFill="1" applyBorder="1" applyAlignment="1">
      <alignment vertical="center"/>
    </xf>
    <xf numFmtId="0" fontId="39" fillId="74" borderId="164" xfId="0" applyFont="1" applyFill="1" applyBorder="1" applyAlignment="1">
      <alignment vertical="center"/>
    </xf>
    <xf numFmtId="0" fontId="94" fillId="16" borderId="87" xfId="0" applyFont="1" applyFill="1" applyBorder="1" applyAlignment="1">
      <alignment horizontal="center" vertical="center" wrapText="1"/>
    </xf>
    <xf numFmtId="175" fontId="94" fillId="23" borderId="6" xfId="2" applyNumberFormat="1" applyFont="1" applyFill="1" applyBorder="1" applyAlignment="1">
      <alignment horizontal="center" vertical="center" wrapText="1"/>
    </xf>
    <xf numFmtId="175" fontId="94" fillId="23" borderId="111" xfId="2" applyNumberFormat="1" applyFont="1" applyFill="1" applyBorder="1" applyAlignment="1">
      <alignment horizontal="center" vertical="center" wrapText="1"/>
    </xf>
    <xf numFmtId="175" fontId="39" fillId="65" borderId="97" xfId="2" applyNumberFormat="1" applyFont="1" applyFill="1" applyBorder="1" applyAlignment="1">
      <alignment horizontal="center" vertical="center" wrapText="1"/>
    </xf>
    <xf numFmtId="175" fontId="39" fillId="65" borderId="98" xfId="2" applyNumberFormat="1" applyFont="1" applyFill="1" applyBorder="1" applyAlignment="1">
      <alignment horizontal="center" vertical="center" wrapText="1"/>
    </xf>
    <xf numFmtId="175" fontId="39" fillId="65" borderId="99" xfId="2" applyNumberFormat="1" applyFont="1" applyFill="1" applyBorder="1" applyAlignment="1">
      <alignment horizontal="center" vertical="center" wrapText="1"/>
    </xf>
    <xf numFmtId="175" fontId="39" fillId="61" borderId="97" xfId="2" applyNumberFormat="1" applyFont="1" applyFill="1" applyBorder="1" applyAlignment="1">
      <alignment horizontal="center" vertical="center" wrapText="1"/>
    </xf>
    <xf numFmtId="175" fontId="39" fillId="61" borderId="98" xfId="2" applyNumberFormat="1" applyFont="1" applyFill="1" applyBorder="1" applyAlignment="1">
      <alignment horizontal="center" vertical="center" wrapText="1"/>
    </xf>
    <xf numFmtId="175" fontId="39" fillId="61" borderId="99" xfId="2" applyNumberFormat="1" applyFont="1" applyFill="1" applyBorder="1" applyAlignment="1">
      <alignment horizontal="center" vertical="center" wrapText="1"/>
    </xf>
    <xf numFmtId="175" fontId="39" fillId="67" borderId="97" xfId="2" applyNumberFormat="1" applyFont="1" applyFill="1" applyBorder="1" applyAlignment="1">
      <alignment horizontal="center" vertical="center" wrapText="1"/>
    </xf>
    <xf numFmtId="175" fontId="39" fillId="67" borderId="98" xfId="2" applyNumberFormat="1" applyFont="1" applyFill="1" applyBorder="1" applyAlignment="1">
      <alignment horizontal="center" vertical="center" wrapText="1"/>
    </xf>
    <xf numFmtId="175" fontId="39" fillId="67" borderId="99" xfId="2" applyNumberFormat="1" applyFont="1" applyFill="1" applyBorder="1" applyAlignment="1">
      <alignment horizontal="center" vertical="center" wrapText="1"/>
    </xf>
    <xf numFmtId="175" fontId="39" fillId="68" borderId="97" xfId="2" applyNumberFormat="1" applyFont="1" applyFill="1" applyBorder="1" applyAlignment="1">
      <alignment horizontal="center" vertical="center" wrapText="1"/>
    </xf>
    <xf numFmtId="175" fontId="39" fillId="68" borderId="98" xfId="2" applyNumberFormat="1" applyFont="1" applyFill="1" applyBorder="1" applyAlignment="1">
      <alignment horizontal="center" vertical="center" wrapText="1"/>
    </xf>
    <xf numFmtId="175" fontId="39" fillId="68" borderId="99" xfId="2" applyNumberFormat="1" applyFont="1" applyFill="1" applyBorder="1" applyAlignment="1">
      <alignment horizontal="center" vertical="center" wrapText="1"/>
    </xf>
    <xf numFmtId="175" fontId="39" fillId="2" borderId="0" xfId="2" applyNumberFormat="1" applyFont="1" applyFill="1" applyAlignment="1" applyProtection="1">
      <alignment horizontal="center" vertical="center"/>
      <protection hidden="1"/>
    </xf>
    <xf numFmtId="175" fontId="94" fillId="10" borderId="112" xfId="2" applyNumberFormat="1" applyFont="1" applyFill="1" applyBorder="1" applyAlignment="1">
      <alignment horizontal="center" vertical="center" wrapText="1"/>
    </xf>
    <xf numFmtId="175" fontId="39" fillId="65" borderId="90" xfId="2" applyNumberFormat="1" applyFont="1" applyFill="1" applyBorder="1" applyAlignment="1">
      <alignment horizontal="center" vertical="center" wrapText="1"/>
    </xf>
    <xf numFmtId="175" fontId="39" fillId="65" borderId="87" xfId="2" applyNumberFormat="1" applyFont="1" applyFill="1" applyBorder="1" applyAlignment="1">
      <alignment horizontal="center" vertical="center" wrapText="1"/>
    </xf>
    <xf numFmtId="175" fontId="39" fillId="65" borderId="95" xfId="2" applyNumberFormat="1" applyFont="1" applyFill="1" applyBorder="1" applyAlignment="1">
      <alignment horizontal="center" vertical="center" wrapText="1"/>
    </xf>
    <xf numFmtId="175" fontId="39" fillId="61" borderId="90" xfId="2" applyNumberFormat="1" applyFont="1" applyFill="1" applyBorder="1" applyAlignment="1">
      <alignment horizontal="center" vertical="center" wrapText="1"/>
    </xf>
    <xf numFmtId="175" fontId="39" fillId="61" borderId="87" xfId="2" applyNumberFormat="1" applyFont="1" applyFill="1" applyBorder="1" applyAlignment="1">
      <alignment horizontal="center" vertical="center" wrapText="1"/>
    </xf>
    <xf numFmtId="175" fontId="39" fillId="61" borderId="95" xfId="2" applyNumberFormat="1" applyFont="1" applyFill="1" applyBorder="1" applyAlignment="1">
      <alignment horizontal="center" vertical="center" wrapText="1"/>
    </xf>
    <xf numFmtId="175" fontId="39" fillId="67" borderId="90" xfId="2" applyNumberFormat="1" applyFont="1" applyFill="1" applyBorder="1" applyAlignment="1">
      <alignment horizontal="center" vertical="center" wrapText="1"/>
    </xf>
    <xf numFmtId="175" fontId="39" fillId="67" borderId="87" xfId="2" applyNumberFormat="1" applyFont="1" applyFill="1" applyBorder="1" applyAlignment="1">
      <alignment horizontal="center" vertical="center" wrapText="1"/>
    </xf>
    <xf numFmtId="175" fontId="39" fillId="67" borderId="95" xfId="2" applyNumberFormat="1" applyFont="1" applyFill="1" applyBorder="1" applyAlignment="1">
      <alignment horizontal="center" vertical="center" wrapText="1"/>
    </xf>
    <xf numFmtId="175" fontId="39" fillId="68" borderId="90" xfId="2" applyNumberFormat="1" applyFont="1" applyFill="1" applyBorder="1" applyAlignment="1">
      <alignment horizontal="center" vertical="center" wrapText="1"/>
    </xf>
    <xf numFmtId="175" fontId="39" fillId="68" borderId="87" xfId="2" applyNumberFormat="1" applyFont="1" applyFill="1" applyBorder="1" applyAlignment="1">
      <alignment horizontal="center" vertical="center" wrapText="1"/>
    </xf>
    <xf numFmtId="175" fontId="39" fillId="68" borderId="95" xfId="2" applyNumberFormat="1" applyFont="1" applyFill="1" applyBorder="1" applyAlignment="1">
      <alignment horizontal="center" vertical="center" wrapText="1"/>
    </xf>
    <xf numFmtId="175" fontId="39" fillId="75" borderId="50" xfId="2" applyNumberFormat="1" applyFont="1" applyFill="1" applyBorder="1" applyAlignment="1">
      <alignment horizontal="center" vertical="center"/>
    </xf>
    <xf numFmtId="175" fontId="39" fillId="75" borderId="6" xfId="2" applyNumberFormat="1" applyFont="1" applyFill="1" applyBorder="1" applyAlignment="1">
      <alignment horizontal="center" vertical="center"/>
    </xf>
    <xf numFmtId="175" fontId="39" fillId="20" borderId="165" xfId="2" applyNumberFormat="1" applyFont="1" applyFill="1" applyBorder="1" applyAlignment="1">
      <alignment horizontal="center" vertical="center"/>
    </xf>
    <xf numFmtId="175" fontId="39" fillId="20" borderId="166" xfId="2" applyNumberFormat="1" applyFont="1" applyFill="1" applyBorder="1" applyAlignment="1">
      <alignment horizontal="center" vertical="center"/>
    </xf>
    <xf numFmtId="175" fontId="39" fillId="20" borderId="167" xfId="2" applyNumberFormat="1" applyFont="1" applyFill="1" applyBorder="1" applyAlignment="1">
      <alignment horizontal="center" vertical="center"/>
    </xf>
    <xf numFmtId="175" fontId="39" fillId="76" borderId="124" xfId="2" applyNumberFormat="1" applyFont="1" applyFill="1" applyBorder="1" applyAlignment="1">
      <alignment horizontal="center" vertical="center"/>
    </xf>
    <xf numFmtId="175" fontId="39" fillId="76" borderId="125" xfId="2" applyNumberFormat="1" applyFont="1" applyFill="1" applyBorder="1" applyAlignment="1">
      <alignment horizontal="center" vertical="center"/>
    </xf>
    <xf numFmtId="175" fontId="39" fillId="77" borderId="124" xfId="2" applyNumberFormat="1" applyFont="1" applyFill="1" applyBorder="1" applyAlignment="1">
      <alignment horizontal="center" vertical="center"/>
    </xf>
    <xf numFmtId="175" fontId="39" fillId="77" borderId="100" xfId="2" applyNumberFormat="1" applyFont="1" applyFill="1" applyBorder="1" applyAlignment="1">
      <alignment horizontal="center" vertical="center"/>
    </xf>
    <xf numFmtId="175" fontId="39" fillId="77" borderId="144" xfId="2" applyNumberFormat="1" applyFont="1" applyFill="1" applyBorder="1" applyAlignment="1">
      <alignment horizontal="center" vertical="center"/>
    </xf>
    <xf numFmtId="0" fontId="39" fillId="79" borderId="32" xfId="0" applyFont="1" applyFill="1" applyBorder="1" applyAlignment="1">
      <alignment vertical="center"/>
    </xf>
    <xf numFmtId="0" fontId="39" fillId="79" borderId="46" xfId="0" applyFont="1" applyFill="1" applyBorder="1" applyAlignment="1">
      <alignment vertical="center"/>
    </xf>
    <xf numFmtId="0" fontId="39" fillId="71" borderId="32" xfId="0" applyFont="1" applyFill="1" applyBorder="1" applyAlignment="1">
      <alignment vertical="center"/>
    </xf>
    <xf numFmtId="0" fontId="39" fillId="71" borderId="4" xfId="0" applyFont="1" applyFill="1" applyBorder="1" applyAlignment="1">
      <alignment vertical="center"/>
    </xf>
    <xf numFmtId="0" fontId="39" fillId="71" borderId="46" xfId="0" applyFont="1" applyFill="1" applyBorder="1" applyAlignment="1">
      <alignment vertical="center"/>
    </xf>
    <xf numFmtId="175" fontId="39" fillId="79" borderId="117" xfId="2" applyNumberFormat="1" applyFont="1" applyFill="1" applyBorder="1" applyAlignment="1">
      <alignment horizontal="center" vertical="center"/>
    </xf>
    <xf numFmtId="175" fontId="39" fillId="79" borderId="118" xfId="2" applyNumberFormat="1" applyFont="1" applyFill="1" applyBorder="1" applyAlignment="1">
      <alignment horizontal="center" vertical="center"/>
    </xf>
    <xf numFmtId="175" fontId="39" fillId="79" borderId="125" xfId="2" applyNumberFormat="1" applyFont="1" applyFill="1" applyBorder="1" applyAlignment="1">
      <alignment horizontal="center" vertical="center"/>
    </xf>
    <xf numFmtId="175" fontId="39" fillId="80" borderId="170" xfId="2" applyNumberFormat="1" applyFont="1" applyFill="1" applyBorder="1" applyAlignment="1">
      <alignment horizontal="center" vertical="center"/>
    </xf>
    <xf numFmtId="175" fontId="39" fillId="80" borderId="171" xfId="2" applyNumberFormat="1" applyFont="1" applyFill="1" applyBorder="1" applyAlignment="1">
      <alignment horizontal="center" vertical="center"/>
    </xf>
    <xf numFmtId="175" fontId="39" fillId="81" borderId="170" xfId="2" applyNumberFormat="1" applyFont="1" applyFill="1" applyBorder="1" applyAlignment="1">
      <alignment horizontal="center" vertical="center"/>
    </xf>
    <xf numFmtId="175" fontId="39" fillId="81" borderId="171" xfId="2" applyNumberFormat="1" applyFont="1" applyFill="1" applyBorder="1" applyAlignment="1">
      <alignment horizontal="center" vertical="center"/>
    </xf>
    <xf numFmtId="175" fontId="39" fillId="71" borderId="124" xfId="2" applyNumberFormat="1" applyFont="1" applyFill="1" applyBorder="1" applyAlignment="1">
      <alignment horizontal="center" vertical="center"/>
    </xf>
    <xf numFmtId="175" fontId="39" fillId="71" borderId="120" xfId="2" applyNumberFormat="1" applyFont="1" applyFill="1" applyBorder="1" applyAlignment="1">
      <alignment horizontal="center" vertical="center"/>
    </xf>
    <xf numFmtId="175" fontId="39" fillId="71" borderId="125" xfId="2" applyNumberFormat="1" applyFont="1" applyFill="1" applyBorder="1" applyAlignment="1">
      <alignment horizontal="center" vertical="center"/>
    </xf>
    <xf numFmtId="175" fontId="39" fillId="81" borderId="172" xfId="2" applyNumberFormat="1" applyFont="1" applyFill="1" applyBorder="1" applyAlignment="1">
      <alignment horizontal="center" vertical="center"/>
    </xf>
    <xf numFmtId="175" fontId="39" fillId="81" borderId="173" xfId="2" applyNumberFormat="1" applyFont="1" applyFill="1" applyBorder="1" applyAlignment="1">
      <alignment horizontal="center" vertical="center"/>
    </xf>
    <xf numFmtId="175" fontId="39" fillId="81" borderId="174" xfId="2" applyNumberFormat="1" applyFont="1" applyFill="1" applyBorder="1" applyAlignment="1">
      <alignment horizontal="center" vertical="center"/>
    </xf>
    <xf numFmtId="0" fontId="94" fillId="16" borderId="90" xfId="0" applyFont="1" applyFill="1" applyBorder="1" applyAlignment="1">
      <alignment horizontal="center" vertical="center" wrapText="1"/>
    </xf>
    <xf numFmtId="0" fontId="94" fillId="16" borderId="95" xfId="0" applyFont="1" applyFill="1" applyBorder="1" applyAlignment="1">
      <alignment horizontal="center" vertical="center" wrapText="1"/>
    </xf>
    <xf numFmtId="175" fontId="39" fillId="26" borderId="175" xfId="26" applyNumberFormat="1" applyFont="1" applyFill="1" applyBorder="1" applyAlignment="1">
      <alignment horizontal="center" vertical="center" wrapText="1"/>
    </xf>
    <xf numFmtId="0" fontId="94" fillId="16" borderId="155" xfId="0" applyFont="1" applyFill="1" applyBorder="1" applyAlignment="1">
      <alignment horizontal="center" vertical="center" wrapText="1"/>
    </xf>
    <xf numFmtId="175" fontId="39" fillId="26" borderId="176" xfId="26" applyNumberFormat="1" applyFont="1" applyFill="1" applyBorder="1" applyAlignment="1">
      <alignment horizontal="center" vertical="center" wrapText="1"/>
    </xf>
    <xf numFmtId="0" fontId="12" fillId="0" borderId="87" xfId="0" applyFont="1" applyBorder="1" applyAlignment="1">
      <alignment vertical="top" wrapText="1"/>
    </xf>
    <xf numFmtId="0" fontId="0" fillId="0" borderId="87" xfId="0" applyBorder="1" applyAlignment="1">
      <alignment horizontal="center" vertical="center" wrapText="1"/>
    </xf>
    <xf numFmtId="9" fontId="18" fillId="0" borderId="87" xfId="0" applyNumberFormat="1" applyFont="1" applyBorder="1" applyAlignment="1">
      <alignment horizontal="center" vertical="center" textRotation="90" wrapText="1"/>
    </xf>
    <xf numFmtId="0" fontId="0" fillId="0" borderId="87" xfId="0" applyBorder="1" applyAlignment="1">
      <alignment horizontal="center" vertical="center"/>
    </xf>
    <xf numFmtId="0" fontId="18" fillId="0" borderId="87" xfId="0" applyFont="1" applyBorder="1" applyAlignment="1">
      <alignment horizontal="center" vertical="center" textRotation="90" wrapText="1"/>
    </xf>
    <xf numFmtId="1" fontId="24" fillId="9" borderId="87" xfId="6" applyNumberFormat="1" applyFont="1" applyFill="1" applyBorder="1" applyAlignment="1" applyProtection="1">
      <alignment horizontal="center" vertical="center" wrapText="1"/>
      <protection hidden="1"/>
    </xf>
    <xf numFmtId="1" fontId="24" fillId="2" borderId="87" xfId="6" applyNumberFormat="1" applyFont="1" applyFill="1" applyBorder="1" applyAlignment="1" applyProtection="1">
      <alignment horizontal="center" vertical="center" wrapText="1"/>
      <protection hidden="1"/>
    </xf>
    <xf numFmtId="175" fontId="9" fillId="0" borderId="87" xfId="2" applyNumberFormat="1" applyFont="1" applyFill="1" applyBorder="1" applyAlignment="1">
      <alignment horizontal="center" vertical="center" wrapText="1"/>
    </xf>
    <xf numFmtId="0" fontId="22" fillId="11" borderId="183" xfId="0" applyFont="1" applyFill="1" applyBorder="1" applyAlignment="1">
      <alignment horizontal="center" vertical="center" wrapText="1"/>
    </xf>
    <xf numFmtId="0" fontId="27" fillId="11" borderId="184" xfId="0" applyFont="1" applyFill="1" applyBorder="1" applyAlignment="1">
      <alignment horizontal="center" vertical="center" wrapText="1"/>
    </xf>
    <xf numFmtId="169" fontId="10" fillId="2" borderId="183" xfId="3" applyNumberFormat="1" applyFont="1" applyFill="1" applyBorder="1" applyAlignment="1" applyProtection="1">
      <alignment horizontal="center" vertical="center"/>
      <protection hidden="1"/>
    </xf>
    <xf numFmtId="9" fontId="24" fillId="0" borderId="184" xfId="2" applyFont="1" applyFill="1" applyBorder="1" applyAlignment="1" applyProtection="1">
      <alignment horizontal="right" vertical="center" wrapText="1"/>
      <protection hidden="1"/>
    </xf>
    <xf numFmtId="178" fontId="10" fillId="2" borderId="183" xfId="3" applyNumberFormat="1" applyFont="1" applyFill="1" applyBorder="1" applyAlignment="1" applyProtection="1">
      <alignment horizontal="center" vertical="center"/>
      <protection hidden="1"/>
    </xf>
    <xf numFmtId="0" fontId="9" fillId="17" borderId="7" xfId="0" applyFont="1" applyFill="1" applyBorder="1" applyAlignment="1">
      <alignment vertical="center" wrapText="1"/>
    </xf>
    <xf numFmtId="0" fontId="9" fillId="17" borderId="7" xfId="0" applyFont="1" applyFill="1" applyBorder="1" applyAlignment="1">
      <alignment horizontal="center" vertical="center" wrapText="1"/>
    </xf>
    <xf numFmtId="171" fontId="24" fillId="2" borderId="19" xfId="6" applyNumberFormat="1" applyFont="1" applyFill="1" applyBorder="1" applyAlignment="1" applyProtection="1">
      <alignment vertical="center" wrapText="1"/>
      <protection hidden="1"/>
    </xf>
    <xf numFmtId="171" fontId="24" fillId="9" borderId="19" xfId="6" applyNumberFormat="1" applyFont="1" applyFill="1" applyBorder="1" applyAlignment="1" applyProtection="1">
      <alignment vertical="center" wrapText="1"/>
      <protection hidden="1"/>
    </xf>
    <xf numFmtId="0" fontId="22" fillId="13" borderId="183" xfId="0" applyFont="1" applyFill="1" applyBorder="1" applyAlignment="1">
      <alignment horizontal="center" vertical="center" wrapText="1"/>
    </xf>
    <xf numFmtId="0" fontId="22" fillId="13" borderId="184" xfId="0" applyFont="1" applyFill="1" applyBorder="1" applyAlignment="1">
      <alignment horizontal="center" vertical="center" wrapText="1"/>
    </xf>
    <xf numFmtId="172" fontId="24" fillId="20" borderId="183" xfId="1" applyNumberFormat="1" applyFont="1" applyFill="1" applyBorder="1" applyAlignment="1" applyProtection="1">
      <alignment horizontal="right" vertical="center" wrapText="1"/>
      <protection hidden="1"/>
    </xf>
    <xf numFmtId="172" fontId="41" fillId="4" borderId="191" xfId="5" applyNumberFormat="1" applyFont="1" applyFill="1" applyBorder="1" applyAlignment="1" applyProtection="1">
      <alignment horizontal="right" vertical="center" wrapText="1"/>
      <protection hidden="1"/>
    </xf>
    <xf numFmtId="172" fontId="41" fillId="4" borderId="192" xfId="5" applyNumberFormat="1" applyFont="1" applyFill="1" applyBorder="1" applyAlignment="1" applyProtection="1">
      <alignment horizontal="right" vertical="center" wrapText="1"/>
      <protection hidden="1"/>
    </xf>
    <xf numFmtId="0" fontId="15" fillId="14" borderId="22" xfId="0" applyFont="1" applyFill="1" applyBorder="1" applyAlignment="1" applyProtection="1">
      <alignment horizontal="center" vertical="center" wrapText="1"/>
      <protection hidden="1"/>
    </xf>
    <xf numFmtId="172" fontId="24" fillId="0" borderId="183" xfId="1" applyNumberFormat="1" applyFont="1" applyFill="1" applyBorder="1" applyAlignment="1" applyProtection="1">
      <alignment horizontal="right" vertical="center" wrapText="1"/>
      <protection hidden="1"/>
    </xf>
    <xf numFmtId="9" fontId="41" fillId="12" borderId="193" xfId="2" applyFont="1" applyFill="1" applyBorder="1" applyAlignment="1" applyProtection="1">
      <alignment horizontal="right" vertical="center" wrapText="1"/>
      <protection hidden="1"/>
    </xf>
    <xf numFmtId="0" fontId="49" fillId="18" borderId="7" xfId="0" applyFont="1" applyFill="1" applyBorder="1" applyAlignment="1">
      <alignment horizontal="center" vertical="center" wrapText="1"/>
    </xf>
    <xf numFmtId="0" fontId="50" fillId="10" borderId="194" xfId="0" applyFont="1" applyFill="1" applyBorder="1" applyAlignment="1">
      <alignment horizontal="center" vertical="center" wrapText="1"/>
    </xf>
    <xf numFmtId="0" fontId="50" fillId="10" borderId="195" xfId="0" applyFont="1" applyFill="1" applyBorder="1" applyAlignment="1">
      <alignment horizontal="center" vertical="center" wrapText="1"/>
    </xf>
    <xf numFmtId="0" fontId="49" fillId="18" borderId="137" xfId="0" applyFont="1" applyFill="1" applyBorder="1" applyAlignment="1">
      <alignment horizontal="center" vertical="center" wrapText="1"/>
    </xf>
    <xf numFmtId="0" fontId="50" fillId="10" borderId="196" xfId="0" applyFont="1" applyFill="1" applyBorder="1" applyAlignment="1">
      <alignment horizontal="center" vertical="center" wrapText="1"/>
    </xf>
    <xf numFmtId="166" fontId="24" fillId="61" borderId="120" xfId="6" applyNumberFormat="1" applyFont="1" applyFill="1" applyBorder="1" applyAlignment="1" applyProtection="1">
      <alignment vertical="center" wrapText="1"/>
      <protection hidden="1"/>
    </xf>
    <xf numFmtId="166" fontId="28" fillId="61" borderId="120" xfId="6" applyNumberFormat="1" applyFont="1" applyFill="1" applyBorder="1" applyAlignment="1" applyProtection="1">
      <alignment vertical="center" wrapText="1"/>
      <protection hidden="1"/>
    </xf>
    <xf numFmtId="166" fontId="24" fillId="61" borderId="125" xfId="6" applyNumberFormat="1" applyFont="1" applyFill="1" applyBorder="1" applyAlignment="1" applyProtection="1">
      <alignment vertical="center" wrapText="1"/>
      <protection hidden="1"/>
    </xf>
    <xf numFmtId="176" fontId="24" fillId="60" borderId="120" xfId="6" applyNumberFormat="1" applyFont="1" applyFill="1" applyBorder="1" applyAlignment="1" applyProtection="1">
      <alignment vertical="center" wrapText="1"/>
      <protection hidden="1"/>
    </xf>
    <xf numFmtId="166" fontId="24" fillId="60" borderId="125" xfId="6" applyNumberFormat="1" applyFont="1" applyFill="1" applyBorder="1" applyAlignment="1" applyProtection="1">
      <alignment vertical="center" wrapText="1"/>
      <protection hidden="1"/>
    </xf>
    <xf numFmtId="166" fontId="24" fillId="0" borderId="197" xfId="6" applyNumberFormat="1" applyFont="1" applyBorder="1" applyAlignment="1" applyProtection="1">
      <alignment vertical="center" wrapText="1"/>
      <protection hidden="1"/>
    </xf>
    <xf numFmtId="166" fontId="24" fillId="0" borderId="183" xfId="6" applyNumberFormat="1" applyFont="1" applyBorder="1" applyAlignment="1" applyProtection="1">
      <alignment vertical="center" wrapText="1"/>
      <protection hidden="1"/>
    </xf>
    <xf numFmtId="166" fontId="24" fillId="0" borderId="199" xfId="6" applyNumberFormat="1" applyFont="1" applyBorder="1" applyAlignment="1" applyProtection="1">
      <alignment vertical="center" wrapText="1"/>
      <protection hidden="1"/>
    </xf>
    <xf numFmtId="168" fontId="32" fillId="2" borderId="100" xfId="5" applyNumberFormat="1" applyFont="1" applyFill="1" applyBorder="1" applyAlignment="1" applyProtection="1">
      <alignment vertical="center"/>
      <protection hidden="1"/>
    </xf>
    <xf numFmtId="0" fontId="22" fillId="3" borderId="144" xfId="0" applyFont="1" applyFill="1" applyBorder="1" applyAlignment="1">
      <alignment horizontal="center" vertical="center" wrapText="1"/>
    </xf>
    <xf numFmtId="169" fontId="22" fillId="3" borderId="144" xfId="3" applyNumberFormat="1" applyFont="1" applyFill="1" applyBorder="1" applyAlignment="1">
      <alignment vertical="center" wrapText="1"/>
    </xf>
    <xf numFmtId="169" fontId="22" fillId="3" borderId="101" xfId="3" applyNumberFormat="1" applyFont="1" applyFill="1" applyBorder="1" applyAlignment="1">
      <alignment horizontal="center" vertical="center" wrapText="1"/>
    </xf>
    <xf numFmtId="169" fontId="27" fillId="62" borderId="32" xfId="3" applyNumberFormat="1" applyFont="1" applyFill="1" applyBorder="1" applyAlignment="1">
      <alignment horizontal="center" vertical="center"/>
    </xf>
    <xf numFmtId="169" fontId="27" fillId="62" borderId="4" xfId="3" applyNumberFormat="1" applyFont="1" applyFill="1" applyBorder="1" applyAlignment="1">
      <alignment horizontal="center" vertical="center"/>
    </xf>
    <xf numFmtId="169" fontId="27" fillId="62" borderId="46" xfId="3" applyNumberFormat="1" applyFont="1" applyFill="1" applyBorder="1" applyAlignment="1">
      <alignment horizontal="center" vertical="center"/>
    </xf>
    <xf numFmtId="169" fontId="27" fillId="61" borderId="32" xfId="3" applyNumberFormat="1" applyFont="1" applyFill="1" applyBorder="1" applyAlignment="1">
      <alignment horizontal="center" vertical="center"/>
    </xf>
    <xf numFmtId="169" fontId="27" fillId="61" borderId="4" xfId="3" applyNumberFormat="1" applyFont="1" applyFill="1" applyBorder="1" applyAlignment="1">
      <alignment horizontal="center" vertical="center"/>
    </xf>
    <xf numFmtId="169" fontId="27" fillId="61" borderId="46" xfId="3" applyNumberFormat="1" applyFont="1" applyFill="1" applyBorder="1" applyAlignment="1">
      <alignment horizontal="center" vertical="center"/>
    </xf>
    <xf numFmtId="169" fontId="27" fillId="59" borderId="32" xfId="3" applyNumberFormat="1" applyFont="1" applyFill="1" applyBorder="1" applyAlignment="1">
      <alignment horizontal="center" vertical="center"/>
    </xf>
    <xf numFmtId="169" fontId="27" fillId="59" borderId="4" xfId="3" applyNumberFormat="1" applyFont="1" applyFill="1" applyBorder="1" applyAlignment="1">
      <alignment horizontal="center" vertical="center"/>
    </xf>
    <xf numFmtId="169" fontId="27" fillId="59" borderId="46" xfId="3" applyNumberFormat="1" applyFont="1" applyFill="1" applyBorder="1" applyAlignment="1">
      <alignment horizontal="center" vertical="center"/>
    </xf>
    <xf numFmtId="169" fontId="27" fillId="58" borderId="32" xfId="3" applyNumberFormat="1" applyFont="1" applyFill="1" applyBorder="1" applyAlignment="1">
      <alignment horizontal="center" vertical="center"/>
    </xf>
    <xf numFmtId="169" fontId="27" fillId="58" borderId="4" xfId="3" applyNumberFormat="1" applyFont="1" applyFill="1" applyBorder="1" applyAlignment="1">
      <alignment horizontal="center" vertical="center"/>
    </xf>
    <xf numFmtId="169" fontId="27" fillId="58" borderId="46" xfId="3" applyNumberFormat="1" applyFont="1" applyFill="1" applyBorder="1" applyAlignment="1">
      <alignment horizontal="center" vertical="center"/>
    </xf>
    <xf numFmtId="178" fontId="27" fillId="60" borderId="77" xfId="3" applyNumberFormat="1" applyFont="1" applyFill="1" applyBorder="1" applyAlignment="1">
      <alignment horizontal="center" vertical="center"/>
    </xf>
    <xf numFmtId="178" fontId="27" fillId="60" borderId="10" xfId="3" applyNumberFormat="1" applyFont="1" applyFill="1" applyBorder="1" applyAlignment="1">
      <alignment horizontal="center" vertical="center"/>
    </xf>
    <xf numFmtId="169" fontId="27" fillId="60" borderId="78" xfId="3" applyNumberFormat="1" applyFont="1" applyFill="1" applyBorder="1" applyAlignment="1">
      <alignment horizontal="center" vertical="center"/>
    </xf>
    <xf numFmtId="169" fontId="27" fillId="0" borderId="66" xfId="3" applyNumberFormat="1" applyFont="1" applyFill="1" applyBorder="1" applyAlignment="1">
      <alignment horizontal="center" vertical="center"/>
    </xf>
    <xf numFmtId="169" fontId="27" fillId="0" borderId="25" xfId="3" applyNumberFormat="1" applyFont="1" applyFill="1" applyBorder="1" applyAlignment="1">
      <alignment horizontal="center" vertical="center"/>
    </xf>
    <xf numFmtId="169" fontId="27" fillId="0" borderId="28" xfId="3" applyNumberFormat="1" applyFont="1" applyFill="1" applyBorder="1" applyAlignment="1">
      <alignment horizontal="center" vertical="center"/>
    </xf>
    <xf numFmtId="166" fontId="32" fillId="2" borderId="4" xfId="5" applyFont="1" applyFill="1" applyBorder="1" applyAlignment="1" applyProtection="1">
      <alignment horizontal="center" vertical="center"/>
      <protection hidden="1"/>
    </xf>
    <xf numFmtId="0" fontId="49" fillId="18" borderId="136" xfId="0" applyFont="1" applyFill="1" applyBorder="1" applyAlignment="1">
      <alignment horizontal="center" vertical="center" wrapText="1"/>
    </xf>
    <xf numFmtId="172" fontId="31" fillId="62" borderId="5" xfId="5" applyNumberFormat="1" applyFont="1" applyFill="1" applyBorder="1" applyAlignment="1" applyProtection="1">
      <alignment horizontal="center" vertical="center" wrapText="1"/>
      <protection hidden="1"/>
    </xf>
    <xf numFmtId="172" fontId="31" fillId="62" borderId="44" xfId="5" applyNumberFormat="1" applyFont="1" applyFill="1" applyBorder="1" applyAlignment="1" applyProtection="1">
      <alignment horizontal="center" vertical="center" wrapText="1"/>
      <protection hidden="1"/>
    </xf>
    <xf numFmtId="172" fontId="31" fillId="61" borderId="5" xfId="5" applyNumberFormat="1" applyFont="1" applyFill="1" applyBorder="1" applyAlignment="1" applyProtection="1">
      <alignment horizontal="center" vertical="center" wrapText="1"/>
      <protection hidden="1"/>
    </xf>
    <xf numFmtId="172" fontId="31" fillId="61" borderId="44" xfId="5" applyNumberFormat="1" applyFont="1" applyFill="1" applyBorder="1" applyAlignment="1" applyProtection="1">
      <alignment horizontal="center" vertical="center" wrapText="1"/>
      <protection hidden="1"/>
    </xf>
    <xf numFmtId="172" fontId="31" fillId="59" borderId="5" xfId="5" applyNumberFormat="1" applyFont="1" applyFill="1" applyBorder="1" applyAlignment="1" applyProtection="1">
      <alignment horizontal="center" vertical="center" wrapText="1"/>
      <protection hidden="1"/>
    </xf>
    <xf numFmtId="172" fontId="31" fillId="59" borderId="44" xfId="5" applyNumberFormat="1" applyFont="1" applyFill="1" applyBorder="1" applyAlignment="1" applyProtection="1">
      <alignment horizontal="center" vertical="center" wrapText="1"/>
      <protection hidden="1"/>
    </xf>
    <xf numFmtId="172" fontId="31" fillId="58" borderId="5" xfId="5" applyNumberFormat="1" applyFont="1" applyFill="1" applyBorder="1" applyAlignment="1" applyProtection="1">
      <alignment horizontal="center" vertical="center" wrapText="1"/>
      <protection hidden="1"/>
    </xf>
    <xf numFmtId="172" fontId="31" fillId="58" borderId="44" xfId="5" applyNumberFormat="1" applyFont="1" applyFill="1" applyBorder="1" applyAlignment="1" applyProtection="1">
      <alignment horizontal="center" vertical="center" wrapText="1"/>
      <protection hidden="1"/>
    </xf>
    <xf numFmtId="172" fontId="31" fillId="60" borderId="5" xfId="5" applyNumberFormat="1" applyFont="1" applyFill="1" applyBorder="1" applyAlignment="1" applyProtection="1">
      <alignment horizontal="center" vertical="center" wrapText="1"/>
      <protection hidden="1"/>
    </xf>
    <xf numFmtId="172" fontId="31" fillId="60" borderId="44" xfId="5" applyNumberFormat="1" applyFont="1" applyFill="1" applyBorder="1" applyAlignment="1" applyProtection="1">
      <alignment horizontal="center" vertical="center" wrapText="1"/>
      <protection hidden="1"/>
    </xf>
    <xf numFmtId="172" fontId="31" fillId="0" borderId="24" xfId="5" applyNumberFormat="1" applyFont="1" applyFill="1" applyBorder="1" applyAlignment="1" applyProtection="1">
      <alignment horizontal="center" vertical="center" wrapText="1"/>
      <protection hidden="1"/>
    </xf>
    <xf numFmtId="172" fontId="31" fillId="0" borderId="20" xfId="5" applyNumberFormat="1" applyFont="1" applyFill="1" applyBorder="1" applyAlignment="1" applyProtection="1">
      <alignment horizontal="center" vertical="center" wrapText="1"/>
      <protection hidden="1"/>
    </xf>
    <xf numFmtId="172" fontId="31" fillId="0" borderId="22" xfId="5" applyNumberFormat="1" applyFont="1" applyFill="1" applyBorder="1" applyAlignment="1" applyProtection="1">
      <alignment horizontal="center" vertical="center" wrapText="1"/>
      <protection hidden="1"/>
    </xf>
    <xf numFmtId="0" fontId="22" fillId="3" borderId="142" xfId="0" applyFont="1" applyFill="1" applyBorder="1" applyAlignment="1">
      <alignment horizontal="center" vertical="center" wrapText="1"/>
    </xf>
    <xf numFmtId="0" fontId="49" fillId="18" borderId="114" xfId="0" applyFont="1" applyFill="1" applyBorder="1" applyAlignment="1">
      <alignment horizontal="center" vertical="center" wrapText="1"/>
    </xf>
    <xf numFmtId="168" fontId="32" fillId="2" borderId="148" xfId="5" applyNumberFormat="1" applyFont="1" applyFill="1" applyBorder="1" applyAlignment="1" applyProtection="1">
      <alignment vertical="center"/>
      <protection hidden="1"/>
    </xf>
    <xf numFmtId="168" fontId="32" fillId="2" borderId="101" xfId="5" applyNumberFormat="1" applyFont="1" applyFill="1" applyBorder="1" applyAlignment="1" applyProtection="1">
      <alignment horizontal="left" vertical="center"/>
      <protection hidden="1"/>
    </xf>
    <xf numFmtId="1" fontId="24" fillId="2" borderId="151" xfId="6" applyNumberFormat="1" applyFont="1" applyFill="1" applyBorder="1" applyAlignment="1" applyProtection="1">
      <alignment horizontal="center" vertical="center" wrapText="1"/>
      <protection hidden="1"/>
    </xf>
    <xf numFmtId="1" fontId="24" fillId="2" borderId="103" xfId="6" applyNumberFormat="1" applyFont="1" applyFill="1" applyBorder="1" applyAlignment="1" applyProtection="1">
      <alignment horizontal="center" vertical="center" wrapText="1"/>
      <protection hidden="1"/>
    </xf>
    <xf numFmtId="1" fontId="24" fillId="2" borderId="88" xfId="6" applyNumberFormat="1" applyFont="1" applyFill="1" applyBorder="1" applyAlignment="1" applyProtection="1">
      <alignment horizontal="center" vertical="center" wrapText="1"/>
      <protection hidden="1"/>
    </xf>
    <xf numFmtId="9" fontId="94" fillId="16" borderId="135" xfId="2" applyFont="1" applyFill="1" applyBorder="1" applyAlignment="1">
      <alignment horizontal="center" vertical="center" wrapText="1"/>
    </xf>
    <xf numFmtId="9" fontId="94" fillId="16" borderId="5" xfId="2" applyFont="1" applyFill="1" applyBorder="1" applyAlignment="1">
      <alignment horizontal="center" vertical="center" wrapText="1"/>
    </xf>
    <xf numFmtId="9" fontId="94" fillId="16" borderId="142" xfId="2" applyFont="1" applyFill="1" applyBorder="1" applyAlignment="1">
      <alignment horizontal="center" vertical="center" wrapText="1"/>
    </xf>
    <xf numFmtId="9" fontId="94" fillId="16" borderId="9" xfId="2" applyFont="1" applyFill="1" applyBorder="1" applyAlignment="1">
      <alignment horizontal="center" vertical="center" wrapText="1"/>
    </xf>
    <xf numFmtId="9" fontId="94" fillId="16" borderId="90" xfId="2" applyFont="1" applyFill="1" applyBorder="1" applyAlignment="1">
      <alignment horizontal="center" vertical="center" wrapText="1"/>
    </xf>
    <xf numFmtId="9" fontId="94" fillId="16" borderId="87" xfId="2" applyFont="1" applyFill="1" applyBorder="1" applyAlignment="1">
      <alignment horizontal="center" vertical="center" wrapText="1"/>
    </xf>
    <xf numFmtId="9" fontId="94" fillId="16" borderId="95" xfId="2" applyFont="1" applyFill="1" applyBorder="1" applyAlignment="1">
      <alignment horizontal="center" vertical="center" wrapText="1"/>
    </xf>
    <xf numFmtId="9" fontId="94" fillId="16" borderId="155" xfId="2" applyFont="1" applyFill="1" applyBorder="1" applyAlignment="1">
      <alignment horizontal="center" vertical="center" wrapText="1"/>
    </xf>
    <xf numFmtId="9" fontId="94" fillId="16" borderId="157" xfId="2" applyFont="1" applyFill="1" applyBorder="1" applyAlignment="1">
      <alignment horizontal="center" vertical="center" wrapText="1"/>
    </xf>
    <xf numFmtId="9" fontId="94" fillId="16" borderId="158" xfId="2" applyFont="1" applyFill="1" applyBorder="1" applyAlignment="1">
      <alignment horizontal="center" vertical="center" wrapText="1"/>
    </xf>
    <xf numFmtId="175" fontId="39" fillId="61" borderId="204" xfId="2" applyNumberFormat="1" applyFont="1" applyFill="1" applyBorder="1" applyAlignment="1">
      <alignment horizontal="center" vertical="center" wrapText="1"/>
    </xf>
    <xf numFmtId="175" fontId="39" fillId="61" borderId="205" xfId="2" applyNumberFormat="1" applyFont="1" applyFill="1" applyBorder="1" applyAlignment="1">
      <alignment horizontal="center" vertical="center" wrapText="1"/>
    </xf>
    <xf numFmtId="175" fontId="39" fillId="61" borderId="206" xfId="2" applyNumberFormat="1" applyFont="1" applyFill="1" applyBorder="1" applyAlignment="1">
      <alignment horizontal="center" vertical="center" wrapText="1"/>
    </xf>
    <xf numFmtId="172" fontId="31" fillId="62" borderId="38" xfId="5" applyNumberFormat="1" applyFont="1" applyFill="1" applyBorder="1" applyAlignment="1" applyProtection="1">
      <alignment horizontal="center" vertical="center" wrapText="1"/>
      <protection hidden="1"/>
    </xf>
    <xf numFmtId="172" fontId="31" fillId="61" borderId="38" xfId="5" applyNumberFormat="1" applyFont="1" applyFill="1" applyBorder="1" applyAlignment="1" applyProtection="1">
      <alignment horizontal="center" vertical="center" wrapText="1"/>
      <protection hidden="1"/>
    </xf>
    <xf numFmtId="172" fontId="31" fillId="59" borderId="38" xfId="5" applyNumberFormat="1" applyFont="1" applyFill="1" applyBorder="1" applyAlignment="1" applyProtection="1">
      <alignment horizontal="center" vertical="center" wrapText="1"/>
      <protection hidden="1"/>
    </xf>
    <xf numFmtId="172" fontId="31" fillId="58" borderId="38" xfId="5" applyNumberFormat="1" applyFont="1" applyFill="1" applyBorder="1" applyAlignment="1" applyProtection="1">
      <alignment horizontal="center" vertical="center" wrapText="1"/>
      <protection hidden="1"/>
    </xf>
    <xf numFmtId="172" fontId="31" fillId="60" borderId="38" xfId="5" applyNumberFormat="1" applyFont="1" applyFill="1" applyBorder="1" applyAlignment="1" applyProtection="1">
      <alignment horizontal="center" vertical="center" wrapText="1"/>
      <protection hidden="1"/>
    </xf>
    <xf numFmtId="0" fontId="0" fillId="0" borderId="1" xfId="0" applyBorder="1" applyAlignment="1">
      <alignment vertical="top"/>
    </xf>
    <xf numFmtId="0" fontId="27" fillId="0" borderId="0" xfId="0" applyFont="1" applyAlignment="1" applyProtection="1">
      <alignment vertical="center"/>
      <protection locked="0"/>
    </xf>
    <xf numFmtId="3" fontId="0" fillId="0" borderId="1" xfId="0" applyNumberFormat="1" applyBorder="1" applyAlignment="1">
      <alignment horizontal="right" vertical="top"/>
    </xf>
    <xf numFmtId="180" fontId="24" fillId="0" borderId="1" xfId="0" applyNumberFormat="1" applyFont="1" applyBorder="1" applyAlignment="1" applyProtection="1">
      <alignment horizontal="center" vertical="center" wrapText="1"/>
      <protection locked="0"/>
    </xf>
    <xf numFmtId="0" fontId="39" fillId="73" borderId="30" xfId="0" applyFont="1" applyFill="1" applyBorder="1" applyAlignment="1">
      <alignment horizontal="center" vertical="center" wrapText="1"/>
    </xf>
    <xf numFmtId="0" fontId="39" fillId="73" borderId="36" xfId="0" applyFont="1" applyFill="1" applyBorder="1" applyAlignment="1">
      <alignment horizontal="center" vertical="center" wrapText="1"/>
    </xf>
    <xf numFmtId="0" fontId="39" fillId="72" borderId="36" xfId="0" applyFont="1" applyFill="1" applyBorder="1" applyAlignment="1">
      <alignment horizontal="center" vertical="center" wrapText="1"/>
    </xf>
    <xf numFmtId="0" fontId="39" fillId="72" borderId="47" xfId="0" applyFont="1" applyFill="1" applyBorder="1" applyAlignment="1">
      <alignment horizontal="center" vertical="center" wrapText="1"/>
    </xf>
    <xf numFmtId="168" fontId="24" fillId="62" borderId="124" xfId="6" applyNumberFormat="1" applyFont="1" applyFill="1" applyBorder="1" applyAlignment="1" applyProtection="1">
      <alignment vertical="center" wrapText="1"/>
      <protection hidden="1"/>
    </xf>
    <xf numFmtId="168" fontId="24" fillId="62" borderId="120" xfId="6" applyNumberFormat="1" applyFont="1" applyFill="1" applyBorder="1" applyAlignment="1" applyProtection="1">
      <alignment vertical="center" wrapText="1"/>
      <protection hidden="1"/>
    </xf>
    <xf numFmtId="168" fontId="28" fillId="62" borderId="120" xfId="6" applyNumberFormat="1" applyFont="1" applyFill="1" applyBorder="1" applyAlignment="1" applyProtection="1">
      <alignment vertical="center" wrapText="1"/>
      <protection hidden="1"/>
    </xf>
    <xf numFmtId="168" fontId="24" fillId="62" borderId="125" xfId="6" applyNumberFormat="1" applyFont="1" applyFill="1" applyBorder="1" applyAlignment="1" applyProtection="1">
      <alignment vertical="center" wrapText="1"/>
      <protection hidden="1"/>
    </xf>
    <xf numFmtId="168" fontId="24" fillId="59" borderId="124" xfId="6" applyNumberFormat="1" applyFont="1" applyFill="1" applyBorder="1" applyAlignment="1" applyProtection="1">
      <alignment vertical="center" wrapText="1"/>
      <protection hidden="1"/>
    </xf>
    <xf numFmtId="168" fontId="24" fillId="59" borderId="120" xfId="6" applyNumberFormat="1" applyFont="1" applyFill="1" applyBorder="1" applyAlignment="1" applyProtection="1">
      <alignment vertical="center" wrapText="1"/>
      <protection hidden="1"/>
    </xf>
    <xf numFmtId="168" fontId="28" fillId="59" borderId="120" xfId="6" applyNumberFormat="1" applyFont="1" applyFill="1" applyBorder="1" applyAlignment="1" applyProtection="1">
      <alignment vertical="center" wrapText="1"/>
      <protection hidden="1"/>
    </xf>
    <xf numFmtId="168" fontId="24" fillId="59" borderId="125" xfId="6" applyNumberFormat="1" applyFont="1" applyFill="1" applyBorder="1" applyAlignment="1" applyProtection="1">
      <alignment vertical="center" wrapText="1"/>
      <protection hidden="1"/>
    </xf>
    <xf numFmtId="176" fontId="24" fillId="60" borderId="124" xfId="6" applyNumberFormat="1" applyFont="1" applyFill="1" applyBorder="1" applyAlignment="1" applyProtection="1">
      <alignment vertical="center" wrapText="1"/>
      <protection hidden="1"/>
    </xf>
    <xf numFmtId="9" fontId="24" fillId="0" borderId="184" xfId="2" applyFont="1" applyFill="1" applyBorder="1" applyAlignment="1" applyProtection="1">
      <alignment horizontal="center" vertical="center" wrapText="1"/>
      <protection hidden="1"/>
    </xf>
    <xf numFmtId="181" fontId="41" fillId="12" borderId="193" xfId="2" applyNumberFormat="1" applyFont="1" applyFill="1" applyBorder="1" applyAlignment="1" applyProtection="1">
      <alignment horizontal="center" vertical="center" wrapText="1"/>
      <protection hidden="1"/>
    </xf>
    <xf numFmtId="0" fontId="97" fillId="0" borderId="209" xfId="0" applyFont="1" applyBorder="1" applyAlignment="1">
      <alignment horizontal="left"/>
    </xf>
    <xf numFmtId="0" fontId="23" fillId="0" borderId="4"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164" fontId="97" fillId="0" borderId="209" xfId="1" applyFont="1" applyBorder="1" applyAlignment="1">
      <alignment horizontal="left"/>
    </xf>
    <xf numFmtId="175" fontId="98" fillId="20" borderId="166" xfId="2" applyNumberFormat="1" applyFont="1" applyFill="1" applyBorder="1" applyAlignment="1">
      <alignment horizontal="center" vertical="center"/>
    </xf>
    <xf numFmtId="175" fontId="98" fillId="80" borderId="171" xfId="2" applyNumberFormat="1" applyFont="1" applyFill="1" applyBorder="1" applyAlignment="1">
      <alignment horizontal="center" vertical="center"/>
    </xf>
    <xf numFmtId="175" fontId="98" fillId="81" borderId="171" xfId="2" applyNumberFormat="1" applyFont="1" applyFill="1" applyBorder="1" applyAlignment="1">
      <alignment horizontal="center" vertical="center"/>
    </xf>
    <xf numFmtId="175" fontId="98" fillId="81" borderId="174" xfId="2" applyNumberFormat="1" applyFont="1" applyFill="1" applyBorder="1" applyAlignment="1">
      <alignment horizontal="center" vertical="center"/>
    </xf>
    <xf numFmtId="175" fontId="98" fillId="65" borderId="31" xfId="2" applyNumberFormat="1" applyFont="1" applyFill="1" applyBorder="1" applyAlignment="1">
      <alignment horizontal="center" vertical="center" wrapText="1"/>
    </xf>
    <xf numFmtId="175" fontId="98" fillId="65" borderId="1" xfId="2" applyNumberFormat="1" applyFont="1" applyFill="1" applyBorder="1" applyAlignment="1">
      <alignment horizontal="center" vertical="center" wrapText="1"/>
    </xf>
    <xf numFmtId="175" fontId="98" fillId="65" borderId="43" xfId="2" applyNumberFormat="1" applyFont="1" applyFill="1" applyBorder="1" applyAlignment="1">
      <alignment horizontal="center" vertical="center" wrapText="1"/>
    </xf>
    <xf numFmtId="175" fontId="98" fillId="61" borderId="31" xfId="2" applyNumberFormat="1" applyFont="1" applyFill="1" applyBorder="1" applyAlignment="1">
      <alignment horizontal="center" vertical="center" wrapText="1"/>
    </xf>
    <xf numFmtId="175" fontId="98" fillId="61" borderId="3" xfId="2" applyNumberFormat="1" applyFont="1" applyFill="1" applyBorder="1" applyAlignment="1">
      <alignment horizontal="center" vertical="center" wrapText="1"/>
    </xf>
    <xf numFmtId="175" fontId="98" fillId="61" borderId="43" xfId="2" applyNumberFormat="1" applyFont="1" applyFill="1" applyBorder="1" applyAlignment="1">
      <alignment horizontal="center" vertical="center" wrapText="1"/>
    </xf>
    <xf numFmtId="175" fontId="98" fillId="66" borderId="3" xfId="2" applyNumberFormat="1" applyFont="1" applyFill="1" applyBorder="1" applyAlignment="1">
      <alignment horizontal="center" vertical="center" wrapText="1"/>
    </xf>
    <xf numFmtId="175" fontId="98" fillId="66" borderId="1" xfId="2" applyNumberFormat="1" applyFont="1" applyFill="1" applyBorder="1" applyAlignment="1">
      <alignment horizontal="center" vertical="center" wrapText="1"/>
    </xf>
    <xf numFmtId="175" fontId="98" fillId="68" borderId="31" xfId="2" applyNumberFormat="1" applyFont="1" applyFill="1" applyBorder="1" applyAlignment="1">
      <alignment horizontal="center" vertical="center" wrapText="1"/>
    </xf>
    <xf numFmtId="175" fontId="98" fillId="68" borderId="1" xfId="2" applyNumberFormat="1" applyFont="1" applyFill="1" applyBorder="1" applyAlignment="1">
      <alignment horizontal="center" vertical="center" wrapText="1"/>
    </xf>
    <xf numFmtId="175" fontId="98" fillId="68" borderId="6" xfId="2" applyNumberFormat="1" applyFont="1" applyFill="1" applyBorder="1" applyAlignment="1">
      <alignment horizontal="center" vertical="center" wrapText="1"/>
    </xf>
    <xf numFmtId="175" fontId="98" fillId="70" borderId="31" xfId="2" applyNumberFormat="1" applyFont="1" applyFill="1" applyBorder="1" applyAlignment="1">
      <alignment horizontal="center" vertical="center" wrapText="1"/>
    </xf>
    <xf numFmtId="175" fontId="98" fillId="70" borderId="6" xfId="2" applyNumberFormat="1" applyFont="1" applyFill="1" applyBorder="1" applyAlignment="1">
      <alignment horizontal="center" vertical="center" wrapText="1"/>
    </xf>
    <xf numFmtId="175" fontId="98" fillId="72" borderId="31" xfId="2" applyNumberFormat="1" applyFont="1" applyFill="1" applyBorder="1" applyAlignment="1">
      <alignment horizontal="center" vertical="center"/>
    </xf>
    <xf numFmtId="175" fontId="98" fillId="72" borderId="1" xfId="2" applyNumberFormat="1" applyFont="1" applyFill="1" applyBorder="1" applyAlignment="1">
      <alignment horizontal="center" vertical="center"/>
    </xf>
    <xf numFmtId="175" fontId="98" fillId="72" borderId="43" xfId="2" applyNumberFormat="1" applyFont="1" applyFill="1" applyBorder="1" applyAlignment="1">
      <alignment horizontal="center" vertical="center"/>
    </xf>
    <xf numFmtId="175" fontId="98" fillId="73" borderId="31" xfId="2" applyNumberFormat="1" applyFont="1" applyFill="1" applyBorder="1" applyAlignment="1">
      <alignment horizontal="center" vertical="center"/>
    </xf>
    <xf numFmtId="175" fontId="98" fillId="73" borderId="1" xfId="2" applyNumberFormat="1" applyFont="1" applyFill="1" applyBorder="1" applyAlignment="1">
      <alignment horizontal="center" vertical="center"/>
    </xf>
    <xf numFmtId="175" fontId="98" fillId="73" borderId="43" xfId="2" applyNumberFormat="1" applyFont="1" applyFill="1" applyBorder="1" applyAlignment="1">
      <alignment horizontal="center" vertical="center"/>
    </xf>
    <xf numFmtId="175" fontId="98" fillId="74" borderId="31" xfId="2" applyNumberFormat="1" applyFont="1" applyFill="1" applyBorder="1" applyAlignment="1">
      <alignment horizontal="center" vertical="center"/>
    </xf>
    <xf numFmtId="175" fontId="98" fillId="74" borderId="43" xfId="2" applyNumberFormat="1" applyFont="1" applyFill="1" applyBorder="1" applyAlignment="1">
      <alignment horizontal="center" vertical="center"/>
    </xf>
    <xf numFmtId="175" fontId="98" fillId="20" borderId="83" xfId="2" applyNumberFormat="1" applyFont="1" applyFill="1" applyBorder="1" applyAlignment="1">
      <alignment horizontal="center" vertical="center"/>
    </xf>
    <xf numFmtId="175" fontId="98" fillId="76" borderId="31" xfId="2" applyNumberFormat="1" applyFont="1" applyFill="1" applyBorder="1" applyAlignment="1">
      <alignment horizontal="center" vertical="center"/>
    </xf>
    <xf numFmtId="175" fontId="98" fillId="76" borderId="43" xfId="2" applyNumberFormat="1" applyFont="1" applyFill="1" applyBorder="1" applyAlignment="1">
      <alignment horizontal="center" vertical="center"/>
    </xf>
    <xf numFmtId="175" fontId="98" fillId="77" borderId="31" xfId="2" applyNumberFormat="1" applyFont="1" applyFill="1" applyBorder="1" applyAlignment="1">
      <alignment horizontal="center" vertical="center"/>
    </xf>
    <xf numFmtId="175" fontId="98" fillId="77" borderId="6" xfId="2" applyNumberFormat="1" applyFont="1" applyFill="1" applyBorder="1" applyAlignment="1">
      <alignment horizontal="center" vertical="center"/>
    </xf>
    <xf numFmtId="175" fontId="98" fillId="79" borderId="31" xfId="2" applyNumberFormat="1" applyFont="1" applyFill="1" applyBorder="1" applyAlignment="1">
      <alignment horizontal="center" vertical="center"/>
    </xf>
    <xf numFmtId="175" fontId="98" fillId="79" borderId="43" xfId="2" applyNumberFormat="1" applyFont="1" applyFill="1" applyBorder="1" applyAlignment="1">
      <alignment horizontal="center" vertical="center"/>
    </xf>
    <xf numFmtId="175" fontId="98" fillId="80" borderId="83" xfId="2" applyNumberFormat="1" applyFont="1" applyFill="1" applyBorder="1" applyAlignment="1">
      <alignment horizontal="center" vertical="center"/>
    </xf>
    <xf numFmtId="175" fontId="98" fillId="81" borderId="83" xfId="2" applyNumberFormat="1" applyFont="1" applyFill="1" applyBorder="1" applyAlignment="1">
      <alignment horizontal="center" vertical="center"/>
    </xf>
    <xf numFmtId="175" fontId="98" fillId="71" borderId="31" xfId="2" applyNumberFormat="1" applyFont="1" applyFill="1" applyBorder="1" applyAlignment="1">
      <alignment horizontal="center" vertical="center"/>
    </xf>
    <xf numFmtId="175" fontId="98" fillId="71" borderId="1" xfId="2" applyNumberFormat="1" applyFont="1" applyFill="1" applyBorder="1" applyAlignment="1">
      <alignment horizontal="center" vertical="center"/>
    </xf>
    <xf numFmtId="175" fontId="98" fillId="71" borderId="43" xfId="2" applyNumberFormat="1" applyFont="1" applyFill="1" applyBorder="1" applyAlignment="1">
      <alignment horizontal="center" vertical="center"/>
    </xf>
    <xf numFmtId="0" fontId="39" fillId="72" borderId="49" xfId="0" applyFont="1" applyFill="1" applyBorder="1" applyAlignment="1">
      <alignment horizontal="center" vertical="center" wrapText="1"/>
    </xf>
    <xf numFmtId="0" fontId="39" fillId="72" borderId="62" xfId="0" applyFont="1" applyFill="1" applyBorder="1" applyAlignment="1">
      <alignment horizontal="center" vertical="center" wrapText="1"/>
    </xf>
    <xf numFmtId="0" fontId="39" fillId="72" borderId="37" xfId="0" applyFont="1" applyFill="1" applyBorder="1" applyAlignment="1">
      <alignment horizontal="center" vertical="center" wrapText="1"/>
    </xf>
    <xf numFmtId="0" fontId="39" fillId="73" borderId="47" xfId="0" applyFont="1" applyFill="1" applyBorder="1" applyAlignment="1">
      <alignment horizontal="center" vertical="center" wrapText="1"/>
    </xf>
    <xf numFmtId="0" fontId="39" fillId="74" borderId="30" xfId="0" applyFont="1" applyFill="1" applyBorder="1" applyAlignment="1">
      <alignment horizontal="center" vertical="center" wrapText="1"/>
    </xf>
    <xf numFmtId="0" fontId="39" fillId="74" borderId="47" xfId="0" applyFont="1" applyFill="1" applyBorder="1" applyAlignment="1">
      <alignment horizontal="center" vertical="center" wrapText="1"/>
    </xf>
    <xf numFmtId="0" fontId="39" fillId="74" borderId="33" xfId="0" applyFont="1" applyFill="1" applyBorder="1" applyAlignment="1">
      <alignment horizontal="center" vertical="center" wrapText="1"/>
    </xf>
    <xf numFmtId="0" fontId="39" fillId="73" borderId="33" xfId="0" applyFont="1" applyFill="1" applyBorder="1" applyAlignment="1">
      <alignment horizontal="center" vertical="center" wrapText="1"/>
    </xf>
    <xf numFmtId="0" fontId="39" fillId="73" borderId="37" xfId="0" applyFont="1" applyFill="1" applyBorder="1" applyAlignment="1">
      <alignment horizontal="center" vertical="center" wrapText="1"/>
    </xf>
    <xf numFmtId="0" fontId="39" fillId="73" borderId="48" xfId="0" applyFont="1" applyFill="1" applyBorder="1" applyAlignment="1">
      <alignment horizontal="center" vertical="center" wrapText="1"/>
    </xf>
    <xf numFmtId="0" fontId="39" fillId="74" borderId="48" xfId="0" applyFont="1" applyFill="1" applyBorder="1" applyAlignment="1">
      <alignment horizontal="center" vertical="center" wrapText="1"/>
    </xf>
    <xf numFmtId="0" fontId="39" fillId="76" borderId="30" xfId="0" applyFont="1" applyFill="1" applyBorder="1" applyAlignment="1">
      <alignment horizontal="center" vertical="center" wrapText="1"/>
    </xf>
    <xf numFmtId="0" fontId="39" fillId="76" borderId="47" xfId="0" applyFont="1" applyFill="1" applyBorder="1" applyAlignment="1">
      <alignment horizontal="center" vertical="center" wrapText="1"/>
    </xf>
    <xf numFmtId="0" fontId="39" fillId="77" borderId="30" xfId="0" applyFont="1" applyFill="1" applyBorder="1" applyAlignment="1">
      <alignment horizontal="center" vertical="center" wrapText="1"/>
    </xf>
    <xf numFmtId="0" fontId="39" fillId="77" borderId="50" xfId="0" applyFont="1" applyFill="1" applyBorder="1" applyAlignment="1">
      <alignment horizontal="center" vertical="center" wrapText="1"/>
    </xf>
    <xf numFmtId="0" fontId="39" fillId="76" borderId="33" xfId="0" applyFont="1" applyFill="1" applyBorder="1" applyAlignment="1">
      <alignment horizontal="center" vertical="center"/>
    </xf>
    <xf numFmtId="0" fontId="39" fillId="77" borderId="33" xfId="0" applyFont="1" applyFill="1" applyBorder="1" applyAlignment="1">
      <alignment horizontal="center" vertical="center"/>
    </xf>
    <xf numFmtId="0" fontId="39" fillId="20" borderId="80" xfId="0" applyFont="1" applyFill="1" applyBorder="1" applyAlignment="1">
      <alignment horizontal="center" vertical="center" wrapText="1"/>
    </xf>
    <xf numFmtId="0" fontId="39" fillId="76" borderId="48" xfId="0" applyFont="1" applyFill="1" applyBorder="1" applyAlignment="1">
      <alignment horizontal="center" vertical="center" wrapText="1"/>
    </xf>
    <xf numFmtId="0" fontId="39" fillId="77" borderId="52" xfId="0" applyFont="1" applyFill="1" applyBorder="1" applyAlignment="1">
      <alignment horizontal="center" vertical="center" wrapText="1"/>
    </xf>
    <xf numFmtId="0" fontId="39" fillId="80" borderId="84" xfId="0" applyFont="1" applyFill="1" applyBorder="1" applyAlignment="1">
      <alignment horizontal="center" vertical="center" wrapText="1"/>
    </xf>
    <xf numFmtId="0" fontId="39" fillId="71" borderId="38" xfId="0" applyFont="1" applyFill="1" applyBorder="1" applyAlignment="1">
      <alignment horizontal="center" vertical="center" wrapText="1"/>
    </xf>
    <xf numFmtId="0" fontId="39" fillId="71" borderId="5" xfId="0" applyFont="1" applyFill="1" applyBorder="1" applyAlignment="1">
      <alignment horizontal="center" vertical="center" wrapText="1"/>
    </xf>
    <xf numFmtId="0" fontId="39" fillId="71" borderId="44" xfId="0" applyFont="1" applyFill="1" applyBorder="1" applyAlignment="1">
      <alignment horizontal="center" vertical="center" wrapText="1"/>
    </xf>
    <xf numFmtId="0" fontId="39" fillId="79" borderId="38" xfId="0" applyFont="1" applyFill="1" applyBorder="1" applyAlignment="1">
      <alignment horizontal="center" vertical="center" wrapText="1"/>
    </xf>
    <xf numFmtId="0" fontId="39" fillId="79" borderId="44" xfId="0" applyFont="1" applyFill="1" applyBorder="1" applyAlignment="1">
      <alignment horizontal="center" vertical="center"/>
    </xf>
    <xf numFmtId="0" fontId="39" fillId="81" borderId="84" xfId="0" applyFont="1" applyFill="1" applyBorder="1" applyAlignment="1">
      <alignment horizontal="center" vertical="center"/>
    </xf>
    <xf numFmtId="0" fontId="39" fillId="79" borderId="32" xfId="0" applyFont="1" applyFill="1" applyBorder="1" applyAlignment="1">
      <alignment horizontal="center" vertical="center"/>
    </xf>
    <xf numFmtId="0" fontId="39" fillId="79" borderId="46" xfId="0" applyFont="1" applyFill="1" applyBorder="1" applyAlignment="1">
      <alignment horizontal="center" vertical="center"/>
    </xf>
    <xf numFmtId="0" fontId="39" fillId="80" borderId="85" xfId="0" applyFont="1" applyFill="1" applyBorder="1" applyAlignment="1">
      <alignment horizontal="center" vertical="center"/>
    </xf>
    <xf numFmtId="0" fontId="39" fillId="81" borderId="85" xfId="0" applyFont="1" applyFill="1" applyBorder="1" applyAlignment="1">
      <alignment horizontal="center" vertical="center"/>
    </xf>
    <xf numFmtId="0" fontId="39" fillId="71" borderId="32" xfId="0" applyFont="1" applyFill="1" applyBorder="1" applyAlignment="1">
      <alignment horizontal="center" vertical="center"/>
    </xf>
    <xf numFmtId="0" fontId="39" fillId="71" borderId="4" xfId="0" applyFont="1" applyFill="1" applyBorder="1" applyAlignment="1">
      <alignment horizontal="center" vertical="center"/>
    </xf>
    <xf numFmtId="0" fontId="39" fillId="71" borderId="46" xfId="0" applyFont="1" applyFill="1" applyBorder="1" applyAlignment="1">
      <alignment horizontal="center" vertical="center"/>
    </xf>
    <xf numFmtId="0" fontId="39" fillId="81" borderId="83" xfId="0" applyFont="1" applyFill="1" applyBorder="1" applyAlignment="1">
      <alignment horizontal="center" vertical="center"/>
    </xf>
    <xf numFmtId="0" fontId="9" fillId="0" borderId="87" xfId="0" applyFont="1" applyBorder="1" applyAlignment="1">
      <alignment horizontal="center" vertical="center" wrapText="1"/>
    </xf>
    <xf numFmtId="10" fontId="12" fillId="0" borderId="87" xfId="0" applyNumberFormat="1" applyFont="1" applyBorder="1" applyAlignment="1">
      <alignment horizontal="left" vertical="center" wrapText="1"/>
    </xf>
    <xf numFmtId="0" fontId="12" fillId="0" borderId="87" xfId="0" applyFont="1" applyBorder="1" applyAlignment="1">
      <alignment vertical="center" wrapText="1"/>
    </xf>
    <xf numFmtId="0" fontId="12" fillId="0" borderId="87" xfId="0" applyFont="1" applyBorder="1" applyAlignment="1">
      <alignment horizontal="center" vertical="center" wrapText="1"/>
    </xf>
    <xf numFmtId="0" fontId="12" fillId="0" borderId="87" xfId="0" applyFont="1" applyBorder="1" applyAlignment="1">
      <alignment horizontal="left" vertical="center" wrapText="1"/>
    </xf>
    <xf numFmtId="10" fontId="47" fillId="2" borderId="18" xfId="0" applyNumberFormat="1" applyFont="1" applyFill="1" applyBorder="1" applyAlignment="1">
      <alignment horizontal="justify" vertical="center" wrapText="1"/>
    </xf>
    <xf numFmtId="10" fontId="46" fillId="2" borderId="20" xfId="0" applyNumberFormat="1" applyFont="1" applyFill="1" applyBorder="1" applyAlignment="1">
      <alignment horizontal="left" vertical="center" wrapText="1"/>
    </xf>
    <xf numFmtId="10" fontId="47" fillId="2" borderId="18" xfId="0" applyNumberFormat="1" applyFont="1" applyFill="1" applyBorder="1" applyAlignment="1">
      <alignment horizontal="left" vertical="center" wrapText="1"/>
    </xf>
    <xf numFmtId="10" fontId="47" fillId="2" borderId="18" xfId="0" applyNumberFormat="1" applyFont="1" applyFill="1" applyBorder="1" applyAlignment="1">
      <alignment horizontal="center" vertical="center" wrapText="1"/>
    </xf>
    <xf numFmtId="174" fontId="23" fillId="8" borderId="1" xfId="1" applyNumberFormat="1" applyFont="1" applyFill="1" applyBorder="1" applyAlignment="1" applyProtection="1">
      <alignment horizontal="center" vertical="center" wrapText="1"/>
      <protection locked="0"/>
    </xf>
    <xf numFmtId="168" fontId="24" fillId="58" borderId="38" xfId="6" applyNumberFormat="1" applyFont="1" applyFill="1" applyBorder="1" applyAlignment="1" applyProtection="1">
      <alignment vertical="center" wrapText="1"/>
      <protection hidden="1"/>
    </xf>
    <xf numFmtId="168" fontId="24" fillId="58" borderId="5" xfId="6" applyNumberFormat="1" applyFont="1" applyFill="1" applyBorder="1" applyAlignment="1" applyProtection="1">
      <alignment vertical="center" wrapText="1"/>
      <protection hidden="1"/>
    </xf>
    <xf numFmtId="168" fontId="24" fillId="58" borderId="44" xfId="6" applyNumberFormat="1" applyFont="1" applyFill="1" applyBorder="1" applyAlignment="1" applyProtection="1">
      <alignment vertical="center" wrapText="1"/>
      <protection hidden="1"/>
    </xf>
    <xf numFmtId="168" fontId="24" fillId="61" borderId="124" xfId="6" applyNumberFormat="1" applyFont="1" applyFill="1" applyBorder="1" applyAlignment="1" applyProtection="1">
      <alignment vertical="center" wrapText="1"/>
      <protection hidden="1"/>
    </xf>
    <xf numFmtId="182" fontId="10" fillId="2" borderId="18" xfId="1" applyNumberFormat="1" applyFont="1" applyFill="1" applyBorder="1" applyAlignment="1" applyProtection="1">
      <alignment horizontal="center" vertical="center"/>
      <protection hidden="1"/>
    </xf>
    <xf numFmtId="0" fontId="39" fillId="72" borderId="34" xfId="0" applyFont="1" applyFill="1" applyBorder="1" applyAlignment="1">
      <alignment horizontal="center" vertical="center" wrapText="1"/>
    </xf>
    <xf numFmtId="0" fontId="39" fillId="72" borderId="64" xfId="0" applyFont="1" applyFill="1" applyBorder="1" applyAlignment="1">
      <alignment horizontal="center" vertical="center" wrapText="1"/>
    </xf>
    <xf numFmtId="0" fontId="39" fillId="72" borderId="65" xfId="0" applyFont="1" applyFill="1" applyBorder="1" applyAlignment="1">
      <alignment horizontal="center" vertical="center" wrapText="1"/>
    </xf>
    <xf numFmtId="0" fontId="39" fillId="73" borderId="63" xfId="0" applyFont="1" applyFill="1" applyBorder="1" applyAlignment="1">
      <alignment horizontal="center" vertical="center" wrapText="1"/>
    </xf>
    <xf numFmtId="0" fontId="39" fillId="73" borderId="64" xfId="0" applyFont="1" applyFill="1" applyBorder="1" applyAlignment="1">
      <alignment horizontal="center" vertical="center" wrapText="1"/>
    </xf>
    <xf numFmtId="0" fontId="39" fillId="73" borderId="65" xfId="0" applyFont="1" applyFill="1" applyBorder="1" applyAlignment="1">
      <alignment horizontal="center" vertical="center" wrapText="1"/>
    </xf>
    <xf numFmtId="0" fontId="39" fillId="74" borderId="63" xfId="0" applyFont="1" applyFill="1" applyBorder="1" applyAlignment="1">
      <alignment horizontal="center" vertical="center" wrapText="1"/>
    </xf>
    <xf numFmtId="0" fontId="39" fillId="74" borderId="65" xfId="0" applyFont="1" applyFill="1" applyBorder="1" applyAlignment="1">
      <alignment horizontal="center" vertical="center" wrapText="1"/>
    </xf>
    <xf numFmtId="0" fontId="39" fillId="20" borderId="86" xfId="0" applyFont="1" applyFill="1" applyBorder="1" applyAlignment="1">
      <alignment horizontal="center" vertical="center" wrapText="1"/>
    </xf>
    <xf numFmtId="0" fontId="39" fillId="76" borderId="63" xfId="0" applyFont="1" applyFill="1" applyBorder="1" applyAlignment="1">
      <alignment horizontal="center" vertical="center" wrapText="1"/>
    </xf>
    <xf numFmtId="0" fontId="39" fillId="76" borderId="65" xfId="0" applyFont="1" applyFill="1" applyBorder="1" applyAlignment="1">
      <alignment horizontal="center" vertical="center" wrapText="1"/>
    </xf>
    <xf numFmtId="0" fontId="39" fillId="77" borderId="63" xfId="0" applyFont="1" applyFill="1" applyBorder="1" applyAlignment="1">
      <alignment horizontal="center" vertical="center" wrapText="1"/>
    </xf>
    <xf numFmtId="0" fontId="39" fillId="77" borderId="82" xfId="0" applyFont="1" applyFill="1" applyBorder="1" applyAlignment="1">
      <alignment horizontal="center" vertical="center" wrapText="1"/>
    </xf>
    <xf numFmtId="0" fontId="39" fillId="79" borderId="77" xfId="0" applyFont="1" applyFill="1" applyBorder="1" applyAlignment="1">
      <alignment horizontal="center" vertical="center" wrapText="1"/>
    </xf>
    <xf numFmtId="0" fontId="39" fillId="79" borderId="78" xfId="0" applyFont="1" applyFill="1" applyBorder="1" applyAlignment="1">
      <alignment horizontal="center" vertical="center"/>
    </xf>
    <xf numFmtId="0" fontId="39" fillId="80" borderId="215" xfId="0" applyFont="1" applyFill="1" applyBorder="1" applyAlignment="1">
      <alignment horizontal="center" vertical="center" wrapText="1"/>
    </xf>
    <xf numFmtId="0" fontId="39" fillId="81" borderId="215" xfId="0" applyFont="1" applyFill="1" applyBorder="1" applyAlignment="1">
      <alignment horizontal="center" vertical="center"/>
    </xf>
    <xf numFmtId="0" fontId="39" fillId="71" borderId="77" xfId="0" applyFont="1" applyFill="1" applyBorder="1" applyAlignment="1">
      <alignment horizontal="center" vertical="center" wrapText="1"/>
    </xf>
    <xf numFmtId="0" fontId="39" fillId="71" borderId="10" xfId="0" applyFont="1" applyFill="1" applyBorder="1" applyAlignment="1">
      <alignment horizontal="center" vertical="center" wrapText="1"/>
    </xf>
    <xf numFmtId="0" fontId="39" fillId="71" borderId="78" xfId="0" applyFont="1" applyFill="1" applyBorder="1" applyAlignment="1">
      <alignment horizontal="center" vertical="center" wrapText="1"/>
    </xf>
    <xf numFmtId="175" fontId="39" fillId="79" borderId="135" xfId="2" applyNumberFormat="1" applyFont="1" applyFill="1" applyBorder="1" applyAlignment="1">
      <alignment horizontal="center" vertical="center"/>
    </xf>
    <xf numFmtId="175" fontId="39" fillId="81" borderId="216" xfId="2" applyNumberFormat="1" applyFont="1" applyFill="1" applyBorder="1" applyAlignment="1">
      <alignment horizontal="center" vertical="center"/>
    </xf>
    <xf numFmtId="175" fontId="39" fillId="68" borderId="40" xfId="26" applyNumberFormat="1" applyFont="1" applyFill="1" applyBorder="1" applyAlignment="1">
      <alignment horizontal="center" vertical="center" wrapText="1"/>
    </xf>
    <xf numFmtId="175" fontId="39" fillId="68" borderId="204" xfId="26" applyNumberFormat="1" applyFont="1" applyFill="1" applyBorder="1" applyAlignment="1">
      <alignment horizontal="center" vertical="center" wrapText="1"/>
    </xf>
    <xf numFmtId="175" fontId="39" fillId="68" borderId="217" xfId="26" applyNumberFormat="1" applyFont="1" applyFill="1" applyBorder="1" applyAlignment="1">
      <alignment horizontal="center" vertical="center" wrapText="1"/>
    </xf>
    <xf numFmtId="175" fontId="39" fillId="70" borderId="218" xfId="26" applyNumberFormat="1" applyFont="1" applyFill="1" applyBorder="1" applyAlignment="1">
      <alignment horizontal="center" vertical="center" wrapText="1"/>
    </xf>
    <xf numFmtId="175" fontId="39" fillId="70" borderId="219" xfId="26" applyNumberFormat="1" applyFont="1" applyFill="1" applyBorder="1" applyAlignment="1">
      <alignment horizontal="center" vertical="center" wrapText="1"/>
    </xf>
    <xf numFmtId="0" fontId="39" fillId="72" borderId="205" xfId="0" applyFont="1" applyFill="1" applyBorder="1" applyAlignment="1">
      <alignment horizontal="center" vertical="center" wrapText="1"/>
    </xf>
    <xf numFmtId="0" fontId="39" fillId="72" borderId="214" xfId="0" applyFont="1" applyFill="1" applyBorder="1" applyAlignment="1">
      <alignment horizontal="center" vertical="center" wrapText="1"/>
    </xf>
    <xf numFmtId="0" fontId="39" fillId="73" borderId="204" xfId="0" applyFont="1" applyFill="1" applyBorder="1" applyAlignment="1">
      <alignment horizontal="center" vertical="center" wrapText="1"/>
    </xf>
    <xf numFmtId="0" fontId="39" fillId="73" borderId="214" xfId="0" applyFont="1" applyFill="1" applyBorder="1" applyAlignment="1">
      <alignment horizontal="center" vertical="center" wrapText="1"/>
    </xf>
    <xf numFmtId="0" fontId="39" fillId="73" borderId="206" xfId="0" applyFont="1" applyFill="1" applyBorder="1" applyAlignment="1">
      <alignment horizontal="center" vertical="center" wrapText="1"/>
    </xf>
    <xf numFmtId="0" fontId="39" fillId="74" borderId="204" xfId="0" applyFont="1" applyFill="1" applyBorder="1" applyAlignment="1">
      <alignment horizontal="center" vertical="center" wrapText="1"/>
    </xf>
    <xf numFmtId="0" fontId="39" fillId="74" borderId="206" xfId="0" applyFont="1" applyFill="1" applyBorder="1" applyAlignment="1">
      <alignment horizontal="center" vertical="center" wrapText="1"/>
    </xf>
    <xf numFmtId="0" fontId="39" fillId="20" borderId="213" xfId="0" applyFont="1" applyFill="1" applyBorder="1" applyAlignment="1">
      <alignment horizontal="center" vertical="center" wrapText="1"/>
    </xf>
    <xf numFmtId="0" fontId="39" fillId="76" borderId="204" xfId="0" applyFont="1" applyFill="1" applyBorder="1" applyAlignment="1">
      <alignment horizontal="center" vertical="center"/>
    </xf>
    <xf numFmtId="0" fontId="39" fillId="76" borderId="206" xfId="0" applyFont="1" applyFill="1" applyBorder="1" applyAlignment="1">
      <alignment horizontal="center" vertical="center" wrapText="1"/>
    </xf>
    <xf numFmtId="0" fontId="39" fillId="77" borderId="204" xfId="0" applyFont="1" applyFill="1" applyBorder="1" applyAlignment="1">
      <alignment horizontal="center" vertical="center"/>
    </xf>
    <xf numFmtId="0" fontId="39" fillId="77" borderId="217" xfId="0" applyFont="1" applyFill="1" applyBorder="1" applyAlignment="1">
      <alignment horizontal="center" vertical="center" wrapText="1"/>
    </xf>
    <xf numFmtId="0" fontId="39" fillId="79" borderId="204" xfId="0" applyFont="1" applyFill="1" applyBorder="1" applyAlignment="1">
      <alignment horizontal="center" vertical="center"/>
    </xf>
    <xf numFmtId="0" fontId="39" fillId="79" borderId="206" xfId="0" applyFont="1" applyFill="1" applyBorder="1" applyAlignment="1">
      <alignment horizontal="center" vertical="center"/>
    </xf>
    <xf numFmtId="0" fontId="39" fillId="80" borderId="213" xfId="0" applyFont="1" applyFill="1" applyBorder="1" applyAlignment="1">
      <alignment horizontal="center" vertical="center"/>
    </xf>
    <xf numFmtId="0" fontId="39" fillId="81" borderId="213" xfId="0" applyFont="1" applyFill="1" applyBorder="1" applyAlignment="1">
      <alignment horizontal="center" vertical="center"/>
    </xf>
    <xf numFmtId="0" fontId="39" fillId="71" borderId="204" xfId="0" applyFont="1" applyFill="1" applyBorder="1" applyAlignment="1">
      <alignment horizontal="center" vertical="center"/>
    </xf>
    <xf numFmtId="0" fontId="39" fillId="71" borderId="214" xfId="0" applyFont="1" applyFill="1" applyBorder="1" applyAlignment="1">
      <alignment horizontal="center" vertical="center"/>
    </xf>
    <xf numFmtId="0" fontId="39" fillId="71" borderId="206" xfId="0" applyFont="1" applyFill="1" applyBorder="1" applyAlignment="1">
      <alignment horizontal="center" vertical="center"/>
    </xf>
    <xf numFmtId="175" fontId="98" fillId="61" borderId="38" xfId="2" applyNumberFormat="1" applyFont="1" applyFill="1" applyBorder="1" applyAlignment="1">
      <alignment horizontal="center" vertical="center" wrapText="1"/>
    </xf>
    <xf numFmtId="175" fontId="98" fillId="61" borderId="14" xfId="2" applyNumberFormat="1" applyFont="1" applyFill="1" applyBorder="1" applyAlignment="1">
      <alignment horizontal="center" vertical="center" wrapText="1"/>
    </xf>
    <xf numFmtId="175" fontId="98" fillId="61" borderId="44" xfId="2" applyNumberFormat="1" applyFont="1" applyFill="1" applyBorder="1" applyAlignment="1">
      <alignment horizontal="center" vertical="center" wrapText="1"/>
    </xf>
    <xf numFmtId="175" fontId="98" fillId="67" borderId="31" xfId="2" applyNumberFormat="1" applyFont="1" applyFill="1" applyBorder="1" applyAlignment="1">
      <alignment horizontal="center" vertical="center" wrapText="1"/>
    </xf>
    <xf numFmtId="175" fontId="98" fillId="67" borderId="1" xfId="2" applyNumberFormat="1" applyFont="1" applyFill="1" applyBorder="1" applyAlignment="1">
      <alignment horizontal="center" vertical="center" wrapText="1"/>
    </xf>
    <xf numFmtId="175" fontId="98" fillId="67" borderId="43" xfId="2" applyNumberFormat="1" applyFont="1" applyFill="1" applyBorder="1" applyAlignment="1">
      <alignment horizontal="center" vertical="center" wrapText="1"/>
    </xf>
    <xf numFmtId="175" fontId="98" fillId="70" borderId="118" xfId="2" applyNumberFormat="1" applyFont="1" applyFill="1" applyBorder="1" applyAlignment="1">
      <alignment horizontal="center" vertical="center" wrapText="1"/>
    </xf>
    <xf numFmtId="175" fontId="98" fillId="70" borderId="144" xfId="2" applyNumberFormat="1" applyFont="1" applyFill="1" applyBorder="1" applyAlignment="1">
      <alignment horizontal="center" vertical="center" wrapText="1"/>
    </xf>
    <xf numFmtId="175" fontId="98" fillId="20" borderId="167" xfId="2" applyNumberFormat="1" applyFont="1" applyFill="1" applyBorder="1" applyAlignment="1">
      <alignment horizontal="center" vertical="center"/>
    </xf>
    <xf numFmtId="175" fontId="98" fillId="80" borderId="80" xfId="2" applyNumberFormat="1" applyFont="1" applyFill="1" applyBorder="1" applyAlignment="1">
      <alignment horizontal="center" vertical="center"/>
    </xf>
    <xf numFmtId="175" fontId="98" fillId="81" borderId="80" xfId="2" applyNumberFormat="1" applyFont="1" applyFill="1" applyBorder="1" applyAlignment="1">
      <alignment horizontal="center" vertical="center"/>
    </xf>
    <xf numFmtId="175" fontId="98" fillId="79" borderId="118" xfId="2" applyNumberFormat="1" applyFont="1" applyFill="1" applyBorder="1" applyAlignment="1">
      <alignment horizontal="center" vertical="center"/>
    </xf>
    <xf numFmtId="175" fontId="98" fillId="81" borderId="173" xfId="2" applyNumberFormat="1" applyFont="1" applyFill="1" applyBorder="1" applyAlignment="1">
      <alignment horizontal="center" vertical="center"/>
    </xf>
    <xf numFmtId="0" fontId="97" fillId="0" borderId="210" xfId="0" applyFont="1" applyBorder="1" applyAlignment="1">
      <alignment vertical="top"/>
    </xf>
    <xf numFmtId="0" fontId="97" fillId="0" borderId="211" xfId="0" applyFont="1" applyBorder="1" applyAlignment="1">
      <alignment vertical="top"/>
    </xf>
    <xf numFmtId="0" fontId="97" fillId="0" borderId="212" xfId="0" applyFont="1" applyBorder="1" applyAlignment="1">
      <alignment vertical="top"/>
    </xf>
    <xf numFmtId="6" fontId="24" fillId="0" borderId="1" xfId="0" applyNumberFormat="1" applyFont="1" applyBorder="1" applyAlignment="1">
      <alignment vertical="center" wrapText="1"/>
    </xf>
    <xf numFmtId="167" fontId="24" fillId="2" borderId="1" xfId="1" applyNumberFormat="1" applyFont="1" applyFill="1" applyBorder="1" applyAlignment="1" applyProtection="1">
      <alignment vertical="center" wrapText="1"/>
      <protection locked="0"/>
    </xf>
    <xf numFmtId="0" fontId="17" fillId="6" borderId="0" xfId="0" applyFont="1" applyFill="1" applyAlignment="1">
      <alignment horizontal="left" vertical="center" wrapText="1"/>
    </xf>
    <xf numFmtId="0" fontId="61" fillId="5" borderId="0" xfId="0" applyFont="1" applyFill="1" applyAlignment="1">
      <alignment horizontal="center" vertical="center" wrapText="1"/>
    </xf>
    <xf numFmtId="0" fontId="13" fillId="6" borderId="0" xfId="0" applyFont="1" applyFill="1" applyAlignment="1">
      <alignment horizontal="center" vertical="center" wrapText="1"/>
    </xf>
    <xf numFmtId="0" fontId="36" fillId="6" borderId="0" xfId="0" applyFont="1" applyFill="1" applyAlignment="1">
      <alignment horizontal="center" vertical="center" wrapText="1"/>
    </xf>
    <xf numFmtId="0" fontId="0" fillId="2" borderId="1" xfId="0" applyFill="1" applyBorder="1" applyAlignment="1">
      <alignment horizontal="center"/>
    </xf>
    <xf numFmtId="0" fontId="0" fillId="2" borderId="7" xfId="0" applyFill="1" applyBorder="1" applyAlignment="1">
      <alignment horizontal="center"/>
    </xf>
    <xf numFmtId="0" fontId="0" fillId="2" borderId="9"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15" xfId="0" applyFill="1" applyBorder="1" applyAlignment="1">
      <alignment horizontal="center"/>
    </xf>
    <xf numFmtId="0" fontId="0" fillId="2" borderId="14" xfId="0" applyFill="1" applyBorder="1" applyAlignment="1">
      <alignment horizontal="center"/>
    </xf>
    <xf numFmtId="0" fontId="25" fillId="2" borderId="1"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10" xfId="0" applyFont="1" applyFill="1" applyBorder="1" applyAlignment="1">
      <alignment horizontal="center" vertical="center"/>
    </xf>
    <xf numFmtId="0" fontId="7" fillId="2" borderId="1" xfId="0" applyFont="1" applyFill="1" applyBorder="1" applyAlignment="1">
      <alignment horizontal="center" vertical="center"/>
    </xf>
    <xf numFmtId="0" fontId="3" fillId="2" borderId="6"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14" fillId="2" borderId="6"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xf>
    <xf numFmtId="172" fontId="32" fillId="60" borderId="31" xfId="5" applyNumberFormat="1" applyFont="1" applyFill="1" applyBorder="1" applyAlignment="1" applyProtection="1">
      <alignment vertical="center" wrapText="1"/>
      <protection hidden="1"/>
    </xf>
    <xf numFmtId="172" fontId="32" fillId="60" borderId="1" xfId="5" applyNumberFormat="1" applyFont="1" applyFill="1" applyBorder="1" applyAlignment="1" applyProtection="1">
      <alignment vertical="center" wrapText="1"/>
      <protection hidden="1"/>
    </xf>
    <xf numFmtId="172" fontId="32" fillId="60" borderId="43" xfId="5" applyNumberFormat="1" applyFont="1" applyFill="1" applyBorder="1" applyAlignment="1" applyProtection="1">
      <alignment vertical="center" wrapText="1"/>
      <protection hidden="1"/>
    </xf>
    <xf numFmtId="168" fontId="23" fillId="60" borderId="163" xfId="6" applyNumberFormat="1" applyFont="1" applyFill="1" applyBorder="1" applyAlignment="1" applyProtection="1">
      <alignment horizontal="center" vertical="center" wrapText="1"/>
      <protection hidden="1"/>
    </xf>
    <xf numFmtId="168" fontId="23" fillId="60" borderId="121" xfId="6" applyNumberFormat="1" applyFont="1" applyFill="1" applyBorder="1" applyAlignment="1" applyProtection="1">
      <alignment horizontal="center" vertical="center" wrapText="1"/>
      <protection hidden="1"/>
    </xf>
    <xf numFmtId="168" fontId="23" fillId="60" borderId="162" xfId="6" applyNumberFormat="1" applyFont="1" applyFill="1" applyBorder="1" applyAlignment="1" applyProtection="1">
      <alignment horizontal="center" vertical="center" wrapText="1"/>
      <protection hidden="1"/>
    </xf>
    <xf numFmtId="0" fontId="31" fillId="60" borderId="63" xfId="0" applyFont="1" applyFill="1" applyBorder="1" applyAlignment="1" applyProtection="1">
      <alignment horizontal="left" vertical="center" wrapText="1"/>
      <protection hidden="1"/>
    </xf>
    <xf numFmtId="0" fontId="31" fillId="60" borderId="64" xfId="0" applyFont="1" applyFill="1" applyBorder="1" applyAlignment="1" applyProtection="1">
      <alignment horizontal="left" vertical="center" wrapText="1"/>
      <protection hidden="1"/>
    </xf>
    <xf numFmtId="0" fontId="31" fillId="60" borderId="65" xfId="0" applyFont="1" applyFill="1" applyBorder="1" applyAlignment="1" applyProtection="1">
      <alignment horizontal="left" vertical="center" wrapText="1"/>
      <protection hidden="1"/>
    </xf>
    <xf numFmtId="0" fontId="31" fillId="60" borderId="63" xfId="0" applyFont="1" applyFill="1" applyBorder="1" applyAlignment="1" applyProtection="1">
      <alignment horizontal="center" vertical="center"/>
      <protection hidden="1"/>
    </xf>
    <xf numFmtId="0" fontId="31" fillId="60" borderId="64" xfId="0" applyFont="1" applyFill="1" applyBorder="1" applyAlignment="1" applyProtection="1">
      <alignment horizontal="center" vertical="center"/>
      <protection hidden="1"/>
    </xf>
    <xf numFmtId="0" fontId="31" fillId="60" borderId="65" xfId="0" applyFont="1" applyFill="1" applyBorder="1" applyAlignment="1" applyProtection="1">
      <alignment horizontal="center" vertical="center"/>
      <protection hidden="1"/>
    </xf>
    <xf numFmtId="0" fontId="24" fillId="60" borderId="30" xfId="6" applyFont="1" applyFill="1" applyBorder="1" applyAlignment="1" applyProtection="1">
      <alignment horizontal="center" vertical="center" wrapText="1"/>
      <protection hidden="1"/>
    </xf>
    <xf numFmtId="0" fontId="24" fillId="60" borderId="36" xfId="6" applyFont="1" applyFill="1" applyBorder="1" applyAlignment="1" applyProtection="1">
      <alignment horizontal="center" vertical="center" wrapText="1"/>
      <protection hidden="1"/>
    </xf>
    <xf numFmtId="0" fontId="24" fillId="60" borderId="47" xfId="6" applyFont="1" applyFill="1" applyBorder="1" applyAlignment="1" applyProtection="1">
      <alignment horizontal="center" vertical="center" wrapText="1"/>
      <protection hidden="1"/>
    </xf>
    <xf numFmtId="0" fontId="24" fillId="60" borderId="30" xfId="6" applyFont="1" applyFill="1" applyBorder="1" applyAlignment="1" applyProtection="1">
      <alignment vertical="center" wrapText="1"/>
      <protection hidden="1"/>
    </xf>
    <xf numFmtId="0" fontId="24" fillId="60" borderId="36" xfId="6" applyFont="1" applyFill="1" applyBorder="1" applyAlignment="1" applyProtection="1">
      <alignment vertical="center" wrapText="1"/>
      <protection hidden="1"/>
    </xf>
    <xf numFmtId="0" fontId="24" fillId="60" borderId="47" xfId="6" applyFont="1" applyFill="1" applyBorder="1" applyAlignment="1" applyProtection="1">
      <alignment vertical="center" wrapText="1"/>
      <protection hidden="1"/>
    </xf>
    <xf numFmtId="176" fontId="23" fillId="60" borderId="163" xfId="2" applyNumberFormat="1" applyFont="1" applyFill="1" applyBorder="1" applyAlignment="1" applyProtection="1">
      <alignment vertical="center" wrapText="1"/>
      <protection hidden="1"/>
    </xf>
    <xf numFmtId="9" fontId="23" fillId="60" borderId="121" xfId="2" applyFont="1" applyFill="1" applyBorder="1" applyAlignment="1" applyProtection="1">
      <alignment vertical="center" wrapText="1"/>
      <protection hidden="1"/>
    </xf>
    <xf numFmtId="9" fontId="23" fillId="60" borderId="162" xfId="2" applyFont="1" applyFill="1" applyBorder="1" applyAlignment="1" applyProtection="1">
      <alignment vertical="center" wrapText="1"/>
      <protection hidden="1"/>
    </xf>
    <xf numFmtId="176" fontId="24" fillId="60" borderId="220" xfId="6" applyNumberFormat="1" applyFont="1" applyFill="1" applyBorder="1" applyAlignment="1" applyProtection="1">
      <alignment horizontal="center" vertical="center" wrapText="1"/>
      <protection hidden="1"/>
    </xf>
    <xf numFmtId="176" fontId="24" fillId="60" borderId="109" xfId="6" applyNumberFormat="1" applyFont="1" applyFill="1" applyBorder="1" applyAlignment="1" applyProtection="1">
      <alignment horizontal="center" vertical="center" wrapText="1"/>
      <protection hidden="1"/>
    </xf>
    <xf numFmtId="176" fontId="24" fillId="60" borderId="221" xfId="6" applyNumberFormat="1" applyFont="1" applyFill="1" applyBorder="1" applyAlignment="1" applyProtection="1">
      <alignment horizontal="center" vertical="center" wrapText="1"/>
      <protection hidden="1"/>
    </xf>
    <xf numFmtId="172" fontId="32" fillId="0" borderId="27" xfId="5" applyNumberFormat="1" applyFont="1" applyFill="1" applyBorder="1" applyAlignment="1" applyProtection="1">
      <alignment vertical="center" wrapText="1"/>
      <protection hidden="1"/>
    </xf>
    <xf numFmtId="172" fontId="32" fillId="0" borderId="18" xfId="5" applyNumberFormat="1" applyFont="1" applyFill="1" applyBorder="1" applyAlignment="1" applyProtection="1">
      <alignment vertical="center" wrapText="1"/>
      <protection hidden="1"/>
    </xf>
    <xf numFmtId="172" fontId="32" fillId="0" borderId="26" xfId="5" applyNumberFormat="1" applyFont="1" applyFill="1" applyBorder="1" applyAlignment="1" applyProtection="1">
      <alignment vertical="center" wrapText="1"/>
      <protection hidden="1"/>
    </xf>
    <xf numFmtId="168" fontId="23" fillId="0" borderId="198" xfId="6" applyNumberFormat="1" applyFont="1" applyBorder="1" applyAlignment="1" applyProtection="1">
      <alignment horizontal="center" vertical="center" wrapText="1"/>
      <protection hidden="1"/>
    </xf>
    <xf numFmtId="0" fontId="31" fillId="0" borderId="3" xfId="0" applyFont="1" applyBorder="1" applyAlignment="1" applyProtection="1">
      <alignment horizontal="left" vertical="center" wrapText="1"/>
      <protection hidden="1"/>
    </xf>
    <xf numFmtId="0" fontId="31" fillId="0" borderId="1" xfId="0" applyFont="1" applyBorder="1" applyAlignment="1" applyProtection="1">
      <alignment horizontal="left" vertical="center" wrapText="1"/>
      <protection hidden="1"/>
    </xf>
    <xf numFmtId="0" fontId="31" fillId="0" borderId="3" xfId="0" applyFont="1" applyBorder="1" applyAlignment="1" applyProtection="1">
      <alignment horizontal="center" vertical="center"/>
      <protection hidden="1"/>
    </xf>
    <xf numFmtId="0" fontId="31" fillId="0" borderId="1" xfId="0" applyFont="1" applyBorder="1" applyAlignment="1" applyProtection="1">
      <alignment horizontal="center" vertical="center"/>
      <protection hidden="1"/>
    </xf>
    <xf numFmtId="0" fontId="24" fillId="0" borderId="3" xfId="6" applyFont="1" applyBorder="1" applyAlignment="1" applyProtection="1">
      <alignment vertical="center" wrapText="1"/>
      <protection hidden="1"/>
    </xf>
    <xf numFmtId="0" fontId="24" fillId="0" borderId="1" xfId="6" applyFont="1" applyBorder="1" applyAlignment="1" applyProtection="1">
      <alignment vertical="center" wrapText="1"/>
      <protection hidden="1"/>
    </xf>
    <xf numFmtId="0" fontId="24" fillId="0" borderId="3" xfId="6" applyFont="1" applyBorder="1" applyAlignment="1" applyProtection="1">
      <alignment horizontal="center" vertical="center" wrapText="1"/>
      <protection hidden="1"/>
    </xf>
    <xf numFmtId="0" fontId="24" fillId="0" borderId="1" xfId="6" applyFont="1" applyBorder="1" applyAlignment="1" applyProtection="1">
      <alignment horizontal="center" vertical="center" wrapText="1"/>
      <protection hidden="1"/>
    </xf>
    <xf numFmtId="168" fontId="23" fillId="0" borderId="115" xfId="6" applyNumberFormat="1" applyFont="1" applyBorder="1" applyAlignment="1" applyProtection="1">
      <alignment vertical="center" wrapText="1"/>
      <protection hidden="1"/>
    </xf>
    <xf numFmtId="168" fontId="23" fillId="0" borderId="198" xfId="6" applyNumberFormat="1" applyFont="1" applyBorder="1" applyAlignment="1" applyProtection="1">
      <alignment vertical="center" wrapText="1"/>
      <protection hidden="1"/>
    </xf>
    <xf numFmtId="168" fontId="23" fillId="62" borderId="163" xfId="6" applyNumberFormat="1" applyFont="1" applyFill="1" applyBorder="1" applyAlignment="1" applyProtection="1">
      <alignment horizontal="center" vertical="center" wrapText="1"/>
      <protection hidden="1"/>
    </xf>
    <xf numFmtId="168" fontId="23" fillId="62" borderId="121" xfId="6" applyNumberFormat="1" applyFont="1" applyFill="1" applyBorder="1" applyAlignment="1" applyProtection="1">
      <alignment horizontal="center" vertical="center" wrapText="1"/>
      <protection hidden="1"/>
    </xf>
    <xf numFmtId="168" fontId="23" fillId="62" borderId="162" xfId="6" applyNumberFormat="1" applyFont="1" applyFill="1" applyBorder="1" applyAlignment="1" applyProtection="1">
      <alignment horizontal="center" vertical="center" wrapText="1"/>
      <protection hidden="1"/>
    </xf>
    <xf numFmtId="0" fontId="31" fillId="58" borderId="30" xfId="0" applyFont="1" applyFill="1" applyBorder="1" applyAlignment="1" applyProtection="1">
      <alignment horizontal="center" vertical="center"/>
      <protection hidden="1"/>
    </xf>
    <xf numFmtId="0" fontId="31" fillId="58" borderId="36" xfId="0" applyFont="1" applyFill="1" applyBorder="1" applyAlignment="1" applyProtection="1">
      <alignment horizontal="center" vertical="center"/>
      <protection hidden="1"/>
    </xf>
    <xf numFmtId="0" fontId="31" fillId="58" borderId="47" xfId="0" applyFont="1" applyFill="1" applyBorder="1" applyAlignment="1" applyProtection="1">
      <alignment horizontal="center" vertical="center"/>
      <protection hidden="1"/>
    </xf>
    <xf numFmtId="0" fontId="24" fillId="58" borderId="31" xfId="6" applyFont="1" applyFill="1" applyBorder="1" applyAlignment="1" applyProtection="1">
      <alignment vertical="center" wrapText="1"/>
      <protection hidden="1"/>
    </xf>
    <xf numFmtId="0" fontId="24" fillId="58" borderId="1" xfId="6" applyFont="1" applyFill="1" applyBorder="1" applyAlignment="1" applyProtection="1">
      <alignment vertical="center" wrapText="1"/>
      <protection hidden="1"/>
    </xf>
    <xf numFmtId="0" fontId="24" fillId="58" borderId="43" xfId="6" applyFont="1" applyFill="1" applyBorder="1" applyAlignment="1" applyProtection="1">
      <alignment vertical="center" wrapText="1"/>
      <protection hidden="1"/>
    </xf>
    <xf numFmtId="0" fontId="24" fillId="58" borderId="31" xfId="6" applyFont="1" applyFill="1" applyBorder="1" applyAlignment="1" applyProtection="1">
      <alignment horizontal="center" vertical="center" wrapText="1"/>
      <protection hidden="1"/>
    </xf>
    <xf numFmtId="0" fontId="24" fillId="58" borderId="1" xfId="6" applyFont="1" applyFill="1" applyBorder="1" applyAlignment="1" applyProtection="1">
      <alignment horizontal="center" vertical="center" wrapText="1"/>
      <protection hidden="1"/>
    </xf>
    <xf numFmtId="0" fontId="24" fillId="58" borderId="43" xfId="6" applyFont="1" applyFill="1" applyBorder="1" applyAlignment="1" applyProtection="1">
      <alignment horizontal="center" vertical="center" wrapText="1"/>
      <protection hidden="1"/>
    </xf>
    <xf numFmtId="168" fontId="23" fillId="59" borderId="200" xfId="6" applyNumberFormat="1" applyFont="1" applyFill="1" applyBorder="1" applyAlignment="1" applyProtection="1">
      <alignment vertical="center" wrapText="1"/>
      <protection hidden="1"/>
    </xf>
    <xf numFmtId="168" fontId="23" fillId="59" borderId="201" xfId="6" applyNumberFormat="1" applyFont="1" applyFill="1" applyBorder="1" applyAlignment="1" applyProtection="1">
      <alignment vertical="center" wrapText="1"/>
      <protection hidden="1"/>
    </xf>
    <xf numFmtId="168" fontId="23" fillId="59" borderId="202" xfId="6" applyNumberFormat="1" applyFont="1" applyFill="1" applyBorder="1" applyAlignment="1" applyProtection="1">
      <alignment vertical="center" wrapText="1"/>
      <protection hidden="1"/>
    </xf>
    <xf numFmtId="172" fontId="32" fillId="58" borderId="31" xfId="5" applyNumberFormat="1" applyFont="1" applyFill="1" applyBorder="1" applyAlignment="1" applyProtection="1">
      <alignment vertical="center" wrapText="1"/>
      <protection hidden="1"/>
    </xf>
    <xf numFmtId="172" fontId="32" fillId="58" borderId="1" xfId="5" applyNumberFormat="1" applyFont="1" applyFill="1" applyBorder="1" applyAlignment="1" applyProtection="1">
      <alignment vertical="center" wrapText="1"/>
      <protection hidden="1"/>
    </xf>
    <xf numFmtId="172" fontId="32" fillId="58" borderId="43" xfId="5" applyNumberFormat="1" applyFont="1" applyFill="1" applyBorder="1" applyAlignment="1" applyProtection="1">
      <alignment vertical="center" wrapText="1"/>
      <protection hidden="1"/>
    </xf>
    <xf numFmtId="168" fontId="23" fillId="58" borderId="163" xfId="6" applyNumberFormat="1" applyFont="1" applyFill="1" applyBorder="1" applyAlignment="1" applyProtection="1">
      <alignment horizontal="center" vertical="center" wrapText="1"/>
      <protection hidden="1"/>
    </xf>
    <xf numFmtId="168" fontId="23" fillId="58" borderId="121" xfId="6" applyNumberFormat="1" applyFont="1" applyFill="1" applyBorder="1" applyAlignment="1" applyProtection="1">
      <alignment horizontal="center" vertical="center" wrapText="1"/>
      <protection hidden="1"/>
    </xf>
    <xf numFmtId="168" fontId="23" fillId="58" borderId="162" xfId="6" applyNumberFormat="1" applyFont="1" applyFill="1" applyBorder="1" applyAlignment="1" applyProtection="1">
      <alignment horizontal="center" vertical="center" wrapText="1"/>
      <protection hidden="1"/>
    </xf>
    <xf numFmtId="0" fontId="31" fillId="62" borderId="30" xfId="0" applyFont="1" applyFill="1" applyBorder="1" applyAlignment="1" applyProtection="1">
      <alignment horizontal="center" vertical="center"/>
      <protection hidden="1"/>
    </xf>
    <xf numFmtId="0" fontId="31" fillId="62" borderId="36" xfId="0" applyFont="1" applyFill="1" applyBorder="1" applyAlignment="1" applyProtection="1">
      <alignment horizontal="center" vertical="center"/>
      <protection hidden="1"/>
    </xf>
    <xf numFmtId="0" fontId="31" fillId="62" borderId="47" xfId="0" applyFont="1" applyFill="1" applyBorder="1" applyAlignment="1" applyProtection="1">
      <alignment horizontal="center" vertical="center"/>
      <protection hidden="1"/>
    </xf>
    <xf numFmtId="0" fontId="24" fillId="62" borderId="31" xfId="6" applyFont="1" applyFill="1" applyBorder="1" applyAlignment="1" applyProtection="1">
      <alignment vertical="center" wrapText="1"/>
      <protection hidden="1"/>
    </xf>
    <xf numFmtId="0" fontId="24" fillId="62" borderId="1" xfId="6" applyFont="1" applyFill="1" applyBorder="1" applyAlignment="1" applyProtection="1">
      <alignment vertical="center" wrapText="1"/>
      <protection hidden="1"/>
    </xf>
    <xf numFmtId="0" fontId="24" fillId="62" borderId="43" xfId="6" applyFont="1" applyFill="1" applyBorder="1" applyAlignment="1" applyProtection="1">
      <alignment vertical="center" wrapText="1"/>
      <protection hidden="1"/>
    </xf>
    <xf numFmtId="0" fontId="24" fillId="62" borderId="31" xfId="6" applyFont="1" applyFill="1" applyBorder="1" applyAlignment="1" applyProtection="1">
      <alignment horizontal="center" vertical="center" wrapText="1"/>
      <protection hidden="1"/>
    </xf>
    <xf numFmtId="0" fontId="24" fillId="62" borderId="1" xfId="6" applyFont="1" applyFill="1" applyBorder="1" applyAlignment="1" applyProtection="1">
      <alignment horizontal="center" vertical="center" wrapText="1"/>
      <protection hidden="1"/>
    </xf>
    <xf numFmtId="0" fontId="24" fillId="62" borderId="43" xfId="6" applyFont="1" applyFill="1" applyBorder="1" applyAlignment="1" applyProtection="1">
      <alignment horizontal="center" vertical="center" wrapText="1"/>
      <protection hidden="1"/>
    </xf>
    <xf numFmtId="168" fontId="23" fillId="62" borderId="200" xfId="6" applyNumberFormat="1" applyFont="1" applyFill="1" applyBorder="1" applyAlignment="1" applyProtection="1">
      <alignment vertical="center" wrapText="1"/>
      <protection hidden="1"/>
    </xf>
    <xf numFmtId="168" fontId="23" fillId="62" borderId="201" xfId="6" applyNumberFormat="1" applyFont="1" applyFill="1" applyBorder="1" applyAlignment="1" applyProtection="1">
      <alignment vertical="center" wrapText="1"/>
      <protection hidden="1"/>
    </xf>
    <xf numFmtId="168" fontId="23" fillId="62" borderId="202" xfId="6" applyNumberFormat="1" applyFont="1" applyFill="1" applyBorder="1" applyAlignment="1" applyProtection="1">
      <alignment vertical="center" wrapText="1"/>
      <protection hidden="1"/>
    </xf>
    <xf numFmtId="168" fontId="23" fillId="62" borderId="163" xfId="6" applyNumberFormat="1" applyFont="1" applyFill="1" applyBorder="1" applyAlignment="1" applyProtection="1">
      <alignment vertical="center" wrapText="1"/>
      <protection hidden="1"/>
    </xf>
    <xf numFmtId="168" fontId="23" fillId="62" borderId="121" xfId="6" applyNumberFormat="1" applyFont="1" applyFill="1" applyBorder="1" applyAlignment="1" applyProtection="1">
      <alignment vertical="center" wrapText="1"/>
      <protection hidden="1"/>
    </xf>
    <xf numFmtId="168" fontId="23" fillId="62" borderId="162" xfId="6" applyNumberFormat="1" applyFont="1" applyFill="1" applyBorder="1" applyAlignment="1" applyProtection="1">
      <alignment vertical="center" wrapText="1"/>
      <protection hidden="1"/>
    </xf>
    <xf numFmtId="168" fontId="23" fillId="61" borderId="163" xfId="6" applyNumberFormat="1" applyFont="1" applyFill="1" applyBorder="1" applyAlignment="1" applyProtection="1">
      <alignment vertical="center" wrapText="1"/>
      <protection hidden="1"/>
    </xf>
    <xf numFmtId="168" fontId="23" fillId="61" borderId="121" xfId="6" applyNumberFormat="1" applyFont="1" applyFill="1" applyBorder="1" applyAlignment="1" applyProtection="1">
      <alignment vertical="center" wrapText="1"/>
      <protection hidden="1"/>
    </xf>
    <xf numFmtId="168" fontId="23" fillId="61" borderId="162" xfId="6" applyNumberFormat="1" applyFont="1" applyFill="1" applyBorder="1" applyAlignment="1" applyProtection="1">
      <alignment vertical="center" wrapText="1"/>
      <protection hidden="1"/>
    </xf>
    <xf numFmtId="168" fontId="23" fillId="58" borderId="163" xfId="6" applyNumberFormat="1" applyFont="1" applyFill="1" applyBorder="1" applyAlignment="1" applyProtection="1">
      <alignment vertical="center" wrapText="1"/>
      <protection hidden="1"/>
    </xf>
    <xf numFmtId="168" fontId="23" fillId="58" borderId="121" xfId="6" applyNumberFormat="1" applyFont="1" applyFill="1" applyBorder="1" applyAlignment="1" applyProtection="1">
      <alignment vertical="center" wrapText="1"/>
      <protection hidden="1"/>
    </xf>
    <xf numFmtId="168" fontId="23" fillId="58" borderId="162" xfId="6" applyNumberFormat="1" applyFont="1" applyFill="1" applyBorder="1" applyAlignment="1" applyProtection="1">
      <alignment vertical="center" wrapText="1"/>
      <protection hidden="1"/>
    </xf>
    <xf numFmtId="168" fontId="23" fillId="61" borderId="163" xfId="6" applyNumberFormat="1" applyFont="1" applyFill="1" applyBorder="1" applyAlignment="1" applyProtection="1">
      <alignment horizontal="center" vertical="center" wrapText="1"/>
      <protection hidden="1"/>
    </xf>
    <xf numFmtId="168" fontId="23" fillId="61" borderId="121" xfId="6" applyNumberFormat="1" applyFont="1" applyFill="1" applyBorder="1" applyAlignment="1" applyProtection="1">
      <alignment horizontal="center" vertical="center" wrapText="1"/>
      <protection hidden="1"/>
    </xf>
    <xf numFmtId="168" fontId="23" fillId="61" borderId="162" xfId="6" applyNumberFormat="1" applyFont="1" applyFill="1" applyBorder="1" applyAlignment="1" applyProtection="1">
      <alignment horizontal="center" vertical="center" wrapText="1"/>
      <protection hidden="1"/>
    </xf>
    <xf numFmtId="168" fontId="23" fillId="59" borderId="163" xfId="6" applyNumberFormat="1" applyFont="1" applyFill="1" applyBorder="1" applyAlignment="1" applyProtection="1">
      <alignment horizontal="center" vertical="center" wrapText="1"/>
      <protection hidden="1"/>
    </xf>
    <xf numFmtId="168" fontId="23" fillId="59" borderId="121" xfId="6" applyNumberFormat="1" applyFont="1" applyFill="1" applyBorder="1" applyAlignment="1" applyProtection="1">
      <alignment horizontal="center" vertical="center" wrapText="1"/>
      <protection hidden="1"/>
    </xf>
    <xf numFmtId="168" fontId="23" fillId="59" borderId="162" xfId="6" applyNumberFormat="1" applyFont="1" applyFill="1" applyBorder="1" applyAlignment="1" applyProtection="1">
      <alignment horizontal="center" vertical="center" wrapText="1"/>
      <protection hidden="1"/>
    </xf>
    <xf numFmtId="172" fontId="32" fillId="62" borderId="31" xfId="5" applyNumberFormat="1" applyFont="1" applyFill="1" applyBorder="1" applyAlignment="1" applyProtection="1">
      <alignment vertical="center" wrapText="1"/>
      <protection hidden="1"/>
    </xf>
    <xf numFmtId="172" fontId="32" fillId="62" borderId="1" xfId="5" applyNumberFormat="1" applyFont="1" applyFill="1" applyBorder="1" applyAlignment="1" applyProtection="1">
      <alignment vertical="center" wrapText="1"/>
      <protection hidden="1"/>
    </xf>
    <xf numFmtId="172" fontId="32" fillId="62" borderId="43" xfId="5" applyNumberFormat="1" applyFont="1" applyFill="1" applyBorder="1" applyAlignment="1" applyProtection="1">
      <alignment vertical="center" wrapText="1"/>
      <protection hidden="1"/>
    </xf>
    <xf numFmtId="0" fontId="31" fillId="63" borderId="63" xfId="0" applyFont="1" applyFill="1" applyBorder="1" applyAlignment="1" applyProtection="1">
      <alignment horizontal="center" vertical="center" wrapText="1"/>
      <protection hidden="1"/>
    </xf>
    <xf numFmtId="0" fontId="31" fillId="63" borderId="64" xfId="0" applyFont="1" applyFill="1" applyBorder="1" applyAlignment="1" applyProtection="1">
      <alignment horizontal="center" vertical="center" wrapText="1"/>
      <protection hidden="1"/>
    </xf>
    <xf numFmtId="0" fontId="31" fillId="63" borderId="65" xfId="0" applyFont="1" applyFill="1" applyBorder="1" applyAlignment="1" applyProtection="1">
      <alignment horizontal="center" vertical="center" wrapText="1"/>
      <protection hidden="1"/>
    </xf>
    <xf numFmtId="0" fontId="24" fillId="59" borderId="31" xfId="6" applyFont="1" applyFill="1" applyBorder="1" applyAlignment="1" applyProtection="1">
      <alignment vertical="center" wrapText="1"/>
      <protection hidden="1"/>
    </xf>
    <xf numFmtId="0" fontId="24" fillId="59" borderId="1" xfId="6" applyFont="1" applyFill="1" applyBorder="1" applyAlignment="1" applyProtection="1">
      <alignment vertical="center" wrapText="1"/>
      <protection hidden="1"/>
    </xf>
    <xf numFmtId="0" fontId="24" fillId="59" borderId="43" xfId="6" applyFont="1" applyFill="1" applyBorder="1" applyAlignment="1" applyProtection="1">
      <alignment vertical="center" wrapText="1"/>
      <protection hidden="1"/>
    </xf>
    <xf numFmtId="0" fontId="24" fillId="61" borderId="31" xfId="6" applyFont="1" applyFill="1" applyBorder="1" applyAlignment="1" applyProtection="1">
      <alignment vertical="center" wrapText="1"/>
      <protection hidden="1"/>
    </xf>
    <xf numFmtId="0" fontId="24" fillId="61" borderId="1" xfId="6" applyFont="1" applyFill="1" applyBorder="1" applyAlignment="1" applyProtection="1">
      <alignment vertical="center" wrapText="1"/>
      <protection hidden="1"/>
    </xf>
    <xf numFmtId="0" fontId="24" fillId="61" borderId="43" xfId="6" applyFont="1" applyFill="1" applyBorder="1" applyAlignment="1" applyProtection="1">
      <alignment vertical="center" wrapText="1"/>
      <protection hidden="1"/>
    </xf>
    <xf numFmtId="172" fontId="32" fillId="61" borderId="31" xfId="5" applyNumberFormat="1" applyFont="1" applyFill="1" applyBorder="1" applyAlignment="1" applyProtection="1">
      <alignment vertical="center" wrapText="1"/>
      <protection hidden="1"/>
    </xf>
    <xf numFmtId="172" fontId="32" fillId="61" borderId="1" xfId="5" applyNumberFormat="1" applyFont="1" applyFill="1" applyBorder="1" applyAlignment="1" applyProtection="1">
      <alignment vertical="center" wrapText="1"/>
      <protection hidden="1"/>
    </xf>
    <xf numFmtId="172" fontId="32" fillId="61" borderId="43" xfId="5" applyNumberFormat="1" applyFont="1" applyFill="1" applyBorder="1" applyAlignment="1" applyProtection="1">
      <alignment vertical="center" wrapText="1"/>
      <protection hidden="1"/>
    </xf>
    <xf numFmtId="0" fontId="31" fillId="59" borderId="30" xfId="0" applyFont="1" applyFill="1" applyBorder="1" applyAlignment="1" applyProtection="1">
      <alignment horizontal="center" vertical="center"/>
      <protection hidden="1"/>
    </xf>
    <xf numFmtId="0" fontId="31" fillId="59" borderId="36" xfId="0" applyFont="1" applyFill="1" applyBorder="1" applyAlignment="1" applyProtection="1">
      <alignment horizontal="center" vertical="center"/>
      <protection hidden="1"/>
    </xf>
    <xf numFmtId="0" fontId="31" fillId="59" borderId="47" xfId="0" applyFont="1" applyFill="1" applyBorder="1" applyAlignment="1" applyProtection="1">
      <alignment horizontal="center" vertical="center"/>
      <protection hidden="1"/>
    </xf>
    <xf numFmtId="0" fontId="24" fillId="59" borderId="31" xfId="6" applyFont="1" applyFill="1" applyBorder="1" applyAlignment="1" applyProtection="1">
      <alignment horizontal="center" vertical="center" wrapText="1"/>
      <protection hidden="1"/>
    </xf>
    <xf numFmtId="0" fontId="24" fillId="59" borderId="1" xfId="6" applyFont="1" applyFill="1" applyBorder="1" applyAlignment="1" applyProtection="1">
      <alignment horizontal="center" vertical="center" wrapText="1"/>
      <protection hidden="1"/>
    </xf>
    <xf numFmtId="0" fontId="24" fillId="59" borderId="43" xfId="6" applyFont="1" applyFill="1" applyBorder="1" applyAlignment="1" applyProtection="1">
      <alignment horizontal="center" vertical="center" wrapText="1"/>
      <protection hidden="1"/>
    </xf>
    <xf numFmtId="168" fontId="23" fillId="59" borderId="163" xfId="6" applyNumberFormat="1" applyFont="1" applyFill="1" applyBorder="1" applyAlignment="1" applyProtection="1">
      <alignment vertical="center" wrapText="1"/>
      <protection hidden="1"/>
    </xf>
    <xf numFmtId="168" fontId="23" fillId="59" borderId="121" xfId="6" applyNumberFormat="1" applyFont="1" applyFill="1" applyBorder="1" applyAlignment="1" applyProtection="1">
      <alignment vertical="center" wrapText="1"/>
      <protection hidden="1"/>
    </xf>
    <xf numFmtId="168" fontId="23" fillId="59" borderId="162" xfId="6" applyNumberFormat="1" applyFont="1" applyFill="1" applyBorder="1" applyAlignment="1" applyProtection="1">
      <alignment vertical="center" wrapText="1"/>
      <protection hidden="1"/>
    </xf>
    <xf numFmtId="172" fontId="32" fillId="59" borderId="31" xfId="5" applyNumberFormat="1" applyFont="1" applyFill="1" applyBorder="1" applyAlignment="1" applyProtection="1">
      <alignment vertical="center" wrapText="1"/>
      <protection hidden="1"/>
    </xf>
    <xf numFmtId="172" fontId="32" fillId="59" borderId="1" xfId="5" applyNumberFormat="1" applyFont="1" applyFill="1" applyBorder="1" applyAlignment="1" applyProtection="1">
      <alignment vertical="center" wrapText="1"/>
      <protection hidden="1"/>
    </xf>
    <xf numFmtId="172" fontId="32" fillId="59" borderId="43" xfId="5" applyNumberFormat="1" applyFont="1" applyFill="1" applyBorder="1" applyAlignment="1" applyProtection="1">
      <alignment vertical="center" wrapText="1"/>
      <protection hidden="1"/>
    </xf>
    <xf numFmtId="0" fontId="31" fillId="61" borderId="30" xfId="0" applyFont="1" applyFill="1" applyBorder="1" applyAlignment="1" applyProtection="1">
      <alignment horizontal="center" vertical="center"/>
      <protection hidden="1"/>
    </xf>
    <xf numFmtId="0" fontId="31" fillId="61" borderId="36" xfId="0" applyFont="1" applyFill="1" applyBorder="1" applyAlignment="1" applyProtection="1">
      <alignment horizontal="center" vertical="center"/>
      <protection hidden="1"/>
    </xf>
    <xf numFmtId="0" fontId="31" fillId="61" borderId="47" xfId="0" applyFont="1" applyFill="1" applyBorder="1" applyAlignment="1" applyProtection="1">
      <alignment horizontal="center" vertical="center"/>
      <protection hidden="1"/>
    </xf>
    <xf numFmtId="0" fontId="24" fillId="61" borderId="31" xfId="6" applyFont="1" applyFill="1" applyBorder="1" applyAlignment="1" applyProtection="1">
      <alignment horizontal="center" vertical="center" wrapText="1"/>
      <protection hidden="1"/>
    </xf>
    <xf numFmtId="0" fontId="24" fillId="61" borderId="1" xfId="6" applyFont="1" applyFill="1" applyBorder="1" applyAlignment="1" applyProtection="1">
      <alignment horizontal="center" vertical="center" wrapText="1"/>
      <protection hidden="1"/>
    </xf>
    <xf numFmtId="0" fontId="24" fillId="61" borderId="43" xfId="6" applyFont="1" applyFill="1" applyBorder="1" applyAlignment="1" applyProtection="1">
      <alignment horizontal="center" vertical="center" wrapText="1"/>
      <protection hidden="1"/>
    </xf>
    <xf numFmtId="168" fontId="23" fillId="61" borderId="200" xfId="6" applyNumberFormat="1" applyFont="1" applyFill="1" applyBorder="1" applyAlignment="1" applyProtection="1">
      <alignment vertical="center" wrapText="1"/>
      <protection hidden="1"/>
    </xf>
    <xf numFmtId="168" fontId="23" fillId="61" borderId="201" xfId="6" applyNumberFormat="1" applyFont="1" applyFill="1" applyBorder="1" applyAlignment="1" applyProtection="1">
      <alignment vertical="center" wrapText="1"/>
      <protection hidden="1"/>
    </xf>
    <xf numFmtId="168" fontId="23" fillId="61" borderId="202" xfId="6" applyNumberFormat="1" applyFont="1" applyFill="1" applyBorder="1" applyAlignment="1" applyProtection="1">
      <alignment vertical="center" wrapText="1"/>
      <protection hidden="1"/>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9" fillId="2" borderId="19" xfId="0" applyFont="1" applyFill="1" applyBorder="1" applyAlignment="1" applyProtection="1">
      <alignment horizontal="left" vertical="center" wrapText="1"/>
      <protection hidden="1"/>
    </xf>
    <xf numFmtId="0" fontId="9" fillId="2" borderId="25" xfId="0" applyFont="1" applyFill="1" applyBorder="1" applyAlignment="1" applyProtection="1">
      <alignment horizontal="left" vertical="center" wrapText="1"/>
      <protection hidden="1"/>
    </xf>
    <xf numFmtId="0" fontId="9" fillId="2" borderId="20" xfId="0" applyFont="1" applyFill="1" applyBorder="1" applyAlignment="1" applyProtection="1">
      <alignment horizontal="left" vertical="center" wrapText="1"/>
      <protection hidden="1"/>
    </xf>
    <xf numFmtId="0" fontId="3" fillId="0" borderId="18" xfId="0" applyFont="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0" xfId="0" applyFont="1" applyBorder="1" applyAlignment="1">
      <alignment horizontal="left" vertical="center" wrapText="1"/>
    </xf>
    <xf numFmtId="0" fontId="7" fillId="2" borderId="21" xfId="0" applyFont="1" applyFill="1" applyBorder="1" applyAlignment="1">
      <alignment horizontal="left" vertical="center"/>
    </xf>
    <xf numFmtId="0" fontId="7" fillId="2" borderId="22" xfId="0" applyFont="1" applyFill="1" applyBorder="1" applyAlignment="1">
      <alignment horizontal="left" vertical="center"/>
    </xf>
    <xf numFmtId="0" fontId="7" fillId="2" borderId="23" xfId="0" applyFont="1" applyFill="1" applyBorder="1" applyAlignment="1">
      <alignment horizontal="left" vertical="center"/>
    </xf>
    <xf numFmtId="0" fontId="7" fillId="2" borderId="24" xfId="0" applyFont="1" applyFill="1" applyBorder="1" applyAlignment="1">
      <alignment horizontal="left" vertical="center"/>
    </xf>
    <xf numFmtId="0" fontId="10" fillId="2" borderId="18" xfId="0" applyFont="1" applyFill="1" applyBorder="1" applyAlignment="1" applyProtection="1">
      <alignment horizontal="center" vertical="center"/>
      <protection hidden="1"/>
    </xf>
    <xf numFmtId="0" fontId="3" fillId="2" borderId="18" xfId="0" applyFont="1" applyFill="1" applyBorder="1" applyAlignment="1">
      <alignment horizontal="left" vertical="center" wrapText="1"/>
    </xf>
    <xf numFmtId="0" fontId="7" fillId="12" borderId="185" xfId="0" applyFont="1" applyFill="1" applyBorder="1" applyAlignment="1" applyProtection="1">
      <alignment horizontal="center" vertical="center"/>
      <protection hidden="1"/>
    </xf>
    <xf numFmtId="0" fontId="7" fillId="12" borderId="186" xfId="0" applyFont="1" applyFill="1" applyBorder="1" applyAlignment="1" applyProtection="1">
      <alignment horizontal="center" vertical="center"/>
      <protection hidden="1"/>
    </xf>
    <xf numFmtId="0" fontId="7" fillId="12" borderId="187" xfId="0" applyFont="1" applyFill="1" applyBorder="1" applyAlignment="1" applyProtection="1">
      <alignment horizontal="center" vertical="center"/>
      <protection hidden="1"/>
    </xf>
    <xf numFmtId="0" fontId="48" fillId="0" borderId="18" xfId="0" applyFont="1" applyBorder="1" applyAlignment="1" applyProtection="1">
      <alignment horizontal="center" vertical="center"/>
      <protection hidden="1"/>
    </xf>
    <xf numFmtId="0" fontId="48" fillId="0" borderId="19" xfId="0" applyFont="1" applyBorder="1" applyAlignment="1" applyProtection="1">
      <alignment horizontal="center" vertical="center"/>
      <protection hidden="1"/>
    </xf>
    <xf numFmtId="0" fontId="40" fillId="14" borderId="25" xfId="0" applyFont="1" applyFill="1" applyBorder="1" applyAlignment="1" applyProtection="1">
      <alignment horizontal="center" vertical="center"/>
      <protection hidden="1"/>
    </xf>
    <xf numFmtId="0" fontId="40" fillId="14" borderId="20" xfId="0" applyFont="1" applyFill="1" applyBorder="1" applyAlignment="1" applyProtection="1">
      <alignment horizontal="center" vertical="center"/>
      <protection hidden="1"/>
    </xf>
    <xf numFmtId="0" fontId="22" fillId="11" borderId="180" xfId="0" applyFont="1" applyFill="1" applyBorder="1" applyAlignment="1">
      <alignment horizontal="center" vertical="center" wrapText="1"/>
    </xf>
    <xf numFmtId="0" fontId="22" fillId="11" borderId="181" xfId="0" applyFont="1" applyFill="1" applyBorder="1" applyAlignment="1">
      <alignment horizontal="center" vertical="center" wrapText="1"/>
    </xf>
    <xf numFmtId="0" fontId="22" fillId="11" borderId="182" xfId="0" applyFont="1" applyFill="1" applyBorder="1" applyAlignment="1">
      <alignment horizontal="center" vertical="center" wrapText="1"/>
    </xf>
    <xf numFmtId="0" fontId="22" fillId="13" borderId="188" xfId="0" applyFont="1" applyFill="1" applyBorder="1" applyAlignment="1">
      <alignment horizontal="center" vertical="center" wrapText="1"/>
    </xf>
    <xf numFmtId="0" fontId="22" fillId="13" borderId="189" xfId="0" applyFont="1" applyFill="1" applyBorder="1" applyAlignment="1">
      <alignment horizontal="center" vertical="center" wrapText="1"/>
    </xf>
    <xf numFmtId="0" fontId="22" fillId="13" borderId="190" xfId="0" applyFont="1" applyFill="1" applyBorder="1" applyAlignment="1">
      <alignment horizontal="center" vertical="center" wrapText="1"/>
    </xf>
    <xf numFmtId="0" fontId="24" fillId="0" borderId="4"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44" fillId="7" borderId="4" xfId="0" applyFont="1" applyFill="1" applyBorder="1" applyAlignment="1" applyProtection="1">
      <alignment horizontal="center" vertical="center" wrapText="1"/>
      <protection locked="0"/>
    </xf>
    <xf numFmtId="0" fontId="44" fillId="7" borderId="10" xfId="0" applyFont="1" applyFill="1" applyBorder="1" applyAlignment="1" applyProtection="1">
      <alignment horizontal="center" vertical="center" wrapText="1"/>
      <protection locked="0"/>
    </xf>
    <xf numFmtId="0" fontId="44" fillId="7"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22" fillId="19" borderId="1" xfId="0" applyFont="1" applyFill="1" applyBorder="1" applyAlignment="1" applyProtection="1">
      <alignment horizontal="center" vertical="center" wrapText="1"/>
      <protection locked="0"/>
    </xf>
    <xf numFmtId="0" fontId="23" fillId="7" borderId="1"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protection locked="0"/>
    </xf>
    <xf numFmtId="0" fontId="25" fillId="2" borderId="10" xfId="0" applyFont="1" applyFill="1" applyBorder="1" applyAlignment="1" applyProtection="1">
      <alignment horizontal="center" vertical="center"/>
      <protection locked="0"/>
    </xf>
    <xf numFmtId="0" fontId="25" fillId="2" borderId="5" xfId="0" applyFont="1" applyFill="1" applyBorder="1" applyAlignment="1" applyProtection="1">
      <alignment horizontal="center" vertical="center"/>
      <protection locked="0"/>
    </xf>
    <xf numFmtId="0" fontId="23" fillId="7" borderId="4" xfId="0" applyFont="1" applyFill="1" applyBorder="1" applyAlignment="1" applyProtection="1">
      <alignment horizontal="center" vertical="center" wrapText="1"/>
      <protection locked="0"/>
    </xf>
    <xf numFmtId="0" fontId="23" fillId="7" borderId="10" xfId="0" applyFont="1" applyFill="1" applyBorder="1" applyAlignment="1" applyProtection="1">
      <alignment horizontal="center" vertical="center" wrapText="1"/>
      <protection locked="0"/>
    </xf>
    <xf numFmtId="0" fontId="23" fillId="7" borderId="5" xfId="0" applyFont="1" applyFill="1" applyBorder="1" applyAlignment="1" applyProtection="1">
      <alignment horizontal="center" vertical="center" wrapText="1"/>
      <protection locked="0"/>
    </xf>
    <xf numFmtId="0" fontId="7" fillId="2" borderId="19" xfId="0" applyFont="1" applyFill="1" applyBorder="1" applyAlignment="1" applyProtection="1">
      <alignment horizontal="left" vertical="center" wrapText="1"/>
      <protection locked="0"/>
    </xf>
    <xf numFmtId="0" fontId="7" fillId="2" borderId="20" xfId="0" applyFont="1" applyFill="1" applyBorder="1" applyAlignment="1" applyProtection="1">
      <alignment horizontal="left" vertical="center" wrapText="1"/>
      <protection locked="0"/>
    </xf>
    <xf numFmtId="0" fontId="7" fillId="2" borderId="21"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7" fillId="2" borderId="23" xfId="0" applyFont="1" applyFill="1" applyBorder="1" applyAlignment="1" applyProtection="1">
      <alignment horizontal="left" vertical="center"/>
      <protection locked="0"/>
    </xf>
    <xf numFmtId="0" fontId="7" fillId="2" borderId="24" xfId="0" applyFont="1" applyFill="1" applyBorder="1" applyAlignment="1" applyProtection="1">
      <alignment horizontal="left" vertical="center"/>
      <protection locked="0"/>
    </xf>
    <xf numFmtId="6" fontId="24" fillId="0" borderId="1" xfId="0" applyNumberFormat="1" applyFont="1" applyBorder="1" applyAlignment="1">
      <alignment horizontal="center" vertical="center" wrapText="1"/>
    </xf>
    <xf numFmtId="0" fontId="23" fillId="8" borderId="1" xfId="0" applyFont="1" applyFill="1" applyBorder="1" applyAlignment="1" applyProtection="1">
      <alignment horizontal="center" vertical="center" wrapText="1"/>
      <protection locked="0"/>
    </xf>
    <xf numFmtId="9" fontId="24" fillId="82" borderId="1" xfId="2" applyFont="1" applyFill="1" applyBorder="1" applyAlignment="1">
      <alignment horizontal="center" vertical="center" wrapText="1"/>
    </xf>
    <xf numFmtId="0" fontId="22" fillId="19" borderId="4" xfId="0" applyFont="1" applyFill="1" applyBorder="1" applyAlignment="1" applyProtection="1">
      <alignment horizontal="center" vertical="center" wrapText="1"/>
      <protection locked="0"/>
    </xf>
    <xf numFmtId="0" fontId="22" fillId="19" borderId="10" xfId="0" applyFont="1" applyFill="1" applyBorder="1" applyAlignment="1" applyProtection="1">
      <alignment horizontal="center" vertical="center" wrapText="1"/>
      <protection locked="0"/>
    </xf>
    <xf numFmtId="0" fontId="22" fillId="19" borderId="5" xfId="0" applyFont="1" applyFill="1" applyBorder="1" applyAlignment="1" applyProtection="1">
      <alignment horizontal="center" vertical="center" wrapText="1"/>
      <protection locked="0"/>
    </xf>
    <xf numFmtId="43" fontId="23" fillId="7" borderId="4" xfId="3" applyFont="1" applyFill="1" applyBorder="1" applyAlignment="1" applyProtection="1">
      <alignment horizontal="center" vertical="center" wrapText="1"/>
      <protection locked="0"/>
    </xf>
    <xf numFmtId="43" fontId="23" fillId="7" borderId="10" xfId="3" applyFont="1" applyFill="1" applyBorder="1" applyAlignment="1" applyProtection="1">
      <alignment horizontal="center" vertical="center" wrapText="1"/>
      <protection locked="0"/>
    </xf>
    <xf numFmtId="43" fontId="23" fillId="7" borderId="5" xfId="3" applyFont="1" applyFill="1" applyBorder="1" applyAlignment="1" applyProtection="1">
      <alignment horizontal="center" vertical="center" wrapText="1"/>
      <protection locked="0"/>
    </xf>
    <xf numFmtId="0" fontId="24" fillId="8" borderId="4" xfId="0" applyFont="1" applyFill="1" applyBorder="1" applyAlignment="1" applyProtection="1">
      <alignment horizontal="center" vertical="center"/>
      <protection locked="0"/>
    </xf>
    <xf numFmtId="0" fontId="24" fillId="8" borderId="10" xfId="0" applyFont="1" applyFill="1" applyBorder="1" applyAlignment="1" applyProtection="1">
      <alignment horizontal="center" vertical="center"/>
      <protection locked="0"/>
    </xf>
    <xf numFmtId="0" fontId="24" fillId="8" borderId="5" xfId="0" applyFont="1" applyFill="1" applyBorder="1" applyAlignment="1" applyProtection="1">
      <alignment horizontal="center" vertical="center"/>
      <protection locked="0"/>
    </xf>
    <xf numFmtId="164" fontId="23" fillId="16" borderId="1" xfId="1" applyFont="1" applyFill="1" applyBorder="1" applyAlignment="1" applyProtection="1">
      <alignment horizontal="center" vertical="center" wrapText="1"/>
      <protection locked="0"/>
    </xf>
    <xf numFmtId="175" fontId="39" fillId="74" borderId="73" xfId="0" applyNumberFormat="1" applyFont="1" applyFill="1" applyBorder="1" applyAlignment="1">
      <alignment horizontal="center" vertical="center"/>
    </xf>
    <xf numFmtId="0" fontId="39" fillId="74" borderId="74" xfId="0" applyFont="1" applyFill="1" applyBorder="1" applyAlignment="1">
      <alignment horizontal="center" vertical="center"/>
    </xf>
    <xf numFmtId="0" fontId="39" fillId="74" borderId="75" xfId="0" applyFont="1" applyFill="1" applyBorder="1" applyAlignment="1">
      <alignment horizontal="center" vertical="center"/>
    </xf>
    <xf numFmtId="175" fontId="39" fillId="20" borderId="13" xfId="0" applyNumberFormat="1" applyFont="1" applyFill="1" applyBorder="1" applyAlignment="1">
      <alignment horizontal="center" vertical="center"/>
    </xf>
    <xf numFmtId="0" fontId="39" fillId="20" borderId="71" xfId="0" applyFont="1" applyFill="1" applyBorder="1" applyAlignment="1">
      <alignment horizontal="center" vertical="center"/>
    </xf>
    <xf numFmtId="175" fontId="39" fillId="79" borderId="13" xfId="0" applyNumberFormat="1" applyFont="1" applyFill="1" applyBorder="1" applyAlignment="1">
      <alignment horizontal="center" vertical="center"/>
    </xf>
    <xf numFmtId="0" fontId="39" fillId="79" borderId="71" xfId="0" applyFont="1" applyFill="1" applyBorder="1" applyAlignment="1">
      <alignment horizontal="center" vertical="center"/>
    </xf>
    <xf numFmtId="0" fontId="39" fillId="79" borderId="72" xfId="0" applyFont="1" applyFill="1" applyBorder="1" applyAlignment="1">
      <alignment horizontal="center" vertical="center"/>
    </xf>
    <xf numFmtId="175" fontId="39" fillId="26" borderId="102" xfId="26" applyNumberFormat="1" applyFont="1" applyFill="1" applyBorder="1" applyAlignment="1">
      <alignment horizontal="center" vertical="center" wrapText="1"/>
    </xf>
    <xf numFmtId="175" fontId="39" fillId="26" borderId="103" xfId="26" applyNumberFormat="1" applyFont="1" applyFill="1" applyBorder="1" applyAlignment="1">
      <alignment horizontal="center" vertical="center" wrapText="1"/>
    </xf>
    <xf numFmtId="175" fontId="39" fillId="26" borderId="104" xfId="26" applyNumberFormat="1" applyFont="1" applyFill="1" applyBorder="1" applyAlignment="1">
      <alignment horizontal="center" vertical="center" wrapText="1"/>
    </xf>
    <xf numFmtId="175" fontId="39" fillId="26" borderId="105" xfId="26" applyNumberFormat="1" applyFont="1" applyFill="1" applyBorder="1" applyAlignment="1">
      <alignment horizontal="center" vertical="center" wrapText="1"/>
    </xf>
    <xf numFmtId="175" fontId="39" fillId="26" borderId="106" xfId="26" applyNumberFormat="1" applyFont="1" applyFill="1" applyBorder="1" applyAlignment="1">
      <alignment horizontal="center" vertical="center" wrapText="1"/>
    </xf>
    <xf numFmtId="175" fontId="39" fillId="26" borderId="107" xfId="26" applyNumberFormat="1" applyFont="1" applyFill="1" applyBorder="1" applyAlignment="1">
      <alignment horizontal="center" vertical="center" wrapText="1"/>
    </xf>
    <xf numFmtId="175" fontId="39" fillId="26" borderId="108" xfId="26" applyNumberFormat="1" applyFont="1" applyFill="1" applyBorder="1" applyAlignment="1">
      <alignment horizontal="center" vertical="center" wrapText="1"/>
    </xf>
    <xf numFmtId="175" fontId="39" fillId="26" borderId="109" xfId="26" applyNumberFormat="1" applyFont="1" applyFill="1" applyBorder="1" applyAlignment="1">
      <alignment horizontal="center" vertical="center" wrapText="1"/>
    </xf>
    <xf numFmtId="175" fontId="39" fillId="26" borderId="110" xfId="26" applyNumberFormat="1" applyFont="1" applyFill="1" applyBorder="1" applyAlignment="1">
      <alignment horizontal="center" vertical="center" wrapText="1"/>
    </xf>
    <xf numFmtId="0" fontId="94" fillId="0" borderId="1" xfId="0" applyFont="1" applyBorder="1" applyAlignment="1">
      <alignment horizontal="center" vertical="center" wrapText="1"/>
    </xf>
    <xf numFmtId="0" fontId="94" fillId="0" borderId="4" xfId="0" applyFont="1" applyBorder="1" applyAlignment="1">
      <alignment horizontal="center" vertical="center" wrapText="1"/>
    </xf>
    <xf numFmtId="0" fontId="94" fillId="0" borderId="63" xfId="0" applyFont="1" applyBorder="1" applyAlignment="1">
      <alignment horizontal="center" vertical="center" wrapText="1"/>
    </xf>
    <xf numFmtId="0" fontId="94" fillId="0" borderId="64" xfId="0" applyFont="1" applyBorder="1" applyAlignment="1">
      <alignment horizontal="center" vertical="center" wrapText="1"/>
    </xf>
    <xf numFmtId="0" fontId="94" fillId="0" borderId="65" xfId="0" applyFont="1" applyBorder="1" applyAlignment="1">
      <alignment horizontal="center" vertical="center" wrapText="1"/>
    </xf>
    <xf numFmtId="0" fontId="94" fillId="20" borderId="31" xfId="0" applyFont="1" applyFill="1" applyBorder="1" applyAlignment="1">
      <alignment horizontal="center" vertical="center" wrapText="1"/>
    </xf>
    <xf numFmtId="0" fontId="94" fillId="20" borderId="1" xfId="0" applyFont="1" applyFill="1" applyBorder="1" applyAlignment="1">
      <alignment horizontal="center" vertical="center" wrapText="1"/>
    </xf>
    <xf numFmtId="0" fontId="94" fillId="20" borderId="43" xfId="0" applyFont="1" applyFill="1" applyBorder="1" applyAlignment="1">
      <alignment horizontal="center" vertical="center" wrapText="1"/>
    </xf>
    <xf numFmtId="0" fontId="94" fillId="20" borderId="30" xfId="0" applyFont="1" applyFill="1" applyBorder="1" applyAlignment="1">
      <alignment horizontal="center" vertical="center" wrapText="1"/>
    </xf>
    <xf numFmtId="0" fontId="94" fillId="20" borderId="36" xfId="0" applyFont="1" applyFill="1" applyBorder="1" applyAlignment="1">
      <alignment horizontal="center" vertical="center" wrapText="1"/>
    </xf>
    <xf numFmtId="0" fontId="94" fillId="20" borderId="47" xfId="0" applyFont="1" applyFill="1" applyBorder="1" applyAlignment="1">
      <alignment horizontal="center" vertical="center" wrapText="1"/>
    </xf>
    <xf numFmtId="0" fontId="94" fillId="70" borderId="31" xfId="0" applyFont="1" applyFill="1" applyBorder="1" applyAlignment="1">
      <alignment horizontal="center" vertical="center" wrapText="1"/>
    </xf>
    <xf numFmtId="0" fontId="94" fillId="70" borderId="43" xfId="0" applyFont="1" applyFill="1" applyBorder="1" applyAlignment="1">
      <alignment horizontal="center" vertical="center" wrapText="1"/>
    </xf>
    <xf numFmtId="0" fontId="39" fillId="71" borderId="31" xfId="0" applyFont="1" applyFill="1" applyBorder="1" applyAlignment="1">
      <alignment vertical="center" wrapText="1"/>
    </xf>
    <xf numFmtId="0" fontId="39" fillId="71" borderId="1" xfId="0" applyFont="1" applyFill="1" applyBorder="1" applyAlignment="1">
      <alignment vertical="center" wrapText="1"/>
    </xf>
    <xf numFmtId="0" fontId="39" fillId="71" borderId="43" xfId="0" applyFont="1" applyFill="1" applyBorder="1" applyAlignment="1">
      <alignment vertical="center" wrapText="1"/>
    </xf>
    <xf numFmtId="10" fontId="39" fillId="71" borderId="31" xfId="26" applyNumberFormat="1" applyFont="1" applyFill="1" applyBorder="1" applyAlignment="1">
      <alignment horizontal="center" vertical="center" wrapText="1"/>
    </xf>
    <xf numFmtId="10" fontId="39" fillId="71" borderId="1" xfId="26" applyNumberFormat="1" applyFont="1" applyFill="1" applyBorder="1" applyAlignment="1">
      <alignment horizontal="center" vertical="center" wrapText="1"/>
    </xf>
    <xf numFmtId="10" fontId="39" fillId="71" borderId="43" xfId="26" applyNumberFormat="1" applyFont="1" applyFill="1" applyBorder="1" applyAlignment="1">
      <alignment horizontal="center" vertical="center" wrapText="1"/>
    </xf>
    <xf numFmtId="175" fontId="39" fillId="71" borderId="39" xfId="26" applyNumberFormat="1" applyFont="1" applyFill="1" applyBorder="1" applyAlignment="1">
      <alignment horizontal="center" vertical="center" wrapText="1"/>
    </xf>
    <xf numFmtId="0" fontId="39" fillId="71" borderId="11" xfId="0" applyFont="1" applyFill="1" applyBorder="1" applyAlignment="1">
      <alignment horizontal="center" vertical="center" wrapText="1"/>
    </xf>
    <xf numFmtId="0" fontId="39" fillId="71" borderId="45" xfId="0" applyFont="1" applyFill="1" applyBorder="1" applyAlignment="1">
      <alignment horizontal="center" vertical="center" wrapText="1"/>
    </xf>
    <xf numFmtId="14" fontId="39" fillId="65" borderId="32" xfId="7" applyNumberFormat="1" applyFont="1" applyFill="1" applyBorder="1" applyAlignment="1">
      <alignment horizontal="center" vertical="center" wrapText="1"/>
    </xf>
    <xf numFmtId="14" fontId="39" fillId="65" borderId="4" xfId="7" applyNumberFormat="1" applyFont="1" applyFill="1" applyBorder="1" applyAlignment="1">
      <alignment horizontal="center" vertical="center" wrapText="1"/>
    </xf>
    <xf numFmtId="14" fontId="39" fillId="65" borderId="46" xfId="7" applyNumberFormat="1" applyFont="1" applyFill="1" applyBorder="1" applyAlignment="1">
      <alignment horizontal="center" vertical="center" wrapText="1"/>
    </xf>
    <xf numFmtId="0" fontId="39" fillId="61" borderId="51" xfId="0" applyFont="1" applyFill="1" applyBorder="1" applyAlignment="1">
      <alignment horizontal="center" vertical="center" wrapText="1"/>
    </xf>
    <xf numFmtId="0" fontId="39" fillId="61" borderId="68" xfId="0" applyFont="1" applyFill="1" applyBorder="1" applyAlignment="1">
      <alignment horizontal="center" vertical="center" wrapText="1"/>
    </xf>
    <xf numFmtId="0" fontId="94" fillId="70" borderId="39" xfId="0" applyFont="1" applyFill="1" applyBorder="1" applyAlignment="1">
      <alignment horizontal="center" vertical="center" wrapText="1"/>
    </xf>
    <xf numFmtId="0" fontId="94" fillId="70" borderId="45" xfId="0" applyFont="1" applyFill="1" applyBorder="1" applyAlignment="1">
      <alignment horizontal="center" vertical="center" wrapText="1"/>
    </xf>
    <xf numFmtId="0" fontId="94" fillId="20" borderId="39" xfId="0" applyFont="1" applyFill="1" applyBorder="1" applyAlignment="1">
      <alignment horizontal="center" vertical="center" wrapText="1"/>
    </xf>
    <xf numFmtId="0" fontId="94" fillId="20" borderId="11" xfId="0" applyFont="1" applyFill="1" applyBorder="1" applyAlignment="1">
      <alignment horizontal="center" vertical="center" wrapText="1"/>
    </xf>
    <xf numFmtId="0" fontId="94" fillId="20" borderId="45" xfId="0" applyFont="1" applyFill="1" applyBorder="1" applyAlignment="1">
      <alignment horizontal="center" vertical="center" wrapText="1"/>
    </xf>
    <xf numFmtId="1" fontId="94" fillId="70" borderId="39" xfId="2" applyNumberFormat="1" applyFont="1" applyFill="1" applyBorder="1" applyAlignment="1">
      <alignment horizontal="center" vertical="center" wrapText="1"/>
    </xf>
    <xf numFmtId="1" fontId="94" fillId="70" borderId="45" xfId="2" applyNumberFormat="1" applyFont="1" applyFill="1" applyBorder="1" applyAlignment="1">
      <alignment horizontal="center" vertical="center" wrapText="1"/>
    </xf>
    <xf numFmtId="1" fontId="94" fillId="20" borderId="39" xfId="2" applyNumberFormat="1" applyFont="1" applyFill="1" applyBorder="1" applyAlignment="1">
      <alignment horizontal="center" vertical="center" wrapText="1"/>
    </xf>
    <xf numFmtId="1" fontId="94" fillId="20" borderId="11" xfId="2" applyNumberFormat="1" applyFont="1" applyFill="1" applyBorder="1" applyAlignment="1">
      <alignment horizontal="center" vertical="center" wrapText="1"/>
    </xf>
    <xf numFmtId="1" fontId="94" fillId="20" borderId="45" xfId="2" applyNumberFormat="1" applyFont="1" applyFill="1" applyBorder="1" applyAlignment="1">
      <alignment horizontal="center" vertical="center" wrapText="1"/>
    </xf>
    <xf numFmtId="9" fontId="94" fillId="20" borderId="41" xfId="2" applyFont="1" applyFill="1" applyBorder="1" applyAlignment="1">
      <alignment horizontal="center" vertical="center" wrapText="1"/>
    </xf>
    <xf numFmtId="9" fontId="94" fillId="20" borderId="42" xfId="2" applyFont="1" applyFill="1" applyBorder="1" applyAlignment="1">
      <alignment horizontal="center" vertical="center" wrapText="1"/>
    </xf>
    <xf numFmtId="9" fontId="94" fillId="20" borderId="69" xfId="2" applyFont="1" applyFill="1" applyBorder="1" applyAlignment="1">
      <alignment horizontal="center" vertical="center" wrapText="1"/>
    </xf>
    <xf numFmtId="9" fontId="94" fillId="70" borderId="41" xfId="2" applyFont="1" applyFill="1" applyBorder="1" applyAlignment="1">
      <alignment horizontal="center" vertical="center" wrapText="1"/>
    </xf>
    <xf numFmtId="9" fontId="94" fillId="70" borderId="69" xfId="2" applyFont="1" applyFill="1" applyBorder="1" applyAlignment="1">
      <alignment horizontal="center" vertical="center" wrapText="1"/>
    </xf>
    <xf numFmtId="10" fontId="39" fillId="76" borderId="39" xfId="26" applyNumberFormat="1" applyFont="1" applyFill="1" applyBorder="1" applyAlignment="1">
      <alignment horizontal="center" vertical="center" wrapText="1"/>
    </xf>
    <xf numFmtId="10" fontId="39" fillId="76" borderId="45" xfId="26" applyNumberFormat="1" applyFont="1" applyFill="1" applyBorder="1" applyAlignment="1">
      <alignment horizontal="center" vertical="center" wrapText="1"/>
    </xf>
    <xf numFmtId="10" fontId="39" fillId="77" borderId="39" xfId="26" applyNumberFormat="1" applyFont="1" applyFill="1" applyBorder="1" applyAlignment="1">
      <alignment horizontal="center" vertical="center" wrapText="1"/>
    </xf>
    <xf numFmtId="10" fontId="39" fillId="77" borderId="11" xfId="26" applyNumberFormat="1" applyFont="1" applyFill="1" applyBorder="1" applyAlignment="1">
      <alignment horizontal="center" vertical="center" wrapText="1"/>
    </xf>
    <xf numFmtId="14" fontId="39" fillId="76" borderId="40" xfId="7" applyNumberFormat="1" applyFont="1" applyFill="1" applyBorder="1" applyAlignment="1">
      <alignment horizontal="center" vertical="center" wrapText="1"/>
    </xf>
    <xf numFmtId="14" fontId="39" fillId="76" borderId="79" xfId="7" applyNumberFormat="1" applyFont="1" applyFill="1" applyBorder="1" applyAlignment="1">
      <alignment horizontal="center" vertical="center" wrapText="1"/>
    </xf>
    <xf numFmtId="14" fontId="39" fillId="77" borderId="40" xfId="7" applyNumberFormat="1" applyFont="1" applyFill="1" applyBorder="1" applyAlignment="1">
      <alignment horizontal="center" vertical="center" wrapText="1"/>
    </xf>
    <xf numFmtId="14" fontId="39" fillId="77" borderId="16" xfId="7" applyNumberFormat="1" applyFont="1" applyFill="1" applyBorder="1" applyAlignment="1">
      <alignment horizontal="center" vertical="center" wrapText="1"/>
    </xf>
    <xf numFmtId="175" fontId="39" fillId="76" borderId="39" xfId="26" applyNumberFormat="1" applyFont="1" applyFill="1" applyBorder="1" applyAlignment="1">
      <alignment horizontal="center" vertical="center" wrapText="1"/>
    </xf>
    <xf numFmtId="175" fontId="39" fillId="76" borderId="45" xfId="26" applyNumberFormat="1" applyFont="1" applyFill="1" applyBorder="1" applyAlignment="1">
      <alignment horizontal="center" vertical="center" wrapText="1"/>
    </xf>
    <xf numFmtId="175" fontId="39" fillId="77" borderId="39" xfId="26" applyNumberFormat="1" applyFont="1" applyFill="1" applyBorder="1" applyAlignment="1">
      <alignment horizontal="center" vertical="center" wrapText="1"/>
    </xf>
    <xf numFmtId="175" fontId="39" fillId="77" borderId="45" xfId="26" applyNumberFormat="1" applyFont="1" applyFill="1" applyBorder="1" applyAlignment="1">
      <alignment horizontal="center" vertical="center" wrapText="1"/>
    </xf>
    <xf numFmtId="14" fontId="39" fillId="72" borderId="40" xfId="7" applyNumberFormat="1" applyFont="1" applyFill="1" applyBorder="1" applyAlignment="1">
      <alignment horizontal="center" vertical="center" wrapText="1"/>
    </xf>
    <xf numFmtId="14" fontId="39" fillId="72" borderId="16" xfId="7" applyNumberFormat="1" applyFont="1" applyFill="1" applyBorder="1" applyAlignment="1">
      <alignment horizontal="center" vertical="center" wrapText="1"/>
    </xf>
    <xf numFmtId="14" fontId="39" fillId="72" borderId="79" xfId="7" applyNumberFormat="1" applyFont="1" applyFill="1" applyBorder="1" applyAlignment="1">
      <alignment horizontal="center" vertical="center" wrapText="1"/>
    </xf>
    <xf numFmtId="175" fontId="39" fillId="72" borderId="39" xfId="26" applyNumberFormat="1" applyFont="1" applyFill="1" applyBorder="1" applyAlignment="1">
      <alignment horizontal="center" vertical="center" wrapText="1"/>
    </xf>
    <xf numFmtId="0" fontId="39" fillId="72" borderId="11" xfId="0" applyFont="1" applyFill="1" applyBorder="1" applyAlignment="1">
      <alignment horizontal="center" vertical="center" wrapText="1"/>
    </xf>
    <xf numFmtId="0" fontId="39" fillId="72" borderId="45" xfId="0" applyFont="1" applyFill="1" applyBorder="1" applyAlignment="1">
      <alignment horizontal="center" vertical="center" wrapText="1"/>
    </xf>
    <xf numFmtId="175" fontId="39" fillId="79" borderId="41" xfId="26" applyNumberFormat="1" applyFont="1" applyFill="1" applyBorder="1" applyAlignment="1">
      <alignment horizontal="center" vertical="center" wrapText="1"/>
    </xf>
    <xf numFmtId="0" fontId="39" fillId="79" borderId="69" xfId="0" applyFont="1" applyFill="1" applyBorder="1" applyAlignment="1">
      <alignment horizontal="center" vertical="center" wrapText="1"/>
    </xf>
    <xf numFmtId="9" fontId="94" fillId="78" borderId="33" xfId="2" applyFont="1" applyFill="1" applyBorder="1" applyAlignment="1">
      <alignment horizontal="center" vertical="center" wrapText="1"/>
    </xf>
    <xf numFmtId="9" fontId="94" fillId="78" borderId="37" xfId="2" applyFont="1" applyFill="1" applyBorder="1" applyAlignment="1">
      <alignment horizontal="center" vertical="center" wrapText="1"/>
    </xf>
    <xf numFmtId="9" fontId="94" fillId="78" borderId="48" xfId="2" applyFont="1" applyFill="1" applyBorder="1" applyAlignment="1">
      <alignment horizontal="center" vertical="center" wrapText="1"/>
    </xf>
    <xf numFmtId="0" fontId="39" fillId="79" borderId="30" xfId="0" applyFont="1" applyFill="1" applyBorder="1" applyAlignment="1">
      <alignment horizontal="center" vertical="center" wrapText="1"/>
    </xf>
    <xf numFmtId="0" fontId="39" fillId="79" borderId="47" xfId="0" applyFont="1" applyFill="1" applyBorder="1" applyAlignment="1">
      <alignment horizontal="center" vertical="center" wrapText="1"/>
    </xf>
    <xf numFmtId="0" fontId="39" fillId="79" borderId="31" xfId="0" applyFont="1" applyFill="1" applyBorder="1" applyAlignment="1">
      <alignment horizontal="left" vertical="center" wrapText="1"/>
    </xf>
    <xf numFmtId="0" fontId="39" fillId="79" borderId="43" xfId="0" applyFont="1" applyFill="1" applyBorder="1" applyAlignment="1">
      <alignment horizontal="left" vertical="center" wrapText="1"/>
    </xf>
    <xf numFmtId="0" fontId="39" fillId="79" borderId="31" xfId="0" applyFont="1" applyFill="1" applyBorder="1" applyAlignment="1">
      <alignment horizontal="center" vertical="center" wrapText="1"/>
    </xf>
    <xf numFmtId="0" fontId="39" fillId="79" borderId="43" xfId="0" applyFont="1" applyFill="1" applyBorder="1" applyAlignment="1">
      <alignment horizontal="center" vertical="center" wrapText="1"/>
    </xf>
    <xf numFmtId="0" fontId="39" fillId="71" borderId="30" xfId="0" applyFont="1" applyFill="1" applyBorder="1" applyAlignment="1">
      <alignment horizontal="center" vertical="center" wrapText="1"/>
    </xf>
    <xf numFmtId="0" fontId="39" fillId="71" borderId="36" xfId="0" applyFont="1" applyFill="1" applyBorder="1" applyAlignment="1">
      <alignment horizontal="center" vertical="center" wrapText="1"/>
    </xf>
    <xf numFmtId="0" fontId="39" fillId="71" borderId="47" xfId="0" applyFont="1" applyFill="1" applyBorder="1" applyAlignment="1">
      <alignment horizontal="center" vertical="center" wrapText="1"/>
    </xf>
    <xf numFmtId="0" fontId="39" fillId="71" borderId="31" xfId="0" applyFont="1" applyFill="1" applyBorder="1" applyAlignment="1">
      <alignment horizontal="left" vertical="center" wrapText="1"/>
    </xf>
    <xf numFmtId="0" fontId="39" fillId="71" borderId="1" xfId="0" applyFont="1" applyFill="1" applyBorder="1" applyAlignment="1">
      <alignment horizontal="left" vertical="center" wrapText="1"/>
    </xf>
    <xf numFmtId="0" fontId="39" fillId="71" borderId="43" xfId="0" applyFont="1" applyFill="1" applyBorder="1" applyAlignment="1">
      <alignment horizontal="left" vertical="center" wrapText="1"/>
    </xf>
    <xf numFmtId="0" fontId="39" fillId="71" borderId="31" xfId="0" applyFont="1" applyFill="1" applyBorder="1" applyAlignment="1">
      <alignment horizontal="center" vertical="center" wrapText="1"/>
    </xf>
    <xf numFmtId="0" fontId="39" fillId="71" borderId="1" xfId="0" applyFont="1" applyFill="1" applyBorder="1" applyAlignment="1">
      <alignment horizontal="center" vertical="center" wrapText="1"/>
    </xf>
    <xf numFmtId="0" fontId="39" fillId="71" borderId="43" xfId="0" applyFont="1" applyFill="1" applyBorder="1" applyAlignment="1">
      <alignment horizontal="center" vertical="center" wrapText="1"/>
    </xf>
    <xf numFmtId="9" fontId="39" fillId="71" borderId="31" xfId="0" applyNumberFormat="1" applyFont="1" applyFill="1" applyBorder="1" applyAlignment="1">
      <alignment horizontal="center" vertical="center" wrapText="1"/>
    </xf>
    <xf numFmtId="175" fontId="39" fillId="71" borderId="41" xfId="26" applyNumberFormat="1" applyFont="1" applyFill="1" applyBorder="1" applyAlignment="1">
      <alignment horizontal="center" vertical="center" wrapText="1"/>
    </xf>
    <xf numFmtId="0" fontId="39" fillId="71" borderId="42" xfId="0" applyFont="1" applyFill="1" applyBorder="1" applyAlignment="1">
      <alignment horizontal="center" vertical="center" wrapText="1"/>
    </xf>
    <xf numFmtId="0" fontId="39" fillId="71" borderId="69" xfId="0" applyFont="1" applyFill="1" applyBorder="1" applyAlignment="1">
      <alignment horizontal="center" vertical="center" wrapText="1"/>
    </xf>
    <xf numFmtId="0" fontId="39" fillId="79" borderId="31" xfId="0" applyFont="1" applyFill="1" applyBorder="1" applyAlignment="1">
      <alignment vertical="center" wrapText="1"/>
    </xf>
    <xf numFmtId="0" fontId="39" fillId="79" borderId="43" xfId="0" applyFont="1" applyFill="1" applyBorder="1" applyAlignment="1">
      <alignment vertical="center" wrapText="1"/>
    </xf>
    <xf numFmtId="10" fontId="39" fillId="79" borderId="31" xfId="26" applyNumberFormat="1" applyFont="1" applyFill="1" applyBorder="1" applyAlignment="1">
      <alignment horizontal="center" vertical="center" wrapText="1"/>
    </xf>
    <xf numFmtId="10" fontId="39" fillId="79" borderId="43" xfId="26" applyNumberFormat="1" applyFont="1" applyFill="1" applyBorder="1" applyAlignment="1">
      <alignment horizontal="center" vertical="center" wrapText="1"/>
    </xf>
    <xf numFmtId="14" fontId="39" fillId="79" borderId="40" xfId="7" applyNumberFormat="1" applyFont="1" applyFill="1" applyBorder="1" applyAlignment="1">
      <alignment horizontal="center" vertical="center" wrapText="1"/>
    </xf>
    <xf numFmtId="14" fontId="39" fillId="79" borderId="79" xfId="7" applyNumberFormat="1" applyFont="1" applyFill="1" applyBorder="1" applyAlignment="1">
      <alignment horizontal="center" vertical="center" wrapText="1"/>
    </xf>
    <xf numFmtId="14" fontId="39" fillId="71" borderId="40" xfId="0" applyNumberFormat="1" applyFont="1" applyFill="1" applyBorder="1" applyAlignment="1">
      <alignment horizontal="center" vertical="center" wrapText="1"/>
    </xf>
    <xf numFmtId="0" fontId="39" fillId="71" borderId="16" xfId="0" applyFont="1" applyFill="1" applyBorder="1" applyAlignment="1">
      <alignment horizontal="center" vertical="center" wrapText="1"/>
    </xf>
    <xf numFmtId="0" fontId="39" fillId="71" borderId="79" xfId="0" applyFont="1" applyFill="1" applyBorder="1" applyAlignment="1">
      <alignment horizontal="center" vertical="center" wrapText="1"/>
    </xf>
    <xf numFmtId="175" fontId="39" fillId="79" borderId="39" xfId="26" applyNumberFormat="1" applyFont="1" applyFill="1" applyBorder="1" applyAlignment="1">
      <alignment horizontal="center" vertical="center" wrapText="1"/>
    </xf>
    <xf numFmtId="0" fontId="39" fillId="79" borderId="45" xfId="0" applyFont="1" applyFill="1" applyBorder="1" applyAlignment="1">
      <alignment horizontal="center" vertical="center" wrapText="1"/>
    </xf>
    <xf numFmtId="175" fontId="39" fillId="73" borderId="41" xfId="26" applyNumberFormat="1" applyFont="1" applyFill="1" applyBorder="1" applyAlignment="1">
      <alignment horizontal="center" vertical="center" wrapText="1"/>
    </xf>
    <xf numFmtId="0" fontId="39" fillId="73" borderId="42" xfId="0" applyFont="1" applyFill="1" applyBorder="1" applyAlignment="1">
      <alignment horizontal="center" vertical="center" wrapText="1"/>
    </xf>
    <xf numFmtId="0" fontId="39" fillId="73" borderId="69" xfId="0" applyFont="1" applyFill="1" applyBorder="1" applyAlignment="1">
      <alignment horizontal="center" vertical="center" wrapText="1"/>
    </xf>
    <xf numFmtId="0" fontId="94" fillId="0" borderId="30" xfId="0" applyFont="1" applyBorder="1" applyAlignment="1">
      <alignment horizontal="center" vertical="center" wrapText="1"/>
    </xf>
    <xf numFmtId="0" fontId="94" fillId="0" borderId="36" xfId="0" applyFont="1" applyBorder="1" applyAlignment="1">
      <alignment horizontal="center" vertical="center" wrapText="1"/>
    </xf>
    <xf numFmtId="0" fontId="94" fillId="0" borderId="47" xfId="0" applyFont="1" applyBorder="1" applyAlignment="1">
      <alignment horizontal="center" vertical="center" wrapText="1"/>
    </xf>
    <xf numFmtId="0" fontId="94" fillId="78" borderId="31" xfId="0" applyFont="1" applyFill="1" applyBorder="1" applyAlignment="1">
      <alignment horizontal="center" vertical="center" wrapText="1"/>
    </xf>
    <xf numFmtId="0" fontId="94" fillId="78" borderId="1" xfId="0" applyFont="1" applyFill="1" applyBorder="1" applyAlignment="1">
      <alignment horizontal="center" vertical="center" wrapText="1"/>
    </xf>
    <xf numFmtId="0" fontId="94" fillId="78" borderId="43" xfId="0" applyFont="1" applyFill="1" applyBorder="1" applyAlignment="1">
      <alignment horizontal="center" vertical="center" wrapText="1"/>
    </xf>
    <xf numFmtId="181" fontId="94" fillId="78" borderId="31" xfId="2" applyNumberFormat="1" applyFont="1" applyFill="1" applyBorder="1" applyAlignment="1">
      <alignment horizontal="center" vertical="center" wrapText="1"/>
    </xf>
    <xf numFmtId="181" fontId="94" fillId="78" borderId="1" xfId="2" applyNumberFormat="1" applyFont="1" applyFill="1" applyBorder="1" applyAlignment="1">
      <alignment horizontal="center" vertical="center" wrapText="1"/>
    </xf>
    <xf numFmtId="181" fontId="94" fillId="78" borderId="43" xfId="2" applyNumberFormat="1" applyFont="1" applyFill="1" applyBorder="1" applyAlignment="1">
      <alignment horizontal="center" vertical="center" wrapText="1"/>
    </xf>
    <xf numFmtId="0" fontId="39" fillId="72" borderId="30" xfId="0" applyFont="1" applyFill="1" applyBorder="1" applyAlignment="1">
      <alignment horizontal="center" vertical="center" wrapText="1"/>
    </xf>
    <xf numFmtId="0" fontId="39" fillId="72" borderId="36" xfId="0" applyFont="1" applyFill="1" applyBorder="1" applyAlignment="1">
      <alignment horizontal="center" vertical="center" wrapText="1"/>
    </xf>
    <xf numFmtId="0" fontId="39" fillId="72" borderId="47" xfId="0" applyFont="1" applyFill="1" applyBorder="1" applyAlignment="1">
      <alignment horizontal="center" vertical="center" wrapText="1"/>
    </xf>
    <xf numFmtId="0" fontId="39" fillId="72" borderId="31" xfId="0" applyFont="1" applyFill="1" applyBorder="1" applyAlignment="1">
      <alignment vertical="center" wrapText="1"/>
    </xf>
    <xf numFmtId="0" fontId="39" fillId="72" borderId="1" xfId="0" applyFont="1" applyFill="1" applyBorder="1" applyAlignment="1">
      <alignment vertical="center" wrapText="1"/>
    </xf>
    <xf numFmtId="0" fontId="39" fillId="72" borderId="43" xfId="0" applyFont="1" applyFill="1" applyBorder="1" applyAlignment="1">
      <alignment vertical="center" wrapText="1"/>
    </xf>
    <xf numFmtId="0" fontId="39" fillId="72" borderId="31" xfId="0" applyFont="1" applyFill="1" applyBorder="1" applyAlignment="1">
      <alignment horizontal="left" vertical="center" wrapText="1"/>
    </xf>
    <xf numFmtId="0" fontId="39" fillId="72" borderId="1" xfId="0" applyFont="1" applyFill="1" applyBorder="1" applyAlignment="1">
      <alignment horizontal="left" vertical="center" wrapText="1"/>
    </xf>
    <xf numFmtId="0" fontId="39" fillId="72" borderId="43" xfId="0" applyFont="1" applyFill="1" applyBorder="1" applyAlignment="1">
      <alignment horizontal="left" vertical="center" wrapText="1"/>
    </xf>
    <xf numFmtId="0" fontId="94" fillId="75" borderId="31" xfId="0" applyFont="1" applyFill="1" applyBorder="1" applyAlignment="1">
      <alignment horizontal="center" vertical="center" wrapText="1"/>
    </xf>
    <xf numFmtId="0" fontId="94" fillId="75" borderId="1" xfId="0" applyFont="1" applyFill="1" applyBorder="1" applyAlignment="1">
      <alignment horizontal="center" vertical="center" wrapText="1"/>
    </xf>
    <xf numFmtId="0" fontId="94" fillId="75" borderId="43" xfId="0" applyFont="1" applyFill="1" applyBorder="1" applyAlignment="1">
      <alignment horizontal="center" vertical="center" wrapText="1"/>
    </xf>
    <xf numFmtId="1" fontId="94" fillId="75" borderId="31" xfId="2" applyNumberFormat="1" applyFont="1" applyFill="1" applyBorder="1" applyAlignment="1">
      <alignment horizontal="center" vertical="center" wrapText="1"/>
    </xf>
    <xf numFmtId="1" fontId="94" fillId="75" borderId="1" xfId="2" applyNumberFormat="1" applyFont="1" applyFill="1" applyBorder="1" applyAlignment="1">
      <alignment horizontal="center" vertical="center" wrapText="1"/>
    </xf>
    <xf numFmtId="1" fontId="94" fillId="75" borderId="43" xfId="2" applyNumberFormat="1" applyFont="1" applyFill="1" applyBorder="1" applyAlignment="1">
      <alignment horizontal="center" vertical="center" wrapText="1"/>
    </xf>
    <xf numFmtId="9" fontId="94" fillId="75" borderId="33" xfId="2" applyFont="1" applyFill="1" applyBorder="1" applyAlignment="1">
      <alignment horizontal="center" vertical="center" wrapText="1"/>
    </xf>
    <xf numFmtId="9" fontId="94" fillId="75" borderId="37" xfId="2" applyFont="1" applyFill="1" applyBorder="1" applyAlignment="1">
      <alignment horizontal="center" vertical="center" wrapText="1"/>
    </xf>
    <xf numFmtId="9" fontId="94" fillId="75" borderId="48" xfId="2" applyFont="1" applyFill="1" applyBorder="1" applyAlignment="1">
      <alignment horizontal="center" vertical="center" wrapText="1"/>
    </xf>
    <xf numFmtId="0" fontId="39" fillId="76" borderId="67" xfId="0" applyFont="1" applyFill="1" applyBorder="1" applyAlignment="1">
      <alignment horizontal="center" vertical="center" wrapText="1"/>
    </xf>
    <xf numFmtId="0" fontId="39" fillId="76" borderId="68" xfId="0" applyFont="1" applyFill="1" applyBorder="1" applyAlignment="1">
      <alignment horizontal="center" vertical="center" wrapText="1"/>
    </xf>
    <xf numFmtId="0" fontId="39" fillId="77" borderId="67" xfId="0" applyFont="1" applyFill="1" applyBorder="1" applyAlignment="1">
      <alignment horizontal="center" vertical="center" wrapText="1"/>
    </xf>
    <xf numFmtId="0" fontId="39" fillId="77" borderId="51" xfId="0" applyFont="1" applyFill="1" applyBorder="1" applyAlignment="1">
      <alignment horizontal="center" vertical="center" wrapText="1"/>
    </xf>
    <xf numFmtId="0" fontId="39" fillId="76" borderId="39" xfId="0" applyFont="1" applyFill="1" applyBorder="1" applyAlignment="1">
      <alignment horizontal="left" vertical="center" wrapText="1"/>
    </xf>
    <xf numFmtId="0" fontId="39" fillId="76" borderId="45" xfId="0" applyFont="1" applyFill="1" applyBorder="1" applyAlignment="1">
      <alignment horizontal="left" vertical="center" wrapText="1"/>
    </xf>
    <xf numFmtId="0" fontId="39" fillId="77" borderId="39" xfId="0" applyFont="1" applyFill="1" applyBorder="1" applyAlignment="1">
      <alignment horizontal="left" vertical="center" wrapText="1"/>
    </xf>
    <xf numFmtId="0" fontId="39" fillId="77" borderId="11" xfId="0" applyFont="1" applyFill="1" applyBorder="1" applyAlignment="1">
      <alignment horizontal="left" vertical="center" wrapText="1"/>
    </xf>
    <xf numFmtId="0" fontId="39" fillId="75" borderId="30" xfId="0" applyFont="1" applyFill="1" applyBorder="1" applyAlignment="1">
      <alignment horizontal="center" vertical="center" wrapText="1"/>
    </xf>
    <xf numFmtId="0" fontId="39" fillId="75" borderId="47" xfId="0" applyFont="1" applyFill="1" applyBorder="1" applyAlignment="1">
      <alignment horizontal="center" vertical="center" wrapText="1"/>
    </xf>
    <xf numFmtId="0" fontId="39" fillId="75" borderId="39" xfId="0" applyFont="1" applyFill="1" applyBorder="1" applyAlignment="1">
      <alignment vertical="center" wrapText="1"/>
    </xf>
    <xf numFmtId="0" fontId="39" fillId="75" borderId="45" xfId="0" applyFont="1" applyFill="1" applyBorder="1" applyAlignment="1">
      <alignment vertical="center" wrapText="1"/>
    </xf>
    <xf numFmtId="0" fontId="39" fillId="75" borderId="31" xfId="0" applyFont="1" applyFill="1" applyBorder="1" applyAlignment="1">
      <alignment horizontal="left" vertical="center" wrapText="1"/>
    </xf>
    <xf numFmtId="0" fontId="39" fillId="75" borderId="43" xfId="0" applyFont="1" applyFill="1" applyBorder="1" applyAlignment="1">
      <alignment horizontal="left" vertical="center" wrapText="1"/>
    </xf>
    <xf numFmtId="0" fontId="39" fillId="75" borderId="31" xfId="0" applyFont="1" applyFill="1" applyBorder="1" applyAlignment="1">
      <alignment horizontal="center" vertical="center" wrapText="1"/>
    </xf>
    <xf numFmtId="0" fontId="39" fillId="75" borderId="43" xfId="0" applyFont="1" applyFill="1" applyBorder="1" applyAlignment="1">
      <alignment horizontal="center" vertical="center" wrapText="1"/>
    </xf>
    <xf numFmtId="9" fontId="39" fillId="75" borderId="31" xfId="0" applyNumberFormat="1" applyFont="1" applyFill="1" applyBorder="1" applyAlignment="1">
      <alignment horizontal="center" vertical="center" wrapText="1"/>
    </xf>
    <xf numFmtId="0" fontId="39" fillId="75" borderId="39" xfId="0" applyFont="1" applyFill="1" applyBorder="1" applyAlignment="1">
      <alignment horizontal="center" vertical="center" wrapText="1"/>
    </xf>
    <xf numFmtId="0" fontId="39" fillId="75" borderId="45" xfId="0" applyFont="1" applyFill="1" applyBorder="1" applyAlignment="1">
      <alignment horizontal="center" vertical="center" wrapText="1"/>
    </xf>
    <xf numFmtId="10" fontId="39" fillId="75" borderId="31" xfId="26" applyNumberFormat="1" applyFont="1" applyFill="1" applyBorder="1" applyAlignment="1">
      <alignment horizontal="center" vertical="center" wrapText="1"/>
    </xf>
    <xf numFmtId="10" fontId="39" fillId="75" borderId="43" xfId="26" applyNumberFormat="1" applyFont="1" applyFill="1" applyBorder="1" applyAlignment="1">
      <alignment horizontal="center" vertical="center" wrapText="1"/>
    </xf>
    <xf numFmtId="175" fontId="39" fillId="75" borderId="39" xfId="26" applyNumberFormat="1" applyFont="1" applyFill="1" applyBorder="1" applyAlignment="1">
      <alignment horizontal="center" vertical="center" wrapText="1"/>
    </xf>
    <xf numFmtId="175" fontId="39" fillId="75" borderId="41" xfId="26" applyNumberFormat="1" applyFont="1" applyFill="1" applyBorder="1" applyAlignment="1">
      <alignment horizontal="center" vertical="center" wrapText="1"/>
    </xf>
    <xf numFmtId="0" fontId="39" fillId="75" borderId="69" xfId="0" applyFont="1" applyFill="1" applyBorder="1" applyAlignment="1">
      <alignment horizontal="center" vertical="center" wrapText="1"/>
    </xf>
    <xf numFmtId="14" fontId="39" fillId="73" borderId="40" xfId="7" applyNumberFormat="1" applyFont="1" applyFill="1" applyBorder="1" applyAlignment="1">
      <alignment horizontal="center" vertical="center" wrapText="1"/>
    </xf>
    <xf numFmtId="14" fontId="39" fillId="73" borderId="16" xfId="7" applyNumberFormat="1" applyFont="1" applyFill="1" applyBorder="1" applyAlignment="1">
      <alignment horizontal="center" vertical="center" wrapText="1"/>
    </xf>
    <xf numFmtId="14" fontId="39" fillId="75" borderId="40" xfId="7" applyNumberFormat="1" applyFont="1" applyFill="1" applyBorder="1" applyAlignment="1">
      <alignment horizontal="center" vertical="center" wrapText="1"/>
    </xf>
    <xf numFmtId="14" fontId="39" fillId="75" borderId="79" xfId="7" applyNumberFormat="1" applyFont="1" applyFill="1" applyBorder="1" applyAlignment="1">
      <alignment horizontal="center" vertical="center" wrapText="1"/>
    </xf>
    <xf numFmtId="175" fontId="39" fillId="76" borderId="39" xfId="2" applyNumberFormat="1" applyFont="1" applyFill="1" applyBorder="1" applyAlignment="1">
      <alignment horizontal="center" vertical="center"/>
    </xf>
    <xf numFmtId="175" fontId="39" fillId="76" borderId="45" xfId="2" applyNumberFormat="1" applyFont="1" applyFill="1" applyBorder="1" applyAlignment="1">
      <alignment horizontal="center" vertical="center"/>
    </xf>
    <xf numFmtId="175" fontId="98" fillId="76" borderId="168" xfId="2" applyNumberFormat="1" applyFont="1" applyFill="1" applyBorder="1" applyAlignment="1">
      <alignment horizontal="center" vertical="center"/>
    </xf>
    <xf numFmtId="175" fontId="98" fillId="76" borderId="169" xfId="2" applyNumberFormat="1" applyFont="1" applyFill="1" applyBorder="1" applyAlignment="1">
      <alignment horizontal="center" vertical="center"/>
    </xf>
    <xf numFmtId="175" fontId="39" fillId="77" borderId="39" xfId="2" applyNumberFormat="1" applyFont="1" applyFill="1" applyBorder="1" applyAlignment="1">
      <alignment horizontal="center" vertical="center"/>
    </xf>
    <xf numFmtId="175" fontId="39" fillId="77" borderId="11" xfId="2" applyNumberFormat="1" applyFont="1" applyFill="1" applyBorder="1" applyAlignment="1">
      <alignment horizontal="center" vertical="center"/>
    </xf>
    <xf numFmtId="0" fontId="10" fillId="2" borderId="208" xfId="0" applyFont="1" applyFill="1" applyBorder="1" applyAlignment="1" applyProtection="1">
      <alignment horizontal="center" vertical="center"/>
      <protection hidden="1"/>
    </xf>
    <xf numFmtId="0" fontId="10" fillId="2" borderId="25" xfId="0" applyFont="1" applyFill="1" applyBorder="1" applyAlignment="1" applyProtection="1">
      <alignment horizontal="center" vertical="center"/>
      <protection hidden="1"/>
    </xf>
    <xf numFmtId="0" fontId="10" fillId="2" borderId="207" xfId="0" applyFont="1" applyFill="1" applyBorder="1" applyAlignment="1" applyProtection="1">
      <alignment horizontal="center" vertical="center"/>
      <protection hidden="1"/>
    </xf>
    <xf numFmtId="0" fontId="94" fillId="75" borderId="30" xfId="0" applyFont="1" applyFill="1" applyBorder="1" applyAlignment="1">
      <alignment horizontal="center" vertical="center" wrapText="1"/>
    </xf>
    <xf numFmtId="0" fontId="94" fillId="75" borderId="36" xfId="0" applyFont="1" applyFill="1" applyBorder="1" applyAlignment="1">
      <alignment horizontal="center" vertical="center" wrapText="1"/>
    </xf>
    <xf numFmtId="0" fontId="94" fillId="75" borderId="47" xfId="0" applyFont="1" applyFill="1" applyBorder="1" applyAlignment="1">
      <alignment horizontal="center" vertical="center" wrapText="1"/>
    </xf>
    <xf numFmtId="175" fontId="39" fillId="72" borderId="41" xfId="26" applyNumberFormat="1" applyFont="1" applyFill="1" applyBorder="1" applyAlignment="1">
      <alignment horizontal="center" vertical="center" wrapText="1"/>
    </xf>
    <xf numFmtId="0" fontId="39" fillId="72" borderId="42" xfId="0" applyFont="1" applyFill="1" applyBorder="1" applyAlignment="1">
      <alignment horizontal="center" vertical="center" wrapText="1"/>
    </xf>
    <xf numFmtId="0" fontId="39" fillId="72" borderId="69" xfId="0" applyFont="1" applyFill="1" applyBorder="1" applyAlignment="1">
      <alignment horizontal="center" vertical="center" wrapText="1"/>
    </xf>
    <xf numFmtId="0" fontId="39" fillId="73" borderId="30" xfId="0" applyFont="1" applyFill="1" applyBorder="1" applyAlignment="1">
      <alignment horizontal="center" vertical="center" wrapText="1"/>
    </xf>
    <xf numFmtId="0" fontId="39" fillId="73" borderId="36" xfId="0" applyFont="1" applyFill="1" applyBorder="1" applyAlignment="1">
      <alignment horizontal="center" vertical="center" wrapText="1"/>
    </xf>
    <xf numFmtId="0" fontId="39" fillId="73" borderId="31" xfId="0" applyFont="1" applyFill="1" applyBorder="1" applyAlignment="1">
      <alignment vertical="center" wrapText="1"/>
    </xf>
    <xf numFmtId="0" fontId="39" fillId="73" borderId="1" xfId="0" applyFont="1" applyFill="1" applyBorder="1" applyAlignment="1">
      <alignment vertical="center" wrapText="1"/>
    </xf>
    <xf numFmtId="0" fontId="39" fillId="73" borderId="31" xfId="0" applyFont="1" applyFill="1" applyBorder="1" applyAlignment="1">
      <alignment horizontal="left" vertical="center" wrapText="1"/>
    </xf>
    <xf numFmtId="0" fontId="39" fillId="73" borderId="1" xfId="0" applyFont="1" applyFill="1" applyBorder="1" applyAlignment="1">
      <alignment horizontal="left" vertical="center" wrapText="1"/>
    </xf>
    <xf numFmtId="0" fontId="39" fillId="73" borderId="31" xfId="0" applyFont="1" applyFill="1" applyBorder="1" applyAlignment="1">
      <alignment horizontal="center" vertical="center" wrapText="1"/>
    </xf>
    <xf numFmtId="0" fontId="39" fillId="73" borderId="1" xfId="0" applyFont="1" applyFill="1" applyBorder="1" applyAlignment="1">
      <alignment horizontal="center" vertical="center" wrapText="1"/>
    </xf>
    <xf numFmtId="9" fontId="39" fillId="73" borderId="31" xfId="0" applyNumberFormat="1" applyFont="1" applyFill="1" applyBorder="1" applyAlignment="1">
      <alignment horizontal="center" vertical="center" wrapText="1"/>
    </xf>
    <xf numFmtId="0" fontId="39" fillId="73" borderId="39" xfId="0" applyFont="1" applyFill="1" applyBorder="1" applyAlignment="1">
      <alignment horizontal="center" vertical="center" wrapText="1"/>
    </xf>
    <xf numFmtId="0" fontId="39" fillId="73" borderId="11" xfId="0" applyFont="1" applyFill="1" applyBorder="1" applyAlignment="1">
      <alignment horizontal="center" vertical="center" wrapText="1"/>
    </xf>
    <xf numFmtId="0" fontId="39" fillId="73" borderId="45" xfId="0" applyFont="1" applyFill="1" applyBorder="1" applyAlignment="1">
      <alignment horizontal="center" vertical="center" wrapText="1"/>
    </xf>
    <xf numFmtId="10" fontId="39" fillId="73" borderId="31" xfId="26" applyNumberFormat="1" applyFont="1" applyFill="1" applyBorder="1" applyAlignment="1">
      <alignment horizontal="center" vertical="center" wrapText="1"/>
    </xf>
    <xf numFmtId="10" fontId="39" fillId="73" borderId="1" xfId="26" applyNumberFormat="1" applyFont="1" applyFill="1" applyBorder="1" applyAlignment="1">
      <alignment horizontal="center" vertical="center" wrapText="1"/>
    </xf>
    <xf numFmtId="175" fontId="39" fillId="73" borderId="39" xfId="26" applyNumberFormat="1" applyFont="1" applyFill="1" applyBorder="1" applyAlignment="1">
      <alignment horizontal="center" vertical="center" wrapText="1"/>
    </xf>
    <xf numFmtId="0" fontId="39" fillId="72" borderId="31" xfId="0" applyFont="1" applyFill="1" applyBorder="1" applyAlignment="1">
      <alignment horizontal="center" vertical="center" wrapText="1"/>
    </xf>
    <xf numFmtId="0" fontId="39" fillId="72" borderId="1" xfId="0" applyFont="1" applyFill="1" applyBorder="1" applyAlignment="1">
      <alignment horizontal="center" vertical="center" wrapText="1"/>
    </xf>
    <xf numFmtId="0" fontId="39" fillId="72" borderId="43" xfId="0" applyFont="1" applyFill="1" applyBorder="1" applyAlignment="1">
      <alignment horizontal="center" vertical="center" wrapText="1"/>
    </xf>
    <xf numFmtId="0" fontId="39" fillId="72" borderId="39" xfId="0" applyFont="1" applyFill="1" applyBorder="1" applyAlignment="1">
      <alignment horizontal="center" vertical="center" wrapText="1"/>
    </xf>
    <xf numFmtId="10" fontId="39" fillId="72" borderId="31" xfId="26" applyNumberFormat="1" applyFont="1" applyFill="1" applyBorder="1" applyAlignment="1">
      <alignment horizontal="center" vertical="center" wrapText="1"/>
    </xf>
    <xf numFmtId="10" fontId="39" fillId="72" borderId="1" xfId="26" applyNumberFormat="1" applyFont="1" applyFill="1" applyBorder="1" applyAlignment="1">
      <alignment horizontal="center" vertical="center" wrapText="1"/>
    </xf>
    <xf numFmtId="10" fontId="39" fillId="72" borderId="43" xfId="26" applyNumberFormat="1" applyFont="1" applyFill="1" applyBorder="1" applyAlignment="1">
      <alignment horizontal="center" vertical="center" wrapText="1"/>
    </xf>
    <xf numFmtId="175" fontId="98" fillId="77" borderId="168" xfId="2" applyNumberFormat="1" applyFont="1" applyFill="1" applyBorder="1" applyAlignment="1">
      <alignment horizontal="center" vertical="center"/>
    </xf>
    <xf numFmtId="175" fontId="98" fillId="77" borderId="126" xfId="2" applyNumberFormat="1" applyFont="1" applyFill="1" applyBorder="1" applyAlignment="1">
      <alignment horizontal="center" vertical="center"/>
    </xf>
    <xf numFmtId="175" fontId="39" fillId="77" borderId="140" xfId="2" applyNumberFormat="1" applyFont="1" applyFill="1" applyBorder="1" applyAlignment="1">
      <alignment horizontal="center" vertical="center"/>
    </xf>
    <xf numFmtId="175" fontId="39" fillId="77" borderId="168" xfId="2" applyNumberFormat="1" applyFont="1" applyFill="1" applyBorder="1" applyAlignment="1">
      <alignment horizontal="center" vertical="center"/>
    </xf>
    <xf numFmtId="175" fontId="39" fillId="77" borderId="141" xfId="2" applyNumberFormat="1" applyFont="1" applyFill="1" applyBorder="1" applyAlignment="1">
      <alignment horizontal="center" vertical="center"/>
    </xf>
    <xf numFmtId="175" fontId="39" fillId="76" borderId="168" xfId="2" applyNumberFormat="1" applyFont="1" applyFill="1" applyBorder="1" applyAlignment="1">
      <alignment horizontal="center" vertical="center"/>
    </xf>
    <xf numFmtId="175" fontId="39" fillId="76" borderId="169" xfId="2" applyNumberFormat="1" applyFont="1" applyFill="1" applyBorder="1" applyAlignment="1">
      <alignment horizontal="center" vertical="center"/>
    </xf>
    <xf numFmtId="175" fontId="98" fillId="77" borderId="141" xfId="2" applyNumberFormat="1" applyFont="1" applyFill="1" applyBorder="1" applyAlignment="1">
      <alignment horizontal="center" vertical="center"/>
    </xf>
    <xf numFmtId="175" fontId="39" fillId="76" borderId="41" xfId="26" applyNumberFormat="1" applyFont="1" applyFill="1" applyBorder="1" applyAlignment="1">
      <alignment horizontal="center" vertical="center" wrapText="1"/>
    </xf>
    <xf numFmtId="0" fontId="39" fillId="76" borderId="42" xfId="0" applyFont="1" applyFill="1" applyBorder="1" applyAlignment="1">
      <alignment horizontal="center" vertical="center" wrapText="1"/>
    </xf>
    <xf numFmtId="175" fontId="39" fillId="77" borderId="41" xfId="26" applyNumberFormat="1" applyFont="1" applyFill="1" applyBorder="1" applyAlignment="1">
      <alignment horizontal="center" vertical="center" wrapText="1"/>
    </xf>
    <xf numFmtId="0" fontId="39" fillId="77" borderId="42" xfId="0" applyFont="1" applyFill="1" applyBorder="1" applyAlignment="1">
      <alignment horizontal="center" vertical="center" wrapText="1"/>
    </xf>
    <xf numFmtId="175" fontId="39" fillId="73" borderId="41" xfId="0" applyNumberFormat="1" applyFont="1" applyFill="1" applyBorder="1" applyAlignment="1">
      <alignment horizontal="center" vertical="center"/>
    </xf>
    <xf numFmtId="0" fontId="39" fillId="73" borderId="42" xfId="0" applyFont="1" applyFill="1" applyBorder="1" applyAlignment="1">
      <alignment horizontal="center" vertical="center"/>
    </xf>
    <xf numFmtId="175" fontId="39" fillId="74" borderId="40" xfId="0" applyNumberFormat="1" applyFont="1" applyFill="1" applyBorder="1" applyAlignment="1">
      <alignment horizontal="center" vertical="center"/>
    </xf>
    <xf numFmtId="0" fontId="39" fillId="74" borderId="79" xfId="0" applyFont="1" applyFill="1" applyBorder="1" applyAlignment="1">
      <alignment horizontal="center" vertical="center"/>
    </xf>
    <xf numFmtId="175" fontId="39" fillId="74" borderId="33" xfId="0" applyNumberFormat="1" applyFont="1" applyFill="1" applyBorder="1" applyAlignment="1">
      <alignment horizontal="center" vertical="center"/>
    </xf>
    <xf numFmtId="0" fontId="39" fillId="74" borderId="48" xfId="0" applyFont="1" applyFill="1" applyBorder="1" applyAlignment="1">
      <alignment horizontal="center" vertical="center"/>
    </xf>
    <xf numFmtId="9" fontId="39" fillId="70" borderId="39" xfId="2" applyFont="1" applyFill="1" applyBorder="1" applyAlignment="1">
      <alignment horizontal="center" vertical="center" wrapText="1"/>
    </xf>
    <xf numFmtId="9" fontId="39" fillId="70" borderId="11" xfId="2" applyFont="1" applyFill="1" applyBorder="1" applyAlignment="1">
      <alignment horizontal="center" vertical="center" wrapText="1"/>
    </xf>
    <xf numFmtId="9" fontId="39" fillId="70" borderId="41" xfId="2" applyFont="1" applyFill="1" applyBorder="1" applyAlignment="1">
      <alignment horizontal="center" vertical="center" wrapText="1"/>
    </xf>
    <xf numFmtId="9" fontId="39" fillId="70" borderId="42" xfId="2" applyFont="1" applyFill="1" applyBorder="1" applyAlignment="1">
      <alignment horizontal="center" vertical="center" wrapText="1"/>
    </xf>
    <xf numFmtId="9" fontId="39" fillId="70" borderId="137" xfId="2" applyFont="1" applyFill="1" applyBorder="1" applyAlignment="1">
      <alignment horizontal="center" vertical="center" wrapText="1"/>
    </xf>
    <xf numFmtId="9" fontId="39" fillId="70" borderId="140" xfId="2" applyFont="1" applyFill="1" applyBorder="1" applyAlignment="1">
      <alignment horizontal="center" vertical="center" wrapText="1"/>
    </xf>
    <xf numFmtId="9" fontId="39" fillId="70" borderId="143" xfId="2" applyFont="1" applyFill="1" applyBorder="1" applyAlignment="1">
      <alignment horizontal="center" vertical="center" wrapText="1"/>
    </xf>
    <xf numFmtId="9" fontId="39" fillId="70" borderId="145" xfId="2" applyFont="1" applyFill="1" applyBorder="1" applyAlignment="1">
      <alignment horizontal="center" vertical="center" wrapText="1"/>
    </xf>
    <xf numFmtId="9" fontId="39" fillId="26" borderId="137" xfId="2" applyFont="1" applyFill="1" applyBorder="1" applyAlignment="1">
      <alignment horizontal="center" vertical="center" wrapText="1"/>
    </xf>
    <xf numFmtId="9" fontId="39" fillId="26" borderId="140" xfId="2" applyFont="1" applyFill="1" applyBorder="1" applyAlignment="1">
      <alignment horizontal="center" vertical="center" wrapText="1"/>
    </xf>
    <xf numFmtId="9" fontId="98" fillId="70" borderId="40" xfId="2" applyFont="1" applyFill="1" applyBorder="1" applyAlignment="1">
      <alignment horizontal="center" vertical="center" wrapText="1"/>
    </xf>
    <xf numFmtId="9" fontId="98" fillId="70" borderId="16" xfId="2" applyFont="1" applyFill="1" applyBorder="1" applyAlignment="1">
      <alignment horizontal="center" vertical="center" wrapText="1"/>
    </xf>
    <xf numFmtId="9" fontId="98" fillId="70" borderId="138" xfId="2" applyFont="1" applyFill="1" applyBorder="1" applyAlignment="1">
      <alignment horizontal="center" vertical="center" wrapText="1"/>
    </xf>
    <xf numFmtId="9" fontId="98" fillId="70" borderId="141" xfId="2" applyFont="1" applyFill="1" applyBorder="1" applyAlignment="1">
      <alignment horizontal="center" vertical="center" wrapText="1"/>
    </xf>
    <xf numFmtId="9" fontId="39" fillId="70" borderId="31" xfId="2" applyFont="1" applyFill="1" applyBorder="1" applyAlignment="1">
      <alignment horizontal="center" vertical="center" wrapText="1"/>
    </xf>
    <xf numFmtId="9" fontId="39" fillId="70" borderId="6" xfId="2" applyFont="1" applyFill="1" applyBorder="1" applyAlignment="1">
      <alignment horizontal="center" vertical="center" wrapText="1"/>
    </xf>
    <xf numFmtId="9" fontId="98" fillId="70" borderId="33" xfId="2" applyFont="1" applyFill="1" applyBorder="1" applyAlignment="1">
      <alignment horizontal="center" vertical="center" wrapText="1"/>
    </xf>
    <xf numFmtId="9" fontId="98" fillId="70" borderId="52" xfId="2" applyFont="1" applyFill="1" applyBorder="1" applyAlignment="1">
      <alignment horizontal="center" vertical="center" wrapText="1"/>
    </xf>
    <xf numFmtId="175" fontId="39" fillId="70" borderId="73" xfId="2" applyNumberFormat="1" applyFont="1" applyFill="1" applyBorder="1" applyAlignment="1">
      <alignment horizontal="center" vertical="center" wrapText="1"/>
    </xf>
    <xf numFmtId="175" fontId="39" fillId="70" borderId="74" xfId="2" applyNumberFormat="1" applyFont="1" applyFill="1" applyBorder="1" applyAlignment="1">
      <alignment horizontal="center" vertical="center" wrapText="1"/>
    </xf>
    <xf numFmtId="9" fontId="39" fillId="0" borderId="140" xfId="2" applyFont="1" applyBorder="1" applyAlignment="1">
      <alignment horizontal="center" vertical="center" wrapText="1"/>
    </xf>
    <xf numFmtId="9" fontId="39" fillId="26" borderId="153" xfId="2" applyFont="1" applyFill="1" applyBorder="1" applyAlignment="1">
      <alignment horizontal="center" vertical="center" wrapText="1"/>
    </xf>
    <xf numFmtId="9" fontId="39" fillId="0" borderId="156" xfId="2" applyFont="1" applyBorder="1" applyAlignment="1">
      <alignment horizontal="center" vertical="center" wrapText="1"/>
    </xf>
    <xf numFmtId="9" fontId="39" fillId="26" borderId="159" xfId="2" applyFont="1" applyFill="1" applyBorder="1" applyAlignment="1">
      <alignment horizontal="center" vertical="center" wrapText="1"/>
    </xf>
    <xf numFmtId="9" fontId="39" fillId="0" borderId="160" xfId="2" applyFont="1" applyBorder="1" applyAlignment="1">
      <alignment horizontal="center" vertical="center" wrapText="1"/>
    </xf>
    <xf numFmtId="9" fontId="39" fillId="26" borderId="138" xfId="2" applyFont="1" applyFill="1" applyBorder="1" applyAlignment="1">
      <alignment horizontal="center" vertical="center" wrapText="1"/>
    </xf>
    <xf numFmtId="9" fontId="39" fillId="0" borderId="141" xfId="2" applyFont="1" applyBorder="1" applyAlignment="1">
      <alignment horizontal="center" vertical="center" wrapText="1"/>
    </xf>
    <xf numFmtId="9" fontId="39" fillId="26" borderId="156" xfId="2" applyFont="1" applyFill="1" applyBorder="1" applyAlignment="1">
      <alignment horizontal="center" vertical="center" wrapText="1"/>
    </xf>
    <xf numFmtId="10" fontId="39" fillId="70" borderId="31" xfId="26" applyNumberFormat="1" applyFont="1" applyFill="1" applyBorder="1" applyAlignment="1">
      <alignment horizontal="center" vertical="center" wrapText="1"/>
    </xf>
    <xf numFmtId="0" fontId="39" fillId="70" borderId="43" xfId="0" applyFont="1" applyFill="1" applyBorder="1" applyAlignment="1">
      <alignment horizontal="center" vertical="center" wrapText="1"/>
    </xf>
    <xf numFmtId="9" fontId="39" fillId="70" borderId="45" xfId="2" applyFont="1" applyFill="1" applyBorder="1" applyAlignment="1">
      <alignment horizontal="center" vertical="center" wrapText="1"/>
    </xf>
    <xf numFmtId="9" fontId="39" fillId="70" borderId="69" xfId="2" applyFont="1" applyFill="1" applyBorder="1" applyAlignment="1">
      <alignment horizontal="center" vertical="center" wrapText="1"/>
    </xf>
    <xf numFmtId="175" fontId="39" fillId="70" borderId="39" xfId="2" applyNumberFormat="1" applyFont="1" applyFill="1" applyBorder="1" applyAlignment="1">
      <alignment horizontal="center" vertical="center" wrapText="1"/>
    </xf>
    <xf numFmtId="175" fontId="39" fillId="70" borderId="11" xfId="2" applyNumberFormat="1" applyFont="1" applyFill="1" applyBorder="1" applyAlignment="1">
      <alignment horizontal="center" vertical="center" wrapText="1"/>
    </xf>
    <xf numFmtId="175" fontId="39" fillId="70" borderId="41" xfId="2" applyNumberFormat="1" applyFont="1" applyFill="1" applyBorder="1" applyAlignment="1">
      <alignment horizontal="center" vertical="center" wrapText="1"/>
    </xf>
    <xf numFmtId="175" fontId="39" fillId="70" borderId="42" xfId="2" applyNumberFormat="1" applyFont="1" applyFill="1" applyBorder="1" applyAlignment="1">
      <alignment horizontal="center" vertical="center" wrapText="1"/>
    </xf>
    <xf numFmtId="175" fontId="39" fillId="61" borderId="41" xfId="26" applyNumberFormat="1" applyFont="1" applyFill="1" applyBorder="1" applyAlignment="1">
      <alignment horizontal="center" vertical="center" wrapText="1"/>
    </xf>
    <xf numFmtId="175" fontId="39" fillId="61" borderId="42" xfId="26" applyNumberFormat="1" applyFont="1" applyFill="1" applyBorder="1" applyAlignment="1">
      <alignment horizontal="center" vertical="center" wrapText="1"/>
    </xf>
    <xf numFmtId="0" fontId="39" fillId="61" borderId="69" xfId="0" applyFont="1" applyFill="1" applyBorder="1" applyAlignment="1">
      <alignment horizontal="center" vertical="center" wrapText="1"/>
    </xf>
    <xf numFmtId="175" fontId="39" fillId="61" borderId="39" xfId="26" applyNumberFormat="1" applyFont="1" applyFill="1" applyBorder="1" applyAlignment="1">
      <alignment horizontal="center" vertical="center" wrapText="1"/>
    </xf>
    <xf numFmtId="175" fontId="39" fillId="61" borderId="11" xfId="26" applyNumberFormat="1" applyFont="1" applyFill="1" applyBorder="1" applyAlignment="1">
      <alignment horizontal="center" vertical="center" wrapText="1"/>
    </xf>
    <xf numFmtId="0" fontId="39" fillId="61" borderId="45" xfId="0" applyFont="1" applyFill="1" applyBorder="1" applyAlignment="1">
      <alignment horizontal="center" vertical="center" wrapText="1"/>
    </xf>
    <xf numFmtId="9" fontId="39" fillId="70" borderId="40" xfId="2" applyFont="1" applyFill="1" applyBorder="1" applyAlignment="1">
      <alignment horizontal="center" vertical="center" wrapText="1"/>
    </xf>
    <xf numFmtId="9" fontId="39" fillId="70" borderId="16" xfId="2" applyFont="1" applyFill="1" applyBorder="1" applyAlignment="1">
      <alignment horizontal="center" vertical="center" wrapText="1"/>
    </xf>
    <xf numFmtId="175" fontId="39" fillId="68" borderId="39" xfId="26" applyNumberFormat="1" applyFont="1" applyFill="1" applyBorder="1" applyAlignment="1">
      <alignment horizontal="center" vertical="center" wrapText="1"/>
    </xf>
    <xf numFmtId="0" fontId="39" fillId="68" borderId="11" xfId="0" applyFont="1" applyFill="1" applyBorder="1" applyAlignment="1">
      <alignment horizontal="center" vertical="center" wrapText="1"/>
    </xf>
    <xf numFmtId="14" fontId="39" fillId="70" borderId="40" xfId="7" applyNumberFormat="1" applyFont="1" applyFill="1" applyBorder="1" applyAlignment="1">
      <alignment horizontal="center" vertical="center" wrapText="1"/>
    </xf>
    <xf numFmtId="14" fontId="39" fillId="70" borderId="79" xfId="7" applyNumberFormat="1" applyFont="1" applyFill="1" applyBorder="1" applyAlignment="1">
      <alignment horizontal="center" vertical="center" wrapText="1"/>
    </xf>
    <xf numFmtId="175" fontId="39" fillId="68" borderId="41" xfId="26" applyNumberFormat="1" applyFont="1" applyFill="1" applyBorder="1" applyAlignment="1">
      <alignment horizontal="center" vertical="center" wrapText="1"/>
    </xf>
    <xf numFmtId="0" fontId="39" fillId="68" borderId="42" xfId="0" applyFont="1" applyFill="1" applyBorder="1" applyAlignment="1">
      <alignment horizontal="center" vertical="center" wrapText="1"/>
    </xf>
    <xf numFmtId="175" fontId="39" fillId="61" borderId="39" xfId="2" applyNumberFormat="1" applyFont="1" applyFill="1" applyBorder="1" applyAlignment="1">
      <alignment horizontal="center" vertical="center" wrapText="1"/>
    </xf>
    <xf numFmtId="175" fontId="39" fillId="61" borderId="11" xfId="2" applyNumberFormat="1" applyFont="1" applyFill="1" applyBorder="1" applyAlignment="1">
      <alignment horizontal="center" vertical="center" wrapText="1"/>
    </xf>
    <xf numFmtId="175" fontId="39" fillId="61" borderId="45" xfId="2" applyNumberFormat="1" applyFont="1" applyFill="1" applyBorder="1" applyAlignment="1">
      <alignment horizontal="center" vertical="center" wrapText="1"/>
    </xf>
    <xf numFmtId="175" fontId="39" fillId="61" borderId="41" xfId="2" applyNumberFormat="1" applyFont="1" applyFill="1" applyBorder="1" applyAlignment="1">
      <alignment horizontal="center" vertical="center" wrapText="1"/>
    </xf>
    <xf numFmtId="175" fontId="39" fillId="61" borderId="42" xfId="2" applyNumberFormat="1" applyFont="1" applyFill="1" applyBorder="1" applyAlignment="1">
      <alignment horizontal="center" vertical="center" wrapText="1"/>
    </xf>
    <xf numFmtId="175" fontId="39" fillId="61" borderId="69" xfId="2" applyNumberFormat="1" applyFont="1" applyFill="1" applyBorder="1" applyAlignment="1">
      <alignment horizontal="center" vertical="center" wrapText="1"/>
    </xf>
    <xf numFmtId="0" fontId="39" fillId="70" borderId="31" xfId="0" applyFont="1" applyFill="1" applyBorder="1" applyAlignment="1">
      <alignment vertical="center" wrapText="1"/>
    </xf>
    <xf numFmtId="0" fontId="39" fillId="70" borderId="43" xfId="0" applyFont="1" applyFill="1" applyBorder="1" applyAlignment="1">
      <alignment vertical="center" wrapText="1"/>
    </xf>
    <xf numFmtId="0" fontId="39" fillId="70" borderId="31" xfId="0" applyFont="1" applyFill="1" applyBorder="1" applyAlignment="1">
      <alignment horizontal="left" vertical="center" wrapText="1"/>
    </xf>
    <xf numFmtId="0" fontId="39" fillId="70" borderId="43" xfId="0" applyFont="1" applyFill="1" applyBorder="1" applyAlignment="1">
      <alignment horizontal="left" vertical="center" wrapText="1"/>
    </xf>
    <xf numFmtId="0" fontId="39" fillId="70" borderId="31" xfId="0" applyFont="1" applyFill="1" applyBorder="1" applyAlignment="1">
      <alignment horizontal="center" vertical="center" wrapText="1"/>
    </xf>
    <xf numFmtId="0" fontId="94" fillId="70" borderId="30" xfId="0" applyFont="1" applyFill="1" applyBorder="1" applyAlignment="1">
      <alignment horizontal="center" vertical="center" wrapText="1"/>
    </xf>
    <xf numFmtId="0" fontId="94" fillId="70" borderId="47" xfId="0" applyFont="1" applyFill="1" applyBorder="1" applyAlignment="1">
      <alignment horizontal="center" vertical="center" wrapText="1"/>
    </xf>
    <xf numFmtId="0" fontId="39" fillId="70" borderId="30" xfId="0" applyFont="1" applyFill="1" applyBorder="1" applyAlignment="1">
      <alignment horizontal="center" vertical="center" wrapText="1"/>
    </xf>
    <xf numFmtId="0" fontId="39" fillId="70" borderId="47" xfId="0" applyFont="1" applyFill="1" applyBorder="1" applyAlignment="1">
      <alignment horizontal="center" vertical="center" wrapText="1"/>
    </xf>
    <xf numFmtId="10" fontId="39" fillId="68" borderId="31" xfId="26" applyNumberFormat="1" applyFont="1" applyFill="1" applyBorder="1" applyAlignment="1">
      <alignment horizontal="center" vertical="center" wrapText="1"/>
    </xf>
    <xf numFmtId="10" fontId="39" fillId="68" borderId="1" xfId="26" applyNumberFormat="1" applyFont="1" applyFill="1" applyBorder="1" applyAlignment="1">
      <alignment horizontal="center" vertical="center" wrapText="1"/>
    </xf>
    <xf numFmtId="10" fontId="39" fillId="68" borderId="6" xfId="26" applyNumberFormat="1" applyFont="1" applyFill="1" applyBorder="1" applyAlignment="1">
      <alignment horizontal="center" vertical="center" wrapText="1"/>
    </xf>
    <xf numFmtId="0" fontId="39" fillId="26" borderId="138" xfId="26" applyNumberFormat="1" applyFont="1" applyFill="1" applyBorder="1" applyAlignment="1">
      <alignment horizontal="center" vertical="center" wrapText="1"/>
    </xf>
    <xf numFmtId="175" fontId="39" fillId="26" borderId="126" xfId="26" applyNumberFormat="1" applyFont="1" applyFill="1" applyBorder="1" applyAlignment="1">
      <alignment horizontal="center" vertical="center" wrapText="1"/>
    </xf>
    <xf numFmtId="175" fontId="39" fillId="67" borderId="73" xfId="2" applyNumberFormat="1" applyFont="1" applyFill="1" applyBorder="1" applyAlignment="1">
      <alignment horizontal="center" vertical="center" wrapText="1"/>
    </xf>
    <xf numFmtId="175" fontId="39" fillId="67" borderId="74" xfId="2" applyNumberFormat="1" applyFont="1" applyFill="1" applyBorder="1" applyAlignment="1">
      <alignment horizontal="center" vertical="center" wrapText="1"/>
    </xf>
    <xf numFmtId="175" fontId="39" fillId="65" borderId="41" xfId="26" applyNumberFormat="1" applyFont="1" applyFill="1" applyBorder="1" applyAlignment="1">
      <alignment horizontal="center" vertical="center" wrapText="1"/>
    </xf>
    <xf numFmtId="0" fontId="39" fillId="65" borderId="42" xfId="0" applyFont="1" applyFill="1" applyBorder="1" applyAlignment="1">
      <alignment horizontal="center" vertical="center" wrapText="1"/>
    </xf>
    <xf numFmtId="0" fontId="39" fillId="65" borderId="69" xfId="0" applyFont="1" applyFill="1" applyBorder="1" applyAlignment="1">
      <alignment horizontal="center" vertical="center" wrapText="1"/>
    </xf>
    <xf numFmtId="175" fontId="39" fillId="26" borderId="38" xfId="26" applyNumberFormat="1" applyFont="1" applyFill="1" applyBorder="1" applyAlignment="1">
      <alignment horizontal="center" vertical="center" wrapText="1"/>
    </xf>
    <xf numFmtId="175" fontId="39" fillId="26" borderId="5" xfId="26" applyNumberFormat="1" applyFont="1" applyFill="1" applyBorder="1" applyAlignment="1">
      <alignment horizontal="center" vertical="center" wrapText="1"/>
    </xf>
    <xf numFmtId="175" fontId="39" fillId="26" borderId="44" xfId="26" applyNumberFormat="1" applyFont="1" applyFill="1" applyBorder="1" applyAlignment="1">
      <alignment horizontal="center" vertical="center" wrapText="1"/>
    </xf>
    <xf numFmtId="175" fontId="39" fillId="65" borderId="39" xfId="26" applyNumberFormat="1" applyFont="1" applyFill="1" applyBorder="1" applyAlignment="1">
      <alignment horizontal="center" vertical="center" wrapText="1"/>
    </xf>
    <xf numFmtId="0" fontId="39" fillId="65" borderId="11" xfId="0" applyFont="1" applyFill="1" applyBorder="1" applyAlignment="1">
      <alignment horizontal="center" vertical="center" wrapText="1"/>
    </xf>
    <xf numFmtId="0" fontId="39" fillId="65" borderId="45" xfId="0" applyFont="1" applyFill="1" applyBorder="1" applyAlignment="1">
      <alignment horizontal="center" vertical="center" wrapText="1"/>
    </xf>
    <xf numFmtId="175" fontId="39" fillId="65" borderId="102" xfId="26" applyNumberFormat="1" applyFont="1" applyFill="1" applyBorder="1" applyAlignment="1">
      <alignment horizontal="center" vertical="center" wrapText="1"/>
    </xf>
    <xf numFmtId="175" fontId="39" fillId="65" borderId="103" xfId="26" applyNumberFormat="1" applyFont="1" applyFill="1" applyBorder="1" applyAlignment="1">
      <alignment horizontal="center" vertical="center" wrapText="1"/>
    </xf>
    <xf numFmtId="175" fontId="39" fillId="65" borderId="104" xfId="26" applyNumberFormat="1" applyFont="1" applyFill="1" applyBorder="1" applyAlignment="1">
      <alignment horizontal="center" vertical="center" wrapText="1"/>
    </xf>
    <xf numFmtId="175" fontId="39" fillId="61" borderId="102" xfId="26" applyNumberFormat="1" applyFont="1" applyFill="1" applyBorder="1" applyAlignment="1">
      <alignment horizontal="center" vertical="center" wrapText="1"/>
    </xf>
    <xf numFmtId="175" fontId="39" fillId="61" borderId="103" xfId="26" applyNumberFormat="1" applyFont="1" applyFill="1" applyBorder="1" applyAlignment="1">
      <alignment horizontal="center" vertical="center" wrapText="1"/>
    </xf>
    <xf numFmtId="175" fontId="39" fillId="61" borderId="104" xfId="26" applyNumberFormat="1" applyFont="1" applyFill="1" applyBorder="1" applyAlignment="1">
      <alignment horizontal="center" vertical="center" wrapText="1"/>
    </xf>
    <xf numFmtId="175" fontId="39" fillId="26" borderId="9" xfId="26" applyNumberFormat="1" applyFont="1" applyFill="1" applyBorder="1" applyAlignment="1">
      <alignment horizontal="center" vertical="center" wrapText="1"/>
    </xf>
    <xf numFmtId="175" fontId="39" fillId="66" borderId="41" xfId="2" applyNumberFormat="1" applyFont="1" applyFill="1" applyBorder="1" applyAlignment="1">
      <alignment horizontal="center" vertical="center" wrapText="1"/>
    </xf>
    <xf numFmtId="175" fontId="39" fillId="66" borderId="42" xfId="2" applyNumberFormat="1" applyFont="1" applyFill="1" applyBorder="1" applyAlignment="1">
      <alignment horizontal="center" vertical="center" wrapText="1"/>
    </xf>
    <xf numFmtId="175" fontId="39" fillId="66" borderId="69" xfId="2" applyNumberFormat="1" applyFont="1" applyFill="1" applyBorder="1" applyAlignment="1">
      <alignment horizontal="center" vertical="center" wrapText="1"/>
    </xf>
    <xf numFmtId="175" fontId="39" fillId="66" borderId="39" xfId="26" applyNumberFormat="1" applyFont="1" applyFill="1" applyBorder="1" applyAlignment="1">
      <alignment horizontal="center" vertical="center" wrapText="1"/>
    </xf>
    <xf numFmtId="0" fontId="39" fillId="66" borderId="11" xfId="0" applyFont="1" applyFill="1" applyBorder="1" applyAlignment="1">
      <alignment horizontal="center" vertical="center" wrapText="1"/>
    </xf>
    <xf numFmtId="0" fontId="39" fillId="66" borderId="45" xfId="0" applyFont="1" applyFill="1" applyBorder="1" applyAlignment="1">
      <alignment horizontal="center" vertical="center" wrapText="1"/>
    </xf>
    <xf numFmtId="175" fontId="39" fillId="66" borderId="41" xfId="26" applyNumberFormat="1" applyFont="1" applyFill="1" applyBorder="1" applyAlignment="1">
      <alignment horizontal="center" vertical="center" wrapText="1"/>
    </xf>
    <xf numFmtId="0" fontId="39" fillId="66" borderId="42" xfId="0" applyFont="1" applyFill="1" applyBorder="1" applyAlignment="1">
      <alignment horizontal="center" vertical="center" wrapText="1"/>
    </xf>
    <xf numFmtId="0" fontId="39" fillId="66" borderId="69" xfId="0" applyFont="1" applyFill="1" applyBorder="1" applyAlignment="1">
      <alignment horizontal="center" vertical="center" wrapText="1"/>
    </xf>
    <xf numFmtId="175" fontId="39" fillId="68" borderId="41" xfId="2" applyNumberFormat="1" applyFont="1" applyFill="1" applyBorder="1" applyAlignment="1">
      <alignment horizontal="center" vertical="center" wrapText="1"/>
    </xf>
    <xf numFmtId="175" fontId="39" fillId="68" borderId="42" xfId="2" applyNumberFormat="1" applyFont="1" applyFill="1" applyBorder="1" applyAlignment="1">
      <alignment horizontal="center" vertical="center" wrapText="1"/>
    </xf>
    <xf numFmtId="175" fontId="98" fillId="65" borderId="41" xfId="26" applyNumberFormat="1" applyFont="1" applyFill="1" applyBorder="1" applyAlignment="1">
      <alignment horizontal="center" vertical="center" wrapText="1"/>
    </xf>
    <xf numFmtId="0" fontId="98" fillId="65" borderId="42" xfId="0" applyFont="1" applyFill="1" applyBorder="1" applyAlignment="1">
      <alignment horizontal="center" vertical="center" wrapText="1"/>
    </xf>
    <xf numFmtId="0" fontId="98" fillId="65" borderId="69" xfId="0" applyFont="1" applyFill="1" applyBorder="1" applyAlignment="1">
      <alignment horizontal="center" vertical="center" wrapText="1"/>
    </xf>
    <xf numFmtId="175" fontId="98" fillId="61" borderId="41" xfId="26" applyNumberFormat="1" applyFont="1" applyFill="1" applyBorder="1" applyAlignment="1">
      <alignment horizontal="center" vertical="center" wrapText="1"/>
    </xf>
    <xf numFmtId="175" fontId="98" fillId="61" borderId="42" xfId="26" applyNumberFormat="1" applyFont="1" applyFill="1" applyBorder="1" applyAlignment="1">
      <alignment horizontal="center" vertical="center" wrapText="1"/>
    </xf>
    <xf numFmtId="0" fontId="98" fillId="61" borderId="69" xfId="0" applyFont="1" applyFill="1" applyBorder="1" applyAlignment="1">
      <alignment horizontal="center" vertical="center" wrapText="1"/>
    </xf>
    <xf numFmtId="175" fontId="39" fillId="68" borderId="102" xfId="26" applyNumberFormat="1" applyFont="1" applyFill="1" applyBorder="1" applyAlignment="1">
      <alignment horizontal="center" vertical="center" wrapText="1"/>
    </xf>
    <xf numFmtId="175" fontId="39" fillId="68" borderId="103" xfId="26" applyNumberFormat="1" applyFont="1" applyFill="1" applyBorder="1" applyAlignment="1">
      <alignment horizontal="center" vertical="center" wrapText="1"/>
    </xf>
    <xf numFmtId="175" fontId="39" fillId="68" borderId="104" xfId="26" applyNumberFormat="1" applyFont="1" applyFill="1" applyBorder="1" applyAlignment="1">
      <alignment horizontal="center" vertical="center" wrapText="1"/>
    </xf>
    <xf numFmtId="175" fontId="39" fillId="26" borderId="137" xfId="26" applyNumberFormat="1" applyFont="1" applyFill="1" applyBorder="1" applyAlignment="1">
      <alignment horizontal="center" vertical="center" wrapText="1"/>
    </xf>
    <xf numFmtId="0" fontId="39" fillId="0" borderId="11" xfId="0" applyFont="1" applyBorder="1" applyAlignment="1">
      <alignment horizontal="center" vertical="center" wrapText="1"/>
    </xf>
    <xf numFmtId="0" fontId="39" fillId="0" borderId="140" xfId="0" applyFont="1" applyBorder="1" applyAlignment="1">
      <alignment horizontal="center" vertical="center" wrapText="1"/>
    </xf>
    <xf numFmtId="175" fontId="39" fillId="26" borderId="141" xfId="26" applyNumberFormat="1" applyFont="1" applyFill="1" applyBorder="1" applyAlignment="1">
      <alignment horizontal="center" vertical="center" wrapText="1"/>
    </xf>
    <xf numFmtId="175" fontId="39" fillId="26" borderId="31" xfId="26" applyNumberFormat="1" applyFont="1" applyFill="1" applyBorder="1" applyAlignment="1">
      <alignment horizontal="center" vertical="center" wrapText="1"/>
    </xf>
    <xf numFmtId="175" fontId="39" fillId="26" borderId="1" xfId="26" applyNumberFormat="1" applyFont="1" applyFill="1" applyBorder="1" applyAlignment="1">
      <alignment horizontal="center" vertical="center" wrapText="1"/>
    </xf>
    <xf numFmtId="175" fontId="39" fillId="26" borderId="43" xfId="26" applyNumberFormat="1" applyFont="1" applyFill="1" applyBorder="1" applyAlignment="1">
      <alignment horizontal="center" vertical="center" wrapText="1"/>
    </xf>
    <xf numFmtId="0" fontId="39" fillId="26" borderId="32" xfId="26" applyNumberFormat="1" applyFont="1" applyFill="1" applyBorder="1" applyAlignment="1">
      <alignment horizontal="center" vertical="center" wrapText="1"/>
    </xf>
    <xf numFmtId="175" fontId="39" fillId="26" borderId="4" xfId="26" applyNumberFormat="1" applyFont="1" applyFill="1" applyBorder="1" applyAlignment="1">
      <alignment horizontal="center" vertical="center" wrapText="1"/>
    </xf>
    <xf numFmtId="175" fontId="39" fillId="26" borderId="46" xfId="26" applyNumberFormat="1" applyFont="1" applyFill="1" applyBorder="1" applyAlignment="1">
      <alignment horizontal="center" vertical="center" wrapText="1"/>
    </xf>
    <xf numFmtId="175" fontId="39" fillId="26" borderId="159" xfId="26" applyNumberFormat="1" applyFont="1" applyFill="1" applyBorder="1" applyAlignment="1">
      <alignment horizontal="center" vertical="center" wrapText="1"/>
    </xf>
    <xf numFmtId="175" fontId="39" fillId="26" borderId="203" xfId="26" applyNumberFormat="1" applyFont="1" applyFill="1" applyBorder="1" applyAlignment="1">
      <alignment horizontal="center" vertical="center" wrapText="1"/>
    </xf>
    <xf numFmtId="175" fontId="39" fillId="26" borderId="160" xfId="26" applyNumberFormat="1" applyFont="1" applyFill="1" applyBorder="1" applyAlignment="1">
      <alignment horizontal="center" vertical="center" wrapText="1"/>
    </xf>
    <xf numFmtId="175" fontId="98" fillId="67" borderId="41" xfId="26" applyNumberFormat="1" applyFont="1" applyFill="1" applyBorder="1" applyAlignment="1">
      <alignment horizontal="center" vertical="center" wrapText="1"/>
    </xf>
    <xf numFmtId="0" fontId="98" fillId="67" borderId="42" xfId="0" applyFont="1" applyFill="1" applyBorder="1" applyAlignment="1">
      <alignment horizontal="center" vertical="center" wrapText="1"/>
    </xf>
    <xf numFmtId="0" fontId="98" fillId="67" borderId="69" xfId="0" applyFont="1" applyFill="1" applyBorder="1" applyAlignment="1">
      <alignment horizontal="center" vertical="center" wrapText="1"/>
    </xf>
    <xf numFmtId="175" fontId="39" fillId="64" borderId="39" xfId="26" applyNumberFormat="1" applyFont="1" applyFill="1" applyBorder="1" applyAlignment="1">
      <alignment horizontal="center" vertical="center" wrapText="1"/>
    </xf>
    <xf numFmtId="0" fontId="39" fillId="64" borderId="11" xfId="0" applyFont="1" applyFill="1" applyBorder="1" applyAlignment="1">
      <alignment horizontal="center" vertical="center" wrapText="1"/>
    </xf>
    <xf numFmtId="0" fontId="39" fillId="64" borderId="45" xfId="0" applyFont="1" applyFill="1" applyBorder="1" applyAlignment="1">
      <alignment horizontal="center" vertical="center" wrapText="1"/>
    </xf>
    <xf numFmtId="175" fontId="39" fillId="64" borderId="41" xfId="26" applyNumberFormat="1" applyFont="1" applyFill="1" applyBorder="1" applyAlignment="1">
      <alignment horizontal="center" vertical="center" wrapText="1"/>
    </xf>
    <xf numFmtId="0" fontId="39" fillId="64" borderId="42" xfId="0" applyFont="1" applyFill="1" applyBorder="1" applyAlignment="1">
      <alignment horizontal="center" vertical="center" wrapText="1"/>
    </xf>
    <xf numFmtId="0" fontId="39" fillId="64" borderId="69" xfId="0" applyFont="1" applyFill="1" applyBorder="1" applyAlignment="1">
      <alignment horizontal="center" vertical="center" wrapText="1"/>
    </xf>
    <xf numFmtId="10" fontId="39" fillId="67" borderId="102" xfId="2" applyNumberFormat="1" applyFont="1" applyFill="1" applyBorder="1" applyAlignment="1">
      <alignment horizontal="center" vertical="center" wrapText="1"/>
    </xf>
    <xf numFmtId="10" fontId="39" fillId="67" borderId="103" xfId="2" applyNumberFormat="1" applyFont="1" applyFill="1" applyBorder="1" applyAlignment="1">
      <alignment horizontal="center" vertical="center" wrapText="1"/>
    </xf>
    <xf numFmtId="10" fontId="39" fillId="67" borderId="104" xfId="2" applyNumberFormat="1" applyFont="1" applyFill="1" applyBorder="1" applyAlignment="1">
      <alignment horizontal="center" vertical="center" wrapText="1"/>
    </xf>
    <xf numFmtId="10" fontId="39" fillId="67" borderId="105" xfId="2" applyNumberFormat="1" applyFont="1" applyFill="1" applyBorder="1" applyAlignment="1">
      <alignment horizontal="center" vertical="center" wrapText="1"/>
    </xf>
    <xf numFmtId="10" fontId="39" fillId="67" borderId="106" xfId="2" applyNumberFormat="1" applyFont="1" applyFill="1" applyBorder="1" applyAlignment="1">
      <alignment horizontal="center" vertical="center" wrapText="1"/>
    </xf>
    <xf numFmtId="10" fontId="39" fillId="67" borderId="107" xfId="2" applyNumberFormat="1" applyFont="1" applyFill="1" applyBorder="1" applyAlignment="1">
      <alignment horizontal="center" vertical="center" wrapText="1"/>
    </xf>
    <xf numFmtId="175" fontId="39" fillId="26" borderId="70" xfId="26" applyNumberFormat="1" applyFont="1" applyFill="1" applyBorder="1" applyAlignment="1">
      <alignment horizontal="center" vertical="center" wrapText="1"/>
    </xf>
    <xf numFmtId="0" fontId="39" fillId="0" borderId="17" xfId="0" applyFont="1" applyBorder="1" applyAlignment="1">
      <alignment horizontal="center" vertical="center" wrapText="1"/>
    </xf>
    <xf numFmtId="175" fontId="39" fillId="66" borderId="11" xfId="26" applyNumberFormat="1" applyFont="1" applyFill="1" applyBorder="1" applyAlignment="1">
      <alignment horizontal="center" vertical="center" wrapText="1"/>
    </xf>
    <xf numFmtId="175" fontId="39" fillId="66" borderId="16" xfId="26" applyNumberFormat="1" applyFont="1" applyFill="1" applyBorder="1" applyAlignment="1">
      <alignment horizontal="center" vertical="center" wrapText="1"/>
    </xf>
    <xf numFmtId="0" fontId="39" fillId="66" borderId="16" xfId="0" applyFont="1" applyFill="1" applyBorder="1" applyAlignment="1">
      <alignment horizontal="center" vertical="center" wrapText="1"/>
    </xf>
    <xf numFmtId="175" fontId="98" fillId="66" borderId="16" xfId="26" applyNumberFormat="1" applyFont="1" applyFill="1" applyBorder="1" applyAlignment="1">
      <alignment horizontal="center" vertical="center" wrapText="1"/>
    </xf>
    <xf numFmtId="0" fontId="98" fillId="66" borderId="16" xfId="0" applyFont="1" applyFill="1" applyBorder="1" applyAlignment="1">
      <alignment horizontal="center" vertical="center" wrapText="1"/>
    </xf>
    <xf numFmtId="175" fontId="39" fillId="67" borderId="39" xfId="26" applyNumberFormat="1" applyFont="1" applyFill="1" applyBorder="1" applyAlignment="1">
      <alignment horizontal="center" vertical="center" wrapText="1"/>
    </xf>
    <xf numFmtId="0" fontId="39" fillId="67" borderId="11" xfId="0" applyFont="1" applyFill="1" applyBorder="1" applyAlignment="1">
      <alignment horizontal="center" vertical="center" wrapText="1"/>
    </xf>
    <xf numFmtId="0" fontId="39" fillId="67" borderId="45" xfId="0" applyFont="1" applyFill="1" applyBorder="1" applyAlignment="1">
      <alignment horizontal="center" vertical="center" wrapText="1"/>
    </xf>
    <xf numFmtId="175" fontId="39" fillId="65" borderId="40" xfId="26" applyNumberFormat="1" applyFont="1" applyFill="1" applyBorder="1" applyAlignment="1">
      <alignment horizontal="center" vertical="center" wrapText="1"/>
    </xf>
    <xf numFmtId="0" fontId="39" fillId="65" borderId="16" xfId="0" applyFont="1" applyFill="1" applyBorder="1" applyAlignment="1">
      <alignment horizontal="center" vertical="center" wrapText="1"/>
    </xf>
    <xf numFmtId="0" fontId="39" fillId="65" borderId="79" xfId="0" applyFont="1" applyFill="1" applyBorder="1" applyAlignment="1">
      <alignment horizontal="center" vertical="center" wrapText="1"/>
    </xf>
    <xf numFmtId="175" fontId="98" fillId="65" borderId="40" xfId="26" applyNumberFormat="1" applyFont="1" applyFill="1" applyBorder="1" applyAlignment="1">
      <alignment horizontal="center" vertical="center" wrapText="1"/>
    </xf>
    <xf numFmtId="0" fontId="98" fillId="65" borderId="16" xfId="0" applyFont="1" applyFill="1" applyBorder="1" applyAlignment="1">
      <alignment horizontal="center" vertical="center" wrapText="1"/>
    </xf>
    <xf numFmtId="0" fontId="98" fillId="65" borderId="79" xfId="0" applyFont="1" applyFill="1" applyBorder="1" applyAlignment="1">
      <alignment horizontal="center" vertical="center" wrapText="1"/>
    </xf>
    <xf numFmtId="175" fontId="39" fillId="26" borderId="138" xfId="26" applyNumberFormat="1" applyFont="1" applyFill="1" applyBorder="1" applyAlignment="1">
      <alignment horizontal="center" vertical="center" wrapText="1"/>
    </xf>
    <xf numFmtId="0" fontId="39" fillId="0" borderId="126" xfId="0" applyFont="1" applyBorder="1" applyAlignment="1">
      <alignment horizontal="center" vertical="center" wrapText="1"/>
    </xf>
    <xf numFmtId="0" fontId="39" fillId="0" borderId="141" xfId="0" applyFont="1" applyBorder="1" applyAlignment="1">
      <alignment horizontal="center" vertical="center" wrapText="1"/>
    </xf>
    <xf numFmtId="175" fontId="39" fillId="26" borderId="11" xfId="26" applyNumberFormat="1" applyFont="1" applyFill="1" applyBorder="1" applyAlignment="1">
      <alignment horizontal="center" vertical="center" wrapText="1"/>
    </xf>
    <xf numFmtId="0" fontId="39" fillId="26" borderId="126" xfId="26" applyNumberFormat="1" applyFont="1" applyFill="1" applyBorder="1" applyAlignment="1">
      <alignment horizontal="center" vertical="center" wrapText="1"/>
    </xf>
    <xf numFmtId="175" fontId="39" fillId="26" borderId="136" xfId="26" applyNumberFormat="1" applyFont="1" applyFill="1" applyBorder="1" applyAlignment="1">
      <alignment horizontal="center" vertical="center" wrapText="1"/>
    </xf>
    <xf numFmtId="175" fontId="39" fillId="26" borderId="17" xfId="26" applyNumberFormat="1" applyFont="1" applyFill="1" applyBorder="1" applyAlignment="1">
      <alignment horizontal="center" vertical="center" wrapText="1"/>
    </xf>
    <xf numFmtId="175" fontId="39" fillId="26" borderId="139" xfId="26" applyNumberFormat="1" applyFont="1" applyFill="1" applyBorder="1" applyAlignment="1">
      <alignment horizontal="center" vertical="center" wrapText="1"/>
    </xf>
    <xf numFmtId="175" fontId="39" fillId="26" borderId="108" xfId="0" applyNumberFormat="1" applyFont="1" applyFill="1" applyBorder="1" applyAlignment="1">
      <alignment horizontal="center" vertical="center" wrapText="1"/>
    </xf>
    <xf numFmtId="175" fontId="39" fillId="26" borderId="109" xfId="0" applyNumberFormat="1" applyFont="1" applyFill="1" applyBorder="1" applyAlignment="1">
      <alignment horizontal="center" vertical="center" wrapText="1"/>
    </xf>
    <xf numFmtId="0" fontId="39" fillId="26" borderId="114" xfId="0" applyFont="1" applyFill="1" applyBorder="1" applyAlignment="1">
      <alignment horizontal="center" vertical="center" wrapText="1"/>
    </xf>
    <xf numFmtId="0" fontId="39" fillId="26" borderId="115" xfId="0" applyFont="1" applyFill="1" applyBorder="1" applyAlignment="1">
      <alignment horizontal="center" vertical="center" wrapText="1"/>
    </xf>
    <xf numFmtId="9" fontId="39" fillId="26" borderId="114" xfId="2" applyFont="1" applyFill="1" applyBorder="1" applyAlignment="1">
      <alignment horizontal="center" vertical="center" wrapText="1"/>
    </xf>
    <xf numFmtId="9" fontId="39" fillId="26" borderId="115" xfId="2" applyFont="1" applyFill="1" applyBorder="1" applyAlignment="1">
      <alignment horizontal="center" vertical="center" wrapText="1"/>
    </xf>
    <xf numFmtId="175" fontId="39" fillId="26" borderId="140" xfId="26" applyNumberFormat="1" applyFont="1" applyFill="1" applyBorder="1" applyAlignment="1">
      <alignment horizontal="center" vertical="center" wrapText="1"/>
    </xf>
    <xf numFmtId="175" fontId="39" fillId="26" borderId="138" xfId="2" applyNumberFormat="1" applyFont="1" applyFill="1" applyBorder="1" applyAlignment="1">
      <alignment horizontal="center" vertical="center" wrapText="1"/>
    </xf>
    <xf numFmtId="175" fontId="39" fillId="26" borderId="126" xfId="2" applyNumberFormat="1" applyFont="1" applyFill="1" applyBorder="1" applyAlignment="1">
      <alignment horizontal="center" vertical="center" wrapText="1"/>
    </xf>
    <xf numFmtId="175" fontId="39" fillId="26" borderId="141" xfId="2" applyNumberFormat="1" applyFont="1" applyFill="1" applyBorder="1" applyAlignment="1">
      <alignment horizontal="center" vertical="center" wrapText="1"/>
    </xf>
    <xf numFmtId="0" fontId="39" fillId="0" borderId="139" xfId="0" applyFont="1" applyBorder="1" applyAlignment="1">
      <alignment horizontal="center" vertical="center" wrapText="1"/>
    </xf>
    <xf numFmtId="175" fontId="39" fillId="26" borderId="39" xfId="26" applyNumberFormat="1" applyFont="1" applyFill="1" applyBorder="1" applyAlignment="1">
      <alignment horizontal="center" vertical="center" wrapText="1"/>
    </xf>
    <xf numFmtId="175" fontId="39" fillId="26" borderId="40" xfId="26" applyNumberFormat="1" applyFont="1" applyFill="1" applyBorder="1" applyAlignment="1">
      <alignment horizontal="center" vertical="center" wrapText="1"/>
    </xf>
    <xf numFmtId="0" fontId="39" fillId="0" borderId="16" xfId="0" applyFont="1" applyBorder="1" applyAlignment="1">
      <alignment horizontal="center" vertical="center" wrapText="1"/>
    </xf>
    <xf numFmtId="0" fontId="39" fillId="26" borderId="4" xfId="26" applyNumberFormat="1" applyFont="1" applyFill="1" applyBorder="1" applyAlignment="1">
      <alignment horizontal="center" vertical="center" wrapText="1"/>
    </xf>
    <xf numFmtId="175" fontId="39" fillId="26" borderId="6" xfId="26" applyNumberFormat="1" applyFont="1" applyFill="1" applyBorder="1" applyAlignment="1">
      <alignment horizontal="center" vertical="center" wrapText="1"/>
    </xf>
    <xf numFmtId="175" fontId="39" fillId="26" borderId="7" xfId="26" applyNumberFormat="1" applyFont="1" applyFill="1" applyBorder="1" applyAlignment="1">
      <alignment horizontal="center" vertical="center" wrapText="1"/>
    </xf>
    <xf numFmtId="0" fontId="39" fillId="68" borderId="31" xfId="0" applyFont="1" applyFill="1" applyBorder="1" applyAlignment="1">
      <alignment vertical="center" wrapText="1"/>
    </xf>
    <xf numFmtId="0" fontId="39" fillId="68" borderId="1" xfId="0" applyFont="1" applyFill="1" applyBorder="1" applyAlignment="1">
      <alignment vertical="center" wrapText="1"/>
    </xf>
    <xf numFmtId="0" fontId="39" fillId="68" borderId="6" xfId="0" applyFont="1" applyFill="1" applyBorder="1" applyAlignment="1">
      <alignment vertical="center" wrapText="1"/>
    </xf>
    <xf numFmtId="14" fontId="39" fillId="61" borderId="40" xfId="7" applyNumberFormat="1" applyFont="1" applyFill="1" applyBorder="1" applyAlignment="1">
      <alignment horizontal="center" vertical="center" wrapText="1"/>
    </xf>
    <xf numFmtId="14" fontId="39" fillId="61" borderId="16" xfId="7" applyNumberFormat="1" applyFont="1" applyFill="1" applyBorder="1" applyAlignment="1">
      <alignment horizontal="center" vertical="center" wrapText="1"/>
    </xf>
    <xf numFmtId="14" fontId="39" fillId="61" borderId="79" xfId="7" applyNumberFormat="1" applyFont="1" applyFill="1" applyBorder="1" applyAlignment="1">
      <alignment horizontal="center" vertical="center" wrapText="1"/>
    </xf>
    <xf numFmtId="14" fontId="39" fillId="66" borderId="40" xfId="7" applyNumberFormat="1" applyFont="1" applyFill="1" applyBorder="1" applyAlignment="1">
      <alignment horizontal="center" vertical="center" wrapText="1"/>
    </xf>
    <xf numFmtId="14" fontId="39" fillId="66" borderId="16" xfId="7" applyNumberFormat="1" applyFont="1" applyFill="1" applyBorder="1" applyAlignment="1">
      <alignment horizontal="center" vertical="center" wrapText="1"/>
    </xf>
    <xf numFmtId="14" fontId="39" fillId="66" borderId="79" xfId="7" applyNumberFormat="1" applyFont="1" applyFill="1" applyBorder="1" applyAlignment="1">
      <alignment horizontal="center" vertical="center" wrapText="1"/>
    </xf>
    <xf numFmtId="14" fontId="39" fillId="68" borderId="40" xfId="0" applyNumberFormat="1" applyFont="1" applyFill="1" applyBorder="1" applyAlignment="1">
      <alignment horizontal="center" vertical="center" wrapText="1"/>
    </xf>
    <xf numFmtId="0" fontId="39" fillId="68" borderId="16" xfId="0" applyFont="1" applyFill="1" applyBorder="1" applyAlignment="1">
      <alignment horizontal="center" vertical="center" wrapText="1"/>
    </xf>
    <xf numFmtId="0" fontId="39" fillId="61" borderId="3" xfId="0" applyFont="1" applyFill="1" applyBorder="1" applyAlignment="1">
      <alignment vertical="center" wrapText="1"/>
    </xf>
    <xf numFmtId="0" fontId="39" fillId="61" borderId="43" xfId="0" applyFont="1" applyFill="1" applyBorder="1" applyAlignment="1">
      <alignment vertical="center" wrapText="1"/>
    </xf>
    <xf numFmtId="10" fontId="39" fillId="61" borderId="3" xfId="26" applyNumberFormat="1" applyFont="1" applyFill="1" applyBorder="1" applyAlignment="1">
      <alignment horizontal="center" vertical="center" wrapText="1"/>
    </xf>
    <xf numFmtId="10" fontId="39" fillId="61" borderId="43" xfId="26" applyNumberFormat="1" applyFont="1" applyFill="1" applyBorder="1" applyAlignment="1">
      <alignment horizontal="center" vertical="center" wrapText="1"/>
    </xf>
    <xf numFmtId="0" fontId="39" fillId="66" borderId="31" xfId="0" applyFont="1" applyFill="1" applyBorder="1" applyAlignment="1">
      <alignment vertical="center" wrapText="1"/>
    </xf>
    <xf numFmtId="0" fontId="39" fillId="66" borderId="1" xfId="0" applyFont="1" applyFill="1" applyBorder="1" applyAlignment="1">
      <alignment vertical="center" wrapText="1"/>
    </xf>
    <xf numFmtId="0" fontId="39" fillId="66" borderId="43" xfId="0" applyFont="1" applyFill="1" applyBorder="1" applyAlignment="1">
      <alignment vertical="center" wrapText="1"/>
    </xf>
    <xf numFmtId="10" fontId="39" fillId="66" borderId="31" xfId="26" applyNumberFormat="1" applyFont="1" applyFill="1" applyBorder="1" applyAlignment="1">
      <alignment horizontal="center" vertical="center" wrapText="1"/>
    </xf>
    <xf numFmtId="10" fontId="39" fillId="66" borderId="1" xfId="26" applyNumberFormat="1" applyFont="1" applyFill="1" applyBorder="1" applyAlignment="1">
      <alignment horizontal="center" vertical="center" wrapText="1"/>
    </xf>
    <xf numFmtId="10" fontId="39" fillId="66" borderId="43" xfId="26" applyNumberFormat="1" applyFont="1" applyFill="1" applyBorder="1" applyAlignment="1">
      <alignment horizontal="center" vertical="center" wrapText="1"/>
    </xf>
    <xf numFmtId="175" fontId="39" fillId="68" borderId="39" xfId="2" applyNumberFormat="1" applyFont="1" applyFill="1" applyBorder="1" applyAlignment="1">
      <alignment horizontal="center" vertical="center" wrapText="1"/>
    </xf>
    <xf numFmtId="175" fontId="39" fillId="68" borderId="11" xfId="2" applyNumberFormat="1" applyFont="1" applyFill="1" applyBorder="1" applyAlignment="1">
      <alignment horizontal="center" vertical="center" wrapText="1"/>
    </xf>
    <xf numFmtId="175" fontId="98" fillId="68" borderId="41" xfId="26" applyNumberFormat="1" applyFont="1" applyFill="1" applyBorder="1" applyAlignment="1">
      <alignment horizontal="center" vertical="center" wrapText="1"/>
    </xf>
    <xf numFmtId="0" fontId="98" fillId="68" borderId="42" xfId="0" applyFont="1" applyFill="1" applyBorder="1" applyAlignment="1">
      <alignment horizontal="center" vertical="center" wrapText="1"/>
    </xf>
    <xf numFmtId="175" fontId="39" fillId="61" borderId="105" xfId="26" applyNumberFormat="1" applyFont="1" applyFill="1" applyBorder="1" applyAlignment="1">
      <alignment horizontal="center" vertical="center" wrapText="1"/>
    </xf>
    <xf numFmtId="175" fontId="39" fillId="61" borderId="106" xfId="26" applyNumberFormat="1" applyFont="1" applyFill="1" applyBorder="1" applyAlignment="1">
      <alignment horizontal="center" vertical="center" wrapText="1"/>
    </xf>
    <xf numFmtId="175" fontId="39" fillId="61" borderId="107" xfId="26" applyNumberFormat="1" applyFont="1" applyFill="1" applyBorder="1" applyAlignment="1">
      <alignment horizontal="center" vertical="center" wrapText="1"/>
    </xf>
    <xf numFmtId="175" fontId="39" fillId="68" borderId="105" xfId="26" applyNumberFormat="1" applyFont="1" applyFill="1" applyBorder="1" applyAlignment="1">
      <alignment horizontal="center" vertical="center" wrapText="1"/>
    </xf>
    <xf numFmtId="175" fontId="39" fillId="68" borderId="106" xfId="26" applyNumberFormat="1" applyFont="1" applyFill="1" applyBorder="1" applyAlignment="1">
      <alignment horizontal="center" vertical="center" wrapText="1"/>
    </xf>
    <xf numFmtId="175" fontId="39" fillId="68" borderId="107" xfId="26" applyNumberFormat="1" applyFont="1" applyFill="1" applyBorder="1" applyAlignment="1">
      <alignment horizontal="center" vertical="center" wrapText="1"/>
    </xf>
    <xf numFmtId="175" fontId="39" fillId="65" borderId="105" xfId="26" applyNumberFormat="1" applyFont="1" applyFill="1" applyBorder="1" applyAlignment="1">
      <alignment horizontal="center" vertical="center" wrapText="1"/>
    </xf>
    <xf numFmtId="175" fontId="39" fillId="65" borderId="106" xfId="26" applyNumberFormat="1" applyFont="1" applyFill="1" applyBorder="1" applyAlignment="1">
      <alignment horizontal="center" vertical="center" wrapText="1"/>
    </xf>
    <xf numFmtId="175" fontId="39" fillId="65" borderId="107" xfId="26" applyNumberFormat="1" applyFont="1" applyFill="1" applyBorder="1" applyAlignment="1">
      <alignment horizontal="center" vertical="center" wrapText="1"/>
    </xf>
    <xf numFmtId="175" fontId="39" fillId="66" borderId="39" xfId="2" applyNumberFormat="1" applyFont="1" applyFill="1" applyBorder="1" applyAlignment="1">
      <alignment horizontal="center" vertical="center" wrapText="1"/>
    </xf>
    <xf numFmtId="175" fontId="39" fillId="66" borderId="11" xfId="2" applyNumberFormat="1" applyFont="1" applyFill="1" applyBorder="1" applyAlignment="1">
      <alignment horizontal="center" vertical="center" wrapText="1"/>
    </xf>
    <xf numFmtId="175" fontId="39" fillId="66" borderId="45" xfId="2" applyNumberFormat="1" applyFont="1" applyFill="1" applyBorder="1" applyAlignment="1">
      <alignment horizontal="center" vertical="center" wrapText="1"/>
    </xf>
    <xf numFmtId="0" fontId="39" fillId="65" borderId="31" xfId="0" applyFont="1" applyFill="1" applyBorder="1" applyAlignment="1">
      <alignment vertical="center" wrapText="1"/>
    </xf>
    <xf numFmtId="0" fontId="39" fillId="65" borderId="1" xfId="0" applyFont="1" applyFill="1" applyBorder="1" applyAlignment="1">
      <alignment vertical="center" wrapText="1"/>
    </xf>
    <xf numFmtId="0" fontId="39" fillId="65" borderId="43" xfId="0" applyFont="1" applyFill="1" applyBorder="1" applyAlignment="1">
      <alignment vertical="center" wrapText="1"/>
    </xf>
    <xf numFmtId="10" fontId="39" fillId="65" borderId="31" xfId="26" applyNumberFormat="1" applyFont="1" applyFill="1" applyBorder="1" applyAlignment="1">
      <alignment horizontal="center" vertical="center" wrapText="1"/>
    </xf>
    <xf numFmtId="10" fontId="39" fillId="65" borderId="1" xfId="26" applyNumberFormat="1" applyFont="1" applyFill="1" applyBorder="1" applyAlignment="1">
      <alignment horizontal="center" vertical="center" wrapText="1"/>
    </xf>
    <xf numFmtId="10" fontId="39" fillId="65" borderId="43" xfId="26" applyNumberFormat="1" applyFont="1" applyFill="1" applyBorder="1" applyAlignment="1">
      <alignment horizontal="center" vertical="center" wrapText="1"/>
    </xf>
    <xf numFmtId="175" fontId="39" fillId="65" borderId="39" xfId="2" applyNumberFormat="1" applyFont="1" applyFill="1" applyBorder="1" applyAlignment="1">
      <alignment horizontal="center" vertical="center" wrapText="1"/>
    </xf>
    <xf numFmtId="175" fontId="39" fillId="65" borderId="11" xfId="2" applyNumberFormat="1" applyFont="1" applyFill="1" applyBorder="1" applyAlignment="1">
      <alignment horizontal="center" vertical="center" wrapText="1"/>
    </xf>
    <xf numFmtId="175" fontId="39" fillId="65" borderId="45" xfId="2" applyNumberFormat="1" applyFont="1" applyFill="1" applyBorder="1" applyAlignment="1">
      <alignment horizontal="center" vertical="center" wrapText="1"/>
    </xf>
    <xf numFmtId="175" fontId="39" fillId="65" borderId="41" xfId="2" applyNumberFormat="1" applyFont="1" applyFill="1" applyBorder="1" applyAlignment="1">
      <alignment horizontal="center" vertical="center" wrapText="1"/>
    </xf>
    <xf numFmtId="175" fontId="39" fillId="65" borderId="42" xfId="2" applyNumberFormat="1" applyFont="1" applyFill="1" applyBorder="1" applyAlignment="1">
      <alignment horizontal="center" vertical="center" wrapText="1"/>
    </xf>
    <xf numFmtId="175" fontId="39" fillId="65" borderId="69" xfId="2" applyNumberFormat="1" applyFont="1" applyFill="1" applyBorder="1" applyAlignment="1">
      <alignment horizontal="center" vertical="center" wrapText="1"/>
    </xf>
    <xf numFmtId="9" fontId="94" fillId="64" borderId="33" xfId="2" applyFont="1" applyFill="1" applyBorder="1" applyAlignment="1">
      <alignment horizontal="center" vertical="center" wrapText="1"/>
    </xf>
    <xf numFmtId="9" fontId="94" fillId="64" borderId="37" xfId="2" applyFont="1" applyFill="1" applyBorder="1" applyAlignment="1">
      <alignment horizontal="center" vertical="center" wrapText="1"/>
    </xf>
    <xf numFmtId="9" fontId="94" fillId="64" borderId="52" xfId="2" applyFont="1" applyFill="1" applyBorder="1" applyAlignment="1">
      <alignment horizontal="center" vertical="center" wrapText="1"/>
    </xf>
    <xf numFmtId="0" fontId="39" fillId="65" borderId="67" xfId="0" applyFont="1" applyFill="1" applyBorder="1" applyAlignment="1">
      <alignment horizontal="center" vertical="center" wrapText="1"/>
    </xf>
    <xf numFmtId="0" fontId="39" fillId="65" borderId="51" xfId="0" applyFont="1" applyFill="1" applyBorder="1" applyAlignment="1">
      <alignment horizontal="center" vertical="center" wrapText="1"/>
    </xf>
    <xf numFmtId="0" fontId="39" fillId="65" borderId="68" xfId="0" applyFont="1" applyFill="1" applyBorder="1" applyAlignment="1">
      <alignment horizontal="center" vertical="center" wrapText="1"/>
    </xf>
    <xf numFmtId="0" fontId="39" fillId="65" borderId="31" xfId="0" applyFont="1" applyFill="1" applyBorder="1" applyAlignment="1">
      <alignment horizontal="left" vertical="center" wrapText="1"/>
    </xf>
    <xf numFmtId="0" fontId="39" fillId="65" borderId="1" xfId="0" applyFont="1" applyFill="1" applyBorder="1" applyAlignment="1">
      <alignment horizontal="left" vertical="center" wrapText="1"/>
    </xf>
    <xf numFmtId="0" fontId="39" fillId="65" borderId="43" xfId="0" applyFont="1" applyFill="1" applyBorder="1" applyAlignment="1">
      <alignment horizontal="left" vertical="center" wrapText="1"/>
    </xf>
    <xf numFmtId="0" fontId="39" fillId="65" borderId="31" xfId="0" applyFont="1" applyFill="1" applyBorder="1" applyAlignment="1">
      <alignment horizontal="center" vertical="center" wrapText="1"/>
    </xf>
    <xf numFmtId="0" fontId="39" fillId="65" borderId="1" xfId="0" applyFont="1" applyFill="1" applyBorder="1" applyAlignment="1">
      <alignment horizontal="center" vertical="center" wrapText="1"/>
    </xf>
    <xf numFmtId="0" fontId="39" fillId="65" borderId="43" xfId="0" applyFont="1" applyFill="1" applyBorder="1" applyAlignment="1">
      <alignment horizontal="center" vertical="center" wrapText="1"/>
    </xf>
    <xf numFmtId="0" fontId="39" fillId="66" borderId="31" xfId="0" applyFont="1" applyFill="1" applyBorder="1" applyAlignment="1">
      <alignment horizontal="left" vertical="center" wrapText="1"/>
    </xf>
    <xf numFmtId="0" fontId="39" fillId="66" borderId="1" xfId="0" applyFont="1" applyFill="1" applyBorder="1" applyAlignment="1">
      <alignment horizontal="left" vertical="center" wrapText="1"/>
    </xf>
    <xf numFmtId="0" fontId="39" fillId="66" borderId="43" xfId="0" applyFont="1" applyFill="1" applyBorder="1" applyAlignment="1">
      <alignment horizontal="left" vertical="center" wrapText="1"/>
    </xf>
    <xf numFmtId="0" fontId="39" fillId="66" borderId="39" xfId="0" applyFont="1" applyFill="1" applyBorder="1" applyAlignment="1">
      <alignment horizontal="center" vertical="center" wrapText="1"/>
    </xf>
    <xf numFmtId="0" fontId="39" fillId="61" borderId="3" xfId="0" applyFont="1" applyFill="1" applyBorder="1" applyAlignment="1">
      <alignment horizontal="left" vertical="center" wrapText="1"/>
    </xf>
    <xf numFmtId="0" fontId="39" fillId="61" borderId="43" xfId="0" applyFont="1" applyFill="1" applyBorder="1" applyAlignment="1">
      <alignment horizontal="left" vertical="center" wrapText="1"/>
    </xf>
    <xf numFmtId="0" fontId="39" fillId="61" borderId="11" xfId="0" applyFont="1" applyFill="1" applyBorder="1" applyAlignment="1">
      <alignment horizontal="center" vertical="center" wrapText="1"/>
    </xf>
    <xf numFmtId="0" fontId="39" fillId="61" borderId="3" xfId="0" applyFont="1" applyFill="1" applyBorder="1" applyAlignment="1">
      <alignment horizontal="center" vertical="center" wrapText="1"/>
    </xf>
    <xf numFmtId="0" fontId="39" fillId="61" borderId="43" xfId="0" applyFont="1" applyFill="1" applyBorder="1" applyAlignment="1">
      <alignment horizontal="center" vertical="center" wrapText="1"/>
    </xf>
    <xf numFmtId="0" fontId="39" fillId="66" borderId="31" xfId="0" applyFont="1" applyFill="1" applyBorder="1" applyAlignment="1">
      <alignment horizontal="center" vertical="center" wrapText="1"/>
    </xf>
    <xf numFmtId="0" fontId="39" fillId="66" borderId="1" xfId="0" applyFont="1" applyFill="1" applyBorder="1" applyAlignment="1">
      <alignment horizontal="center" vertical="center" wrapText="1"/>
    </xf>
    <xf numFmtId="0" fontId="39" fillId="66" borderId="43" xfId="0" applyFont="1" applyFill="1" applyBorder="1" applyAlignment="1">
      <alignment horizontal="center" vertical="center" wrapText="1"/>
    </xf>
    <xf numFmtId="0" fontId="39" fillId="68" borderId="31" xfId="0" applyFont="1" applyFill="1" applyBorder="1" applyAlignment="1">
      <alignment horizontal="left" vertical="center" wrapText="1"/>
    </xf>
    <xf numFmtId="0" fontId="39" fillId="68" borderId="1" xfId="0" applyFont="1" applyFill="1" applyBorder="1" applyAlignment="1">
      <alignment horizontal="left" vertical="center" wrapText="1"/>
    </xf>
    <xf numFmtId="0" fontId="39" fillId="68" borderId="6" xfId="0" applyFont="1" applyFill="1" applyBorder="1" applyAlignment="1">
      <alignment horizontal="left" vertical="center" wrapText="1"/>
    </xf>
    <xf numFmtId="0" fontId="39" fillId="68" borderId="39" xfId="0" applyFont="1" applyFill="1" applyBorder="1" applyAlignment="1">
      <alignment horizontal="center" vertical="center" wrapText="1"/>
    </xf>
    <xf numFmtId="0" fontId="39" fillId="68" borderId="31" xfId="0" applyFont="1" applyFill="1" applyBorder="1" applyAlignment="1">
      <alignment horizontal="center" vertical="center" wrapText="1"/>
    </xf>
    <xf numFmtId="0" fontId="39" fillId="68" borderId="1" xfId="0" applyFont="1" applyFill="1" applyBorder="1" applyAlignment="1">
      <alignment horizontal="center" vertical="center" wrapText="1"/>
    </xf>
    <xf numFmtId="0" fontId="39" fillId="68" borderId="6" xfId="0" applyFont="1" applyFill="1" applyBorder="1" applyAlignment="1">
      <alignment horizontal="center" vertical="center" wrapText="1"/>
    </xf>
    <xf numFmtId="0" fontId="94" fillId="16" borderId="1" xfId="0" applyFont="1" applyFill="1" applyBorder="1" applyAlignment="1">
      <alignment horizontal="center" vertical="center" wrapText="1"/>
    </xf>
    <xf numFmtId="0" fontId="94" fillId="22" borderId="1" xfId="0" applyFont="1" applyFill="1" applyBorder="1" applyAlignment="1">
      <alignment horizontal="center" vertical="center" wrapText="1"/>
    </xf>
    <xf numFmtId="0" fontId="94" fillId="3" borderId="1" xfId="0" applyFont="1" applyFill="1" applyBorder="1" applyAlignment="1">
      <alignment horizontal="center" vertical="center" wrapText="1"/>
    </xf>
    <xf numFmtId="0" fontId="94" fillId="64" borderId="30" xfId="0" applyFont="1" applyFill="1" applyBorder="1" applyAlignment="1">
      <alignment horizontal="center" vertical="center" wrapText="1"/>
    </xf>
    <xf numFmtId="0" fontId="94" fillId="64" borderId="36" xfId="0" applyFont="1" applyFill="1" applyBorder="1" applyAlignment="1">
      <alignment horizontal="center" vertical="center" wrapText="1"/>
    </xf>
    <xf numFmtId="0" fontId="94" fillId="64" borderId="50" xfId="0" applyFont="1" applyFill="1" applyBorder="1" applyAlignment="1">
      <alignment horizontal="center" vertical="center" wrapText="1"/>
    </xf>
    <xf numFmtId="0" fontId="94" fillId="64" borderId="31" xfId="0" applyFont="1" applyFill="1" applyBorder="1" applyAlignment="1">
      <alignment horizontal="center" vertical="center" wrapText="1"/>
    </xf>
    <xf numFmtId="0" fontId="94" fillId="64" borderId="1" xfId="0" applyFont="1" applyFill="1" applyBorder="1" applyAlignment="1">
      <alignment horizontal="center" vertical="center" wrapText="1"/>
    </xf>
    <xf numFmtId="0" fontId="94" fillId="64" borderId="6" xfId="0" applyFont="1" applyFill="1" applyBorder="1" applyAlignment="1">
      <alignment horizontal="center" vertical="center" wrapText="1"/>
    </xf>
    <xf numFmtId="1" fontId="94" fillId="64" borderId="31" xfId="2" applyNumberFormat="1" applyFont="1" applyFill="1" applyBorder="1" applyAlignment="1">
      <alignment horizontal="center" vertical="center" wrapText="1"/>
    </xf>
    <xf numFmtId="1" fontId="94" fillId="64" borderId="1" xfId="2" applyNumberFormat="1" applyFont="1" applyFill="1" applyBorder="1" applyAlignment="1">
      <alignment horizontal="center" vertical="center" wrapText="1"/>
    </xf>
    <xf numFmtId="1" fontId="94" fillId="64" borderId="6" xfId="2" applyNumberFormat="1" applyFont="1" applyFill="1" applyBorder="1" applyAlignment="1">
      <alignment horizontal="center" vertical="center" wrapText="1"/>
    </xf>
    <xf numFmtId="0" fontId="94" fillId="16" borderId="5" xfId="0" applyFont="1" applyFill="1" applyBorder="1" applyAlignment="1">
      <alignment horizontal="center" vertical="center" wrapText="1"/>
    </xf>
    <xf numFmtId="0" fontId="94" fillId="3" borderId="121" xfId="0" applyFont="1" applyFill="1" applyBorder="1" applyAlignment="1">
      <alignment horizontal="center" vertical="center" wrapText="1"/>
    </xf>
    <xf numFmtId="0" fontId="94" fillId="0" borderId="6" xfId="0" applyFont="1" applyBorder="1" applyAlignment="1">
      <alignment horizontal="center" vertical="center"/>
    </xf>
    <xf numFmtId="0" fontId="94" fillId="2" borderId="1" xfId="0" applyFont="1" applyFill="1" applyBorder="1" applyAlignment="1">
      <alignment horizontal="center" vertical="center" wrapText="1"/>
    </xf>
    <xf numFmtId="0" fontId="94" fillId="2" borderId="6" xfId="0" applyFont="1" applyFill="1" applyBorder="1" applyAlignment="1">
      <alignment horizontal="center" vertical="center" wrapText="1"/>
    </xf>
    <xf numFmtId="0" fontId="94" fillId="2" borderId="4" xfId="0" applyFont="1" applyFill="1" applyBorder="1" applyAlignment="1">
      <alignment horizontal="center" vertical="center" wrapText="1"/>
    </xf>
    <xf numFmtId="0" fontId="94" fillId="2" borderId="7" xfId="0" applyFont="1" applyFill="1" applyBorder="1" applyAlignment="1">
      <alignment horizontal="center" vertical="center" wrapText="1"/>
    </xf>
    <xf numFmtId="0" fontId="94" fillId="2" borderId="36" xfId="0" applyFont="1" applyFill="1" applyBorder="1" applyAlignment="1">
      <alignment horizontal="center" vertical="center" wrapText="1"/>
    </xf>
    <xf numFmtId="0" fontId="94" fillId="2" borderId="50" xfId="0" applyFont="1" applyFill="1" applyBorder="1" applyAlignment="1">
      <alignment horizontal="center" vertical="center" wrapText="1"/>
    </xf>
    <xf numFmtId="0" fontId="94" fillId="4" borderId="37" xfId="0" applyFont="1" applyFill="1" applyBorder="1" applyAlignment="1">
      <alignment horizontal="center" vertical="center" wrapText="1"/>
    </xf>
    <xf numFmtId="0" fontId="94" fillId="4" borderId="52" xfId="0" applyFont="1" applyFill="1" applyBorder="1" applyAlignment="1">
      <alignment horizontal="center" vertical="center" wrapText="1"/>
    </xf>
    <xf numFmtId="0" fontId="94" fillId="16" borderId="30" xfId="0" applyFont="1" applyFill="1" applyBorder="1" applyAlignment="1">
      <alignment horizontal="center" vertical="center" wrapText="1"/>
    </xf>
    <xf numFmtId="0" fontId="94" fillId="16" borderId="31" xfId="0" applyFont="1" applyFill="1" applyBorder="1" applyAlignment="1">
      <alignment horizontal="center" vertical="center" wrapText="1"/>
    </xf>
    <xf numFmtId="0" fontId="94" fillId="16" borderId="32" xfId="0" applyFont="1" applyFill="1" applyBorder="1" applyAlignment="1">
      <alignment horizontal="center" vertical="center" wrapText="1"/>
    </xf>
    <xf numFmtId="0" fontId="94" fillId="16" borderId="33" xfId="0" applyFont="1" applyFill="1" applyBorder="1" applyAlignment="1">
      <alignment horizontal="center" vertical="center" wrapText="1"/>
    </xf>
    <xf numFmtId="0" fontId="94" fillId="16" borderId="36" xfId="0" applyFont="1" applyFill="1" applyBorder="1" applyAlignment="1">
      <alignment horizontal="center" vertical="center" wrapText="1"/>
    </xf>
    <xf numFmtId="0" fontId="94" fillId="16" borderId="4" xfId="0" applyFont="1" applyFill="1" applyBorder="1" applyAlignment="1">
      <alignment horizontal="center" vertical="center" wrapText="1"/>
    </xf>
    <xf numFmtId="0" fontId="94" fillId="16" borderId="37" xfId="0" applyFont="1" applyFill="1" applyBorder="1" applyAlignment="1">
      <alignment horizontal="center" vertical="center" wrapText="1"/>
    </xf>
    <xf numFmtId="0" fontId="39" fillId="66" borderId="67" xfId="0" applyFont="1" applyFill="1" applyBorder="1" applyAlignment="1">
      <alignment horizontal="center" vertical="center" wrapText="1"/>
    </xf>
    <xf numFmtId="0" fontId="39" fillId="66" borderId="51" xfId="0" applyFont="1" applyFill="1" applyBorder="1" applyAlignment="1">
      <alignment horizontal="center" vertical="center" wrapText="1"/>
    </xf>
    <xf numFmtId="0" fontId="39" fillId="66" borderId="68" xfId="0" applyFont="1" applyFill="1" applyBorder="1" applyAlignment="1">
      <alignment horizontal="center" vertical="center" wrapText="1"/>
    </xf>
    <xf numFmtId="0" fontId="39" fillId="68" borderId="67" xfId="0" applyFont="1" applyFill="1" applyBorder="1" applyAlignment="1">
      <alignment horizontal="center" vertical="center" wrapText="1"/>
    </xf>
    <xf numFmtId="0" fontId="39" fillId="68" borderId="51" xfId="0" applyFont="1" applyFill="1" applyBorder="1" applyAlignment="1">
      <alignment horizontal="center" vertical="center" wrapText="1"/>
    </xf>
    <xf numFmtId="0" fontId="94" fillId="17" borderId="135" xfId="0" applyFont="1" applyFill="1" applyBorder="1" applyAlignment="1">
      <alignment horizontal="center" vertical="center"/>
    </xf>
    <xf numFmtId="0" fontId="94" fillId="17" borderId="118" xfId="0" applyFont="1" applyFill="1" applyBorder="1" applyAlignment="1">
      <alignment horizontal="center" vertical="center"/>
    </xf>
    <xf numFmtId="0" fontId="94" fillId="17" borderId="119" xfId="0" applyFont="1" applyFill="1" applyBorder="1" applyAlignment="1">
      <alignment horizontal="center" vertical="center"/>
    </xf>
    <xf numFmtId="0" fontId="94" fillId="17" borderId="5" xfId="0" applyFont="1" applyFill="1" applyBorder="1" applyAlignment="1">
      <alignment horizontal="center" vertical="center"/>
    </xf>
    <xf numFmtId="0" fontId="94" fillId="17" borderId="1" xfId="0" applyFont="1" applyFill="1" applyBorder="1" applyAlignment="1">
      <alignment horizontal="center" vertical="center"/>
    </xf>
    <xf numFmtId="0" fontId="94" fillId="0" borderId="6" xfId="0" applyFont="1" applyBorder="1" applyAlignment="1">
      <alignment horizontal="center" vertical="center" wrapText="1"/>
    </xf>
    <xf numFmtId="9" fontId="94" fillId="2" borderId="1" xfId="2" applyFont="1" applyFill="1" applyBorder="1" applyAlignment="1">
      <alignment horizontal="center" vertical="center" wrapText="1"/>
    </xf>
    <xf numFmtId="9" fontId="94" fillId="2" borderId="6" xfId="2" applyFont="1" applyFill="1" applyBorder="1" applyAlignment="1">
      <alignment horizontal="center" vertical="center" wrapText="1"/>
    </xf>
    <xf numFmtId="0" fontId="94" fillId="2" borderId="6" xfId="0" applyFont="1" applyFill="1" applyBorder="1" applyAlignment="1">
      <alignment horizontal="center" vertical="center"/>
    </xf>
    <xf numFmtId="0" fontId="94" fillId="16" borderId="12" xfId="0" applyFont="1" applyFill="1" applyBorder="1" applyAlignment="1">
      <alignment horizontal="center" vertical="center" wrapText="1"/>
    </xf>
    <xf numFmtId="0" fontId="94" fillId="16" borderId="29" xfId="0" applyFont="1" applyFill="1" applyBorder="1" applyAlignment="1">
      <alignment horizontal="center" vertical="center" wrapText="1"/>
    </xf>
    <xf numFmtId="0" fontId="39" fillId="0" borderId="13" xfId="0" applyFont="1" applyBorder="1" applyAlignment="1">
      <alignment horizontal="center" vertical="center" wrapText="1"/>
    </xf>
    <xf numFmtId="0" fontId="94" fillId="16" borderId="34" xfId="0" applyFont="1" applyFill="1" applyBorder="1" applyAlignment="1">
      <alignment horizontal="center" vertical="center" wrapText="1"/>
    </xf>
    <xf numFmtId="0" fontId="94" fillId="16" borderId="2" xfId="0" applyFont="1" applyFill="1" applyBorder="1" applyAlignment="1">
      <alignment horizontal="center" vertical="center" wrapText="1"/>
    </xf>
    <xf numFmtId="0" fontId="39" fillId="0" borderId="35" xfId="0" applyFont="1" applyBorder="1" applyAlignment="1">
      <alignment horizontal="center" vertical="center" wrapText="1"/>
    </xf>
    <xf numFmtId="0" fontId="39" fillId="0" borderId="29" xfId="0" applyFont="1" applyBorder="1" applyAlignment="1">
      <alignment horizontal="center" vertical="center" wrapText="1"/>
    </xf>
    <xf numFmtId="0" fontId="94" fillId="16" borderId="76" xfId="0" applyFont="1" applyFill="1" applyBorder="1" applyAlignment="1">
      <alignment horizontal="center" vertical="center" wrapText="1"/>
    </xf>
    <xf numFmtId="0" fontId="94" fillId="16" borderId="0" xfId="0" applyFont="1" applyFill="1" applyAlignment="1">
      <alignment horizontal="center" vertical="center" wrapText="1"/>
    </xf>
    <xf numFmtId="0" fontId="39" fillId="0" borderId="0" xfId="0" applyFont="1" applyAlignment="1">
      <alignment horizontal="center" vertical="center" wrapText="1"/>
    </xf>
    <xf numFmtId="0" fontId="39" fillId="0" borderId="71" xfId="0" applyFont="1" applyBorder="1" applyAlignment="1">
      <alignment horizontal="center" vertical="center" wrapText="1"/>
    </xf>
    <xf numFmtId="0" fontId="94" fillId="17" borderId="117" xfId="0" applyFont="1" applyFill="1" applyBorder="1" applyAlignment="1">
      <alignment horizontal="center" vertical="center"/>
    </xf>
    <xf numFmtId="0" fontId="94" fillId="16" borderId="120" xfId="0" applyFont="1" applyFill="1" applyBorder="1" applyAlignment="1">
      <alignment horizontal="center" vertical="center" wrapText="1"/>
    </xf>
    <xf numFmtId="0" fontId="94" fillId="16" borderId="7" xfId="0" applyFont="1" applyFill="1" applyBorder="1" applyAlignment="1">
      <alignment horizontal="center" vertical="center" wrapText="1"/>
    </xf>
    <xf numFmtId="0" fontId="94" fillId="16" borderId="8" xfId="0" applyFont="1" applyFill="1" applyBorder="1" applyAlignment="1">
      <alignment horizontal="center" vertical="center" wrapText="1"/>
    </xf>
    <xf numFmtId="0" fontId="39" fillId="0" borderId="9" xfId="0" applyFont="1" applyBorder="1" applyAlignment="1">
      <alignment horizontal="center" vertical="center" wrapText="1"/>
    </xf>
    <xf numFmtId="0" fontId="94" fillId="16" borderId="15" xfId="0" applyFont="1" applyFill="1" applyBorder="1" applyAlignment="1">
      <alignment horizontal="center" vertical="center" wrapText="1"/>
    </xf>
    <xf numFmtId="0" fontId="39" fillId="0" borderId="14" xfId="0" applyFont="1" applyBorder="1" applyAlignment="1">
      <alignment horizontal="center" vertical="center" wrapText="1"/>
    </xf>
    <xf numFmtId="0" fontId="94" fillId="2" borderId="9" xfId="0" applyFont="1" applyFill="1" applyBorder="1" applyAlignment="1">
      <alignment horizontal="center" vertical="center" wrapText="1"/>
    </xf>
    <xf numFmtId="0" fontId="94" fillId="2" borderId="16" xfId="0" applyFont="1" applyFill="1" applyBorder="1" applyAlignment="1">
      <alignment horizontal="center" vertical="center" wrapText="1"/>
    </xf>
    <xf numFmtId="0" fontId="94" fillId="2" borderId="17" xfId="0" applyFont="1" applyFill="1" applyBorder="1" applyAlignment="1">
      <alignment horizontal="center" vertical="center" wrapText="1"/>
    </xf>
    <xf numFmtId="0" fontId="94" fillId="2" borderId="8" xfId="0" applyFont="1" applyFill="1" applyBorder="1" applyAlignment="1">
      <alignment horizontal="center" vertical="center" wrapText="1"/>
    </xf>
    <xf numFmtId="0" fontId="94" fillId="2" borderId="7" xfId="0" applyFont="1" applyFill="1" applyBorder="1" applyAlignment="1">
      <alignment horizontal="center" vertical="center"/>
    </xf>
    <xf numFmtId="0" fontId="94" fillId="2" borderId="8" xfId="0" applyFont="1" applyFill="1" applyBorder="1" applyAlignment="1">
      <alignment horizontal="center" vertical="center"/>
    </xf>
    <xf numFmtId="0" fontId="94" fillId="2" borderId="12" xfId="0" applyFont="1" applyFill="1" applyBorder="1" applyAlignment="1">
      <alignment horizontal="center" vertical="center" wrapText="1"/>
    </xf>
    <xf numFmtId="0" fontId="94" fillId="2" borderId="13" xfId="0" applyFont="1" applyFill="1" applyBorder="1" applyAlignment="1">
      <alignment horizontal="center" vertical="center" wrapText="1"/>
    </xf>
    <xf numFmtId="0" fontId="94" fillId="2" borderId="1" xfId="0" applyFont="1" applyFill="1" applyBorder="1" applyAlignment="1">
      <alignment horizontal="left" vertical="center" wrapText="1"/>
    </xf>
    <xf numFmtId="0" fontId="94" fillId="2" borderId="6" xfId="0" applyFont="1" applyFill="1" applyBorder="1" applyAlignment="1">
      <alignment horizontal="left" vertical="center"/>
    </xf>
    <xf numFmtId="0" fontId="94" fillId="2" borderId="19" xfId="0" applyFont="1" applyFill="1" applyBorder="1" applyAlignment="1">
      <alignment horizontal="left" vertical="center" wrapText="1"/>
    </xf>
    <xf numFmtId="0" fontId="94" fillId="2" borderId="20" xfId="0" applyFont="1" applyFill="1" applyBorder="1" applyAlignment="1">
      <alignment horizontal="left" vertical="center" wrapText="1"/>
    </xf>
    <xf numFmtId="0" fontId="0" fillId="0" borderId="19" xfId="0" applyBorder="1" applyAlignment="1">
      <alignment horizontal="left" vertical="center" wrapText="1"/>
    </xf>
    <xf numFmtId="0" fontId="0" fillId="0" borderId="25" xfId="0" applyBorder="1" applyAlignment="1">
      <alignment horizontal="left" vertical="center" wrapText="1"/>
    </xf>
    <xf numFmtId="0" fontId="0" fillId="0" borderId="20" xfId="0" applyBorder="1" applyAlignment="1">
      <alignment horizontal="left" vertical="center" wrapText="1"/>
    </xf>
    <xf numFmtId="0" fontId="94" fillId="2" borderId="19" xfId="0" applyFont="1" applyFill="1" applyBorder="1" applyAlignment="1">
      <alignment horizontal="left" vertical="center"/>
    </xf>
    <xf numFmtId="0" fontId="94" fillId="2" borderId="20" xfId="0" applyFont="1" applyFill="1" applyBorder="1" applyAlignment="1">
      <alignment horizontal="left" vertical="center"/>
    </xf>
    <xf numFmtId="0" fontId="0" fillId="0" borderId="21" xfId="0" applyBorder="1" applyAlignment="1">
      <alignment horizontal="left" vertical="center" wrapText="1"/>
    </xf>
    <xf numFmtId="0" fontId="0" fillId="0" borderId="28" xfId="0" applyBorder="1" applyAlignment="1">
      <alignment horizontal="left" vertical="center" wrapText="1"/>
    </xf>
    <xf numFmtId="0" fontId="0" fillId="0" borderId="22" xfId="0" applyBorder="1" applyAlignment="1">
      <alignment horizontal="left" vertical="center" wrapText="1"/>
    </xf>
    <xf numFmtId="0" fontId="94" fillId="2" borderId="21" xfId="0" applyFont="1" applyFill="1" applyBorder="1" applyAlignment="1">
      <alignment horizontal="left" vertical="center"/>
    </xf>
    <xf numFmtId="0" fontId="94" fillId="2" borderId="28" xfId="0" applyFont="1" applyFill="1" applyBorder="1" applyAlignment="1">
      <alignment horizontal="left" vertical="center"/>
    </xf>
    <xf numFmtId="0" fontId="94" fillId="2" borderId="23" xfId="0" applyFont="1" applyFill="1" applyBorder="1" applyAlignment="1">
      <alignment horizontal="left" vertical="center"/>
    </xf>
    <xf numFmtId="0" fontId="94" fillId="2" borderId="66" xfId="0" applyFont="1" applyFill="1" applyBorder="1" applyAlignment="1">
      <alignment horizontal="left" vertical="center"/>
    </xf>
    <xf numFmtId="0" fontId="94" fillId="2" borderId="1" xfId="0" applyFont="1" applyFill="1" applyBorder="1" applyAlignment="1" applyProtection="1">
      <alignment horizontal="center" vertical="center"/>
      <protection hidden="1"/>
    </xf>
    <xf numFmtId="0" fontId="77" fillId="2" borderId="19" xfId="0" applyFont="1" applyFill="1" applyBorder="1" applyAlignment="1" applyProtection="1">
      <alignment horizontal="left" vertical="center" wrapText="1"/>
      <protection hidden="1"/>
    </xf>
    <xf numFmtId="0" fontId="77" fillId="2" borderId="25" xfId="0" applyFont="1" applyFill="1" applyBorder="1" applyAlignment="1" applyProtection="1">
      <alignment horizontal="left" vertical="center" wrapText="1"/>
      <protection hidden="1"/>
    </xf>
    <xf numFmtId="0" fontId="77" fillId="2" borderId="20" xfId="0" applyFont="1" applyFill="1" applyBorder="1" applyAlignment="1" applyProtection="1">
      <alignment horizontal="left" vertical="center" wrapText="1"/>
      <protection hidden="1"/>
    </xf>
    <xf numFmtId="0" fontId="39" fillId="2" borderId="6" xfId="0" applyFont="1" applyFill="1" applyBorder="1" applyAlignment="1">
      <alignment horizontal="center" vertical="center" wrapText="1"/>
    </xf>
    <xf numFmtId="0" fontId="39" fillId="2" borderId="11"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39" fillId="2" borderId="10"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39" fillId="2" borderId="7" xfId="0" applyFont="1" applyFill="1" applyBorder="1" applyAlignment="1">
      <alignment horizontal="center" vertical="center"/>
    </xf>
    <xf numFmtId="0" fontId="39" fillId="2" borderId="9" xfId="0" applyFont="1" applyFill="1" applyBorder="1" applyAlignment="1">
      <alignment horizontal="center" vertical="center"/>
    </xf>
    <xf numFmtId="0" fontId="39" fillId="2" borderId="16" xfId="0" applyFont="1" applyFill="1" applyBorder="1" applyAlignment="1">
      <alignment horizontal="center" vertical="center"/>
    </xf>
    <xf numFmtId="0" fontId="39" fillId="2" borderId="17" xfId="0" applyFont="1" applyFill="1" applyBorder="1" applyAlignment="1">
      <alignment horizontal="center" vertical="center"/>
    </xf>
    <xf numFmtId="0" fontId="39" fillId="2" borderId="15" xfId="0" applyFont="1" applyFill="1" applyBorder="1" applyAlignment="1">
      <alignment horizontal="center" vertical="center"/>
    </xf>
    <xf numFmtId="0" fontId="39" fillId="2" borderId="14"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10" xfId="0" applyFont="1" applyFill="1" applyBorder="1" applyAlignment="1">
      <alignment horizontal="center" vertical="center"/>
    </xf>
    <xf numFmtId="0" fontId="39" fillId="2" borderId="5" xfId="0" applyFont="1" applyFill="1" applyBorder="1" applyAlignment="1">
      <alignment horizontal="center" vertical="center"/>
    </xf>
    <xf numFmtId="175" fontId="39" fillId="72" borderId="39" xfId="0" applyNumberFormat="1" applyFont="1" applyFill="1" applyBorder="1" applyAlignment="1">
      <alignment horizontal="center" vertical="center"/>
    </xf>
    <xf numFmtId="0" fontId="39" fillId="72" borderId="11" xfId="0" applyFont="1" applyFill="1" applyBorder="1" applyAlignment="1">
      <alignment horizontal="center" vertical="center"/>
    </xf>
    <xf numFmtId="0" fontId="39" fillId="72" borderId="45" xfId="0" applyFont="1" applyFill="1" applyBorder="1" applyAlignment="1">
      <alignment horizontal="center" vertical="center"/>
    </xf>
    <xf numFmtId="175" fontId="39" fillId="73" borderId="39" xfId="0" applyNumberFormat="1" applyFont="1" applyFill="1" applyBorder="1" applyAlignment="1">
      <alignment horizontal="center" vertical="center"/>
    </xf>
    <xf numFmtId="0" fontId="39" fillId="73" borderId="11" xfId="0" applyFont="1" applyFill="1" applyBorder="1" applyAlignment="1">
      <alignment horizontal="center" vertical="center"/>
    </xf>
    <xf numFmtId="0" fontId="39" fillId="73" borderId="45" xfId="0" applyFont="1" applyFill="1" applyBorder="1" applyAlignment="1">
      <alignment horizontal="center" vertical="center"/>
    </xf>
    <xf numFmtId="175" fontId="98" fillId="68" borderId="40" xfId="26" applyNumberFormat="1" applyFont="1" applyFill="1" applyBorder="1" applyAlignment="1">
      <alignment horizontal="center" vertical="center" wrapText="1"/>
    </xf>
    <xf numFmtId="0" fontId="98" fillId="68" borderId="16" xfId="0" applyFont="1" applyFill="1" applyBorder="1" applyAlignment="1">
      <alignment horizontal="center" vertical="center" wrapText="1"/>
    </xf>
    <xf numFmtId="175" fontId="98" fillId="61" borderId="40" xfId="26" applyNumberFormat="1" applyFont="1" applyFill="1" applyBorder="1" applyAlignment="1">
      <alignment horizontal="center" vertical="center" wrapText="1"/>
    </xf>
    <xf numFmtId="175" fontId="98" fillId="61" borderId="16" xfId="26" applyNumberFormat="1" applyFont="1" applyFill="1" applyBorder="1" applyAlignment="1">
      <alignment horizontal="center" vertical="center" wrapText="1"/>
    </xf>
    <xf numFmtId="0" fontId="98" fillId="61" borderId="79" xfId="0" applyFont="1" applyFill="1" applyBorder="1" applyAlignment="1">
      <alignment horizontal="center" vertical="center" wrapText="1"/>
    </xf>
    <xf numFmtId="0" fontId="39" fillId="73" borderId="69" xfId="0" applyFont="1" applyFill="1" applyBorder="1" applyAlignment="1">
      <alignment horizontal="center" vertical="center"/>
    </xf>
    <xf numFmtId="175" fontId="39" fillId="74" borderId="39" xfId="0" applyNumberFormat="1" applyFont="1" applyFill="1" applyBorder="1" applyAlignment="1">
      <alignment horizontal="center" vertical="center"/>
    </xf>
    <xf numFmtId="0" fontId="39" fillId="74" borderId="45" xfId="0" applyFont="1" applyFill="1" applyBorder="1" applyAlignment="1">
      <alignment horizontal="center" vertical="center"/>
    </xf>
    <xf numFmtId="175" fontId="39" fillId="73" borderId="39" xfId="2" applyNumberFormat="1" applyFont="1" applyFill="1" applyBorder="1" applyAlignment="1">
      <alignment horizontal="center" vertical="center"/>
    </xf>
    <xf numFmtId="175" fontId="39" fillId="73" borderId="11" xfId="2" applyNumberFormat="1" applyFont="1" applyFill="1" applyBorder="1" applyAlignment="1">
      <alignment horizontal="center" vertical="center"/>
    </xf>
    <xf numFmtId="175" fontId="39" fillId="73" borderId="45" xfId="2" applyNumberFormat="1" applyFont="1" applyFill="1" applyBorder="1" applyAlignment="1">
      <alignment horizontal="center" vertical="center"/>
    </xf>
    <xf numFmtId="175" fontId="39" fillId="75" borderId="39" xfId="2" applyNumberFormat="1" applyFont="1" applyFill="1" applyBorder="1" applyAlignment="1">
      <alignment horizontal="center" vertical="center"/>
    </xf>
    <xf numFmtId="175" fontId="39" fillId="75" borderId="11" xfId="2" applyNumberFormat="1" applyFont="1" applyFill="1" applyBorder="1" applyAlignment="1">
      <alignment horizontal="center" vertical="center"/>
    </xf>
    <xf numFmtId="175" fontId="39" fillId="75" borderId="39" xfId="0" applyNumberFormat="1" applyFont="1" applyFill="1" applyBorder="1" applyAlignment="1">
      <alignment horizontal="center" vertical="center"/>
    </xf>
    <xf numFmtId="0" fontId="39" fillId="75" borderId="45" xfId="0" applyFont="1" applyFill="1" applyBorder="1" applyAlignment="1">
      <alignment horizontal="center" vertical="center"/>
    </xf>
    <xf numFmtId="175" fontId="39" fillId="72" borderId="41" xfId="0" applyNumberFormat="1" applyFont="1" applyFill="1" applyBorder="1" applyAlignment="1">
      <alignment horizontal="center" vertical="center"/>
    </xf>
    <xf numFmtId="0" fontId="39" fillId="72" borderId="42" xfId="0" applyFont="1" applyFill="1" applyBorder="1" applyAlignment="1">
      <alignment horizontal="center" vertical="center"/>
    </xf>
    <xf numFmtId="0" fontId="39" fillId="72" borderId="69" xfId="0" applyFont="1" applyFill="1" applyBorder="1" applyAlignment="1">
      <alignment horizontal="center" vertical="center"/>
    </xf>
    <xf numFmtId="175" fontId="39" fillId="75" borderId="41" xfId="0" applyNumberFormat="1" applyFont="1" applyFill="1" applyBorder="1" applyAlignment="1">
      <alignment horizontal="center" vertical="center"/>
    </xf>
    <xf numFmtId="0" fontId="39" fillId="75" borderId="69" xfId="0" applyFont="1" applyFill="1" applyBorder="1" applyAlignment="1">
      <alignment horizontal="center" vertical="center"/>
    </xf>
    <xf numFmtId="175" fontId="39" fillId="74" borderId="41" xfId="0" applyNumberFormat="1" applyFont="1" applyFill="1" applyBorder="1" applyAlignment="1">
      <alignment horizontal="center" vertical="center"/>
    </xf>
    <xf numFmtId="0" fontId="39" fillId="74" borderId="69" xfId="0" applyFont="1" applyFill="1" applyBorder="1" applyAlignment="1">
      <alignment horizontal="center" vertical="center"/>
    </xf>
    <xf numFmtId="175" fontId="98" fillId="73" borderId="41" xfId="0" applyNumberFormat="1" applyFont="1" applyFill="1" applyBorder="1" applyAlignment="1">
      <alignment horizontal="center" vertical="center"/>
    </xf>
    <xf numFmtId="0" fontId="98" fillId="73" borderId="42" xfId="0" applyFont="1" applyFill="1" applyBorder="1" applyAlignment="1">
      <alignment horizontal="center" vertical="center"/>
    </xf>
    <xf numFmtId="0" fontId="98" fillId="73" borderId="69" xfId="0" applyFont="1" applyFill="1" applyBorder="1" applyAlignment="1">
      <alignment horizontal="center" vertical="center"/>
    </xf>
    <xf numFmtId="175" fontId="98" fillId="74" borderId="41" xfId="0" applyNumberFormat="1" applyFont="1" applyFill="1" applyBorder="1" applyAlignment="1">
      <alignment horizontal="center" vertical="center"/>
    </xf>
    <xf numFmtId="0" fontId="98" fillId="74" borderId="69" xfId="0" applyFont="1" applyFill="1" applyBorder="1" applyAlignment="1">
      <alignment horizontal="center" vertical="center"/>
    </xf>
    <xf numFmtId="175" fontId="98" fillId="72" borderId="41" xfId="0" applyNumberFormat="1" applyFont="1" applyFill="1" applyBorder="1" applyAlignment="1">
      <alignment horizontal="center" vertical="center"/>
    </xf>
    <xf numFmtId="0" fontId="98" fillId="72" borderId="42" xfId="0" applyFont="1" applyFill="1" applyBorder="1" applyAlignment="1">
      <alignment horizontal="center" vertical="center"/>
    </xf>
    <xf numFmtId="0" fontId="98" fillId="72" borderId="69" xfId="0" applyFont="1" applyFill="1" applyBorder="1" applyAlignment="1">
      <alignment horizontal="center" vertical="center"/>
    </xf>
    <xf numFmtId="175" fontId="39" fillId="72" borderId="11" xfId="0" applyNumberFormat="1" applyFont="1" applyFill="1" applyBorder="1" applyAlignment="1">
      <alignment horizontal="center" vertical="center"/>
    </xf>
    <xf numFmtId="0" fontId="39" fillId="76" borderId="39" xfId="0" applyFont="1" applyFill="1" applyBorder="1" applyAlignment="1">
      <alignment horizontal="center" vertical="center" wrapText="1"/>
    </xf>
    <xf numFmtId="0" fontId="39" fillId="76" borderId="45" xfId="0" applyFont="1" applyFill="1" applyBorder="1" applyAlignment="1">
      <alignment horizontal="center" vertical="center" wrapText="1"/>
    </xf>
    <xf numFmtId="0" fontId="39" fillId="77" borderId="39" xfId="0" applyFont="1" applyFill="1" applyBorder="1" applyAlignment="1">
      <alignment horizontal="center" vertical="center" wrapText="1"/>
    </xf>
    <xf numFmtId="0" fontId="39" fillId="77" borderId="11" xfId="0" applyFont="1" applyFill="1" applyBorder="1" applyAlignment="1">
      <alignment horizontal="center" vertical="center" wrapText="1"/>
    </xf>
    <xf numFmtId="9" fontId="39" fillId="77" borderId="39" xfId="0" applyNumberFormat="1" applyFont="1" applyFill="1" applyBorder="1" applyAlignment="1">
      <alignment horizontal="center" vertical="center" wrapText="1"/>
    </xf>
    <xf numFmtId="175" fontId="98" fillId="72" borderId="42" xfId="0" applyNumberFormat="1" applyFont="1" applyFill="1" applyBorder="1" applyAlignment="1">
      <alignment horizontal="center" vertical="center"/>
    </xf>
    <xf numFmtId="175" fontId="39" fillId="72" borderId="41" xfId="2" applyNumberFormat="1" applyFont="1" applyFill="1" applyBorder="1" applyAlignment="1">
      <alignment horizontal="center" vertical="center"/>
    </xf>
    <xf numFmtId="175" fontId="39" fillId="72" borderId="42" xfId="2" applyNumberFormat="1" applyFont="1" applyFill="1" applyBorder="1" applyAlignment="1">
      <alignment horizontal="center" vertical="center"/>
    </xf>
    <xf numFmtId="175" fontId="39" fillId="72" borderId="69" xfId="2" applyNumberFormat="1" applyFont="1" applyFill="1" applyBorder="1" applyAlignment="1">
      <alignment horizontal="center" vertical="center"/>
    </xf>
    <xf numFmtId="175" fontId="39" fillId="73" borderId="41" xfId="2" applyNumberFormat="1" applyFont="1" applyFill="1" applyBorder="1" applyAlignment="1">
      <alignment horizontal="center" vertical="center"/>
    </xf>
    <xf numFmtId="175" fontId="39" fillId="73" borderId="42" xfId="2" applyNumberFormat="1" applyFont="1" applyFill="1" applyBorder="1" applyAlignment="1">
      <alignment horizontal="center" vertical="center"/>
    </xf>
    <xf numFmtId="175" fontId="39" fillId="73" borderId="69" xfId="2" applyNumberFormat="1" applyFont="1" applyFill="1" applyBorder="1" applyAlignment="1">
      <alignment horizontal="center" vertical="center"/>
    </xf>
    <xf numFmtId="175" fontId="39" fillId="75" borderId="41" xfId="2" applyNumberFormat="1" applyFont="1" applyFill="1" applyBorder="1" applyAlignment="1">
      <alignment horizontal="center" vertical="center"/>
    </xf>
    <xf numFmtId="175" fontId="39" fillId="75" borderId="42" xfId="2" applyNumberFormat="1" applyFont="1" applyFill="1" applyBorder="1" applyAlignment="1">
      <alignment horizontal="center" vertical="center"/>
    </xf>
    <xf numFmtId="175" fontId="39" fillId="72" borderId="39" xfId="2" applyNumberFormat="1" applyFont="1" applyFill="1" applyBorder="1" applyAlignment="1">
      <alignment horizontal="center" vertical="center"/>
    </xf>
    <xf numFmtId="175" fontId="39" fillId="72" borderId="11" xfId="2" applyNumberFormat="1" applyFont="1" applyFill="1" applyBorder="1" applyAlignment="1">
      <alignment horizontal="center" vertical="center"/>
    </xf>
    <xf numFmtId="175" fontId="39" fillId="72" borderId="45" xfId="2" applyNumberFormat="1" applyFont="1" applyFill="1" applyBorder="1" applyAlignment="1">
      <alignment horizontal="center" vertical="center"/>
    </xf>
    <xf numFmtId="0" fontId="39" fillId="74" borderId="140" xfId="0" applyFont="1" applyFill="1" applyBorder="1" applyAlignment="1">
      <alignment horizontal="center" vertical="center"/>
    </xf>
    <xf numFmtId="175" fontId="39" fillId="72" borderId="137" xfId="0" applyNumberFormat="1" applyFont="1" applyFill="1" applyBorder="1" applyAlignment="1">
      <alignment horizontal="center" vertical="center"/>
    </xf>
    <xf numFmtId="175" fontId="39" fillId="72" borderId="143" xfId="0" applyNumberFormat="1" applyFont="1" applyFill="1" applyBorder="1" applyAlignment="1">
      <alignment horizontal="center" vertical="center"/>
    </xf>
    <xf numFmtId="0" fontId="39" fillId="74" borderId="145" xfId="0" applyFont="1" applyFill="1" applyBorder="1" applyAlignment="1">
      <alignment horizontal="center" vertical="center"/>
    </xf>
    <xf numFmtId="175" fontId="39" fillId="79" borderId="137" xfId="2" applyNumberFormat="1" applyFont="1" applyFill="1" applyBorder="1" applyAlignment="1">
      <alignment horizontal="center" vertical="center"/>
    </xf>
    <xf numFmtId="175" fontId="39" fillId="79" borderId="45" xfId="2" applyNumberFormat="1" applyFont="1" applyFill="1" applyBorder="1" applyAlignment="1">
      <alignment horizontal="center" vertical="center"/>
    </xf>
    <xf numFmtId="175" fontId="39" fillId="79" borderId="138" xfId="2" applyNumberFormat="1" applyFont="1" applyFill="1" applyBorder="1" applyAlignment="1">
      <alignment horizontal="center" vertical="center"/>
    </xf>
    <xf numFmtId="175" fontId="39" fillId="79" borderId="169" xfId="2" applyNumberFormat="1" applyFont="1" applyFill="1" applyBorder="1" applyAlignment="1">
      <alignment horizontal="center" vertical="center"/>
    </xf>
    <xf numFmtId="175" fontId="39" fillId="71" borderId="39" xfId="2" applyNumberFormat="1" applyFont="1" applyFill="1" applyBorder="1" applyAlignment="1">
      <alignment horizontal="center" vertical="center"/>
    </xf>
    <xf numFmtId="175" fontId="39" fillId="71" borderId="11" xfId="2" applyNumberFormat="1" applyFont="1" applyFill="1" applyBorder="1" applyAlignment="1">
      <alignment horizontal="center" vertical="center"/>
    </xf>
    <xf numFmtId="175" fontId="39" fillId="71" borderId="45" xfId="2" applyNumberFormat="1" applyFont="1" applyFill="1" applyBorder="1" applyAlignment="1">
      <alignment horizontal="center" vertical="center"/>
    </xf>
    <xf numFmtId="175" fontId="39" fillId="71" borderId="168" xfId="2" applyNumberFormat="1" applyFont="1" applyFill="1" applyBorder="1" applyAlignment="1">
      <alignment horizontal="center" vertical="center"/>
    </xf>
    <xf numFmtId="175" fontId="39" fillId="71" borderId="126" xfId="2" applyNumberFormat="1" applyFont="1" applyFill="1" applyBorder="1" applyAlignment="1">
      <alignment horizontal="center" vertical="center"/>
    </xf>
    <xf numFmtId="175" fontId="39" fillId="71" borderId="169" xfId="2" applyNumberFormat="1" applyFont="1" applyFill="1" applyBorder="1" applyAlignment="1">
      <alignment horizontal="center" vertical="center"/>
    </xf>
    <xf numFmtId="175" fontId="98" fillId="79" borderId="138" xfId="2" applyNumberFormat="1" applyFont="1" applyFill="1" applyBorder="1" applyAlignment="1">
      <alignment horizontal="center" vertical="center"/>
    </xf>
    <xf numFmtId="175" fontId="98" fillId="79" borderId="169" xfId="2" applyNumberFormat="1" applyFont="1" applyFill="1" applyBorder="1" applyAlignment="1">
      <alignment horizontal="center" vertical="center"/>
    </xf>
    <xf numFmtId="175" fontId="98" fillId="71" borderId="168" xfId="2" applyNumberFormat="1" applyFont="1" applyFill="1" applyBorder="1" applyAlignment="1">
      <alignment horizontal="center" vertical="center"/>
    </xf>
    <xf numFmtId="175" fontId="98" fillId="71" borderId="126" xfId="2" applyNumberFormat="1" applyFont="1" applyFill="1" applyBorder="1" applyAlignment="1">
      <alignment horizontal="center" vertical="center"/>
    </xf>
    <xf numFmtId="175" fontId="98" fillId="71" borderId="169" xfId="2" applyNumberFormat="1" applyFont="1" applyFill="1" applyBorder="1" applyAlignment="1">
      <alignment horizontal="center" vertical="center"/>
    </xf>
    <xf numFmtId="175" fontId="98" fillId="79" borderId="41" xfId="2" applyNumberFormat="1" applyFont="1" applyFill="1" applyBorder="1" applyAlignment="1">
      <alignment horizontal="center" vertical="center"/>
    </xf>
    <xf numFmtId="175" fontId="98" fillId="79" borderId="69" xfId="2" applyNumberFormat="1" applyFont="1" applyFill="1" applyBorder="1" applyAlignment="1">
      <alignment horizontal="center" vertical="center"/>
    </xf>
    <xf numFmtId="175" fontId="39" fillId="79" borderId="39" xfId="2" applyNumberFormat="1" applyFont="1" applyFill="1" applyBorder="1" applyAlignment="1">
      <alignment horizontal="center" vertical="center"/>
    </xf>
    <xf numFmtId="175" fontId="98" fillId="71" borderId="41" xfId="2" applyNumberFormat="1" applyFont="1" applyFill="1" applyBorder="1" applyAlignment="1">
      <alignment horizontal="center" vertical="center"/>
    </xf>
    <xf numFmtId="175" fontId="98" fillId="71" borderId="42" xfId="2" applyNumberFormat="1" applyFont="1" applyFill="1" applyBorder="1" applyAlignment="1">
      <alignment horizontal="center" vertical="center"/>
    </xf>
    <xf numFmtId="175" fontId="98" fillId="71" borderId="69" xfId="2" applyNumberFormat="1" applyFont="1" applyFill="1" applyBorder="1" applyAlignment="1">
      <alignment horizontal="center" vertical="center"/>
    </xf>
    <xf numFmtId="9" fontId="39" fillId="26" borderId="108" xfId="2" applyFont="1" applyFill="1" applyBorder="1" applyAlignment="1">
      <alignment horizontal="center" vertical="center" wrapText="1"/>
    </xf>
    <xf numFmtId="9" fontId="39" fillId="26" borderId="109" xfId="2" applyFont="1" applyFill="1" applyBorder="1" applyAlignment="1">
      <alignment horizontal="center" vertical="center" wrapText="1"/>
    </xf>
    <xf numFmtId="9" fontId="39" fillId="26" borderId="110" xfId="2" applyFont="1" applyFill="1" applyBorder="1" applyAlignment="1">
      <alignment horizontal="center" vertical="center" wrapText="1"/>
    </xf>
    <xf numFmtId="175" fontId="39" fillId="26" borderId="110" xfId="0" applyNumberFormat="1" applyFont="1" applyFill="1" applyBorder="1" applyAlignment="1">
      <alignment horizontal="center" vertical="center" wrapText="1"/>
    </xf>
    <xf numFmtId="175" fontId="39" fillId="26" borderId="114" xfId="0" applyNumberFormat="1" applyFont="1" applyFill="1" applyBorder="1" applyAlignment="1">
      <alignment horizontal="center" vertical="center" wrapText="1"/>
    </xf>
    <xf numFmtId="175" fontId="39" fillId="26" borderId="116" xfId="0" applyNumberFormat="1" applyFont="1" applyFill="1" applyBorder="1" applyAlignment="1">
      <alignment horizontal="center" vertical="center" wrapText="1"/>
    </xf>
    <xf numFmtId="175" fontId="39" fillId="26" borderId="177" xfId="26" applyNumberFormat="1" applyFont="1" applyFill="1" applyBorder="1" applyAlignment="1">
      <alignment horizontal="center" vertical="center" wrapText="1"/>
    </xf>
    <xf numFmtId="175" fontId="39" fillId="26" borderId="178" xfId="26" applyNumberFormat="1" applyFont="1" applyFill="1" applyBorder="1" applyAlignment="1">
      <alignment horizontal="center" vertical="center" wrapText="1"/>
    </xf>
    <xf numFmtId="175" fontId="39" fillId="26" borderId="179" xfId="26"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xf>
    <xf numFmtId="0" fontId="63" fillId="2" borderId="4" xfId="0" applyFont="1" applyFill="1" applyBorder="1" applyAlignment="1">
      <alignment horizontal="center" vertical="center" wrapText="1"/>
    </xf>
    <xf numFmtId="0" fontId="63" fillId="2" borderId="10" xfId="0" applyFont="1" applyFill="1" applyBorder="1" applyAlignment="1">
      <alignment horizontal="center" vertical="center" wrapText="1"/>
    </xf>
    <xf numFmtId="0" fontId="63" fillId="2" borderId="5" xfId="0" applyFont="1" applyFill="1" applyBorder="1" applyAlignment="1">
      <alignment horizontal="center" vertical="center" wrapText="1"/>
    </xf>
    <xf numFmtId="0" fontId="63" fillId="2" borderId="1" xfId="0" applyFont="1" applyFill="1" applyBorder="1" applyAlignment="1">
      <alignment horizontal="center" vertical="center"/>
    </xf>
    <xf numFmtId="0" fontId="63" fillId="2" borderId="1" xfId="0" applyFont="1" applyFill="1" applyBorder="1" applyAlignment="1">
      <alignment horizontal="center" vertical="center" wrapText="1"/>
    </xf>
    <xf numFmtId="0" fontId="9" fillId="16" borderId="1" xfId="0" applyFont="1" applyFill="1" applyBorder="1" applyAlignment="1">
      <alignment horizontal="center" vertical="center" wrapText="1"/>
    </xf>
    <xf numFmtId="0" fontId="18" fillId="15" borderId="1" xfId="0" applyFont="1" applyFill="1" applyBorder="1" applyAlignment="1">
      <alignment horizontal="center" vertical="center" wrapText="1"/>
    </xf>
    <xf numFmtId="0" fontId="18" fillId="15" borderId="6" xfId="0" applyFont="1" applyFill="1" applyBorder="1" applyAlignment="1">
      <alignment horizontal="center" vertical="center" wrapText="1"/>
    </xf>
    <xf numFmtId="0" fontId="18" fillId="25" borderId="1" xfId="0" applyFont="1" applyFill="1" applyBorder="1" applyAlignment="1">
      <alignment horizontal="center" vertical="center" wrapText="1"/>
    </xf>
    <xf numFmtId="0" fontId="18" fillId="25" borderId="6" xfId="0" applyFont="1" applyFill="1" applyBorder="1" applyAlignment="1">
      <alignment horizontal="center" vertical="center" wrapText="1"/>
    </xf>
    <xf numFmtId="0" fontId="18" fillId="15" borderId="7" xfId="0" applyFont="1" applyFill="1" applyBorder="1" applyAlignment="1">
      <alignment horizontal="center" vertical="center" wrapText="1"/>
    </xf>
    <xf numFmtId="0" fontId="18" fillId="15" borderId="9" xfId="0" applyFont="1" applyFill="1" applyBorder="1" applyAlignment="1">
      <alignment horizontal="center" vertical="center" wrapText="1"/>
    </xf>
    <xf numFmtId="0" fontId="18" fillId="15" borderId="16" xfId="0" applyFont="1" applyFill="1" applyBorder="1" applyAlignment="1">
      <alignment horizontal="center" vertical="center" wrapText="1"/>
    </xf>
    <xf numFmtId="0" fontId="18" fillId="15" borderId="17" xfId="0" applyFont="1" applyFill="1" applyBorder="1" applyAlignment="1">
      <alignment horizontal="center" vertical="center" wrapText="1"/>
    </xf>
    <xf numFmtId="0" fontId="0" fillId="0" borderId="87" xfId="0" applyBorder="1" applyAlignment="1">
      <alignment horizontal="center" vertical="center" wrapText="1"/>
    </xf>
    <xf numFmtId="0" fontId="0" fillId="0" borderId="87" xfId="0" applyBorder="1" applyAlignment="1">
      <alignment horizontal="center" vertical="center"/>
    </xf>
    <xf numFmtId="0" fontId="9" fillId="0" borderId="151" xfId="0" applyFont="1" applyBorder="1" applyAlignment="1">
      <alignment horizontal="center" vertical="center" wrapText="1"/>
    </xf>
    <xf numFmtId="0" fontId="9" fillId="0" borderId="103" xfId="0" applyFont="1" applyBorder="1" applyAlignment="1">
      <alignment horizontal="center" vertical="center" wrapText="1"/>
    </xf>
    <xf numFmtId="0" fontId="9" fillId="0" borderId="88" xfId="0" applyFont="1" applyBorder="1" applyAlignment="1">
      <alignment horizontal="center" vertical="center" wrapText="1"/>
    </xf>
    <xf numFmtId="175" fontId="9" fillId="0" borderId="151" xfId="2" applyNumberFormat="1" applyFont="1" applyFill="1" applyBorder="1" applyAlignment="1">
      <alignment horizontal="center" vertical="center" wrapText="1"/>
    </xf>
    <xf numFmtId="175" fontId="9" fillId="0" borderId="103" xfId="2" applyNumberFormat="1" applyFont="1" applyFill="1" applyBorder="1" applyAlignment="1">
      <alignment horizontal="center" vertical="center" wrapText="1"/>
    </xf>
    <xf numFmtId="175" fontId="9" fillId="0" borderId="88" xfId="2" applyNumberFormat="1" applyFont="1" applyFill="1" applyBorder="1" applyAlignment="1">
      <alignment horizontal="center" vertical="center" wrapText="1"/>
    </xf>
    <xf numFmtId="9" fontId="18" fillId="0" borderId="87" xfId="0" applyNumberFormat="1" applyFont="1" applyBorder="1" applyAlignment="1">
      <alignment horizontal="center" vertical="center" textRotation="90" wrapText="1"/>
    </xf>
    <xf numFmtId="0" fontId="0" fillId="0" borderId="151" xfId="0" applyBorder="1" applyAlignment="1">
      <alignment horizontal="center" vertical="center" wrapText="1"/>
    </xf>
    <xf numFmtId="0" fontId="0" fillId="0" borderId="103" xfId="0" applyBorder="1" applyAlignment="1">
      <alignment horizontal="center" vertical="center" wrapText="1"/>
    </xf>
    <xf numFmtId="0" fontId="0" fillId="0" borderId="88" xfId="0" applyBorder="1" applyAlignment="1">
      <alignment horizontal="center" vertical="center" wrapText="1"/>
    </xf>
    <xf numFmtId="0" fontId="12" fillId="0" borderId="151"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88" xfId="0" applyFont="1" applyBorder="1" applyAlignment="1">
      <alignment horizontal="center" vertical="center" wrapText="1"/>
    </xf>
    <xf numFmtId="10" fontId="12" fillId="0" borderId="151" xfId="0" applyNumberFormat="1" applyFont="1" applyBorder="1" applyAlignment="1">
      <alignment horizontal="left" vertical="center" wrapText="1"/>
    </xf>
    <xf numFmtId="10" fontId="12" fillId="0" borderId="103" xfId="0" applyNumberFormat="1" applyFont="1" applyBorder="1" applyAlignment="1">
      <alignment horizontal="left" vertical="center" wrapText="1"/>
    </xf>
    <xf numFmtId="10" fontId="12" fillId="0" borderId="88" xfId="0" applyNumberFormat="1" applyFont="1" applyBorder="1" applyAlignment="1">
      <alignment horizontal="left" vertical="center" wrapText="1"/>
    </xf>
    <xf numFmtId="0" fontId="12" fillId="0" borderId="151" xfId="0" applyFont="1" applyBorder="1" applyAlignment="1">
      <alignment horizontal="left" vertical="center" wrapText="1"/>
    </xf>
    <xf numFmtId="0" fontId="12" fillId="0" borderId="103" xfId="0" applyFont="1" applyBorder="1" applyAlignment="1">
      <alignment horizontal="left" vertical="center" wrapText="1"/>
    </xf>
    <xf numFmtId="0" fontId="12" fillId="0" borderId="88" xfId="0" applyFont="1" applyBorder="1" applyAlignment="1">
      <alignment horizontal="left" vertical="center" wrapText="1"/>
    </xf>
  </cellXfs>
  <cellStyles count="323">
    <cellStyle name="20% - Énfasis1" xfId="45" builtinId="30" customBuiltin="1"/>
    <cellStyle name="20% - Énfasis1 2" xfId="115" xr:uid="{3275C06A-BB66-4605-A703-68E1B52C8F89}"/>
    <cellStyle name="20% - Énfasis2" xfId="49" builtinId="34" customBuiltin="1"/>
    <cellStyle name="20% - Énfasis2 2" xfId="119" xr:uid="{854C78C9-E52B-47A9-9E02-AC8B6C2DDDE4}"/>
    <cellStyle name="20% - Énfasis3" xfId="53" builtinId="38" customBuiltin="1"/>
    <cellStyle name="20% - Énfasis3 2" xfId="123" xr:uid="{5D6D33E9-BE28-4392-915A-A77DC31D5F85}"/>
    <cellStyle name="20% - Énfasis4" xfId="57" builtinId="42" customBuiltin="1"/>
    <cellStyle name="20% - Énfasis4 2" xfId="127" xr:uid="{B2975E95-EBA7-4113-B8C9-BCDE6DC6C15B}"/>
    <cellStyle name="20% - Énfasis5" xfId="61" builtinId="46" customBuiltin="1"/>
    <cellStyle name="20% - Énfasis5 2" xfId="131" xr:uid="{CB676AF6-0240-4C09-81E8-DA03A84E8B5D}"/>
    <cellStyle name="20% - Énfasis6" xfId="65" builtinId="50" customBuiltin="1"/>
    <cellStyle name="20% - Énfasis6 2" xfId="135" xr:uid="{A62C2C30-19EF-45FF-A648-611813F89097}"/>
    <cellStyle name="40% - Énfasis1" xfId="46" builtinId="31" customBuiltin="1"/>
    <cellStyle name="40% - Énfasis1 2" xfId="116" xr:uid="{6CE65909-6C08-442C-8D48-892D5993CE9D}"/>
    <cellStyle name="40% - Énfasis2" xfId="50" builtinId="35" customBuiltin="1"/>
    <cellStyle name="40% - Énfasis2 2" xfId="120" xr:uid="{A6D40D78-7DD3-49F1-A184-1A4CD60B3C99}"/>
    <cellStyle name="40% - Énfasis3" xfId="54" builtinId="39" customBuiltin="1"/>
    <cellStyle name="40% - Énfasis3 2" xfId="124" xr:uid="{474DE238-C450-4EB6-B206-38F2CCE0DB21}"/>
    <cellStyle name="40% - Énfasis4" xfId="58" builtinId="43" customBuiltin="1"/>
    <cellStyle name="40% - Énfasis4 2" xfId="128" xr:uid="{B42FE1C8-C9C1-4470-BDC8-30CBF24A64F7}"/>
    <cellStyle name="40% - Énfasis5" xfId="62" builtinId="47" customBuiltin="1"/>
    <cellStyle name="40% - Énfasis5 2" xfId="132" xr:uid="{0A2E62F6-DD91-46C6-B02A-68FC65155225}"/>
    <cellStyle name="40% - Énfasis6" xfId="66" builtinId="51" customBuiltin="1"/>
    <cellStyle name="40% - Énfasis6 2" xfId="136" xr:uid="{E3AF2677-92E9-4276-BC0C-B0CEB2B75E02}"/>
    <cellStyle name="60% - Énfasis1" xfId="47" builtinId="32" customBuiltin="1"/>
    <cellStyle name="60% - Énfasis1 2" xfId="117" xr:uid="{76FCF161-9AA5-499F-86D5-AD3E415CE2F4}"/>
    <cellStyle name="60% - Énfasis2" xfId="51" builtinId="36" customBuiltin="1"/>
    <cellStyle name="60% - Énfasis2 2" xfId="121" xr:uid="{EF0C9557-1C48-4CE5-9246-4679AEF463C8}"/>
    <cellStyle name="60% - Énfasis3" xfId="55" builtinId="40" customBuiltin="1"/>
    <cellStyle name="60% - Énfasis3 2" xfId="125" xr:uid="{AB172083-36BB-44FC-8BFC-7C2B0259C846}"/>
    <cellStyle name="60% - Énfasis4" xfId="59" builtinId="44" customBuiltin="1"/>
    <cellStyle name="60% - Énfasis4 2" xfId="129" xr:uid="{7DEA8DA3-ACE7-4478-9A31-6BCA991FC823}"/>
    <cellStyle name="60% - Énfasis5" xfId="63" builtinId="48" customBuiltin="1"/>
    <cellStyle name="60% - Énfasis5 2" xfId="133" xr:uid="{F5ECE0A5-2B59-4F00-96C3-E40996568592}"/>
    <cellStyle name="60% - Énfasis6" xfId="67" builtinId="52" customBuiltin="1"/>
    <cellStyle name="60% - Énfasis6 2" xfId="137" xr:uid="{C9F2D7B0-5509-47D4-8A27-0993C6B6C922}"/>
    <cellStyle name="BodyStyle" xfId="98" xr:uid="{DF933337-BDA1-4B8A-BC9A-BB45D755EB53}"/>
    <cellStyle name="Bueno" xfId="32" builtinId="26" customBuiltin="1"/>
    <cellStyle name="Bueno 2" xfId="102" xr:uid="{0955C4D7-8140-4284-BFA7-A63908B5BE5E}"/>
    <cellStyle name="Cálculo" xfId="37" builtinId="22" customBuiltin="1"/>
    <cellStyle name="Cálculo 2" xfId="107" xr:uid="{4AA06E49-D1D8-4278-83C7-9F467CB4D56F}"/>
    <cellStyle name="Celda de comprobación" xfId="39" builtinId="23" customBuiltin="1"/>
    <cellStyle name="Celda de comprobación 2" xfId="109" xr:uid="{5DA04C73-A523-4A91-AFB3-853E32D7919A}"/>
    <cellStyle name="Celda vinculada" xfId="38" builtinId="24" customBuiltin="1"/>
    <cellStyle name="Celda vinculada 2" xfId="108" xr:uid="{39D6E746-6AD2-4C24-BF36-20C65B4B6021}"/>
    <cellStyle name="Encabezado 1" xfId="28" builtinId="16" customBuiltin="1"/>
    <cellStyle name="Encabezado 4" xfId="31" builtinId="19" customBuiltin="1"/>
    <cellStyle name="Énfasis1" xfId="44" builtinId="29" customBuiltin="1"/>
    <cellStyle name="Énfasis1 2" xfId="114" xr:uid="{C897C68B-B08E-4A7F-8430-2D0D522181B1}"/>
    <cellStyle name="Énfasis2" xfId="48" builtinId="33" customBuiltin="1"/>
    <cellStyle name="Énfasis2 2" xfId="118" xr:uid="{A6020181-C7F1-4469-8DA2-7ABCA5F64D04}"/>
    <cellStyle name="Énfasis3" xfId="52" builtinId="37" customBuiltin="1"/>
    <cellStyle name="Énfasis3 2" xfId="122" xr:uid="{C200B9ED-6BA0-485E-A4CC-5A379A694ED3}"/>
    <cellStyle name="Énfasis4" xfId="56" builtinId="41" customBuiltin="1"/>
    <cellStyle name="Énfasis4 2" xfId="126" xr:uid="{7CE5045A-7F3A-40FD-A5EF-12033BDBFBD9}"/>
    <cellStyle name="Énfasis5" xfId="60" builtinId="45" customBuiltin="1"/>
    <cellStyle name="Énfasis5 2" xfId="130" xr:uid="{7B27FEB3-32C3-4336-8DDF-B7C0890A5ACE}"/>
    <cellStyle name="Énfasis6" xfId="64" builtinId="49" customBuiltin="1"/>
    <cellStyle name="Énfasis6 2" xfId="134" xr:uid="{FDF74F06-AA50-4E9D-B2BF-BD2529487FD8}"/>
    <cellStyle name="Entrada" xfId="35" builtinId="20" customBuiltin="1"/>
    <cellStyle name="Entrada 2" xfId="105" xr:uid="{5BA3A9A2-1652-47D5-856B-77A7B4C13548}"/>
    <cellStyle name="Hipervínculo" xfId="4" builtinId="8"/>
    <cellStyle name="Incorrecto" xfId="33" builtinId="27" customBuiltin="1"/>
    <cellStyle name="Incorrecto 2" xfId="103" xr:uid="{E62B48E1-733B-4B5E-B137-05B72B084075}"/>
    <cellStyle name="Millares" xfId="3" builtinId="3"/>
    <cellStyle name="Millares [0]" xfId="18" builtinId="6"/>
    <cellStyle name="Millares [0] 10" xfId="72" xr:uid="{4F95ECA7-7A20-44A4-AE7E-3EC4BCD7C17E}"/>
    <cellStyle name="Millares [0] 2" xfId="24" xr:uid="{00000000-0005-0000-0000-000003000000}"/>
    <cellStyle name="Millares [0] 2 2" xfId="84" xr:uid="{D3BA8C41-3651-4215-877F-C650E4894143}"/>
    <cellStyle name="Millares [0] 2 2 2" xfId="159" xr:uid="{F9DDB78C-5968-4B48-9497-4EC468DE4DCA}"/>
    <cellStyle name="Millares [0] 2 2 3" xfId="188" xr:uid="{D7616388-23D0-450E-9C29-FD9ED8C8AC0D}"/>
    <cellStyle name="Millares [0] 2 2 4" xfId="218" xr:uid="{94DF439C-1393-4526-BFCF-5E359424BB3D}"/>
    <cellStyle name="Millares [0] 2 2 5" xfId="247" xr:uid="{485B7D9E-FF2D-487C-B744-694DD9E395EC}"/>
    <cellStyle name="Millares [0] 2 2 6" xfId="279" xr:uid="{8E18C7F8-1AE6-4481-AA45-D479BB7D760B}"/>
    <cellStyle name="Millares [0] 2 2 7" xfId="309" xr:uid="{91542B5E-29A7-424F-96BC-A47AA571F673}"/>
    <cellStyle name="Millares [0] 2 3" xfId="154" xr:uid="{4C5F33CC-3840-4336-97D0-DEF682CE7F35}"/>
    <cellStyle name="Millares [0] 2 4" xfId="183" xr:uid="{6662D229-2A3D-4271-85F7-F7EC514103F6}"/>
    <cellStyle name="Millares [0] 2 5" xfId="213" xr:uid="{A6D9E3AF-B623-40FA-B992-1DD73EF2CF70}"/>
    <cellStyle name="Millares [0] 2 6" xfId="242" xr:uid="{1C4818F1-F12A-4429-8CB1-2AA5A129070A}"/>
    <cellStyle name="Millares [0] 2 7" xfId="274" xr:uid="{025D70A8-48BD-4C2F-9FBD-97C2919FD52D}"/>
    <cellStyle name="Millares [0] 2 8" xfId="304" xr:uid="{CDD17009-3632-4D70-93B0-74E722496BA1}"/>
    <cellStyle name="Millares [0] 2 9" xfId="78" xr:uid="{8416FEA9-9E9D-48F8-98E2-E20F14664331}"/>
    <cellStyle name="Millares [0] 3" xfId="83" xr:uid="{31FD4FA1-55A3-4A4C-A11E-E8D8B3BDD666}"/>
    <cellStyle name="Millares [0] 3 2" xfId="158" xr:uid="{B98EC3FE-2C36-4A6E-A185-053D12B971A9}"/>
    <cellStyle name="Millares [0] 3 3" xfId="187" xr:uid="{E8D7F266-B583-437D-8264-F834974AD1E6}"/>
    <cellStyle name="Millares [0] 3 4" xfId="217" xr:uid="{0B6B718C-1260-47E8-84A0-6E0337A9DD90}"/>
    <cellStyle name="Millares [0] 3 5" xfId="246" xr:uid="{90D8E505-7CF3-42DD-93E5-07BFCD7C054F}"/>
    <cellStyle name="Millares [0] 3 6" xfId="278" xr:uid="{F578FD72-CF0F-488A-B4A8-5FFA229A3F11}"/>
    <cellStyle name="Millares [0] 3 7" xfId="308" xr:uid="{4371D44C-BB54-4A13-AF83-51EFF040EAC0}"/>
    <cellStyle name="Millares [0] 4" xfId="148" xr:uid="{8E8BF474-0E98-439C-BDB3-858DF0318103}"/>
    <cellStyle name="Millares [0] 5" xfId="177" xr:uid="{B51B3CE5-1303-4CC3-9C73-1FF011D6DA8C}"/>
    <cellStyle name="Millares [0] 6" xfId="207" xr:uid="{D4856F21-32F5-4A04-84E9-183ED7CF0572}"/>
    <cellStyle name="Millares [0] 7" xfId="236" xr:uid="{1A734EEB-9FDA-4730-A257-35498585CDD9}"/>
    <cellStyle name="Millares [0] 8" xfId="268" xr:uid="{17D837D9-2224-4B97-B355-7C52A8BC9AF7}"/>
    <cellStyle name="Millares [0] 9" xfId="298" xr:uid="{6A72ED73-DC16-47FD-8CD8-9C7E9CE05A9C}"/>
    <cellStyle name="Millares 10" xfId="95" xr:uid="{BC99F5A7-A2EC-43C6-A1D5-BE5A69002C1D}"/>
    <cellStyle name="Millares 10 2" xfId="169" xr:uid="{D11802A1-B2DF-4274-B45D-5E1296216F3E}"/>
    <cellStyle name="Millares 10 3" xfId="198" xr:uid="{52A848A9-2F30-4EB9-825A-E4CB6F6D2CB7}"/>
    <cellStyle name="Millares 10 4" xfId="228" xr:uid="{FDD8F874-9FB2-493B-8FA3-358F2D9A59A8}"/>
    <cellStyle name="Millares 10 5" xfId="257" xr:uid="{3911D158-3E72-4570-B755-7036D662CA8F}"/>
    <cellStyle name="Millares 10 6" xfId="289" xr:uid="{007F5ED7-00B8-472B-83A9-124CDE3A3EF9}"/>
    <cellStyle name="Millares 10 7" xfId="319" xr:uid="{45427591-143C-4001-9AB8-FF02DB0B11A2}"/>
    <cellStyle name="Millares 11" xfId="143" xr:uid="{A41128DE-C619-47B6-A976-5933BC505EBE}"/>
    <cellStyle name="Millares 12" xfId="144" xr:uid="{E36950F4-C1FA-487F-9CF8-55B722B8E2B7}"/>
    <cellStyle name="Millares 13" xfId="173" xr:uid="{9B290F5D-B6A5-4C51-8C14-D7427A93DE2C}"/>
    <cellStyle name="Millares 14" xfId="201" xr:uid="{B65E74D3-37AF-47F6-8CCF-D399365FD5E0}"/>
    <cellStyle name="Millares 15" xfId="203" xr:uid="{92A8A4C4-50CE-4307-AF9C-2663EF9A87DA}"/>
    <cellStyle name="Millares 16" xfId="232" xr:uid="{4DDC08CF-1BB9-4158-841C-740EAC5F4091}"/>
    <cellStyle name="Millares 17" xfId="260" xr:uid="{7BCB20EE-6789-4E73-B968-6AF02B84648A}"/>
    <cellStyle name="Millares 18" xfId="264" xr:uid="{9CC0455B-3B87-45A8-99DF-5A53BE900F39}"/>
    <cellStyle name="Millares 19" xfId="292" xr:uid="{DE4805BD-B2DB-4EA1-8292-AA705A724B8E}"/>
    <cellStyle name="Millares 2" xfId="5" xr:uid="{00000000-0005-0000-0000-000004000000}"/>
    <cellStyle name="Millares 2 2" xfId="14" xr:uid="{00000000-0005-0000-0000-000005000000}"/>
    <cellStyle name="Millares 2 2 10" xfId="70" xr:uid="{F4B04EA2-14CE-4A1C-BFB7-CA2D7CF93409}"/>
    <cellStyle name="Millares 2 2 2" xfId="22" xr:uid="{00000000-0005-0000-0000-000006000000}"/>
    <cellStyle name="Millares 2 2 2 2" xfId="86" xr:uid="{7F79F5D5-EFCA-464D-8107-3C9CF5FFCF07}"/>
    <cellStyle name="Millares 2 2 2 2 2" xfId="161" xr:uid="{378431EF-9823-4B7A-8441-D89EACF91C3B}"/>
    <cellStyle name="Millares 2 2 2 2 3" xfId="190" xr:uid="{581D8DAE-D1E1-4267-A9AF-6ACA86C51046}"/>
    <cellStyle name="Millares 2 2 2 2 4" xfId="220" xr:uid="{1613C344-5AB9-443A-BD09-41923E7E21A3}"/>
    <cellStyle name="Millares 2 2 2 2 5" xfId="249" xr:uid="{6482FB31-B713-47D7-AF37-1B4A01DF3DE7}"/>
    <cellStyle name="Millares 2 2 2 2 6" xfId="281" xr:uid="{661CA56E-E317-403E-BA69-EF4290B94A10}"/>
    <cellStyle name="Millares 2 2 2 2 7" xfId="311" xr:uid="{8A3118D3-F668-407A-B7A9-50AB7AEBE50D}"/>
    <cellStyle name="Millares 2 2 2 3" xfId="152" xr:uid="{69F59BF2-4305-4BCB-90B7-00BCEC82274C}"/>
    <cellStyle name="Millares 2 2 2 4" xfId="181" xr:uid="{A49248B1-7755-4CA8-AFB5-E0D5704B4223}"/>
    <cellStyle name="Millares 2 2 2 5" xfId="211" xr:uid="{4BDCCA2C-EA16-44F0-A694-4F0E131C3BAE}"/>
    <cellStyle name="Millares 2 2 2 6" xfId="240" xr:uid="{12F83196-8321-42F9-9838-D809904B3B72}"/>
    <cellStyle name="Millares 2 2 2 7" xfId="272" xr:uid="{49C29242-A3C4-4291-AAA1-8D48025EB379}"/>
    <cellStyle name="Millares 2 2 2 8" xfId="302" xr:uid="{E08021EE-FE01-4830-A34B-F35980E302A6}"/>
    <cellStyle name="Millares 2 2 2 9" xfId="76" xr:uid="{CE975F6C-F102-4D1F-9770-39C169AEB245}"/>
    <cellStyle name="Millares 2 2 3" xfId="85" xr:uid="{63ED1E19-E45F-49B1-9254-21E0371909D6}"/>
    <cellStyle name="Millares 2 2 3 2" xfId="160" xr:uid="{1B959E4D-FBCE-473D-B536-0953799C7D92}"/>
    <cellStyle name="Millares 2 2 3 3" xfId="189" xr:uid="{78588C65-E8E7-4C64-BDEA-95D00AD083A8}"/>
    <cellStyle name="Millares 2 2 3 4" xfId="219" xr:uid="{DD5B3B29-CFA1-4751-BAE3-4EB9905E9402}"/>
    <cellStyle name="Millares 2 2 3 5" xfId="248" xr:uid="{4D85B91C-E9E1-4DB5-9B71-B995E1DC31A2}"/>
    <cellStyle name="Millares 2 2 3 6" xfId="280" xr:uid="{2A1BB8A4-77DA-4C68-A91A-FDB2EE6DF32E}"/>
    <cellStyle name="Millares 2 2 3 7" xfId="310" xr:uid="{D018115B-83C5-416F-8383-97550A4CD2D6}"/>
    <cellStyle name="Millares 2 2 4" xfId="146" xr:uid="{B88A9C71-1FF1-4D88-9A4E-89B0987E0537}"/>
    <cellStyle name="Millares 2 2 5" xfId="175" xr:uid="{593B2FD5-58AE-440F-85B6-DBD7BF0C37BA}"/>
    <cellStyle name="Millares 2 2 6" xfId="205" xr:uid="{0ABE6F36-7908-450D-AD24-BC5FA6A6512D}"/>
    <cellStyle name="Millares 2 2 7" xfId="234" xr:uid="{34CCD540-1D72-4AF8-B466-7BA758F97F0F}"/>
    <cellStyle name="Millares 2 2 8" xfId="266" xr:uid="{75738BF2-A33F-46D0-A75F-97857B015714}"/>
    <cellStyle name="Millares 2 2 9" xfId="296" xr:uid="{B4C54AC2-DBF6-4442-BD10-FCF6E7BD790D}"/>
    <cellStyle name="Millares 2 3" xfId="263" xr:uid="{171E8E84-73C8-419B-9CEC-ABCB0D54CD9F}"/>
    <cellStyle name="Millares 20" xfId="294" xr:uid="{91CE788A-8185-4740-9797-BD2AE5641A40}"/>
    <cellStyle name="Millares 21" xfId="68" xr:uid="{08880D87-62ED-42DB-B560-3A81AFD4D2BD}"/>
    <cellStyle name="Millares 22" xfId="100" xr:uid="{2060B580-7876-4D0D-8ED7-264F798B8E32}"/>
    <cellStyle name="Millares 3" xfId="13" xr:uid="{00000000-0005-0000-0000-000007000000}"/>
    <cellStyle name="Millares 3 10" xfId="69" xr:uid="{7865EE65-7CBE-4CD7-9B6F-CB090C03FE50}"/>
    <cellStyle name="Millares 3 2" xfId="21" xr:uid="{00000000-0005-0000-0000-000008000000}"/>
    <cellStyle name="Millares 3 2 2" xfId="88" xr:uid="{76D38947-105F-4C11-ADEB-465DC0CD6B15}"/>
    <cellStyle name="Millares 3 2 2 2" xfId="163" xr:uid="{73012D58-6617-4220-86B3-2DE70883091F}"/>
    <cellStyle name="Millares 3 2 2 3" xfId="192" xr:uid="{317A4CF6-CF33-4655-9492-E7DC9F5F3860}"/>
    <cellStyle name="Millares 3 2 2 4" xfId="222" xr:uid="{0D460A8B-8DC1-4FB4-88B7-51C5A8474BE4}"/>
    <cellStyle name="Millares 3 2 2 5" xfId="251" xr:uid="{BB2DD0C7-D93C-4283-97EF-02D56E4AF2C0}"/>
    <cellStyle name="Millares 3 2 2 6" xfId="283" xr:uid="{1F1802D2-9FDF-43C1-807F-44494CBBC67A}"/>
    <cellStyle name="Millares 3 2 2 7" xfId="313" xr:uid="{8CBEDC59-6DD0-494E-A45B-D2E93324E167}"/>
    <cellStyle name="Millares 3 2 3" xfId="151" xr:uid="{E67DEBFB-074D-4A98-A100-3DA4180AFE77}"/>
    <cellStyle name="Millares 3 2 4" xfId="180" xr:uid="{EAEA5D1B-2B90-4873-80AB-97E66F99121B}"/>
    <cellStyle name="Millares 3 2 5" xfId="210" xr:uid="{9AECFED4-9BE0-465F-AE98-56C249402238}"/>
    <cellStyle name="Millares 3 2 6" xfId="239" xr:uid="{DC415499-B317-49E8-AF7F-6137387B0902}"/>
    <cellStyle name="Millares 3 2 7" xfId="271" xr:uid="{08B0B86E-1D7D-4481-9A2C-38C8FD53F86F}"/>
    <cellStyle name="Millares 3 2 8" xfId="301" xr:uid="{46570F20-5036-4657-9A08-04F44553E37E}"/>
    <cellStyle name="Millares 3 2 9" xfId="75" xr:uid="{0FD66374-3E4F-4BB6-8D89-91AA016368FF}"/>
    <cellStyle name="Millares 3 3" xfId="87" xr:uid="{A2EF18A3-EA99-43CD-B23C-411494C0D5EC}"/>
    <cellStyle name="Millares 3 3 2" xfId="162" xr:uid="{57FE1A9F-B262-481A-8A0F-0F397656CE7B}"/>
    <cellStyle name="Millares 3 3 3" xfId="191" xr:uid="{4EB4FD68-A1F4-4778-9437-E1FA059E61AF}"/>
    <cellStyle name="Millares 3 3 4" xfId="221" xr:uid="{F52D738A-61CD-452A-8EDD-A42A4B7A1799}"/>
    <cellStyle name="Millares 3 3 5" xfId="250" xr:uid="{7DCB329F-7A2C-48C0-9813-EB05737BFFF3}"/>
    <cellStyle name="Millares 3 3 6" xfId="282" xr:uid="{2076DEBF-A23A-4521-8BC7-4BE91B7261EC}"/>
    <cellStyle name="Millares 3 3 7" xfId="312" xr:uid="{5F7CBDCC-2294-4EFE-81CF-016ACD7BCA8C}"/>
    <cellStyle name="Millares 3 4" xfId="145" xr:uid="{62743BB1-E0C2-4EAC-8CCE-477181DB304C}"/>
    <cellStyle name="Millares 3 5" xfId="174" xr:uid="{590D87C5-759D-485A-B5C3-DABD50015BF3}"/>
    <cellStyle name="Millares 3 6" xfId="204" xr:uid="{09634393-28C6-4B56-B5C8-15ECB58B15A4}"/>
    <cellStyle name="Millares 3 7" xfId="233" xr:uid="{98D128D6-CBD8-417C-AEC7-C561F9570E37}"/>
    <cellStyle name="Millares 3 8" xfId="265" xr:uid="{B45CB4B5-0200-4E90-AE24-95F01F462983}"/>
    <cellStyle name="Millares 3 9" xfId="295" xr:uid="{C2159CAF-4B0E-4C7D-BA11-23A2B234A569}"/>
    <cellStyle name="Millares 4" xfId="16" xr:uid="{00000000-0005-0000-0000-000009000000}"/>
    <cellStyle name="Millares 4 10" xfId="71" xr:uid="{6C57B3BC-D463-43E5-A772-50F7514F7067}"/>
    <cellStyle name="Millares 4 2" xfId="23" xr:uid="{00000000-0005-0000-0000-00000A000000}"/>
    <cellStyle name="Millares 4 2 2" xfId="90" xr:uid="{1AE44959-4DEE-4D49-BEE4-367DC0D8FA55}"/>
    <cellStyle name="Millares 4 2 2 2" xfId="165" xr:uid="{45548736-928B-46F8-85C7-6FE424776A40}"/>
    <cellStyle name="Millares 4 2 2 3" xfId="194" xr:uid="{34771A5A-7A13-4B5D-9A9B-7BC8654A9172}"/>
    <cellStyle name="Millares 4 2 2 4" xfId="224" xr:uid="{44DE5EA7-61F6-497C-9ABF-7D057954FD15}"/>
    <cellStyle name="Millares 4 2 2 5" xfId="253" xr:uid="{E33A4A10-1DCD-43E2-8611-D9BB0725AA5A}"/>
    <cellStyle name="Millares 4 2 2 6" xfId="285" xr:uid="{D9689BB8-D210-4864-8CA3-AC7D6273446E}"/>
    <cellStyle name="Millares 4 2 2 7" xfId="315" xr:uid="{44A5B7B0-53F4-4AFF-AFA8-F913B7EF1DD5}"/>
    <cellStyle name="Millares 4 2 3" xfId="153" xr:uid="{41D3D72B-77BC-483D-BA7D-91B8D552DA36}"/>
    <cellStyle name="Millares 4 2 4" xfId="182" xr:uid="{A075741B-FD71-4159-898C-F4A53ABDBD06}"/>
    <cellStyle name="Millares 4 2 5" xfId="212" xr:uid="{5584B6E6-F8B8-4139-8FB9-2D94EC03EF53}"/>
    <cellStyle name="Millares 4 2 6" xfId="241" xr:uid="{9FF69707-BA29-4024-8F76-6756225141AB}"/>
    <cellStyle name="Millares 4 2 7" xfId="273" xr:uid="{8A0C6A6D-568A-44D0-AE3B-77E2FAE0EBC8}"/>
    <cellStyle name="Millares 4 2 8" xfId="303" xr:uid="{F756B6EC-9A03-4ABB-A550-D62C2585DEA0}"/>
    <cellStyle name="Millares 4 2 9" xfId="77" xr:uid="{51DADEFF-00F0-4169-9928-00C69BEA7821}"/>
    <cellStyle name="Millares 4 3" xfId="89" xr:uid="{25E34FA1-20F1-45EB-94D2-5352A67BAF5F}"/>
    <cellStyle name="Millares 4 3 2" xfId="164" xr:uid="{E42597C8-9052-44D0-AD76-6839D4AA7C16}"/>
    <cellStyle name="Millares 4 3 3" xfId="193" xr:uid="{EFDA1227-935C-489A-8E36-FA1BDF1EDD25}"/>
    <cellStyle name="Millares 4 3 4" xfId="223" xr:uid="{AF327156-C5E8-48A5-AF72-1797CFB5B1AC}"/>
    <cellStyle name="Millares 4 3 5" xfId="252" xr:uid="{4A688D4C-8C72-4C47-914F-117ADBF88F9A}"/>
    <cellStyle name="Millares 4 3 6" xfId="284" xr:uid="{4A557E68-848C-43FC-A7EC-B82B2FE824BA}"/>
    <cellStyle name="Millares 4 3 7" xfId="314" xr:uid="{07245D04-4CF9-41D3-904E-8798E1FAE363}"/>
    <cellStyle name="Millares 4 4" xfId="147" xr:uid="{1023C84A-5CC6-4453-B6A1-A88F58805F7E}"/>
    <cellStyle name="Millares 4 5" xfId="176" xr:uid="{EEF0C625-98F2-492E-81E9-4A76CFC402DB}"/>
    <cellStyle name="Millares 4 6" xfId="206" xr:uid="{B57D52BC-1570-47D1-AF87-4B5B488A0361}"/>
    <cellStyle name="Millares 4 7" xfId="235" xr:uid="{7BD026D6-493A-4011-9C3E-F1D8F6982B36}"/>
    <cellStyle name="Millares 4 8" xfId="267" xr:uid="{6171B13B-44C1-432F-ABEB-8D4C127F2801}"/>
    <cellStyle name="Millares 4 9" xfId="297" xr:uid="{3E5051DB-EBF1-42DE-BAF1-53F93E183A3E}"/>
    <cellStyle name="Millares 5" xfId="20" xr:uid="{00000000-0005-0000-0000-00000B000000}"/>
    <cellStyle name="Millares 5 2" xfId="91" xr:uid="{B46C0AD1-40D9-41EA-85F2-7B9B07A5246F}"/>
    <cellStyle name="Millares 5 2 2" xfId="166" xr:uid="{E448C44C-24CD-49B2-A9EE-E2A07273DF44}"/>
    <cellStyle name="Millares 5 2 3" xfId="195" xr:uid="{B9421557-672C-4D69-9887-89C0A065FF9C}"/>
    <cellStyle name="Millares 5 2 4" xfId="225" xr:uid="{A4B8110F-B9DD-4D70-96CF-7260BECCDE7C}"/>
    <cellStyle name="Millares 5 2 5" xfId="254" xr:uid="{298C16C7-7DF9-4A9D-B5B1-EC818A6E26CD}"/>
    <cellStyle name="Millares 5 2 6" xfId="286" xr:uid="{89D7AD80-8091-4669-A377-30F56E1AE0C7}"/>
    <cellStyle name="Millares 5 2 7" xfId="316" xr:uid="{E31954F5-21AA-4E14-9A82-CA913E069799}"/>
    <cellStyle name="Millares 5 3" xfId="150" xr:uid="{56DF8E86-6B37-4ADC-9213-07C3F84B9DB2}"/>
    <cellStyle name="Millares 5 4" xfId="179" xr:uid="{AA1C319F-1D84-433B-A092-E9D427EB93F8}"/>
    <cellStyle name="Millares 5 5" xfId="209" xr:uid="{09983ED4-7929-4061-96FE-5EFA887B28C8}"/>
    <cellStyle name="Millares 5 6" xfId="238" xr:uid="{C1EF5F36-1B95-461B-A736-27048AB16403}"/>
    <cellStyle name="Millares 5 7" xfId="270" xr:uid="{4380A997-2AC3-4BCE-BBD3-43F0F46288D0}"/>
    <cellStyle name="Millares 5 8" xfId="300" xr:uid="{AE3E4B7F-D2C9-4877-98E8-38311D4B8FA8}"/>
    <cellStyle name="Millares 5 9" xfId="74" xr:uid="{8ADF6BD0-BADF-4A68-8B7A-D91C19AFBB27}"/>
    <cellStyle name="Millares 6" xfId="19" xr:uid="{00000000-0005-0000-0000-00000C000000}"/>
    <cellStyle name="Millares 6 2" xfId="92" xr:uid="{DB45E47F-5818-46DF-B9E4-98D9A5CF0B80}"/>
    <cellStyle name="Millares 6 2 2" xfId="167" xr:uid="{4DCBEC48-884B-40F5-9033-672026FA0618}"/>
    <cellStyle name="Millares 6 2 3" xfId="196" xr:uid="{5EE0177B-EF93-405C-B66D-470BDF3C70A6}"/>
    <cellStyle name="Millares 6 2 4" xfId="226" xr:uid="{528975BB-A1B1-420F-901D-2ABF61F4C26A}"/>
    <cellStyle name="Millares 6 2 5" xfId="255" xr:uid="{CEEB7329-B08B-49DA-9F75-894AD179BA25}"/>
    <cellStyle name="Millares 6 2 6" xfId="287" xr:uid="{638D6CF5-40DC-49ED-A24C-D1467F94FB42}"/>
    <cellStyle name="Millares 6 2 7" xfId="317" xr:uid="{652A5D07-DA7B-4FCB-85E7-BB4BBE76EB1A}"/>
    <cellStyle name="Millares 6 3" xfId="149" xr:uid="{3FC92C98-1E15-4988-9718-B93C32A0363A}"/>
    <cellStyle name="Millares 6 4" xfId="178" xr:uid="{54410034-8E98-4971-8FEC-476CE596DF45}"/>
    <cellStyle name="Millares 6 5" xfId="208" xr:uid="{A89FC5F4-89D2-4F51-B771-76DA54B98F9B}"/>
    <cellStyle name="Millares 6 6" xfId="237" xr:uid="{866465B0-8B90-4424-968A-C42B5FC1388C}"/>
    <cellStyle name="Millares 6 7" xfId="269" xr:uid="{0A73DC09-0C11-47FC-935F-5AE73F013C3A}"/>
    <cellStyle name="Millares 6 8" xfId="299" xr:uid="{F4CFE3C3-430B-4659-B7A1-A4EEF5C4E436}"/>
    <cellStyle name="Millares 6 9" xfId="73" xr:uid="{4CA63DAD-F5B5-480E-8A96-3339D62060A2}"/>
    <cellStyle name="Millares 7" xfId="82" xr:uid="{5C2AEB80-0478-4EB2-9661-420D54C95299}"/>
    <cellStyle name="Millares 7 2" xfId="157" xr:uid="{BA991AC9-8FE8-4858-8CF4-8628D7F35CCD}"/>
    <cellStyle name="Millares 7 3" xfId="186" xr:uid="{F11B588F-F840-4E52-93CC-88C9A1BC0DCC}"/>
    <cellStyle name="Millares 7 4" xfId="216" xr:uid="{A49219CF-517E-4479-8D5E-C9C873BBA7C6}"/>
    <cellStyle name="Millares 7 5" xfId="245" xr:uid="{59DE0A84-4961-4FEA-A22D-271DDE8473CD}"/>
    <cellStyle name="Millares 7 6" xfId="277" xr:uid="{43A34FFD-E243-4CAB-BB1E-42D3E4DAC198}"/>
    <cellStyle name="Millares 7 7" xfId="307" xr:uid="{12393481-E949-4645-A1C8-F4D826DEEB83}"/>
    <cellStyle name="Millares 8" xfId="96" xr:uid="{7753199D-70D5-4278-A961-8A0DACB807E4}"/>
    <cellStyle name="Millares 8 2" xfId="170" xr:uid="{6C4B3AA7-71A2-49D0-9963-214BA722503E}"/>
    <cellStyle name="Millares 8 3" xfId="199" xr:uid="{FC5A14C8-422C-4CB8-A5DC-48C602A4E3E7}"/>
    <cellStyle name="Millares 8 4" xfId="229" xr:uid="{4C1D17B9-9BBA-45B3-BA4D-D88554CCF427}"/>
    <cellStyle name="Millares 8 5" xfId="258" xr:uid="{3C26CEEA-7F62-4866-A18D-C52188828A11}"/>
    <cellStyle name="Millares 8 6" xfId="290" xr:uid="{ED95ABF5-D86B-49CC-8CF8-40A45004CE59}"/>
    <cellStyle name="Millares 8 7" xfId="320" xr:uid="{7854EDC9-9CAD-4369-B3A8-2369E9E78947}"/>
    <cellStyle name="Millares 9" xfId="97" xr:uid="{2936613E-FDBC-4D4F-8F99-E2823B0EB04C}"/>
    <cellStyle name="Millares 9 2" xfId="171" xr:uid="{75B92912-D927-4706-82FF-2E4345B67DC8}"/>
    <cellStyle name="Millares 9 3" xfId="200" xr:uid="{5D3CE1C9-F0CA-45FC-A1BB-1F8D4214EF16}"/>
    <cellStyle name="Millares 9 4" xfId="230" xr:uid="{0FBCB79D-DE25-4400-999B-C3AC24191C82}"/>
    <cellStyle name="Millares 9 5" xfId="259" xr:uid="{FAD830D9-F2A5-45FB-BF35-2FA7EFDB4109}"/>
    <cellStyle name="Millares 9 6" xfId="291" xr:uid="{4700AF63-3D83-40FF-8E87-C2662D2F95BB}"/>
    <cellStyle name="Millares 9 7" xfId="321" xr:uid="{F33B80F3-1733-4CCC-9717-3499A89A7EA4}"/>
    <cellStyle name="Moneda" xfId="1" builtinId="4"/>
    <cellStyle name="Moneda [0] 10" xfId="80" xr:uid="{C7AC1A97-3F65-46D9-86D0-107759083737}"/>
    <cellStyle name="Moneda [0] 2" xfId="25" xr:uid="{00000000-0005-0000-0000-00000E000000}"/>
    <cellStyle name="Moneda [0] 2 10" xfId="79" xr:uid="{646EAEAE-176E-4743-8AF0-5C16DB6672CD}"/>
    <cellStyle name="Moneda [0] 2 2" xfId="94" xr:uid="{896D5D9D-9F8A-4FA6-91E6-8561629F1B59}"/>
    <cellStyle name="Moneda [0] 2 2 2" xfId="168" xr:uid="{86270079-60DC-45A2-9735-5FE3BEED50D5}"/>
    <cellStyle name="Moneda [0] 2 2 3" xfId="197" xr:uid="{779BB85A-FD5B-4B80-AF15-7FF3CC8463AC}"/>
    <cellStyle name="Moneda [0] 2 2 4" xfId="227" xr:uid="{724BB563-1EEF-4E35-98F8-8517B757F7D2}"/>
    <cellStyle name="Moneda [0] 2 2 5" xfId="256" xr:uid="{C84F4D56-87C6-456A-B868-9B5F60F0F333}"/>
    <cellStyle name="Moneda [0] 2 2 6" xfId="288" xr:uid="{D0A303B5-0B53-49EE-9D85-3E4DD8ADC17A}"/>
    <cellStyle name="Moneda [0] 2 2 7" xfId="318" xr:uid="{3F4AB964-DC95-40DF-96B5-C65539133D01}"/>
    <cellStyle name="Moneda [0] 2 3" xfId="140" xr:uid="{6970F7B1-A3BD-4D60-8161-D2F59F0CB6DD}"/>
    <cellStyle name="Moneda [0] 2 3 2" xfId="172" xr:uid="{AF092D69-80B1-4F1F-8854-B3AE36F402BF}"/>
    <cellStyle name="Moneda [0] 2 3 3" xfId="202" xr:uid="{3950D222-9971-41BD-A226-33AC1474BEC3}"/>
    <cellStyle name="Moneda [0] 2 3 4" xfId="231" xr:uid="{208D8F1D-691D-4417-AC87-296FF337A495}"/>
    <cellStyle name="Moneda [0] 2 3 5" xfId="261" xr:uid="{3C9517C8-F404-4435-8C6C-23BF089140BE}"/>
    <cellStyle name="Moneda [0] 2 3 6" xfId="293" xr:uid="{2EF06320-9FC7-413A-A514-1160826F631E}"/>
    <cellStyle name="Moneda [0] 2 3 7" xfId="322" xr:uid="{8AA4615D-E57C-4E4F-8A3C-AF86D232C746}"/>
    <cellStyle name="Moneda [0] 2 4" xfId="155" xr:uid="{C4D51B8F-A7A1-477D-8BFB-4BAD5377B7A8}"/>
    <cellStyle name="Moneda [0] 2 5" xfId="184" xr:uid="{B5D5876C-82F6-4FD2-B5DE-FBB63DF8CE76}"/>
    <cellStyle name="Moneda [0] 2 6" xfId="214" xr:uid="{E25535AE-476A-4003-8D08-13936DAB219C}"/>
    <cellStyle name="Moneda [0] 2 7" xfId="243" xr:uid="{EF77ED8E-5FAC-4D05-A578-310203A007A1}"/>
    <cellStyle name="Moneda [0] 2 8" xfId="275" xr:uid="{BE0EAB5A-E8AB-45EF-A784-481CF816DAA1}"/>
    <cellStyle name="Moneda [0] 2 9" xfId="305" xr:uid="{B0A5EBCC-2ED7-4672-BC29-17CC7A4FA943}"/>
    <cellStyle name="Moneda [0] 3" xfId="93" xr:uid="{62E0C04B-642F-4A49-B756-969DDEF0B167}"/>
    <cellStyle name="Moneda [0] 4" xfId="156" xr:uid="{1660E5F9-A8AE-4195-92F3-4566A527FA4D}"/>
    <cellStyle name="Moneda [0] 5" xfId="185" xr:uid="{3882815C-1992-4E2E-AD20-0B1D56EB11B9}"/>
    <cellStyle name="Moneda [0] 6" xfId="215" xr:uid="{ADEA819B-D640-42DA-A04C-210D4BA3ECA2}"/>
    <cellStyle name="Moneda [0] 7" xfId="244" xr:uid="{49CBB574-9DA3-472F-825A-8B6A9A29DED4}"/>
    <cellStyle name="Moneda [0] 8" xfId="276" xr:uid="{38705426-1238-42F7-97EF-115E036E37B4}"/>
    <cellStyle name="Moneda [0] 9" xfId="306" xr:uid="{F77B73B9-8391-4B9F-B524-51BECEDD5B92}"/>
    <cellStyle name="Moneda 2" xfId="9" xr:uid="{00000000-0005-0000-0000-00000F000000}"/>
    <cellStyle name="Moneda 2 2" xfId="141" xr:uid="{77161832-3079-447B-B3E1-A81A0EB7F906}"/>
    <cellStyle name="Moneda 3" xfId="12" xr:uid="{00000000-0005-0000-0000-000010000000}"/>
    <cellStyle name="Moneda 4" xfId="15" xr:uid="{00000000-0005-0000-0000-000011000000}"/>
    <cellStyle name="Neutral" xfId="34" builtinId="28" customBuiltin="1"/>
    <cellStyle name="Neutral 2" xfId="104" xr:uid="{0C98DFCD-2721-425A-84EC-1183BB7F34F9}"/>
    <cellStyle name="Normal" xfId="0" builtinId="0"/>
    <cellStyle name="Normal 2" xfId="11" xr:uid="{00000000-0005-0000-0000-000013000000}"/>
    <cellStyle name="Normal 2 2" xfId="139" xr:uid="{0548219E-2AF8-4024-99A3-8C081713108F}"/>
    <cellStyle name="Normal 2 3" xfId="262" xr:uid="{F7A0FDFB-4610-4528-9DDD-4E7D942881C5}"/>
    <cellStyle name="Normal 2 4" xfId="99" xr:uid="{7F165AF6-AA99-4578-B6DF-50882FAC211A}"/>
    <cellStyle name="Normal 3" xfId="17" xr:uid="{00000000-0005-0000-0000-000014000000}"/>
    <cellStyle name="Normal 3 2" xfId="81" xr:uid="{F4354680-02F2-48B8-92ED-3ED0B28E60FC}"/>
    <cellStyle name="Normal 4" xfId="101" xr:uid="{40A1A337-40E6-40CA-9914-7B5B62AEB236}"/>
    <cellStyle name="Normal_504 Seguimiento Plan de Acción reprogramacion junio 2010" xfId="6" xr:uid="{00000000-0005-0000-0000-000015000000}"/>
    <cellStyle name="Notas" xfId="41" builtinId="10" customBuiltin="1"/>
    <cellStyle name="Notas 2" xfId="111" xr:uid="{FFAB15D0-7726-4098-8C58-52724C0DC312}"/>
    <cellStyle name="Porcentaje" xfId="2" builtinId="5"/>
    <cellStyle name="Porcentaje 2" xfId="8" xr:uid="{00000000-0005-0000-0000-000017000000}"/>
    <cellStyle name="Porcentaje 2 2" xfId="26" xr:uid="{00000000-0005-0000-0000-000018000000}"/>
    <cellStyle name="Porcentaje 2 3" xfId="142" xr:uid="{049CD315-3BEE-4D86-8119-6C50990E82C8}"/>
    <cellStyle name="Porcentaje 3" xfId="138" xr:uid="{72E27732-5891-47E3-AA69-C6505D79A61D}"/>
    <cellStyle name="Porcentaje 4" xfId="7" xr:uid="{00000000-0005-0000-0000-000019000000}"/>
    <cellStyle name="Porcentual 4" xfId="10" xr:uid="{00000000-0005-0000-0000-00001A000000}"/>
    <cellStyle name="Salida" xfId="36" builtinId="21" customBuiltin="1"/>
    <cellStyle name="Salida 2" xfId="106" xr:uid="{89FEDA90-EA49-4C07-B19A-78B50A9ADD99}"/>
    <cellStyle name="Texto de advertencia" xfId="40" builtinId="11" customBuiltin="1"/>
    <cellStyle name="Texto de advertencia 2" xfId="110" xr:uid="{9877FB94-847F-41E0-93DB-41E29CF8BB04}"/>
    <cellStyle name="Texto explicativo" xfId="42" builtinId="53" customBuiltin="1"/>
    <cellStyle name="Texto explicativo 2" xfId="112" xr:uid="{E3471998-7F50-4EAB-8F05-E7BB9455BE9D}"/>
    <cellStyle name="Título" xfId="27" builtinId="15" customBuiltin="1"/>
    <cellStyle name="Título 2" xfId="29" builtinId="17" customBuiltin="1"/>
    <cellStyle name="Título 3" xfId="30" builtinId="18" customBuiltin="1"/>
    <cellStyle name="Total" xfId="43" builtinId="25" customBuiltin="1"/>
    <cellStyle name="Total 2" xfId="113" xr:uid="{FF6DB31F-2203-4583-A34B-53CFCB1B0962}"/>
  </cellStyles>
  <dxfs count="0"/>
  <tableStyles count="0" defaultTableStyle="TableStyleMedium2" defaultPivotStyle="PivotStyleLight16"/>
  <colors>
    <mruColors>
      <color rgb="FFF747E2"/>
      <color rgb="FFD9FFEC"/>
      <color rgb="FFEBFFF5"/>
      <color rgb="FFCCFFCC"/>
      <color rgb="FFCFF7B3"/>
      <color rgb="FF99FFCC"/>
      <color rgb="FF66FFFF"/>
      <color rgb="FFFFFF99"/>
      <color rgb="FFFFFFEF"/>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hyperlink" Target="#'3. EJEC PRESUPUESTAL'!A1"/><Relationship Id="rId7" Type="http://schemas.openxmlformats.org/officeDocument/2006/relationships/hyperlink" Target="#'4. ACTIVIDADES Y TAREAS'!A1"/><Relationship Id="rId2" Type="http://schemas.openxmlformats.org/officeDocument/2006/relationships/hyperlink" Target="#'2. RESUMEN MES DE REPORTE'!A1"/><Relationship Id="rId1" Type="http://schemas.openxmlformats.org/officeDocument/2006/relationships/hyperlink" Target="#'1.PROGRAMACION CUATRIEN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5. METAS PDD'!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INDICE!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INDICE!A1"/><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659947</xdr:colOff>
      <xdr:row>8</xdr:row>
      <xdr:rowOff>738786</xdr:rowOff>
    </xdr:from>
    <xdr:to>
      <xdr:col>9</xdr:col>
      <xdr:colOff>407814</xdr:colOff>
      <xdr:row>10</xdr:row>
      <xdr:rowOff>206508</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63411" y="3188072"/>
          <a:ext cx="5925510" cy="474650"/>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1. </a:t>
          </a:r>
          <a:r>
            <a:rPr lang="es-CO" sz="2800">
              <a:solidFill>
                <a:srgbClr val="0070C0"/>
              </a:solidFill>
              <a:effectLst/>
              <a:latin typeface="+mn-lt"/>
              <a:ea typeface="+mn-ea"/>
              <a:cs typeface="+mn-cs"/>
            </a:rPr>
            <a:t>PROGRAMACIÓN CUATRIENIO</a:t>
          </a:r>
          <a:endParaRPr lang="es-CO" sz="2800">
            <a:solidFill>
              <a:srgbClr val="0070C0"/>
            </a:solidFill>
          </a:endParaRPr>
        </a:p>
      </xdr:txBody>
    </xdr:sp>
    <xdr:clientData/>
  </xdr:twoCellAnchor>
  <xdr:twoCellAnchor>
    <xdr:from>
      <xdr:col>1</xdr:col>
      <xdr:colOff>644659</xdr:colOff>
      <xdr:row>11</xdr:row>
      <xdr:rowOff>292542</xdr:rowOff>
    </xdr:from>
    <xdr:to>
      <xdr:col>9</xdr:col>
      <xdr:colOff>392526</xdr:colOff>
      <xdr:row>14</xdr:row>
      <xdr:rowOff>70464</xdr:rowOff>
    </xdr:to>
    <xdr:sp macro="" textlink="">
      <xdr:nvSpPr>
        <xdr:cNvPr id="7" name="Rectángulo redondeado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148123" y="3980078"/>
          <a:ext cx="5925510" cy="67599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2. RESUMEN EJECUTIVO</a:t>
          </a:r>
        </a:p>
      </xdr:txBody>
    </xdr:sp>
    <xdr:clientData/>
  </xdr:twoCellAnchor>
  <xdr:twoCellAnchor>
    <xdr:from>
      <xdr:col>1</xdr:col>
      <xdr:colOff>627289</xdr:colOff>
      <xdr:row>15</xdr:row>
      <xdr:rowOff>152381</xdr:rowOff>
    </xdr:from>
    <xdr:to>
      <xdr:col>9</xdr:col>
      <xdr:colOff>375156</xdr:colOff>
      <xdr:row>18</xdr:row>
      <xdr:rowOff>163281</xdr:rowOff>
    </xdr:to>
    <xdr:sp macro="" textlink="">
      <xdr:nvSpPr>
        <xdr:cNvPr id="9" name="Rectángulo redondeado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1130753" y="4996524"/>
          <a:ext cx="5925510" cy="813721"/>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3.</a:t>
          </a:r>
          <a:r>
            <a:rPr lang="es-CO" sz="2800" baseline="0">
              <a:solidFill>
                <a:srgbClr val="0070C0"/>
              </a:solidFill>
            </a:rPr>
            <a:t> EJECUCIÓN PRESUPUESTAL</a:t>
          </a:r>
        </a:p>
      </xdr:txBody>
    </xdr:sp>
    <xdr:clientData/>
  </xdr:twoCellAnchor>
  <xdr:twoCellAnchor>
    <xdr:from>
      <xdr:col>1</xdr:col>
      <xdr:colOff>675394</xdr:colOff>
      <xdr:row>26</xdr:row>
      <xdr:rowOff>57465</xdr:rowOff>
    </xdr:from>
    <xdr:to>
      <xdr:col>9</xdr:col>
      <xdr:colOff>423261</xdr:colOff>
      <xdr:row>31</xdr:row>
      <xdr:rowOff>177928</xdr:rowOff>
    </xdr:to>
    <xdr:sp macro="" textlink="">
      <xdr:nvSpPr>
        <xdr:cNvPr id="13" name="Rectángulo redondeado 12">
          <a:hlinkClick xmlns:r="http://schemas.openxmlformats.org/officeDocument/2006/relationships" r:id="rId4"/>
          <a:extLst>
            <a:ext uri="{FF2B5EF4-FFF2-40B4-BE49-F238E27FC236}">
              <a16:creationId xmlns:a16="http://schemas.microsoft.com/office/drawing/2014/main" id="{00000000-0008-0000-0000-00000D000000}"/>
            </a:ext>
          </a:extLst>
        </xdr:cNvPr>
        <xdr:cNvSpPr/>
      </xdr:nvSpPr>
      <xdr:spPr>
        <a:xfrm>
          <a:off x="1178858" y="7378108"/>
          <a:ext cx="5925510" cy="107296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5. AVANCE METAS PLAN DE DESARROLLO</a:t>
          </a:r>
        </a:p>
      </xdr:txBody>
    </xdr:sp>
    <xdr:clientData/>
  </xdr:twoCellAnchor>
  <xdr:twoCellAnchor>
    <xdr:from>
      <xdr:col>1</xdr:col>
      <xdr:colOff>34637</xdr:colOff>
      <xdr:row>0</xdr:row>
      <xdr:rowOff>193822</xdr:rowOff>
    </xdr:from>
    <xdr:to>
      <xdr:col>2</xdr:col>
      <xdr:colOff>158462</xdr:colOff>
      <xdr:row>2</xdr:row>
      <xdr:rowOff>324717</xdr:rowOff>
    </xdr:to>
    <xdr:pic>
      <xdr:nvPicPr>
        <xdr:cNvPr id="14" name="Imagen 4" descr="escudo_negro">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36864" y="193822"/>
          <a:ext cx="885825" cy="1031440"/>
        </a:xfrm>
        <a:prstGeom prst="rect">
          <a:avLst/>
        </a:prstGeom>
        <a:noFill/>
        <a:ln w="9525">
          <a:noFill/>
          <a:miter lim="800000"/>
          <a:headEnd/>
          <a:tailEnd/>
        </a:ln>
      </xdr:spPr>
    </xdr:pic>
    <xdr:clientData/>
  </xdr:twoCellAnchor>
  <xdr:twoCellAnchor>
    <xdr:from>
      <xdr:col>19</xdr:col>
      <xdr:colOff>121226</xdr:colOff>
      <xdr:row>0</xdr:row>
      <xdr:rowOff>294409</xdr:rowOff>
    </xdr:from>
    <xdr:to>
      <xdr:col>20</xdr:col>
      <xdr:colOff>980627</xdr:colOff>
      <xdr:row>1</xdr:row>
      <xdr:rowOff>432954</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122464</xdr:colOff>
      <xdr:row>0</xdr:row>
      <xdr:rowOff>299358</xdr:rowOff>
    </xdr:from>
    <xdr:to>
      <xdr:col>20</xdr:col>
      <xdr:colOff>1074964</xdr:colOff>
      <xdr:row>1</xdr:row>
      <xdr:rowOff>381000</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1724" t="27673" r="31433" b="37148"/>
        <a:stretch/>
      </xdr:blipFill>
      <xdr:spPr bwMode="auto">
        <a:xfrm>
          <a:off x="13811250" y="299358"/>
          <a:ext cx="1986643" cy="530678"/>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623926</xdr:colOff>
      <xdr:row>19</xdr:row>
      <xdr:rowOff>130426</xdr:rowOff>
    </xdr:from>
    <xdr:to>
      <xdr:col>9</xdr:col>
      <xdr:colOff>371793</xdr:colOff>
      <xdr:row>25</xdr:row>
      <xdr:rowOff>50711</xdr:rowOff>
    </xdr:to>
    <xdr:sp macro="" textlink="">
      <xdr:nvSpPr>
        <xdr:cNvPr id="4" name="Rectángulo redondeado 10">
          <a:hlinkClick xmlns:r="http://schemas.openxmlformats.org/officeDocument/2006/relationships" r:id="rId7"/>
          <a:extLst>
            <a:ext uri="{FF2B5EF4-FFF2-40B4-BE49-F238E27FC236}">
              <a16:creationId xmlns:a16="http://schemas.microsoft.com/office/drawing/2014/main" id="{00000000-0008-0000-0000-000004000000}"/>
            </a:ext>
          </a:extLst>
        </xdr:cNvPr>
        <xdr:cNvSpPr/>
      </xdr:nvSpPr>
      <xdr:spPr>
        <a:xfrm>
          <a:off x="1127390" y="6117569"/>
          <a:ext cx="5925510" cy="1063285"/>
        </a:xfrm>
        <a:prstGeom prst="roundRect">
          <a:avLst>
            <a:gd name="adj" fmla="val 1026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nchorCtr="0"/>
        <a:lstStyle/>
        <a:p>
          <a:pPr algn="ctr"/>
          <a:r>
            <a:rPr lang="es-CO" sz="2800">
              <a:solidFill>
                <a:srgbClr val="0070C0"/>
              </a:solidFill>
            </a:rPr>
            <a:t>4. EJECUCION DE METAS, ACTIVIDADES Y TAREAS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108856</xdr:colOff>
      <xdr:row>3</xdr:row>
      <xdr:rowOff>58230</xdr:rowOff>
    </xdr:from>
    <xdr:to>
      <xdr:col>5</xdr:col>
      <xdr:colOff>1728107</xdr:colOff>
      <xdr:row>4</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8749392" y="1446159"/>
          <a:ext cx="1619251" cy="490136"/>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625928</xdr:colOff>
      <xdr:row>0</xdr:row>
      <xdr:rowOff>122464</xdr:rowOff>
    </xdr:from>
    <xdr:to>
      <xdr:col>0</xdr:col>
      <xdr:colOff>1549133</xdr:colOff>
      <xdr:row>2</xdr:row>
      <xdr:rowOff>272143</xdr:rowOff>
    </xdr:to>
    <xdr:pic>
      <xdr:nvPicPr>
        <xdr:cNvPr id="9" name="Imagen 4" descr="escudo_negro">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928" y="122464"/>
          <a:ext cx="923205" cy="1074965"/>
        </a:xfrm>
        <a:prstGeom prst="rect">
          <a:avLst/>
        </a:prstGeom>
        <a:noFill/>
        <a:ln w="9525">
          <a:noFill/>
          <a:miter lim="800000"/>
          <a:headEnd/>
          <a:tailEnd/>
        </a:ln>
      </xdr:spPr>
    </xdr:pic>
    <xdr:clientData/>
  </xdr:twoCellAnchor>
  <xdr:twoCellAnchor>
    <xdr:from>
      <xdr:col>5</xdr:col>
      <xdr:colOff>28575</xdr:colOff>
      <xdr:row>0</xdr:row>
      <xdr:rowOff>342900</xdr:rowOff>
    </xdr:from>
    <xdr:to>
      <xdr:col>5</xdr:col>
      <xdr:colOff>1737610</xdr:colOff>
      <xdr:row>1</xdr:row>
      <xdr:rowOff>409575</xdr:rowOff>
    </xdr:to>
    <xdr:sp macro="" textlink="">
      <xdr:nvSpPr>
        <xdr:cNvPr id="3073" name="Object 1" hidden="1">
          <a:extLst>
            <a:ext uri="{63B3BB69-23CF-44E3-9099-C40C66FF867C}">
              <a14:compatExt xmlns:a14="http://schemas.microsoft.com/office/drawing/2010/main"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123825</xdr:colOff>
      <xdr:row>0</xdr:row>
      <xdr:rowOff>400050</xdr:rowOff>
    </xdr:from>
    <xdr:to>
      <xdr:col>5</xdr:col>
      <xdr:colOff>1714500</xdr:colOff>
      <xdr:row>1</xdr:row>
      <xdr:rowOff>371475</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763000" y="400050"/>
          <a:ext cx="1590675"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73080</xdr:colOff>
      <xdr:row>3</xdr:row>
      <xdr:rowOff>14507</xdr:rowOff>
    </xdr:from>
    <xdr:to>
      <xdr:col>5</xdr:col>
      <xdr:colOff>1248176</xdr:colOff>
      <xdr:row>5</xdr:row>
      <xdr:rowOff>86345</xdr:rowOff>
    </xdr:to>
    <xdr:sp macro="" textlink="">
      <xdr:nvSpPr>
        <xdr:cNvPr id="8" name="Flecha izquierda 2">
          <a:hlinkClick xmlns:r="http://schemas.openxmlformats.org/officeDocument/2006/relationships" r:id="rId1"/>
          <a:extLst>
            <a:ext uri="{FF2B5EF4-FFF2-40B4-BE49-F238E27FC236}">
              <a16:creationId xmlns:a16="http://schemas.microsoft.com/office/drawing/2014/main" id="{00000000-0008-0000-0200-000008000000}"/>
            </a:ext>
          </a:extLst>
        </xdr:cNvPr>
        <xdr:cNvSpPr/>
      </xdr:nvSpPr>
      <xdr:spPr>
        <a:xfrm>
          <a:off x="8931330" y="1402436"/>
          <a:ext cx="1175096" cy="42562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107694</xdr:colOff>
      <xdr:row>0</xdr:row>
      <xdr:rowOff>190500</xdr:rowOff>
    </xdr:from>
    <xdr:to>
      <xdr:col>0</xdr:col>
      <xdr:colOff>895992</xdr:colOff>
      <xdr:row>2</xdr:row>
      <xdr:rowOff>272143</xdr:rowOff>
    </xdr:to>
    <xdr:pic>
      <xdr:nvPicPr>
        <xdr:cNvPr id="5" name="Imagen 4" descr="escudo_negro">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694" y="190500"/>
          <a:ext cx="788298" cy="1006929"/>
        </a:xfrm>
        <a:prstGeom prst="rect">
          <a:avLst/>
        </a:prstGeom>
        <a:noFill/>
        <a:ln w="9525">
          <a:noFill/>
          <a:miter lim="800000"/>
          <a:headEnd/>
          <a:tailEnd/>
        </a:ln>
      </xdr:spPr>
    </xdr:pic>
    <xdr:clientData/>
  </xdr:twoCellAnchor>
  <xdr:twoCellAnchor>
    <xdr:from>
      <xdr:col>5</xdr:col>
      <xdr:colOff>123824</xdr:colOff>
      <xdr:row>0</xdr:row>
      <xdr:rowOff>378280</xdr:rowOff>
    </xdr:from>
    <xdr:to>
      <xdr:col>5</xdr:col>
      <xdr:colOff>1522907</xdr:colOff>
      <xdr:row>1</xdr:row>
      <xdr:rowOff>340179</xdr:rowOff>
    </xdr:to>
    <xdr:sp macro="" textlink="">
      <xdr:nvSpPr>
        <xdr:cNvPr id="4097" name="Object 1" hidden="1">
          <a:extLst>
            <a:ext uri="{63B3BB69-23CF-44E3-9099-C40C66FF867C}">
              <a14:compatExt xmlns:a14="http://schemas.microsoft.com/office/drawing/2010/main"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54430</xdr:colOff>
      <xdr:row>0</xdr:row>
      <xdr:rowOff>340178</xdr:rowOff>
    </xdr:from>
    <xdr:to>
      <xdr:col>6</xdr:col>
      <xdr:colOff>1</xdr:colOff>
      <xdr:row>1</xdr:row>
      <xdr:rowOff>367392</xdr:rowOff>
    </xdr:to>
    <xdr:pic>
      <xdr:nvPicPr>
        <xdr:cNvPr id="6" name="Imagen 5">
          <a:extLst>
            <a:ext uri="{FF2B5EF4-FFF2-40B4-BE49-F238E27FC236}">
              <a16:creationId xmlns:a16="http://schemas.microsoft.com/office/drawing/2014/main" id="{00000000-0008-0000-0200-000006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912680" y="340178"/>
          <a:ext cx="1551214" cy="489857"/>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154838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941295</xdr:colOff>
      <xdr:row>3</xdr:row>
      <xdr:rowOff>147078</xdr:rowOff>
    </xdr:from>
    <xdr:to>
      <xdr:col>3</xdr:col>
      <xdr:colOff>1358713</xdr:colOff>
      <xdr:row>6</xdr:row>
      <xdr:rowOff>19610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4627470" y="147078"/>
          <a:ext cx="2170018" cy="43450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333374</xdr:colOff>
      <xdr:row>0</xdr:row>
      <xdr:rowOff>269875</xdr:rowOff>
    </xdr:from>
    <xdr:to>
      <xdr:col>0</xdr:col>
      <xdr:colOff>1444625</xdr:colOff>
      <xdr:row>2</xdr:row>
      <xdr:rowOff>341040</xdr:rowOff>
    </xdr:to>
    <xdr:pic>
      <xdr:nvPicPr>
        <xdr:cNvPr id="6" name="Imagen 4" descr="escudo_negro">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3374" y="269875"/>
          <a:ext cx="1111251" cy="1118915"/>
        </a:xfrm>
        <a:prstGeom prst="rect">
          <a:avLst/>
        </a:prstGeom>
        <a:noFill/>
        <a:ln w="9525">
          <a:noFill/>
          <a:miter lim="800000"/>
          <a:headEnd/>
          <a:tailEnd/>
        </a:ln>
      </xdr:spPr>
    </xdr:pic>
    <xdr:clientData/>
  </xdr:twoCellAnchor>
  <xdr:twoCellAnchor>
    <xdr:from>
      <xdr:col>7</xdr:col>
      <xdr:colOff>38101</xdr:colOff>
      <xdr:row>0</xdr:row>
      <xdr:rowOff>469900</xdr:rowOff>
    </xdr:from>
    <xdr:to>
      <xdr:col>7</xdr:col>
      <xdr:colOff>1598683</xdr:colOff>
      <xdr:row>1</xdr:row>
      <xdr:rowOff>428625</xdr:rowOff>
    </xdr:to>
    <xdr:sp macro="" textlink="">
      <xdr:nvSpPr>
        <xdr:cNvPr id="6145" name="Object 1" hidden="1">
          <a:extLst>
            <a:ext uri="{63B3BB69-23CF-44E3-9099-C40C66FF867C}">
              <a14:compatExt xmlns:a14="http://schemas.microsoft.com/office/drawing/2010/main"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7</xdr:col>
          <xdr:colOff>133350</xdr:colOff>
          <xdr:row>1</xdr:row>
          <xdr:rowOff>9525</xdr:rowOff>
        </xdr:from>
        <xdr:to>
          <xdr:col>7</xdr:col>
          <xdr:colOff>1400175</xdr:colOff>
          <xdr:row>1</xdr:row>
          <xdr:rowOff>400050</xdr:rowOff>
        </xdr:to>
        <xdr:sp macro="" textlink="">
          <xdr:nvSpPr>
            <xdr:cNvPr id="3" name="Object 1" hidden="1">
              <a:extLst>
                <a:ext uri="{63B3BB69-23CF-44E3-9099-C40C66FF867C}">
                  <a14:compatExt spid="_x0000_s6145"/>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108856</xdr:colOff>
      <xdr:row>6</xdr:row>
      <xdr:rowOff>58230</xdr:rowOff>
    </xdr:from>
    <xdr:to>
      <xdr:col>5</xdr:col>
      <xdr:colOff>1728107</xdr:colOff>
      <xdr:row>7</xdr:row>
      <xdr:rowOff>17688</xdr:rowOff>
    </xdr:to>
    <xdr:sp macro="" textlink="">
      <xdr:nvSpPr>
        <xdr:cNvPr id="4" name="Flecha izquierda 2">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154838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222251</xdr:colOff>
      <xdr:row>0</xdr:row>
      <xdr:rowOff>111126</xdr:rowOff>
    </xdr:from>
    <xdr:to>
      <xdr:col>0</xdr:col>
      <xdr:colOff>1031875</xdr:colOff>
      <xdr:row>2</xdr:row>
      <xdr:rowOff>269876</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2251" y="111126"/>
          <a:ext cx="809624" cy="901700"/>
        </a:xfrm>
        <a:prstGeom prst="rect">
          <a:avLst/>
        </a:prstGeom>
        <a:noFill/>
        <a:ln w="9525">
          <a:noFill/>
          <a:miter lim="800000"/>
          <a:headEnd/>
          <a:tailEnd/>
        </a:ln>
      </xdr:spPr>
    </xdr:pic>
    <xdr:clientData/>
  </xdr:twoCellAnchor>
  <xdr:twoCellAnchor>
    <xdr:from>
      <xdr:col>9</xdr:col>
      <xdr:colOff>119063</xdr:colOff>
      <xdr:row>4</xdr:row>
      <xdr:rowOff>214313</xdr:rowOff>
    </xdr:from>
    <xdr:to>
      <xdr:col>10</xdr:col>
      <xdr:colOff>1439998</xdr:colOff>
      <xdr:row>7</xdr:row>
      <xdr:rowOff>49300</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14244638" y="1566863"/>
          <a:ext cx="1863860" cy="67318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oneCellAnchor>
    <xdr:from>
      <xdr:col>162</xdr:col>
      <xdr:colOff>38100</xdr:colOff>
      <xdr:row>0</xdr:row>
      <xdr:rowOff>0</xdr:rowOff>
    </xdr:from>
    <xdr:ext cx="4907217" cy="1698254"/>
    <xdr:pic>
      <xdr:nvPicPr>
        <xdr:cNvPr id="4" name="Imagen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4068125" y="0"/>
          <a:ext cx="4907217" cy="169825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twoCellAnchor>
    <xdr:from>
      <xdr:col>20</xdr:col>
      <xdr:colOff>0</xdr:colOff>
      <xdr:row>0</xdr:row>
      <xdr:rowOff>266700</xdr:rowOff>
    </xdr:from>
    <xdr:to>
      <xdr:col>20</xdr:col>
      <xdr:colOff>0</xdr:colOff>
      <xdr:row>2</xdr:row>
      <xdr:rowOff>19050</xdr:rowOff>
    </xdr:to>
    <xdr:sp macro="" textlink="">
      <xdr:nvSpPr>
        <xdr:cNvPr id="5" name="Object 1" hidden="1">
          <a:extLst>
            <a:ext uri="{63B3BB69-23CF-44E3-9099-C40C66FF867C}">
              <a14:compatExt xmlns:a14="http://schemas.microsoft.com/office/drawing/2010/main" spid="_x0000_s8193"/>
            </a:ext>
            <a:ext uri="{FF2B5EF4-FFF2-40B4-BE49-F238E27FC236}">
              <a16:creationId xmlns:a16="http://schemas.microsoft.com/office/drawing/2014/main" id="{00000000-0008-0000-0400-000005000000}"/>
            </a:ext>
          </a:extLst>
        </xdr:cNvPr>
        <xdr:cNvSpPr/>
      </xdr:nvSpPr>
      <xdr:spPr bwMode="auto">
        <a:xfrm>
          <a:off x="31442025" y="266700"/>
          <a:ext cx="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301625</xdr:colOff>
      <xdr:row>3</xdr:row>
      <xdr:rowOff>185097</xdr:rowOff>
    </xdr:from>
    <xdr:to>
      <xdr:col>10</xdr:col>
      <xdr:colOff>1190224</xdr:colOff>
      <xdr:row>6</xdr:row>
      <xdr:rowOff>60030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5160625" y="1280472"/>
          <a:ext cx="1999849" cy="4305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518027</xdr:colOff>
      <xdr:row>0</xdr:row>
      <xdr:rowOff>56817</xdr:rowOff>
    </xdr:from>
    <xdr:to>
      <xdr:col>0</xdr:col>
      <xdr:colOff>1448309</xdr:colOff>
      <xdr:row>2</xdr:row>
      <xdr:rowOff>269875</xdr:rowOff>
    </xdr:to>
    <xdr:pic>
      <xdr:nvPicPr>
        <xdr:cNvPr id="11" name="Imagen 4" descr="escudo_negro">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8027" y="56817"/>
          <a:ext cx="930282" cy="943308"/>
        </a:xfrm>
        <a:prstGeom prst="rect">
          <a:avLst/>
        </a:prstGeom>
        <a:noFill/>
        <a:ln w="9525">
          <a:noFill/>
          <a:miter lim="800000"/>
          <a:headEnd/>
          <a:tailEnd/>
        </a:ln>
      </xdr:spPr>
    </xdr:pic>
    <xdr:clientData/>
  </xdr:twoCellAnchor>
  <xdr:twoCellAnchor editAs="oneCell">
    <xdr:from>
      <xdr:col>102</xdr:col>
      <xdr:colOff>47625</xdr:colOff>
      <xdr:row>12</xdr:row>
      <xdr:rowOff>190500</xdr:rowOff>
    </xdr:from>
    <xdr:to>
      <xdr:col>108</xdr:col>
      <xdr:colOff>380461</xdr:colOff>
      <xdr:row>17</xdr:row>
      <xdr:rowOff>131617</xdr:rowOff>
    </xdr:to>
    <xdr:pic>
      <xdr:nvPicPr>
        <xdr:cNvPr id="6" name="Imagen 3">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515825" y="3419475"/>
          <a:ext cx="4904836" cy="1056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1006928</xdr:colOff>
      <xdr:row>0</xdr:row>
      <xdr:rowOff>190500</xdr:rowOff>
    </xdr:from>
    <xdr:to>
      <xdr:col>14</xdr:col>
      <xdr:colOff>3495493</xdr:colOff>
      <xdr:row>2</xdr:row>
      <xdr:rowOff>131989</xdr:rowOff>
    </xdr:to>
    <xdr:pic>
      <xdr:nvPicPr>
        <xdr:cNvPr id="7" name="Imagen 6">
          <a:extLst>
            <a:ext uri="{FF2B5EF4-FFF2-40B4-BE49-F238E27FC236}">
              <a16:creationId xmlns:a16="http://schemas.microsoft.com/office/drawing/2014/main" id="{00000000-0008-0000-05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724" t="27673" r="31433" b="37148"/>
        <a:stretch/>
      </xdr:blipFill>
      <xdr:spPr bwMode="auto">
        <a:xfrm>
          <a:off x="32983714" y="190500"/>
          <a:ext cx="2488565" cy="676275"/>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9062356" y="2191830"/>
          <a:ext cx="161925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persons/person.xml><?xml version="1.0" encoding="utf-8"?>
<personList xmlns="http://schemas.microsoft.com/office/spreadsheetml/2018/threadedcomments" xmlns:x="http://schemas.openxmlformats.org/spreadsheetml/2006/main">
  <person displayName="William Andrés Guerrero Caballero" id="{041B24B6-87C9-4630-B88C-F048F34EF6E2}" userId="S::w.guerrero@animalesbog.gov.co::d0f6feb1-ca4f-4766-bfac-1638db5fcbf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0" dT="2024-08-26T22:20:57.91" personId="{041B24B6-87C9-4630-B88C-F048F34EF6E2}" id="{4F40E02B-95D4-466B-B061-B79E150BCEFA}" done="1">
    <text>Es tipo EFICACIA</text>
  </threadedComment>
  <threadedComment ref="F20" dT="2024-08-26T22:21:40.29" personId="{041B24B6-87C9-4630-B88C-F048F34EF6E2}" id="{F3DED123-0501-47CD-A1DB-65244D8C5B9E}" done="1">
    <text>Por favor describir las metas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FF"/>
  </sheetPr>
  <dimension ref="A1:U34"/>
  <sheetViews>
    <sheetView zoomScale="70" zoomScaleNormal="70" workbookViewId="0">
      <selection activeCell="L14" sqref="L14"/>
    </sheetView>
  </sheetViews>
  <sheetFormatPr baseColWidth="10" defaultColWidth="11.42578125" defaultRowHeight="15" x14ac:dyDescent="0.25"/>
  <cols>
    <col min="1" max="1" width="7.5703125" style="1" customWidth="1"/>
    <col min="2" max="2" width="11.42578125" style="1"/>
    <col min="3" max="3" width="12.7109375" style="1" bestFit="1" customWidth="1"/>
    <col min="4" max="11" width="11.42578125" style="1"/>
    <col min="12" max="12" width="7" style="1" customWidth="1"/>
    <col min="13" max="13" width="6.7109375" style="1" customWidth="1"/>
    <col min="14" max="19" width="11.42578125" style="1"/>
    <col min="20" max="20" width="15.5703125" style="1" customWidth="1"/>
    <col min="21" max="21" width="16.7109375" style="1" customWidth="1"/>
    <col min="22" max="16384" width="11.42578125" style="1"/>
  </cols>
  <sheetData>
    <row r="1" spans="1:21" ht="35.25" customHeight="1" x14ac:dyDescent="0.25">
      <c r="A1" s="1104"/>
      <c r="B1" s="1104"/>
      <c r="C1" s="1104"/>
      <c r="D1" s="1111" t="s">
        <v>0</v>
      </c>
      <c r="E1" s="1111"/>
      <c r="F1" s="1111"/>
      <c r="G1" s="1111"/>
      <c r="H1" s="1111"/>
      <c r="I1" s="1111"/>
      <c r="J1" s="1111"/>
      <c r="K1" s="1111"/>
      <c r="L1" s="1111"/>
      <c r="M1" s="1111"/>
      <c r="N1" s="1111"/>
      <c r="O1" s="1111"/>
      <c r="P1" s="1111"/>
      <c r="Q1" s="1111"/>
      <c r="R1" s="1111"/>
      <c r="S1" s="1111"/>
      <c r="T1" s="1105"/>
      <c r="U1" s="1106"/>
    </row>
    <row r="2" spans="1:21" ht="35.25" customHeight="1" x14ac:dyDescent="0.25">
      <c r="A2" s="1104"/>
      <c r="B2" s="1104"/>
      <c r="C2" s="1104"/>
      <c r="D2" s="1111" t="s">
        <v>1</v>
      </c>
      <c r="E2" s="1111"/>
      <c r="F2" s="1111"/>
      <c r="G2" s="1111"/>
      <c r="H2" s="1111"/>
      <c r="I2" s="1111"/>
      <c r="J2" s="1111"/>
      <c r="K2" s="1111"/>
      <c r="L2" s="1111"/>
      <c r="M2" s="1111"/>
      <c r="N2" s="1111"/>
      <c r="O2" s="1111"/>
      <c r="P2" s="1111"/>
      <c r="Q2" s="1111"/>
      <c r="R2" s="1111"/>
      <c r="S2" s="1111"/>
      <c r="T2" s="1107"/>
      <c r="U2" s="1108"/>
    </row>
    <row r="3" spans="1:21" ht="35.25" customHeight="1" x14ac:dyDescent="0.25">
      <c r="A3" s="1104"/>
      <c r="B3" s="1104"/>
      <c r="C3" s="1104"/>
      <c r="D3" s="1112" t="s">
        <v>2</v>
      </c>
      <c r="E3" s="1113"/>
      <c r="F3" s="1113"/>
      <c r="G3" s="1113"/>
      <c r="H3" s="1113"/>
      <c r="I3" s="1113"/>
      <c r="J3" s="1113"/>
      <c r="K3" s="1111" t="s">
        <v>3</v>
      </c>
      <c r="L3" s="1111"/>
      <c r="M3" s="1111"/>
      <c r="N3" s="1111"/>
      <c r="O3" s="1111"/>
      <c r="P3" s="1111"/>
      <c r="Q3" s="1111"/>
      <c r="R3" s="1111"/>
      <c r="S3" s="1111"/>
      <c r="T3" s="1109"/>
      <c r="U3" s="1110"/>
    </row>
    <row r="5" spans="1:21" x14ac:dyDescent="0.25">
      <c r="B5"/>
    </row>
    <row r="6" spans="1:21" ht="26.25" x14ac:dyDescent="0.4">
      <c r="I6" s="13" t="s">
        <v>4</v>
      </c>
    </row>
    <row r="8" spans="1:21" x14ac:dyDescent="0.25">
      <c r="B8" s="8"/>
      <c r="C8" s="8"/>
      <c r="D8" s="8"/>
      <c r="E8" s="8"/>
      <c r="F8" s="8"/>
      <c r="G8" s="8"/>
      <c r="H8" s="8"/>
      <c r="I8" s="8"/>
      <c r="J8" s="8"/>
      <c r="K8" s="8"/>
      <c r="M8" s="11"/>
      <c r="N8" s="11"/>
      <c r="O8" s="11"/>
      <c r="P8" s="11"/>
      <c r="Q8" s="11"/>
      <c r="R8" s="11"/>
      <c r="S8" s="11"/>
      <c r="T8" s="11"/>
      <c r="U8" s="11"/>
    </row>
    <row r="9" spans="1:21" ht="64.5" customHeight="1" x14ac:dyDescent="0.25">
      <c r="B9" s="8"/>
      <c r="C9" s="83"/>
      <c r="D9" s="1101" t="s">
        <v>5</v>
      </c>
      <c r="E9" s="1101"/>
      <c r="F9" s="1101"/>
      <c r="G9" s="1101"/>
      <c r="H9" s="1101"/>
      <c r="I9" s="1101"/>
      <c r="J9" s="83"/>
      <c r="K9" s="84"/>
      <c r="M9" s="1102" t="s">
        <v>6</v>
      </c>
      <c r="N9" s="1102"/>
      <c r="O9" s="1102"/>
      <c r="P9" s="1102"/>
      <c r="Q9" s="1102"/>
      <c r="R9" s="1102"/>
      <c r="S9" s="1102"/>
      <c r="T9" s="1102"/>
      <c r="U9" s="1102"/>
    </row>
    <row r="10" spans="1:21" x14ac:dyDescent="0.25">
      <c r="B10" s="8"/>
      <c r="C10" s="83"/>
      <c r="D10" s="83"/>
      <c r="E10" s="83"/>
      <c r="F10" s="83"/>
      <c r="G10" s="83"/>
      <c r="H10" s="83"/>
      <c r="I10" s="83"/>
      <c r="J10" s="83"/>
      <c r="K10" s="83"/>
      <c r="M10" s="11"/>
      <c r="N10" s="11"/>
      <c r="O10" s="11"/>
      <c r="P10" s="11"/>
      <c r="Q10" s="11"/>
      <c r="R10" s="11"/>
      <c r="S10" s="11"/>
      <c r="T10" s="11"/>
      <c r="U10" s="11"/>
    </row>
    <row r="11" spans="1:21" s="7" customFormat="1" ht="18" x14ac:dyDescent="0.25">
      <c r="B11" s="9"/>
      <c r="C11" s="85"/>
      <c r="D11" s="85"/>
      <c r="E11" s="85"/>
      <c r="F11" s="85"/>
      <c r="G11" s="85"/>
      <c r="H11" s="85"/>
      <c r="I11" s="85"/>
      <c r="J11" s="85"/>
      <c r="K11" s="85"/>
      <c r="M11" s="12"/>
      <c r="N11" s="1100" t="s">
        <v>7</v>
      </c>
      <c r="O11" s="1100"/>
      <c r="P11" s="1100"/>
      <c r="Q11" s="1100"/>
      <c r="R11" s="1100"/>
      <c r="S11" s="1100"/>
      <c r="T11" s="1100"/>
      <c r="U11" s="1100"/>
    </row>
    <row r="12" spans="1:21" s="7" customFormat="1" ht="30" customHeight="1" x14ac:dyDescent="0.25">
      <c r="B12" s="9"/>
      <c r="C12" s="85"/>
      <c r="D12" s="85"/>
      <c r="E12" s="85"/>
      <c r="F12" s="85"/>
      <c r="G12" s="85"/>
      <c r="H12" s="85"/>
      <c r="I12" s="85"/>
      <c r="J12" s="85"/>
      <c r="K12" s="85"/>
      <c r="M12" s="12"/>
      <c r="N12" s="1100"/>
      <c r="O12" s="1100"/>
      <c r="P12" s="1100"/>
      <c r="Q12" s="1100"/>
      <c r="R12" s="1100"/>
      <c r="S12" s="1100"/>
      <c r="T12" s="1100"/>
      <c r="U12" s="1100"/>
    </row>
    <row r="13" spans="1:21" s="7" customFormat="1" ht="20.25" x14ac:dyDescent="0.3">
      <c r="B13" s="9"/>
      <c r="C13" s="85"/>
      <c r="D13" s="85"/>
      <c r="E13" s="85"/>
      <c r="F13" s="85"/>
      <c r="G13" s="85"/>
      <c r="H13" s="85"/>
      <c r="I13" s="85"/>
      <c r="J13" s="85"/>
      <c r="K13" s="85"/>
      <c r="M13" s="12"/>
      <c r="N13" s="31"/>
      <c r="O13" s="31"/>
      <c r="P13" s="31"/>
      <c r="Q13" s="31"/>
      <c r="R13" s="31"/>
      <c r="S13" s="31"/>
      <c r="T13" s="31"/>
      <c r="U13" s="31"/>
    </row>
    <row r="14" spans="1:21" s="7" customFormat="1" ht="20.25" x14ac:dyDescent="0.3">
      <c r="B14" s="9"/>
      <c r="C14" s="85"/>
      <c r="D14" s="85"/>
      <c r="E14" s="85"/>
      <c r="F14" s="85"/>
      <c r="G14" s="85"/>
      <c r="H14" s="85"/>
      <c r="I14" s="85"/>
      <c r="J14" s="85"/>
      <c r="K14" s="85"/>
      <c r="M14" s="12"/>
      <c r="N14" s="32" t="s">
        <v>8</v>
      </c>
      <c r="O14" s="31"/>
      <c r="P14" s="31"/>
      <c r="Q14" s="31"/>
      <c r="R14" s="31"/>
      <c r="S14" s="31"/>
      <c r="T14" s="31"/>
      <c r="U14" s="31"/>
    </row>
    <row r="15" spans="1:21" s="7" customFormat="1" ht="20.25" x14ac:dyDescent="0.3">
      <c r="B15" s="9"/>
      <c r="C15" s="85"/>
      <c r="D15" s="85"/>
      <c r="E15" s="85"/>
      <c r="F15" s="85"/>
      <c r="G15" s="85"/>
      <c r="H15" s="85"/>
      <c r="I15" s="85"/>
      <c r="J15" s="85"/>
      <c r="K15" s="85"/>
      <c r="M15" s="12"/>
      <c r="N15" s="32" t="s">
        <v>9</v>
      </c>
      <c r="O15" s="31"/>
      <c r="P15" s="31"/>
      <c r="Q15" s="31"/>
      <c r="R15" s="31"/>
      <c r="S15" s="31"/>
      <c r="T15" s="31"/>
      <c r="U15" s="31"/>
    </row>
    <row r="16" spans="1:21" s="7" customFormat="1" ht="20.25" x14ac:dyDescent="0.3">
      <c r="B16" s="9"/>
      <c r="C16" s="85"/>
      <c r="D16" s="85"/>
      <c r="E16" s="85"/>
      <c r="F16" s="85"/>
      <c r="G16" s="85"/>
      <c r="H16" s="85"/>
      <c r="I16" s="85"/>
      <c r="J16" s="85"/>
      <c r="K16" s="85"/>
      <c r="M16" s="12"/>
      <c r="N16" s="32" t="s">
        <v>10</v>
      </c>
      <c r="O16" s="31"/>
      <c r="P16" s="31"/>
      <c r="Q16" s="31"/>
      <c r="R16" s="31"/>
      <c r="S16" s="31"/>
      <c r="T16" s="31"/>
      <c r="U16" s="31"/>
    </row>
    <row r="17" spans="2:21" ht="21" x14ac:dyDescent="0.35">
      <c r="B17" s="8"/>
      <c r="C17" s="83"/>
      <c r="D17" s="83"/>
      <c r="E17" s="83"/>
      <c r="F17" s="83"/>
      <c r="G17" s="83"/>
      <c r="H17" s="83"/>
      <c r="I17" s="83"/>
      <c r="J17" s="83"/>
      <c r="K17" s="83"/>
      <c r="M17" s="11"/>
      <c r="N17" s="32" t="s">
        <v>11</v>
      </c>
      <c r="O17" s="31"/>
      <c r="P17" s="31"/>
      <c r="Q17" s="31"/>
      <c r="R17" s="31"/>
      <c r="S17" s="33"/>
      <c r="T17" s="33"/>
      <c r="U17" s="33"/>
    </row>
    <row r="18" spans="2:21" ht="21" x14ac:dyDescent="0.35">
      <c r="B18" s="8"/>
      <c r="C18" s="83"/>
      <c r="D18" s="83"/>
      <c r="E18" s="83"/>
      <c r="F18" s="83"/>
      <c r="G18" s="83"/>
      <c r="H18" s="83"/>
      <c r="I18" s="83"/>
      <c r="J18" s="83"/>
      <c r="K18" s="83"/>
      <c r="M18" s="11"/>
      <c r="N18" s="32"/>
      <c r="O18" s="33"/>
      <c r="P18" s="33"/>
      <c r="Q18" s="33"/>
      <c r="R18" s="33"/>
      <c r="S18" s="33"/>
      <c r="T18" s="33"/>
      <c r="U18" s="33"/>
    </row>
    <row r="19" spans="2:21" ht="26.25" customHeight="1" x14ac:dyDescent="0.4">
      <c r="B19" s="10"/>
      <c r="C19" s="83"/>
      <c r="D19" s="83"/>
      <c r="E19" s="83"/>
      <c r="F19" s="83"/>
      <c r="G19" s="83"/>
      <c r="H19" s="83"/>
      <c r="I19" s="83"/>
      <c r="J19" s="83"/>
      <c r="K19" s="83"/>
      <c r="M19" s="11"/>
      <c r="N19" s="11"/>
      <c r="O19" s="11"/>
      <c r="P19" s="11"/>
      <c r="Q19" s="11"/>
      <c r="R19" s="11"/>
      <c r="S19" s="11"/>
      <c r="T19" s="11"/>
      <c r="U19" s="11"/>
    </row>
    <row r="20" spans="2:21" ht="15" customHeight="1" x14ac:dyDescent="0.25">
      <c r="B20" s="8"/>
      <c r="C20" s="86"/>
      <c r="D20" s="86"/>
      <c r="E20" s="86"/>
      <c r="F20" s="86"/>
      <c r="G20" s="86"/>
      <c r="H20" s="83"/>
      <c r="I20" s="83"/>
      <c r="J20" s="83"/>
      <c r="K20" s="83"/>
      <c r="M20" s="11"/>
      <c r="N20" s="11"/>
      <c r="O20" s="11"/>
      <c r="P20" s="11"/>
      <c r="Q20" s="11"/>
      <c r="R20" s="11"/>
      <c r="S20" s="11"/>
      <c r="T20" s="11"/>
      <c r="U20" s="11"/>
    </row>
    <row r="21" spans="2:21" ht="15" customHeight="1" x14ac:dyDescent="0.25">
      <c r="B21" s="8"/>
      <c r="C21" s="86"/>
      <c r="D21" s="86"/>
      <c r="E21" s="86"/>
      <c r="F21" s="86"/>
      <c r="G21" s="86"/>
      <c r="H21" s="83"/>
      <c r="I21" s="83"/>
      <c r="J21" s="83"/>
      <c r="K21" s="83"/>
      <c r="M21" s="11"/>
      <c r="N21" s="11"/>
      <c r="O21" s="11"/>
      <c r="P21" s="11"/>
      <c r="Q21" s="11"/>
      <c r="R21" s="11"/>
      <c r="S21" s="11"/>
      <c r="T21" s="11"/>
      <c r="U21" s="11"/>
    </row>
    <row r="22" spans="2:21" ht="15" customHeight="1" x14ac:dyDescent="0.25">
      <c r="B22" s="8"/>
      <c r="C22" s="87"/>
      <c r="D22" s="83"/>
      <c r="E22" s="83"/>
      <c r="F22" s="83"/>
      <c r="G22" s="83"/>
      <c r="H22" s="83"/>
      <c r="I22" s="83"/>
      <c r="J22" s="83"/>
      <c r="K22" s="83"/>
      <c r="M22" s="11"/>
      <c r="N22" s="11"/>
      <c r="O22" s="11"/>
      <c r="P22" s="11"/>
      <c r="Q22" s="11"/>
      <c r="R22" s="11"/>
      <c r="S22" s="11"/>
      <c r="T22" s="11"/>
      <c r="U22" s="11"/>
    </row>
    <row r="23" spans="2:21" x14ac:dyDescent="0.25">
      <c r="B23" s="8"/>
      <c r="C23" s="83"/>
      <c r="D23" s="83"/>
      <c r="E23" s="83"/>
      <c r="F23" s="83"/>
      <c r="G23" s="83"/>
      <c r="H23" s="83"/>
      <c r="I23" s="83"/>
      <c r="J23" s="83"/>
      <c r="K23" s="83"/>
      <c r="M23" s="11"/>
      <c r="N23" s="1103" t="s">
        <v>12</v>
      </c>
      <c r="O23" s="1103"/>
      <c r="P23" s="1103"/>
      <c r="Q23" s="1103"/>
      <c r="R23" s="1103"/>
      <c r="S23" s="1103"/>
      <c r="T23" s="1103"/>
      <c r="U23" s="11"/>
    </row>
    <row r="24" spans="2:21" x14ac:dyDescent="0.25">
      <c r="B24" s="8"/>
      <c r="C24" s="83"/>
      <c r="D24" s="83"/>
      <c r="E24" s="83"/>
      <c r="F24" s="83"/>
      <c r="G24" s="83"/>
      <c r="H24" s="83"/>
      <c r="I24" s="83"/>
      <c r="J24" s="83"/>
      <c r="K24" s="83"/>
      <c r="M24" s="11"/>
      <c r="N24" s="1103"/>
      <c r="O24" s="1103"/>
      <c r="P24" s="1103"/>
      <c r="Q24" s="1103"/>
      <c r="R24" s="1103"/>
      <c r="S24" s="1103"/>
      <c r="T24" s="1103"/>
      <c r="U24" s="11"/>
    </row>
    <row r="25" spans="2:21" x14ac:dyDescent="0.25">
      <c r="B25" s="8"/>
      <c r="C25" s="83"/>
      <c r="D25" s="83"/>
      <c r="E25" s="83"/>
      <c r="F25" s="83"/>
      <c r="G25" s="83"/>
      <c r="H25" s="83"/>
      <c r="I25" s="83"/>
      <c r="J25" s="83"/>
      <c r="K25" s="83"/>
      <c r="M25" s="11"/>
      <c r="N25" s="1103"/>
      <c r="O25" s="1103"/>
      <c r="P25" s="1103"/>
      <c r="Q25" s="1103"/>
      <c r="R25" s="1103"/>
      <c r="S25" s="1103"/>
      <c r="T25" s="1103"/>
      <c r="U25" s="11"/>
    </row>
    <row r="26" spans="2:21" x14ac:dyDescent="0.25">
      <c r="B26" s="8"/>
      <c r="C26" s="83"/>
      <c r="D26" s="83"/>
      <c r="E26" s="83"/>
      <c r="F26" s="83"/>
      <c r="G26" s="83"/>
      <c r="H26" s="83"/>
      <c r="I26" s="83"/>
      <c r="J26" s="83"/>
      <c r="K26" s="83"/>
      <c r="M26" s="11"/>
      <c r="N26" s="1103"/>
      <c r="O26" s="1103"/>
      <c r="P26" s="1103"/>
      <c r="Q26" s="1103"/>
      <c r="R26" s="1103"/>
      <c r="S26" s="1103"/>
      <c r="T26" s="1103"/>
      <c r="U26" s="11"/>
    </row>
    <row r="27" spans="2:21" x14ac:dyDescent="0.25">
      <c r="B27" s="8"/>
      <c r="C27" s="83"/>
      <c r="D27" s="83"/>
      <c r="E27" s="83"/>
      <c r="F27" s="83"/>
      <c r="G27" s="83"/>
      <c r="H27" s="83"/>
      <c r="I27" s="83"/>
      <c r="J27" s="83"/>
      <c r="K27" s="83"/>
      <c r="M27" s="11"/>
      <c r="N27" s="11"/>
      <c r="O27" s="11"/>
      <c r="P27" s="11"/>
      <c r="Q27" s="11"/>
      <c r="R27" s="11"/>
      <c r="S27" s="11"/>
      <c r="T27" s="11"/>
      <c r="U27" s="11"/>
    </row>
    <row r="28" spans="2:21" x14ac:dyDescent="0.25">
      <c r="B28" s="8"/>
      <c r="C28" s="83"/>
      <c r="D28" s="83"/>
      <c r="E28" s="83"/>
      <c r="F28" s="83"/>
      <c r="G28" s="83"/>
      <c r="H28" s="83"/>
      <c r="I28" s="83"/>
      <c r="J28" s="83"/>
      <c r="K28" s="83"/>
    </row>
    <row r="29" spans="2:21" x14ac:dyDescent="0.25">
      <c r="B29" s="8"/>
      <c r="C29" s="83"/>
      <c r="D29" s="83"/>
      <c r="E29" s="83"/>
      <c r="F29" s="83"/>
      <c r="G29" s="83"/>
      <c r="H29" s="83"/>
      <c r="I29" s="83"/>
      <c r="J29" s="83"/>
      <c r="K29" s="83"/>
    </row>
    <row r="30" spans="2:21" x14ac:dyDescent="0.25">
      <c r="B30" s="8"/>
      <c r="C30" s="83"/>
      <c r="D30" s="83"/>
      <c r="E30" s="83"/>
      <c r="F30" s="83"/>
      <c r="G30" s="83"/>
      <c r="H30" s="83"/>
      <c r="I30" s="83"/>
      <c r="J30" s="83"/>
      <c r="K30" s="83"/>
    </row>
    <row r="31" spans="2:21" x14ac:dyDescent="0.25">
      <c r="B31" s="8"/>
      <c r="C31" s="83"/>
      <c r="D31" s="83"/>
      <c r="E31" s="83"/>
      <c r="F31" s="83"/>
      <c r="G31" s="83"/>
      <c r="H31" s="83"/>
      <c r="I31" s="83"/>
      <c r="J31" s="83"/>
      <c r="K31" s="83"/>
    </row>
    <row r="32" spans="2:21" x14ac:dyDescent="0.25">
      <c r="B32" s="8"/>
      <c r="C32" s="83"/>
      <c r="D32" s="83"/>
      <c r="E32" s="83"/>
      <c r="F32" s="83"/>
      <c r="G32" s="83"/>
      <c r="H32" s="83"/>
      <c r="I32" s="83"/>
      <c r="J32" s="83"/>
      <c r="K32" s="83"/>
    </row>
    <row r="33" spans="2:11" x14ac:dyDescent="0.25">
      <c r="B33" s="8"/>
      <c r="C33" s="83"/>
      <c r="D33" s="83"/>
      <c r="E33" s="83"/>
      <c r="F33" s="83"/>
      <c r="G33" s="83"/>
      <c r="H33" s="83"/>
      <c r="I33" s="83"/>
      <c r="J33" s="83"/>
      <c r="K33" s="83"/>
    </row>
    <row r="34" spans="2:11" x14ac:dyDescent="0.25">
      <c r="B34" s="8"/>
      <c r="C34" s="83"/>
      <c r="D34" s="83"/>
      <c r="E34" s="83"/>
      <c r="F34" s="83"/>
      <c r="G34" s="83"/>
      <c r="H34" s="83"/>
      <c r="I34" s="83"/>
      <c r="J34" s="83"/>
      <c r="K34" s="83"/>
    </row>
  </sheetData>
  <sheetProtection algorithmName="SHA-512" hashValue="pJ3OR393/vgu6rQuQj7a7qVrmaSysOuO4DWSfz/yuewXKjIexu1lXclvtJOkHKfsbS5aFCcbDcWewGUTtKqW/w==" saltValue="nfyUNROPDExt32y4yruYfg==" spinCount="100000" sheet="1" objects="1" scenarios="1"/>
  <mergeCells count="10">
    <mergeCell ref="N11:U12"/>
    <mergeCell ref="D9:I9"/>
    <mergeCell ref="M9:U9"/>
    <mergeCell ref="N23:T26"/>
    <mergeCell ref="A1:C3"/>
    <mergeCell ref="T1:U3"/>
    <mergeCell ref="D1:S1"/>
    <mergeCell ref="D2:S2"/>
    <mergeCell ref="D3:J3"/>
    <mergeCell ref="K3:S3"/>
  </mergeCells>
  <hyperlinks>
    <hyperlink ref="B20:G20" location="GLOSARIO!A1" display="GLOSARIO DE TÉRMINOS" xr:uid="{00000000-0004-0000-0000-000000000000}"/>
  </hyperlinks>
  <pageMargins left="0.7" right="0.7" top="0.75" bottom="0.75" header="0.3" footer="0.3"/>
  <pageSetup scale="85"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7"/>
  <sheetViews>
    <sheetView zoomScale="80" zoomScaleNormal="80" workbookViewId="0">
      <selection activeCell="C8" sqref="C8:F8"/>
    </sheetView>
  </sheetViews>
  <sheetFormatPr baseColWidth="10" defaultColWidth="11.42578125" defaultRowHeight="14.25" x14ac:dyDescent="0.25"/>
  <cols>
    <col min="1" max="1" width="42.140625" style="36" customWidth="1"/>
    <col min="2" max="2" width="24.7109375" style="36" customWidth="1"/>
    <col min="3" max="3" width="55.85546875" style="36" customWidth="1"/>
    <col min="4" max="4" width="27.140625" style="36" customWidth="1"/>
    <col min="5" max="5" width="21.7109375" style="36" customWidth="1"/>
    <col min="6" max="6" width="26.42578125" style="162" customWidth="1"/>
    <col min="7" max="7" width="31.140625" style="36" customWidth="1"/>
    <col min="8" max="8" width="24.85546875" style="36" customWidth="1"/>
    <col min="9" max="9" width="21.7109375" style="54" customWidth="1"/>
    <col min="10" max="10" width="26.7109375" style="36" customWidth="1"/>
    <col min="11" max="11" width="21.5703125" style="36" customWidth="1"/>
    <col min="12" max="12" width="26.140625" style="36" customWidth="1"/>
    <col min="13" max="13" width="26.5703125" style="36" customWidth="1"/>
    <col min="14" max="258" width="11.42578125" style="36"/>
    <col min="259" max="259" width="6.42578125" style="36" customWidth="1"/>
    <col min="260" max="260" width="63.5703125" style="36" customWidth="1"/>
    <col min="261" max="261" width="32.7109375" style="36" customWidth="1"/>
    <col min="262" max="263" width="21.7109375" style="36" customWidth="1"/>
    <col min="264" max="264" width="22" style="36" customWidth="1"/>
    <col min="265" max="265" width="24.7109375" style="36" customWidth="1"/>
    <col min="266" max="266" width="18.85546875" style="36" customWidth="1"/>
    <col min="267" max="267" width="12.5703125" style="36" bestFit="1" customWidth="1"/>
    <col min="268" max="268" width="20" style="36" bestFit="1" customWidth="1"/>
    <col min="269" max="514" width="11.42578125" style="36"/>
    <col min="515" max="515" width="6.42578125" style="36" customWidth="1"/>
    <col min="516" max="516" width="63.5703125" style="36" customWidth="1"/>
    <col min="517" max="517" width="32.7109375" style="36" customWidth="1"/>
    <col min="518" max="519" width="21.7109375" style="36" customWidth="1"/>
    <col min="520" max="520" width="22" style="36" customWidth="1"/>
    <col min="521" max="521" width="24.7109375" style="36" customWidth="1"/>
    <col min="522" max="522" width="18.85546875" style="36" customWidth="1"/>
    <col min="523" max="523" width="12.5703125" style="36" bestFit="1" customWidth="1"/>
    <col min="524" max="524" width="20" style="36" bestFit="1" customWidth="1"/>
    <col min="525" max="770" width="11.42578125" style="36"/>
    <col min="771" max="771" width="6.42578125" style="36" customWidth="1"/>
    <col min="772" max="772" width="63.5703125" style="36" customWidth="1"/>
    <col min="773" max="773" width="32.7109375" style="36" customWidth="1"/>
    <col min="774" max="775" width="21.7109375" style="36" customWidth="1"/>
    <col min="776" max="776" width="22" style="36" customWidth="1"/>
    <col min="777" max="777" width="24.7109375" style="36" customWidth="1"/>
    <col min="778" max="778" width="18.85546875" style="36" customWidth="1"/>
    <col min="779" max="779" width="12.5703125" style="36" bestFit="1" customWidth="1"/>
    <col min="780" max="780" width="20" style="36" bestFit="1" customWidth="1"/>
    <col min="781" max="1026" width="11.42578125" style="36"/>
    <col min="1027" max="1027" width="6.42578125" style="36" customWidth="1"/>
    <col min="1028" max="1028" width="63.5703125" style="36" customWidth="1"/>
    <col min="1029" max="1029" width="32.7109375" style="36" customWidth="1"/>
    <col min="1030" max="1031" width="21.7109375" style="36" customWidth="1"/>
    <col min="1032" max="1032" width="22" style="36" customWidth="1"/>
    <col min="1033" max="1033" width="24.7109375" style="36" customWidth="1"/>
    <col min="1034" max="1034" width="18.85546875" style="36" customWidth="1"/>
    <col min="1035" max="1035" width="12.5703125" style="36" bestFit="1" customWidth="1"/>
    <col min="1036" max="1036" width="20" style="36" bestFit="1" customWidth="1"/>
    <col min="1037" max="1282" width="11.42578125" style="36"/>
    <col min="1283" max="1283" width="6.42578125" style="36" customWidth="1"/>
    <col min="1284" max="1284" width="63.5703125" style="36" customWidth="1"/>
    <col min="1285" max="1285" width="32.7109375" style="36" customWidth="1"/>
    <col min="1286" max="1287" width="21.7109375" style="36" customWidth="1"/>
    <col min="1288" max="1288" width="22" style="36" customWidth="1"/>
    <col min="1289" max="1289" width="24.7109375" style="36" customWidth="1"/>
    <col min="1290" max="1290" width="18.85546875" style="36" customWidth="1"/>
    <col min="1291" max="1291" width="12.5703125" style="36" bestFit="1" customWidth="1"/>
    <col min="1292" max="1292" width="20" style="36" bestFit="1" customWidth="1"/>
    <col min="1293" max="1538" width="11.42578125" style="36"/>
    <col min="1539" max="1539" width="6.42578125" style="36" customWidth="1"/>
    <col min="1540" max="1540" width="63.5703125" style="36" customWidth="1"/>
    <col min="1541" max="1541" width="32.7109375" style="36" customWidth="1"/>
    <col min="1542" max="1543" width="21.7109375" style="36" customWidth="1"/>
    <col min="1544" max="1544" width="22" style="36" customWidth="1"/>
    <col min="1545" max="1545" width="24.7109375" style="36" customWidth="1"/>
    <col min="1546" max="1546" width="18.85546875" style="36" customWidth="1"/>
    <col min="1547" max="1547" width="12.5703125" style="36" bestFit="1" customWidth="1"/>
    <col min="1548" max="1548" width="20" style="36" bestFit="1" customWidth="1"/>
    <col min="1549" max="1794" width="11.42578125" style="36"/>
    <col min="1795" max="1795" width="6.42578125" style="36" customWidth="1"/>
    <col min="1796" max="1796" width="63.5703125" style="36" customWidth="1"/>
    <col min="1797" max="1797" width="32.7109375" style="36" customWidth="1"/>
    <col min="1798" max="1799" width="21.7109375" style="36" customWidth="1"/>
    <col min="1800" max="1800" width="22" style="36" customWidth="1"/>
    <col min="1801" max="1801" width="24.7109375" style="36" customWidth="1"/>
    <col min="1802" max="1802" width="18.85546875" style="36" customWidth="1"/>
    <col min="1803" max="1803" width="12.5703125" style="36" bestFit="1" customWidth="1"/>
    <col min="1804" max="1804" width="20" style="36" bestFit="1" customWidth="1"/>
    <col min="1805" max="2050" width="11.42578125" style="36"/>
    <col min="2051" max="2051" width="6.42578125" style="36" customWidth="1"/>
    <col min="2052" max="2052" width="63.5703125" style="36" customWidth="1"/>
    <col min="2053" max="2053" width="32.7109375" style="36" customWidth="1"/>
    <col min="2054" max="2055" width="21.7109375" style="36" customWidth="1"/>
    <col min="2056" max="2056" width="22" style="36" customWidth="1"/>
    <col min="2057" max="2057" width="24.7109375" style="36" customWidth="1"/>
    <col min="2058" max="2058" width="18.85546875" style="36" customWidth="1"/>
    <col min="2059" max="2059" width="12.5703125" style="36" bestFit="1" customWidth="1"/>
    <col min="2060" max="2060" width="20" style="36" bestFit="1" customWidth="1"/>
    <col min="2061" max="2306" width="11.42578125" style="36"/>
    <col min="2307" max="2307" width="6.42578125" style="36" customWidth="1"/>
    <col min="2308" max="2308" width="63.5703125" style="36" customWidth="1"/>
    <col min="2309" max="2309" width="32.7109375" style="36" customWidth="1"/>
    <col min="2310" max="2311" width="21.7109375" style="36" customWidth="1"/>
    <col min="2312" max="2312" width="22" style="36" customWidth="1"/>
    <col min="2313" max="2313" width="24.7109375" style="36" customWidth="1"/>
    <col min="2314" max="2314" width="18.85546875" style="36" customWidth="1"/>
    <col min="2315" max="2315" width="12.5703125" style="36" bestFit="1" customWidth="1"/>
    <col min="2316" max="2316" width="20" style="36" bestFit="1" customWidth="1"/>
    <col min="2317" max="2562" width="11.42578125" style="36"/>
    <col min="2563" max="2563" width="6.42578125" style="36" customWidth="1"/>
    <col min="2564" max="2564" width="63.5703125" style="36" customWidth="1"/>
    <col min="2565" max="2565" width="32.7109375" style="36" customWidth="1"/>
    <col min="2566" max="2567" width="21.7109375" style="36" customWidth="1"/>
    <col min="2568" max="2568" width="22" style="36" customWidth="1"/>
    <col min="2569" max="2569" width="24.7109375" style="36" customWidth="1"/>
    <col min="2570" max="2570" width="18.85546875" style="36" customWidth="1"/>
    <col min="2571" max="2571" width="12.5703125" style="36" bestFit="1" customWidth="1"/>
    <col min="2572" max="2572" width="20" style="36" bestFit="1" customWidth="1"/>
    <col min="2573" max="2818" width="11.42578125" style="36"/>
    <col min="2819" max="2819" width="6.42578125" style="36" customWidth="1"/>
    <col min="2820" max="2820" width="63.5703125" style="36" customWidth="1"/>
    <col min="2821" max="2821" width="32.7109375" style="36" customWidth="1"/>
    <col min="2822" max="2823" width="21.7109375" style="36" customWidth="1"/>
    <col min="2824" max="2824" width="22" style="36" customWidth="1"/>
    <col min="2825" max="2825" width="24.7109375" style="36" customWidth="1"/>
    <col min="2826" max="2826" width="18.85546875" style="36" customWidth="1"/>
    <col min="2827" max="2827" width="12.5703125" style="36" bestFit="1" customWidth="1"/>
    <col min="2828" max="2828" width="20" style="36" bestFit="1" customWidth="1"/>
    <col min="2829" max="3074" width="11.42578125" style="36"/>
    <col min="3075" max="3075" width="6.42578125" style="36" customWidth="1"/>
    <col min="3076" max="3076" width="63.5703125" style="36" customWidth="1"/>
    <col min="3077" max="3077" width="32.7109375" style="36" customWidth="1"/>
    <col min="3078" max="3079" width="21.7109375" style="36" customWidth="1"/>
    <col min="3080" max="3080" width="22" style="36" customWidth="1"/>
    <col min="3081" max="3081" width="24.7109375" style="36" customWidth="1"/>
    <col min="3082" max="3082" width="18.85546875" style="36" customWidth="1"/>
    <col min="3083" max="3083" width="12.5703125" style="36" bestFit="1" customWidth="1"/>
    <col min="3084" max="3084" width="20" style="36" bestFit="1" customWidth="1"/>
    <col min="3085" max="3330" width="11.42578125" style="36"/>
    <col min="3331" max="3331" width="6.42578125" style="36" customWidth="1"/>
    <col min="3332" max="3332" width="63.5703125" style="36" customWidth="1"/>
    <col min="3333" max="3333" width="32.7109375" style="36" customWidth="1"/>
    <col min="3334" max="3335" width="21.7109375" style="36" customWidth="1"/>
    <col min="3336" max="3336" width="22" style="36" customWidth="1"/>
    <col min="3337" max="3337" width="24.7109375" style="36" customWidth="1"/>
    <col min="3338" max="3338" width="18.85546875" style="36" customWidth="1"/>
    <col min="3339" max="3339" width="12.5703125" style="36" bestFit="1" customWidth="1"/>
    <col min="3340" max="3340" width="20" style="36" bestFit="1" customWidth="1"/>
    <col min="3341" max="3586" width="11.42578125" style="36"/>
    <col min="3587" max="3587" width="6.42578125" style="36" customWidth="1"/>
    <col min="3588" max="3588" width="63.5703125" style="36" customWidth="1"/>
    <col min="3589" max="3589" width="32.7109375" style="36" customWidth="1"/>
    <col min="3590" max="3591" width="21.7109375" style="36" customWidth="1"/>
    <col min="3592" max="3592" width="22" style="36" customWidth="1"/>
    <col min="3593" max="3593" width="24.7109375" style="36" customWidth="1"/>
    <col min="3594" max="3594" width="18.85546875" style="36" customWidth="1"/>
    <col min="3595" max="3595" width="12.5703125" style="36" bestFit="1" customWidth="1"/>
    <col min="3596" max="3596" width="20" style="36" bestFit="1" customWidth="1"/>
    <col min="3597" max="3842" width="11.42578125" style="36"/>
    <col min="3843" max="3843" width="6.42578125" style="36" customWidth="1"/>
    <col min="3844" max="3844" width="63.5703125" style="36" customWidth="1"/>
    <col min="3845" max="3845" width="32.7109375" style="36" customWidth="1"/>
    <col min="3846" max="3847" width="21.7109375" style="36" customWidth="1"/>
    <col min="3848" max="3848" width="22" style="36" customWidth="1"/>
    <col min="3849" max="3849" width="24.7109375" style="36" customWidth="1"/>
    <col min="3850" max="3850" width="18.85546875" style="36" customWidth="1"/>
    <col min="3851" max="3851" width="12.5703125" style="36" bestFit="1" customWidth="1"/>
    <col min="3852" max="3852" width="20" style="36" bestFit="1" customWidth="1"/>
    <col min="3853" max="4098" width="11.42578125" style="36"/>
    <col min="4099" max="4099" width="6.42578125" style="36" customWidth="1"/>
    <col min="4100" max="4100" width="63.5703125" style="36" customWidth="1"/>
    <col min="4101" max="4101" width="32.7109375" style="36" customWidth="1"/>
    <col min="4102" max="4103" width="21.7109375" style="36" customWidth="1"/>
    <col min="4104" max="4104" width="22" style="36" customWidth="1"/>
    <col min="4105" max="4105" width="24.7109375" style="36" customWidth="1"/>
    <col min="4106" max="4106" width="18.85546875" style="36" customWidth="1"/>
    <col min="4107" max="4107" width="12.5703125" style="36" bestFit="1" customWidth="1"/>
    <col min="4108" max="4108" width="20" style="36" bestFit="1" customWidth="1"/>
    <col min="4109" max="4354" width="11.42578125" style="36"/>
    <col min="4355" max="4355" width="6.42578125" style="36" customWidth="1"/>
    <col min="4356" max="4356" width="63.5703125" style="36" customWidth="1"/>
    <col min="4357" max="4357" width="32.7109375" style="36" customWidth="1"/>
    <col min="4358" max="4359" width="21.7109375" style="36" customWidth="1"/>
    <col min="4360" max="4360" width="22" style="36" customWidth="1"/>
    <col min="4361" max="4361" width="24.7109375" style="36" customWidth="1"/>
    <col min="4362" max="4362" width="18.85546875" style="36" customWidth="1"/>
    <col min="4363" max="4363" width="12.5703125" style="36" bestFit="1" customWidth="1"/>
    <col min="4364" max="4364" width="20" style="36" bestFit="1" customWidth="1"/>
    <col min="4365" max="4610" width="11.42578125" style="36"/>
    <col min="4611" max="4611" width="6.42578125" style="36" customWidth="1"/>
    <col min="4612" max="4612" width="63.5703125" style="36" customWidth="1"/>
    <col min="4613" max="4613" width="32.7109375" style="36" customWidth="1"/>
    <col min="4614" max="4615" width="21.7109375" style="36" customWidth="1"/>
    <col min="4616" max="4616" width="22" style="36" customWidth="1"/>
    <col min="4617" max="4617" width="24.7109375" style="36" customWidth="1"/>
    <col min="4618" max="4618" width="18.85546875" style="36" customWidth="1"/>
    <col min="4619" max="4619" width="12.5703125" style="36" bestFit="1" customWidth="1"/>
    <col min="4620" max="4620" width="20" style="36" bestFit="1" customWidth="1"/>
    <col min="4621" max="4866" width="11.42578125" style="36"/>
    <col min="4867" max="4867" width="6.42578125" style="36" customWidth="1"/>
    <col min="4868" max="4868" width="63.5703125" style="36" customWidth="1"/>
    <col min="4869" max="4869" width="32.7109375" style="36" customWidth="1"/>
    <col min="4870" max="4871" width="21.7109375" style="36" customWidth="1"/>
    <col min="4872" max="4872" width="22" style="36" customWidth="1"/>
    <col min="4873" max="4873" width="24.7109375" style="36" customWidth="1"/>
    <col min="4874" max="4874" width="18.85546875" style="36" customWidth="1"/>
    <col min="4875" max="4875" width="12.5703125" style="36" bestFit="1" customWidth="1"/>
    <col min="4876" max="4876" width="20" style="36" bestFit="1" customWidth="1"/>
    <col min="4877" max="5122" width="11.42578125" style="36"/>
    <col min="5123" max="5123" width="6.42578125" style="36" customWidth="1"/>
    <col min="5124" max="5124" width="63.5703125" style="36" customWidth="1"/>
    <col min="5125" max="5125" width="32.7109375" style="36" customWidth="1"/>
    <col min="5126" max="5127" width="21.7109375" style="36" customWidth="1"/>
    <col min="5128" max="5128" width="22" style="36" customWidth="1"/>
    <col min="5129" max="5129" width="24.7109375" style="36" customWidth="1"/>
    <col min="5130" max="5130" width="18.85546875" style="36" customWidth="1"/>
    <col min="5131" max="5131" width="12.5703125" style="36" bestFit="1" customWidth="1"/>
    <col min="5132" max="5132" width="20" style="36" bestFit="1" customWidth="1"/>
    <col min="5133" max="5378" width="11.42578125" style="36"/>
    <col min="5379" max="5379" width="6.42578125" style="36" customWidth="1"/>
    <col min="5380" max="5380" width="63.5703125" style="36" customWidth="1"/>
    <col min="5381" max="5381" width="32.7109375" style="36" customWidth="1"/>
    <col min="5382" max="5383" width="21.7109375" style="36" customWidth="1"/>
    <col min="5384" max="5384" width="22" style="36" customWidth="1"/>
    <col min="5385" max="5385" width="24.7109375" style="36" customWidth="1"/>
    <col min="5386" max="5386" width="18.85546875" style="36" customWidth="1"/>
    <col min="5387" max="5387" width="12.5703125" style="36" bestFit="1" customWidth="1"/>
    <col min="5388" max="5388" width="20" style="36" bestFit="1" customWidth="1"/>
    <col min="5389" max="5634" width="11.42578125" style="36"/>
    <col min="5635" max="5635" width="6.42578125" style="36" customWidth="1"/>
    <col min="5636" max="5636" width="63.5703125" style="36" customWidth="1"/>
    <col min="5637" max="5637" width="32.7109375" style="36" customWidth="1"/>
    <col min="5638" max="5639" width="21.7109375" style="36" customWidth="1"/>
    <col min="5640" max="5640" width="22" style="36" customWidth="1"/>
    <col min="5641" max="5641" width="24.7109375" style="36" customWidth="1"/>
    <col min="5642" max="5642" width="18.85546875" style="36" customWidth="1"/>
    <col min="5643" max="5643" width="12.5703125" style="36" bestFit="1" customWidth="1"/>
    <col min="5644" max="5644" width="20" style="36" bestFit="1" customWidth="1"/>
    <col min="5645" max="5890" width="11.42578125" style="36"/>
    <col min="5891" max="5891" width="6.42578125" style="36" customWidth="1"/>
    <col min="5892" max="5892" width="63.5703125" style="36" customWidth="1"/>
    <col min="5893" max="5893" width="32.7109375" style="36" customWidth="1"/>
    <col min="5894" max="5895" width="21.7109375" style="36" customWidth="1"/>
    <col min="5896" max="5896" width="22" style="36" customWidth="1"/>
    <col min="5897" max="5897" width="24.7109375" style="36" customWidth="1"/>
    <col min="5898" max="5898" width="18.85546875" style="36" customWidth="1"/>
    <col min="5899" max="5899" width="12.5703125" style="36" bestFit="1" customWidth="1"/>
    <col min="5900" max="5900" width="20" style="36" bestFit="1" customWidth="1"/>
    <col min="5901" max="6146" width="11.42578125" style="36"/>
    <col min="6147" max="6147" width="6.42578125" style="36" customWidth="1"/>
    <col min="6148" max="6148" width="63.5703125" style="36" customWidth="1"/>
    <col min="6149" max="6149" width="32.7109375" style="36" customWidth="1"/>
    <col min="6150" max="6151" width="21.7109375" style="36" customWidth="1"/>
    <col min="6152" max="6152" width="22" style="36" customWidth="1"/>
    <col min="6153" max="6153" width="24.7109375" style="36" customWidth="1"/>
    <col min="6154" max="6154" width="18.85546875" style="36" customWidth="1"/>
    <col min="6155" max="6155" width="12.5703125" style="36" bestFit="1" customWidth="1"/>
    <col min="6156" max="6156" width="20" style="36" bestFit="1" customWidth="1"/>
    <col min="6157" max="6402" width="11.42578125" style="36"/>
    <col min="6403" max="6403" width="6.42578125" style="36" customWidth="1"/>
    <col min="6404" max="6404" width="63.5703125" style="36" customWidth="1"/>
    <col min="6405" max="6405" width="32.7109375" style="36" customWidth="1"/>
    <col min="6406" max="6407" width="21.7109375" style="36" customWidth="1"/>
    <col min="6408" max="6408" width="22" style="36" customWidth="1"/>
    <col min="6409" max="6409" width="24.7109375" style="36" customWidth="1"/>
    <col min="6410" max="6410" width="18.85546875" style="36" customWidth="1"/>
    <col min="6411" max="6411" width="12.5703125" style="36" bestFit="1" customWidth="1"/>
    <col min="6412" max="6412" width="20" style="36" bestFit="1" customWidth="1"/>
    <col min="6413" max="6658" width="11.42578125" style="36"/>
    <col min="6659" max="6659" width="6.42578125" style="36" customWidth="1"/>
    <col min="6660" max="6660" width="63.5703125" style="36" customWidth="1"/>
    <col min="6661" max="6661" width="32.7109375" style="36" customWidth="1"/>
    <col min="6662" max="6663" width="21.7109375" style="36" customWidth="1"/>
    <col min="6664" max="6664" width="22" style="36" customWidth="1"/>
    <col min="6665" max="6665" width="24.7109375" style="36" customWidth="1"/>
    <col min="6666" max="6666" width="18.85546875" style="36" customWidth="1"/>
    <col min="6667" max="6667" width="12.5703125" style="36" bestFit="1" customWidth="1"/>
    <col min="6668" max="6668" width="20" style="36" bestFit="1" customWidth="1"/>
    <col min="6669" max="6914" width="11.42578125" style="36"/>
    <col min="6915" max="6915" width="6.42578125" style="36" customWidth="1"/>
    <col min="6916" max="6916" width="63.5703125" style="36" customWidth="1"/>
    <col min="6917" max="6917" width="32.7109375" style="36" customWidth="1"/>
    <col min="6918" max="6919" width="21.7109375" style="36" customWidth="1"/>
    <col min="6920" max="6920" width="22" style="36" customWidth="1"/>
    <col min="6921" max="6921" width="24.7109375" style="36" customWidth="1"/>
    <col min="6922" max="6922" width="18.85546875" style="36" customWidth="1"/>
    <col min="6923" max="6923" width="12.5703125" style="36" bestFit="1" customWidth="1"/>
    <col min="6924" max="6924" width="20" style="36" bestFit="1" customWidth="1"/>
    <col min="6925" max="7170" width="11.42578125" style="36"/>
    <col min="7171" max="7171" width="6.42578125" style="36" customWidth="1"/>
    <col min="7172" max="7172" width="63.5703125" style="36" customWidth="1"/>
    <col min="7173" max="7173" width="32.7109375" style="36" customWidth="1"/>
    <col min="7174" max="7175" width="21.7109375" style="36" customWidth="1"/>
    <col min="7176" max="7176" width="22" style="36" customWidth="1"/>
    <col min="7177" max="7177" width="24.7109375" style="36" customWidth="1"/>
    <col min="7178" max="7178" width="18.85546875" style="36" customWidth="1"/>
    <col min="7179" max="7179" width="12.5703125" style="36" bestFit="1" customWidth="1"/>
    <col min="7180" max="7180" width="20" style="36" bestFit="1" customWidth="1"/>
    <col min="7181" max="7426" width="11.42578125" style="36"/>
    <col min="7427" max="7427" width="6.42578125" style="36" customWidth="1"/>
    <col min="7428" max="7428" width="63.5703125" style="36" customWidth="1"/>
    <col min="7429" max="7429" width="32.7109375" style="36" customWidth="1"/>
    <col min="7430" max="7431" width="21.7109375" style="36" customWidth="1"/>
    <col min="7432" max="7432" width="22" style="36" customWidth="1"/>
    <col min="7433" max="7433" width="24.7109375" style="36" customWidth="1"/>
    <col min="7434" max="7434" width="18.85546875" style="36" customWidth="1"/>
    <col min="7435" max="7435" width="12.5703125" style="36" bestFit="1" customWidth="1"/>
    <col min="7436" max="7436" width="20" style="36" bestFit="1" customWidth="1"/>
    <col min="7437" max="7682" width="11.42578125" style="36"/>
    <col min="7683" max="7683" width="6.42578125" style="36" customWidth="1"/>
    <col min="7684" max="7684" width="63.5703125" style="36" customWidth="1"/>
    <col min="7685" max="7685" width="32.7109375" style="36" customWidth="1"/>
    <col min="7686" max="7687" width="21.7109375" style="36" customWidth="1"/>
    <col min="7688" max="7688" width="22" style="36" customWidth="1"/>
    <col min="7689" max="7689" width="24.7109375" style="36" customWidth="1"/>
    <col min="7690" max="7690" width="18.85546875" style="36" customWidth="1"/>
    <col min="7691" max="7691" width="12.5703125" style="36" bestFit="1" customWidth="1"/>
    <col min="7692" max="7692" width="20" style="36" bestFit="1" customWidth="1"/>
    <col min="7693" max="7938" width="11.42578125" style="36"/>
    <col min="7939" max="7939" width="6.42578125" style="36" customWidth="1"/>
    <col min="7940" max="7940" width="63.5703125" style="36" customWidth="1"/>
    <col min="7941" max="7941" width="32.7109375" style="36" customWidth="1"/>
    <col min="7942" max="7943" width="21.7109375" style="36" customWidth="1"/>
    <col min="7944" max="7944" width="22" style="36" customWidth="1"/>
    <col min="7945" max="7945" width="24.7109375" style="36" customWidth="1"/>
    <col min="7946" max="7946" width="18.85546875" style="36" customWidth="1"/>
    <col min="7947" max="7947" width="12.5703125" style="36" bestFit="1" customWidth="1"/>
    <col min="7948" max="7948" width="20" style="36" bestFit="1" customWidth="1"/>
    <col min="7949" max="8194" width="11.42578125" style="36"/>
    <col min="8195" max="8195" width="6.42578125" style="36" customWidth="1"/>
    <col min="8196" max="8196" width="63.5703125" style="36" customWidth="1"/>
    <col min="8197" max="8197" width="32.7109375" style="36" customWidth="1"/>
    <col min="8198" max="8199" width="21.7109375" style="36" customWidth="1"/>
    <col min="8200" max="8200" width="22" style="36" customWidth="1"/>
    <col min="8201" max="8201" width="24.7109375" style="36" customWidth="1"/>
    <col min="8202" max="8202" width="18.85546875" style="36" customWidth="1"/>
    <col min="8203" max="8203" width="12.5703125" style="36" bestFit="1" customWidth="1"/>
    <col min="8204" max="8204" width="20" style="36" bestFit="1" customWidth="1"/>
    <col min="8205" max="8450" width="11.42578125" style="36"/>
    <col min="8451" max="8451" width="6.42578125" style="36" customWidth="1"/>
    <col min="8452" max="8452" width="63.5703125" style="36" customWidth="1"/>
    <col min="8453" max="8453" width="32.7109375" style="36" customWidth="1"/>
    <col min="8454" max="8455" width="21.7109375" style="36" customWidth="1"/>
    <col min="8456" max="8456" width="22" style="36" customWidth="1"/>
    <col min="8457" max="8457" width="24.7109375" style="36" customWidth="1"/>
    <col min="8458" max="8458" width="18.85546875" style="36" customWidth="1"/>
    <col min="8459" max="8459" width="12.5703125" style="36" bestFit="1" customWidth="1"/>
    <col min="8460" max="8460" width="20" style="36" bestFit="1" customWidth="1"/>
    <col min="8461" max="8706" width="11.42578125" style="36"/>
    <col min="8707" max="8707" width="6.42578125" style="36" customWidth="1"/>
    <col min="8708" max="8708" width="63.5703125" style="36" customWidth="1"/>
    <col min="8709" max="8709" width="32.7109375" style="36" customWidth="1"/>
    <col min="8710" max="8711" width="21.7109375" style="36" customWidth="1"/>
    <col min="8712" max="8712" width="22" style="36" customWidth="1"/>
    <col min="8713" max="8713" width="24.7109375" style="36" customWidth="1"/>
    <col min="8714" max="8714" width="18.85546875" style="36" customWidth="1"/>
    <col min="8715" max="8715" width="12.5703125" style="36" bestFit="1" customWidth="1"/>
    <col min="8716" max="8716" width="20" style="36" bestFit="1" customWidth="1"/>
    <col min="8717" max="8962" width="11.42578125" style="36"/>
    <col min="8963" max="8963" width="6.42578125" style="36" customWidth="1"/>
    <col min="8964" max="8964" width="63.5703125" style="36" customWidth="1"/>
    <col min="8965" max="8965" width="32.7109375" style="36" customWidth="1"/>
    <col min="8966" max="8967" width="21.7109375" style="36" customWidth="1"/>
    <col min="8968" max="8968" width="22" style="36" customWidth="1"/>
    <col min="8969" max="8969" width="24.7109375" style="36" customWidth="1"/>
    <col min="8970" max="8970" width="18.85546875" style="36" customWidth="1"/>
    <col min="8971" max="8971" width="12.5703125" style="36" bestFit="1" customWidth="1"/>
    <col min="8972" max="8972" width="20" style="36" bestFit="1" customWidth="1"/>
    <col min="8973" max="9218" width="11.42578125" style="36"/>
    <col min="9219" max="9219" width="6.42578125" style="36" customWidth="1"/>
    <col min="9220" max="9220" width="63.5703125" style="36" customWidth="1"/>
    <col min="9221" max="9221" width="32.7109375" style="36" customWidth="1"/>
    <col min="9222" max="9223" width="21.7109375" style="36" customWidth="1"/>
    <col min="9224" max="9224" width="22" style="36" customWidth="1"/>
    <col min="9225" max="9225" width="24.7109375" style="36" customWidth="1"/>
    <col min="9226" max="9226" width="18.85546875" style="36" customWidth="1"/>
    <col min="9227" max="9227" width="12.5703125" style="36" bestFit="1" customWidth="1"/>
    <col min="9228" max="9228" width="20" style="36" bestFit="1" customWidth="1"/>
    <col min="9229" max="9474" width="11.42578125" style="36"/>
    <col min="9475" max="9475" width="6.42578125" style="36" customWidth="1"/>
    <col min="9476" max="9476" width="63.5703125" style="36" customWidth="1"/>
    <col min="9477" max="9477" width="32.7109375" style="36" customWidth="1"/>
    <col min="9478" max="9479" width="21.7109375" style="36" customWidth="1"/>
    <col min="9480" max="9480" width="22" style="36" customWidth="1"/>
    <col min="9481" max="9481" width="24.7109375" style="36" customWidth="1"/>
    <col min="9482" max="9482" width="18.85546875" style="36" customWidth="1"/>
    <col min="9483" max="9483" width="12.5703125" style="36" bestFit="1" customWidth="1"/>
    <col min="9484" max="9484" width="20" style="36" bestFit="1" customWidth="1"/>
    <col min="9485" max="9730" width="11.42578125" style="36"/>
    <col min="9731" max="9731" width="6.42578125" style="36" customWidth="1"/>
    <col min="9732" max="9732" width="63.5703125" style="36" customWidth="1"/>
    <col min="9733" max="9733" width="32.7109375" style="36" customWidth="1"/>
    <col min="9734" max="9735" width="21.7109375" style="36" customWidth="1"/>
    <col min="9736" max="9736" width="22" style="36" customWidth="1"/>
    <col min="9737" max="9737" width="24.7109375" style="36" customWidth="1"/>
    <col min="9738" max="9738" width="18.85546875" style="36" customWidth="1"/>
    <col min="9739" max="9739" width="12.5703125" style="36" bestFit="1" customWidth="1"/>
    <col min="9740" max="9740" width="20" style="36" bestFit="1" customWidth="1"/>
    <col min="9741" max="9986" width="11.42578125" style="36"/>
    <col min="9987" max="9987" width="6.42578125" style="36" customWidth="1"/>
    <col min="9988" max="9988" width="63.5703125" style="36" customWidth="1"/>
    <col min="9989" max="9989" width="32.7109375" style="36" customWidth="1"/>
    <col min="9990" max="9991" width="21.7109375" style="36" customWidth="1"/>
    <col min="9992" max="9992" width="22" style="36" customWidth="1"/>
    <col min="9993" max="9993" width="24.7109375" style="36" customWidth="1"/>
    <col min="9994" max="9994" width="18.85546875" style="36" customWidth="1"/>
    <col min="9995" max="9995" width="12.5703125" style="36" bestFit="1" customWidth="1"/>
    <col min="9996" max="9996" width="20" style="36" bestFit="1" customWidth="1"/>
    <col min="9997" max="10242" width="11.42578125" style="36"/>
    <col min="10243" max="10243" width="6.42578125" style="36" customWidth="1"/>
    <col min="10244" max="10244" width="63.5703125" style="36" customWidth="1"/>
    <col min="10245" max="10245" width="32.7109375" style="36" customWidth="1"/>
    <col min="10246" max="10247" width="21.7109375" style="36" customWidth="1"/>
    <col min="10248" max="10248" width="22" style="36" customWidth="1"/>
    <col min="10249" max="10249" width="24.7109375" style="36" customWidth="1"/>
    <col min="10250" max="10250" width="18.85546875" style="36" customWidth="1"/>
    <col min="10251" max="10251" width="12.5703125" style="36" bestFit="1" customWidth="1"/>
    <col min="10252" max="10252" width="20" style="36" bestFit="1" customWidth="1"/>
    <col min="10253" max="10498" width="11.42578125" style="36"/>
    <col min="10499" max="10499" width="6.42578125" style="36" customWidth="1"/>
    <col min="10500" max="10500" width="63.5703125" style="36" customWidth="1"/>
    <col min="10501" max="10501" width="32.7109375" style="36" customWidth="1"/>
    <col min="10502" max="10503" width="21.7109375" style="36" customWidth="1"/>
    <col min="10504" max="10504" width="22" style="36" customWidth="1"/>
    <col min="10505" max="10505" width="24.7109375" style="36" customWidth="1"/>
    <col min="10506" max="10506" width="18.85546875" style="36" customWidth="1"/>
    <col min="10507" max="10507" width="12.5703125" style="36" bestFit="1" customWidth="1"/>
    <col min="10508" max="10508" width="20" style="36" bestFit="1" customWidth="1"/>
    <col min="10509" max="10754" width="11.42578125" style="36"/>
    <col min="10755" max="10755" width="6.42578125" style="36" customWidth="1"/>
    <col min="10756" max="10756" width="63.5703125" style="36" customWidth="1"/>
    <col min="10757" max="10757" width="32.7109375" style="36" customWidth="1"/>
    <col min="10758" max="10759" width="21.7109375" style="36" customWidth="1"/>
    <col min="10760" max="10760" width="22" style="36" customWidth="1"/>
    <col min="10761" max="10761" width="24.7109375" style="36" customWidth="1"/>
    <col min="10762" max="10762" width="18.85546875" style="36" customWidth="1"/>
    <col min="10763" max="10763" width="12.5703125" style="36" bestFit="1" customWidth="1"/>
    <col min="10764" max="10764" width="20" style="36" bestFit="1" customWidth="1"/>
    <col min="10765" max="11010" width="11.42578125" style="36"/>
    <col min="11011" max="11011" width="6.42578125" style="36" customWidth="1"/>
    <col min="11012" max="11012" width="63.5703125" style="36" customWidth="1"/>
    <col min="11013" max="11013" width="32.7109375" style="36" customWidth="1"/>
    <col min="11014" max="11015" width="21.7109375" style="36" customWidth="1"/>
    <col min="11016" max="11016" width="22" style="36" customWidth="1"/>
    <col min="11017" max="11017" width="24.7109375" style="36" customWidth="1"/>
    <col min="11018" max="11018" width="18.85546875" style="36" customWidth="1"/>
    <col min="11019" max="11019" width="12.5703125" style="36" bestFit="1" customWidth="1"/>
    <col min="11020" max="11020" width="20" style="36" bestFit="1" customWidth="1"/>
    <col min="11021" max="11266" width="11.42578125" style="36"/>
    <col min="11267" max="11267" width="6.42578125" style="36" customWidth="1"/>
    <col min="11268" max="11268" width="63.5703125" style="36" customWidth="1"/>
    <col min="11269" max="11269" width="32.7109375" style="36" customWidth="1"/>
    <col min="11270" max="11271" width="21.7109375" style="36" customWidth="1"/>
    <col min="11272" max="11272" width="22" style="36" customWidth="1"/>
    <col min="11273" max="11273" width="24.7109375" style="36" customWidth="1"/>
    <col min="11274" max="11274" width="18.85546875" style="36" customWidth="1"/>
    <col min="11275" max="11275" width="12.5703125" style="36" bestFit="1" customWidth="1"/>
    <col min="11276" max="11276" width="20" style="36" bestFit="1" customWidth="1"/>
    <col min="11277" max="11522" width="11.42578125" style="36"/>
    <col min="11523" max="11523" width="6.42578125" style="36" customWidth="1"/>
    <col min="11524" max="11524" width="63.5703125" style="36" customWidth="1"/>
    <col min="11525" max="11525" width="32.7109375" style="36" customWidth="1"/>
    <col min="11526" max="11527" width="21.7109375" style="36" customWidth="1"/>
    <col min="11528" max="11528" width="22" style="36" customWidth="1"/>
    <col min="11529" max="11529" width="24.7109375" style="36" customWidth="1"/>
    <col min="11530" max="11530" width="18.85546875" style="36" customWidth="1"/>
    <col min="11531" max="11531" width="12.5703125" style="36" bestFit="1" customWidth="1"/>
    <col min="11532" max="11532" width="20" style="36" bestFit="1" customWidth="1"/>
    <col min="11533" max="11778" width="11.42578125" style="36"/>
    <col min="11779" max="11779" width="6.42578125" style="36" customWidth="1"/>
    <col min="11780" max="11780" width="63.5703125" style="36" customWidth="1"/>
    <col min="11781" max="11781" width="32.7109375" style="36" customWidth="1"/>
    <col min="11782" max="11783" width="21.7109375" style="36" customWidth="1"/>
    <col min="11784" max="11784" width="22" style="36" customWidth="1"/>
    <col min="11785" max="11785" width="24.7109375" style="36" customWidth="1"/>
    <col min="11786" max="11786" width="18.85546875" style="36" customWidth="1"/>
    <col min="11787" max="11787" width="12.5703125" style="36" bestFit="1" customWidth="1"/>
    <col min="11788" max="11788" width="20" style="36" bestFit="1" customWidth="1"/>
    <col min="11789" max="12034" width="11.42578125" style="36"/>
    <col min="12035" max="12035" width="6.42578125" style="36" customWidth="1"/>
    <col min="12036" max="12036" width="63.5703125" style="36" customWidth="1"/>
    <col min="12037" max="12037" width="32.7109375" style="36" customWidth="1"/>
    <col min="12038" max="12039" width="21.7109375" style="36" customWidth="1"/>
    <col min="12040" max="12040" width="22" style="36" customWidth="1"/>
    <col min="12041" max="12041" width="24.7109375" style="36" customWidth="1"/>
    <col min="12042" max="12042" width="18.85546875" style="36" customWidth="1"/>
    <col min="12043" max="12043" width="12.5703125" style="36" bestFit="1" customWidth="1"/>
    <col min="12044" max="12044" width="20" style="36" bestFit="1" customWidth="1"/>
    <col min="12045" max="12290" width="11.42578125" style="36"/>
    <col min="12291" max="12291" width="6.42578125" style="36" customWidth="1"/>
    <col min="12292" max="12292" width="63.5703125" style="36" customWidth="1"/>
    <col min="12293" max="12293" width="32.7109375" style="36" customWidth="1"/>
    <col min="12294" max="12295" width="21.7109375" style="36" customWidth="1"/>
    <col min="12296" max="12296" width="22" style="36" customWidth="1"/>
    <col min="12297" max="12297" width="24.7109375" style="36" customWidth="1"/>
    <col min="12298" max="12298" width="18.85546875" style="36" customWidth="1"/>
    <col min="12299" max="12299" width="12.5703125" style="36" bestFit="1" customWidth="1"/>
    <col min="12300" max="12300" width="20" style="36" bestFit="1" customWidth="1"/>
    <col min="12301" max="12546" width="11.42578125" style="36"/>
    <col min="12547" max="12547" width="6.42578125" style="36" customWidth="1"/>
    <col min="12548" max="12548" width="63.5703125" style="36" customWidth="1"/>
    <col min="12549" max="12549" width="32.7109375" style="36" customWidth="1"/>
    <col min="12550" max="12551" width="21.7109375" style="36" customWidth="1"/>
    <col min="12552" max="12552" width="22" style="36" customWidth="1"/>
    <col min="12553" max="12553" width="24.7109375" style="36" customWidth="1"/>
    <col min="12554" max="12554" width="18.85546875" style="36" customWidth="1"/>
    <col min="12555" max="12555" width="12.5703125" style="36" bestFit="1" customWidth="1"/>
    <col min="12556" max="12556" width="20" style="36" bestFit="1" customWidth="1"/>
    <col min="12557" max="12802" width="11.42578125" style="36"/>
    <col min="12803" max="12803" width="6.42578125" style="36" customWidth="1"/>
    <col min="12804" max="12804" width="63.5703125" style="36" customWidth="1"/>
    <col min="12805" max="12805" width="32.7109375" style="36" customWidth="1"/>
    <col min="12806" max="12807" width="21.7109375" style="36" customWidth="1"/>
    <col min="12808" max="12808" width="22" style="36" customWidth="1"/>
    <col min="12809" max="12809" width="24.7109375" style="36" customWidth="1"/>
    <col min="12810" max="12810" width="18.85546875" style="36" customWidth="1"/>
    <col min="12811" max="12811" width="12.5703125" style="36" bestFit="1" customWidth="1"/>
    <col min="12812" max="12812" width="20" style="36" bestFit="1" customWidth="1"/>
    <col min="12813" max="13058" width="11.42578125" style="36"/>
    <col min="13059" max="13059" width="6.42578125" style="36" customWidth="1"/>
    <col min="13060" max="13060" width="63.5703125" style="36" customWidth="1"/>
    <col min="13061" max="13061" width="32.7109375" style="36" customWidth="1"/>
    <col min="13062" max="13063" width="21.7109375" style="36" customWidth="1"/>
    <col min="13064" max="13064" width="22" style="36" customWidth="1"/>
    <col min="13065" max="13065" width="24.7109375" style="36" customWidth="1"/>
    <col min="13066" max="13066" width="18.85546875" style="36" customWidth="1"/>
    <col min="13067" max="13067" width="12.5703125" style="36" bestFit="1" customWidth="1"/>
    <col min="13068" max="13068" width="20" style="36" bestFit="1" customWidth="1"/>
    <col min="13069" max="13314" width="11.42578125" style="36"/>
    <col min="13315" max="13315" width="6.42578125" style="36" customWidth="1"/>
    <col min="13316" max="13316" width="63.5703125" style="36" customWidth="1"/>
    <col min="13317" max="13317" width="32.7109375" style="36" customWidth="1"/>
    <col min="13318" max="13319" width="21.7109375" style="36" customWidth="1"/>
    <col min="13320" max="13320" width="22" style="36" customWidth="1"/>
    <col min="13321" max="13321" width="24.7109375" style="36" customWidth="1"/>
    <col min="13322" max="13322" width="18.85546875" style="36" customWidth="1"/>
    <col min="13323" max="13323" width="12.5703125" style="36" bestFit="1" customWidth="1"/>
    <col min="13324" max="13324" width="20" style="36" bestFit="1" customWidth="1"/>
    <col min="13325" max="13570" width="11.42578125" style="36"/>
    <col min="13571" max="13571" width="6.42578125" style="36" customWidth="1"/>
    <col min="13572" max="13572" width="63.5703125" style="36" customWidth="1"/>
    <col min="13573" max="13573" width="32.7109375" style="36" customWidth="1"/>
    <col min="13574" max="13575" width="21.7109375" style="36" customWidth="1"/>
    <col min="13576" max="13576" width="22" style="36" customWidth="1"/>
    <col min="13577" max="13577" width="24.7109375" style="36" customWidth="1"/>
    <col min="13578" max="13578" width="18.85546875" style="36" customWidth="1"/>
    <col min="13579" max="13579" width="12.5703125" style="36" bestFit="1" customWidth="1"/>
    <col min="13580" max="13580" width="20" style="36" bestFit="1" customWidth="1"/>
    <col min="13581" max="13826" width="11.42578125" style="36"/>
    <col min="13827" max="13827" width="6.42578125" style="36" customWidth="1"/>
    <col min="13828" max="13828" width="63.5703125" style="36" customWidth="1"/>
    <col min="13829" max="13829" width="32.7109375" style="36" customWidth="1"/>
    <col min="13830" max="13831" width="21.7109375" style="36" customWidth="1"/>
    <col min="13832" max="13832" width="22" style="36" customWidth="1"/>
    <col min="13833" max="13833" width="24.7109375" style="36" customWidth="1"/>
    <col min="13834" max="13834" width="18.85546875" style="36" customWidth="1"/>
    <col min="13835" max="13835" width="12.5703125" style="36" bestFit="1" customWidth="1"/>
    <col min="13836" max="13836" width="20" style="36" bestFit="1" customWidth="1"/>
    <col min="13837" max="14082" width="11.42578125" style="36"/>
    <col min="14083" max="14083" width="6.42578125" style="36" customWidth="1"/>
    <col min="14084" max="14084" width="63.5703125" style="36" customWidth="1"/>
    <col min="14085" max="14085" width="32.7109375" style="36" customWidth="1"/>
    <col min="14086" max="14087" width="21.7109375" style="36" customWidth="1"/>
    <col min="14088" max="14088" width="22" style="36" customWidth="1"/>
    <col min="14089" max="14089" width="24.7109375" style="36" customWidth="1"/>
    <col min="14090" max="14090" width="18.85546875" style="36" customWidth="1"/>
    <col min="14091" max="14091" width="12.5703125" style="36" bestFit="1" customWidth="1"/>
    <col min="14092" max="14092" width="20" style="36" bestFit="1" customWidth="1"/>
    <col min="14093" max="14338" width="11.42578125" style="36"/>
    <col min="14339" max="14339" width="6.42578125" style="36" customWidth="1"/>
    <col min="14340" max="14340" width="63.5703125" style="36" customWidth="1"/>
    <col min="14341" max="14341" width="32.7109375" style="36" customWidth="1"/>
    <col min="14342" max="14343" width="21.7109375" style="36" customWidth="1"/>
    <col min="14344" max="14344" width="22" style="36" customWidth="1"/>
    <col min="14345" max="14345" width="24.7109375" style="36" customWidth="1"/>
    <col min="14346" max="14346" width="18.85546875" style="36" customWidth="1"/>
    <col min="14347" max="14347" width="12.5703125" style="36" bestFit="1" customWidth="1"/>
    <col min="14348" max="14348" width="20" style="36" bestFit="1" customWidth="1"/>
    <col min="14349" max="14594" width="11.42578125" style="36"/>
    <col min="14595" max="14595" width="6.42578125" style="36" customWidth="1"/>
    <col min="14596" max="14596" width="63.5703125" style="36" customWidth="1"/>
    <col min="14597" max="14597" width="32.7109375" style="36" customWidth="1"/>
    <col min="14598" max="14599" width="21.7109375" style="36" customWidth="1"/>
    <col min="14600" max="14600" width="22" style="36" customWidth="1"/>
    <col min="14601" max="14601" width="24.7109375" style="36" customWidth="1"/>
    <col min="14602" max="14602" width="18.85546875" style="36" customWidth="1"/>
    <col min="14603" max="14603" width="12.5703125" style="36" bestFit="1" customWidth="1"/>
    <col min="14604" max="14604" width="20" style="36" bestFit="1" customWidth="1"/>
    <col min="14605" max="14850" width="11.42578125" style="36"/>
    <col min="14851" max="14851" width="6.42578125" style="36" customWidth="1"/>
    <col min="14852" max="14852" width="63.5703125" style="36" customWidth="1"/>
    <col min="14853" max="14853" width="32.7109375" style="36" customWidth="1"/>
    <col min="14854" max="14855" width="21.7109375" style="36" customWidth="1"/>
    <col min="14856" max="14856" width="22" style="36" customWidth="1"/>
    <col min="14857" max="14857" width="24.7109375" style="36" customWidth="1"/>
    <col min="14858" max="14858" width="18.85546875" style="36" customWidth="1"/>
    <col min="14859" max="14859" width="12.5703125" style="36" bestFit="1" customWidth="1"/>
    <col min="14860" max="14860" width="20" style="36" bestFit="1" customWidth="1"/>
    <col min="14861" max="15106" width="11.42578125" style="36"/>
    <col min="15107" max="15107" width="6.42578125" style="36" customWidth="1"/>
    <col min="15108" max="15108" width="63.5703125" style="36" customWidth="1"/>
    <col min="15109" max="15109" width="32.7109375" style="36" customWidth="1"/>
    <col min="15110" max="15111" width="21.7109375" style="36" customWidth="1"/>
    <col min="15112" max="15112" width="22" style="36" customWidth="1"/>
    <col min="15113" max="15113" width="24.7109375" style="36" customWidth="1"/>
    <col min="15114" max="15114" width="18.85546875" style="36" customWidth="1"/>
    <col min="15115" max="15115" width="12.5703125" style="36" bestFit="1" customWidth="1"/>
    <col min="15116" max="15116" width="20" style="36" bestFit="1" customWidth="1"/>
    <col min="15117" max="15362" width="11.42578125" style="36"/>
    <col min="15363" max="15363" width="6.42578125" style="36" customWidth="1"/>
    <col min="15364" max="15364" width="63.5703125" style="36" customWidth="1"/>
    <col min="15365" max="15365" width="32.7109375" style="36" customWidth="1"/>
    <col min="15366" max="15367" width="21.7109375" style="36" customWidth="1"/>
    <col min="15368" max="15368" width="22" style="36" customWidth="1"/>
    <col min="15369" max="15369" width="24.7109375" style="36" customWidth="1"/>
    <col min="15370" max="15370" width="18.85546875" style="36" customWidth="1"/>
    <col min="15371" max="15371" width="12.5703125" style="36" bestFit="1" customWidth="1"/>
    <col min="15372" max="15372" width="20" style="36" bestFit="1" customWidth="1"/>
    <col min="15373" max="15618" width="11.42578125" style="36"/>
    <col min="15619" max="15619" width="6.42578125" style="36" customWidth="1"/>
    <col min="15620" max="15620" width="63.5703125" style="36" customWidth="1"/>
    <col min="15621" max="15621" width="32.7109375" style="36" customWidth="1"/>
    <col min="15622" max="15623" width="21.7109375" style="36" customWidth="1"/>
    <col min="15624" max="15624" width="22" style="36" customWidth="1"/>
    <col min="15625" max="15625" width="24.7109375" style="36" customWidth="1"/>
    <col min="15626" max="15626" width="18.85546875" style="36" customWidth="1"/>
    <col min="15627" max="15627" width="12.5703125" style="36" bestFit="1" customWidth="1"/>
    <col min="15628" max="15628" width="20" style="36" bestFit="1" customWidth="1"/>
    <col min="15629" max="15874" width="11.42578125" style="36"/>
    <col min="15875" max="15875" width="6.42578125" style="36" customWidth="1"/>
    <col min="15876" max="15876" width="63.5703125" style="36" customWidth="1"/>
    <col min="15877" max="15877" width="32.7109375" style="36" customWidth="1"/>
    <col min="15878" max="15879" width="21.7109375" style="36" customWidth="1"/>
    <col min="15880" max="15880" width="22" style="36" customWidth="1"/>
    <col min="15881" max="15881" width="24.7109375" style="36" customWidth="1"/>
    <col min="15882" max="15882" width="18.85546875" style="36" customWidth="1"/>
    <col min="15883" max="15883" width="12.5703125" style="36" bestFit="1" customWidth="1"/>
    <col min="15884" max="15884" width="20" style="36" bestFit="1" customWidth="1"/>
    <col min="15885" max="16130" width="11.42578125" style="36"/>
    <col min="16131" max="16131" width="6.42578125" style="36" customWidth="1"/>
    <col min="16132" max="16132" width="63.5703125" style="36" customWidth="1"/>
    <col min="16133" max="16133" width="32.7109375" style="36" customWidth="1"/>
    <col min="16134" max="16135" width="21.7109375" style="36" customWidth="1"/>
    <col min="16136" max="16136" width="22" style="36" customWidth="1"/>
    <col min="16137" max="16137" width="24.7109375" style="36" customWidth="1"/>
    <col min="16138" max="16138" width="18.85546875" style="36" customWidth="1"/>
    <col min="16139" max="16139" width="12.5703125" style="36" bestFit="1" customWidth="1"/>
    <col min="16140" max="16140" width="20" style="36" bestFit="1" customWidth="1"/>
    <col min="16141" max="16384" width="11.42578125" style="36"/>
  </cols>
  <sheetData>
    <row r="1" spans="1:11" s="53" customFormat="1" ht="36" customHeight="1" x14ac:dyDescent="0.25">
      <c r="A1" s="1118"/>
      <c r="B1" s="1114" t="s">
        <v>13</v>
      </c>
      <c r="C1" s="1114"/>
      <c r="D1" s="1114"/>
      <c r="E1" s="1114"/>
      <c r="F1" s="1115"/>
      <c r="I1" s="52"/>
    </row>
    <row r="2" spans="1:11" s="53" customFormat="1" ht="36" customHeight="1" x14ac:dyDescent="0.25">
      <c r="A2" s="1119"/>
      <c r="B2" s="1114" t="s">
        <v>1</v>
      </c>
      <c r="C2" s="1114"/>
      <c r="D2" s="1114"/>
      <c r="E2" s="1114"/>
      <c r="F2" s="1116"/>
      <c r="I2" s="52"/>
    </row>
    <row r="3" spans="1:11" s="53" customFormat="1" ht="36" customHeight="1" x14ac:dyDescent="0.25">
      <c r="A3" s="1120"/>
      <c r="B3" s="1114" t="s">
        <v>2</v>
      </c>
      <c r="C3" s="1114"/>
      <c r="D3" s="1121" t="s">
        <v>3</v>
      </c>
      <c r="E3" s="1122"/>
      <c r="F3" s="1117"/>
      <c r="I3" s="52"/>
    </row>
    <row r="4" spans="1:11" s="53" customFormat="1" ht="41.25" customHeight="1" x14ac:dyDescent="0.25">
      <c r="F4" s="161"/>
      <c r="I4" s="52"/>
    </row>
    <row r="5" spans="1:11" s="53" customFormat="1" ht="17.25" customHeight="1" x14ac:dyDescent="0.25">
      <c r="A5" s="1245" t="s">
        <v>14</v>
      </c>
      <c r="B5" s="1246"/>
      <c r="C5" s="1247" t="s">
        <v>15</v>
      </c>
      <c r="D5" s="1248"/>
      <c r="E5" s="1248"/>
      <c r="F5" s="1249"/>
      <c r="G5" s="36"/>
      <c r="H5" s="36"/>
      <c r="I5" s="54"/>
      <c r="J5" s="36"/>
      <c r="K5" s="36"/>
    </row>
    <row r="6" spans="1:11" s="53" customFormat="1" ht="18" customHeight="1" x14ac:dyDescent="0.25">
      <c r="A6" s="1245" t="s">
        <v>16</v>
      </c>
      <c r="B6" s="1246"/>
      <c r="C6" s="1250" t="s">
        <v>17</v>
      </c>
      <c r="D6" s="1250"/>
      <c r="E6" s="1250"/>
      <c r="F6" s="1250"/>
      <c r="G6" s="36"/>
      <c r="H6" s="36"/>
      <c r="I6" s="54"/>
      <c r="J6" s="36"/>
      <c r="K6" s="36"/>
    </row>
    <row r="7" spans="1:11" s="53" customFormat="1" ht="15" x14ac:dyDescent="0.25">
      <c r="A7" s="1251" t="s">
        <v>18</v>
      </c>
      <c r="B7" s="1252"/>
      <c r="C7" s="1253" t="s">
        <v>19</v>
      </c>
      <c r="D7" s="1254"/>
      <c r="E7" s="1254"/>
      <c r="F7" s="1255"/>
      <c r="G7" s="36"/>
      <c r="H7" s="36"/>
      <c r="I7" s="54"/>
      <c r="J7" s="36"/>
      <c r="K7" s="36"/>
    </row>
    <row r="8" spans="1:11" s="53" customFormat="1" ht="104.25" customHeight="1" x14ac:dyDescent="0.25">
      <c r="A8" s="1251" t="s">
        <v>20</v>
      </c>
      <c r="B8" s="1252"/>
      <c r="C8" s="1250" t="s">
        <v>21</v>
      </c>
      <c r="D8" s="1250"/>
      <c r="E8" s="1250"/>
      <c r="F8" s="1250"/>
      <c r="G8" s="36"/>
      <c r="H8" s="36"/>
      <c r="I8" s="54"/>
      <c r="J8" s="36"/>
      <c r="K8" s="36"/>
    </row>
    <row r="9" spans="1:11" s="53" customFormat="1" ht="39" customHeight="1" x14ac:dyDescent="0.25">
      <c r="A9" s="1245" t="s">
        <v>22</v>
      </c>
      <c r="B9" s="1246"/>
      <c r="C9" s="1250" t="s">
        <v>23</v>
      </c>
      <c r="D9" s="1250"/>
      <c r="E9" s="1250"/>
      <c r="F9" s="1250"/>
      <c r="G9" s="36"/>
      <c r="H9" s="36"/>
      <c r="I9" s="54"/>
      <c r="J9" s="36"/>
    </row>
    <row r="10" spans="1:11" s="53" customFormat="1" ht="33" customHeight="1" x14ac:dyDescent="0.25">
      <c r="A10" s="1251" t="s">
        <v>24</v>
      </c>
      <c r="B10" s="1252"/>
      <c r="C10" s="1250" t="s">
        <v>25</v>
      </c>
      <c r="D10" s="1250"/>
      <c r="E10" s="1250"/>
      <c r="F10" s="1250"/>
      <c r="G10" s="36"/>
      <c r="H10" s="36"/>
      <c r="I10" s="54"/>
      <c r="J10" s="36"/>
      <c r="K10" s="36"/>
    </row>
    <row r="11" spans="1:11" s="53" customFormat="1" ht="39" customHeight="1" x14ac:dyDescent="0.25">
      <c r="A11" s="1251" t="s">
        <v>26</v>
      </c>
      <c r="B11" s="1252"/>
      <c r="C11" s="1250" t="s">
        <v>27</v>
      </c>
      <c r="D11" s="1250"/>
      <c r="E11" s="1250"/>
      <c r="F11" s="1250"/>
      <c r="G11" s="36"/>
      <c r="H11" s="36"/>
      <c r="I11" s="54"/>
      <c r="J11" s="36"/>
      <c r="K11" s="36"/>
    </row>
    <row r="12" spans="1:11" s="53" customFormat="1" ht="20.25" customHeight="1" x14ac:dyDescent="0.25">
      <c r="A12" s="1245" t="s">
        <v>28</v>
      </c>
      <c r="B12" s="1246"/>
      <c r="C12" s="1250" t="s">
        <v>29</v>
      </c>
      <c r="D12" s="1250"/>
      <c r="E12" s="1250"/>
      <c r="F12" s="1250"/>
      <c r="G12" s="36"/>
      <c r="H12" s="36"/>
      <c r="I12" s="54"/>
      <c r="J12" s="36"/>
      <c r="K12" s="36"/>
    </row>
    <row r="13" spans="1:11" s="53" customFormat="1" ht="24.75" customHeight="1" x14ac:dyDescent="0.25">
      <c r="A13" s="1256" t="s">
        <v>30</v>
      </c>
      <c r="B13" s="1257"/>
      <c r="C13" s="82" t="s">
        <v>31</v>
      </c>
      <c r="D13" s="1260" t="s">
        <v>32</v>
      </c>
      <c r="E13" s="1260"/>
      <c r="F13" s="1260">
        <v>2024</v>
      </c>
      <c r="G13" s="36"/>
      <c r="H13" s="36"/>
      <c r="I13" s="54"/>
      <c r="J13" s="36"/>
      <c r="K13" s="36"/>
    </row>
    <row r="14" spans="1:11" s="53" customFormat="1" x14ac:dyDescent="0.25">
      <c r="A14" s="1258"/>
      <c r="B14" s="1259"/>
      <c r="C14" s="82" t="s">
        <v>33</v>
      </c>
      <c r="D14" s="1260" t="s">
        <v>34</v>
      </c>
      <c r="E14" s="1260"/>
      <c r="F14" s="1260"/>
      <c r="G14" s="36"/>
      <c r="H14" s="36"/>
      <c r="I14" s="54"/>
      <c r="J14" s="36"/>
      <c r="K14" s="36"/>
    </row>
    <row r="15" spans="1:11" ht="15" x14ac:dyDescent="0.25">
      <c r="B15" s="70"/>
    </row>
    <row r="16" spans="1:11" ht="15" x14ac:dyDescent="0.25">
      <c r="B16" s="3"/>
    </row>
    <row r="17" spans="1:13" ht="15" x14ac:dyDescent="0.25">
      <c r="B17" s="3"/>
    </row>
    <row r="18" spans="1:13" ht="16.5" thickBot="1" x14ac:dyDescent="0.3">
      <c r="A18" s="25" t="s">
        <v>35</v>
      </c>
      <c r="C18" s="30"/>
      <c r="D18" s="26"/>
      <c r="E18" s="30"/>
      <c r="F18" s="163"/>
      <c r="G18" s="30"/>
      <c r="H18" s="30"/>
      <c r="I18" s="27"/>
      <c r="J18" s="30"/>
      <c r="K18" s="71" t="s">
        <v>36</v>
      </c>
    </row>
    <row r="19" spans="1:13" s="47" customFormat="1" ht="48" customHeight="1" thickBot="1" x14ac:dyDescent="0.3">
      <c r="A19" s="122" t="s">
        <v>37</v>
      </c>
      <c r="B19" s="122" t="s">
        <v>38</v>
      </c>
      <c r="C19" s="122" t="s">
        <v>39</v>
      </c>
      <c r="D19" s="122" t="s">
        <v>40</v>
      </c>
      <c r="E19" s="122" t="s">
        <v>41</v>
      </c>
      <c r="F19" s="850" t="s">
        <v>42</v>
      </c>
      <c r="G19" s="901" t="s">
        <v>43</v>
      </c>
      <c r="H19" s="851" t="s">
        <v>44</v>
      </c>
      <c r="I19" s="854" t="s">
        <v>45</v>
      </c>
      <c r="J19" s="886" t="s">
        <v>46</v>
      </c>
      <c r="K19" s="853" t="s">
        <v>47</v>
      </c>
      <c r="L19" s="852" t="s">
        <v>48</v>
      </c>
      <c r="M19" s="854" t="s">
        <v>49</v>
      </c>
    </row>
    <row r="20" spans="1:13" ht="18.75" customHeight="1" x14ac:dyDescent="0.25">
      <c r="A20" s="1212" t="s">
        <v>50</v>
      </c>
      <c r="B20" s="1182">
        <v>1</v>
      </c>
      <c r="C20" s="1185" t="s">
        <v>51</v>
      </c>
      <c r="D20" s="1188" t="s">
        <v>52</v>
      </c>
      <c r="E20" s="143">
        <v>2024</v>
      </c>
      <c r="F20" s="867">
        <v>5400</v>
      </c>
      <c r="G20" s="1191">
        <f>SUM(F20:F24)</f>
        <v>41800</v>
      </c>
      <c r="H20" s="933">
        <v>2816</v>
      </c>
      <c r="I20" s="1194">
        <f>SUM(H20:H24)</f>
        <v>2816</v>
      </c>
      <c r="J20" s="920">
        <v>3255102025</v>
      </c>
      <c r="K20" s="1209">
        <f>+J20+J21+J22+J23+J24</f>
        <v>26129249716</v>
      </c>
      <c r="L20" s="144">
        <v>2030477634</v>
      </c>
      <c r="M20" s="1161">
        <f>+L20+L21+L22+L23+L24</f>
        <v>2030477634</v>
      </c>
    </row>
    <row r="21" spans="1:13" ht="18.75" customHeight="1" x14ac:dyDescent="0.25">
      <c r="A21" s="1213"/>
      <c r="B21" s="1183"/>
      <c r="C21" s="1186"/>
      <c r="D21" s="1189"/>
      <c r="E21" s="145">
        <v>2025</v>
      </c>
      <c r="F21" s="868">
        <v>11600</v>
      </c>
      <c r="G21" s="1192"/>
      <c r="H21" s="934"/>
      <c r="I21" s="1195"/>
      <c r="J21" s="887">
        <v>7224846367</v>
      </c>
      <c r="K21" s="1210"/>
      <c r="L21" s="146">
        <v>0</v>
      </c>
      <c r="M21" s="1162"/>
    </row>
    <row r="22" spans="1:13" ht="18.75" customHeight="1" x14ac:dyDescent="0.25">
      <c r="A22" s="1213"/>
      <c r="B22" s="1183"/>
      <c r="C22" s="1186"/>
      <c r="D22" s="1189"/>
      <c r="E22" s="145">
        <v>2026</v>
      </c>
      <c r="F22" s="868">
        <v>12400</v>
      </c>
      <c r="G22" s="1192"/>
      <c r="H22" s="935"/>
      <c r="I22" s="1195"/>
      <c r="J22" s="887">
        <v>7753053774</v>
      </c>
      <c r="K22" s="1210"/>
      <c r="L22" s="146">
        <v>0</v>
      </c>
      <c r="M22" s="1162"/>
    </row>
    <row r="23" spans="1:13" ht="18.75" customHeight="1" x14ac:dyDescent="0.25">
      <c r="A23" s="1213"/>
      <c r="B23" s="1183"/>
      <c r="C23" s="1186"/>
      <c r="D23" s="1189"/>
      <c r="E23" s="145">
        <v>2027</v>
      </c>
      <c r="F23" s="868">
        <v>12400</v>
      </c>
      <c r="G23" s="1192"/>
      <c r="H23" s="934"/>
      <c r="I23" s="1195"/>
      <c r="J23" s="887">
        <v>7896247550</v>
      </c>
      <c r="K23" s="1210"/>
      <c r="L23" s="146">
        <v>0</v>
      </c>
      <c r="M23" s="1162"/>
    </row>
    <row r="24" spans="1:13" ht="18.75" customHeight="1" thickBot="1" x14ac:dyDescent="0.3">
      <c r="A24" s="1213"/>
      <c r="B24" s="1184"/>
      <c r="C24" s="1187"/>
      <c r="D24" s="1190"/>
      <c r="E24" s="147"/>
      <c r="F24" s="869"/>
      <c r="G24" s="1193"/>
      <c r="H24" s="936"/>
      <c r="I24" s="1196"/>
      <c r="J24" s="888"/>
      <c r="K24" s="1211"/>
      <c r="L24" s="148"/>
      <c r="M24" s="1163"/>
    </row>
    <row r="25" spans="1:13" ht="18.75" customHeight="1" x14ac:dyDescent="0.25">
      <c r="A25" s="1213"/>
      <c r="B25" s="1236">
        <v>2</v>
      </c>
      <c r="C25" s="1218" t="s">
        <v>53</v>
      </c>
      <c r="D25" s="1239" t="s">
        <v>52</v>
      </c>
      <c r="E25" s="137">
        <v>2024</v>
      </c>
      <c r="F25" s="870">
        <v>600</v>
      </c>
      <c r="G25" s="1242">
        <f>SUM(F25:F29)</f>
        <v>5000</v>
      </c>
      <c r="H25" s="1034">
        <v>119</v>
      </c>
      <c r="I25" s="1197">
        <f>SUM(H25:H29)</f>
        <v>119</v>
      </c>
      <c r="J25" s="921">
        <v>235569952</v>
      </c>
      <c r="K25" s="1221">
        <f>+J25+J26+J27+J28+J29</f>
        <v>700297147</v>
      </c>
      <c r="L25" s="138">
        <v>203678137</v>
      </c>
      <c r="M25" s="1203">
        <f>+L25+L26+L27+L28+L29</f>
        <v>203678137</v>
      </c>
    </row>
    <row r="26" spans="1:13" ht="18.75" customHeight="1" x14ac:dyDescent="0.25">
      <c r="A26" s="1213"/>
      <c r="B26" s="1237"/>
      <c r="C26" s="1219"/>
      <c r="D26" s="1240"/>
      <c r="E26" s="139">
        <v>2025</v>
      </c>
      <c r="F26" s="871">
        <v>1400</v>
      </c>
      <c r="G26" s="1243"/>
      <c r="H26" s="855"/>
      <c r="I26" s="1198"/>
      <c r="J26" s="889">
        <v>147344535</v>
      </c>
      <c r="K26" s="1222"/>
      <c r="L26" s="140">
        <v>0</v>
      </c>
      <c r="M26" s="1204"/>
    </row>
    <row r="27" spans="1:13" ht="18.75" customHeight="1" x14ac:dyDescent="0.25">
      <c r="A27" s="1213"/>
      <c r="B27" s="1237"/>
      <c r="C27" s="1219"/>
      <c r="D27" s="1240"/>
      <c r="E27" s="139">
        <v>2026</v>
      </c>
      <c r="F27" s="871">
        <v>1500</v>
      </c>
      <c r="G27" s="1243"/>
      <c r="H27" s="856"/>
      <c r="I27" s="1198"/>
      <c r="J27" s="889">
        <v>157901821</v>
      </c>
      <c r="K27" s="1222"/>
      <c r="L27" s="140">
        <v>0</v>
      </c>
      <c r="M27" s="1204"/>
    </row>
    <row r="28" spans="1:13" ht="18.75" customHeight="1" x14ac:dyDescent="0.25">
      <c r="A28" s="1213"/>
      <c r="B28" s="1237"/>
      <c r="C28" s="1219"/>
      <c r="D28" s="1240"/>
      <c r="E28" s="139">
        <v>2027</v>
      </c>
      <c r="F28" s="871">
        <v>1500</v>
      </c>
      <c r="G28" s="1243"/>
      <c r="H28" s="855"/>
      <c r="I28" s="1198"/>
      <c r="J28" s="889">
        <v>159480839</v>
      </c>
      <c r="K28" s="1222"/>
      <c r="L28" s="140">
        <v>0</v>
      </c>
      <c r="M28" s="1204"/>
    </row>
    <row r="29" spans="1:13" ht="18.75" customHeight="1" thickBot="1" x14ac:dyDescent="0.3">
      <c r="A29" s="1213"/>
      <c r="B29" s="1238"/>
      <c r="C29" s="1220"/>
      <c r="D29" s="1241"/>
      <c r="E29" s="141"/>
      <c r="F29" s="872"/>
      <c r="G29" s="1244"/>
      <c r="H29" s="857"/>
      <c r="I29" s="1199"/>
      <c r="J29" s="890"/>
      <c r="K29" s="1223"/>
      <c r="L29" s="142"/>
      <c r="M29" s="1205"/>
    </row>
    <row r="30" spans="1:13" ht="18.75" customHeight="1" x14ac:dyDescent="0.25">
      <c r="A30" s="1213"/>
      <c r="B30" s="1224">
        <v>3</v>
      </c>
      <c r="C30" s="1215" t="s">
        <v>54</v>
      </c>
      <c r="D30" s="1227" t="s">
        <v>52</v>
      </c>
      <c r="E30" s="149">
        <v>2024</v>
      </c>
      <c r="F30" s="873">
        <v>4000</v>
      </c>
      <c r="G30" s="1173">
        <f>SUM(F30:F34)</f>
        <v>23200</v>
      </c>
      <c r="H30" s="937">
        <v>1910</v>
      </c>
      <c r="I30" s="1230">
        <f>SUM(H30:H34)</f>
        <v>1910</v>
      </c>
      <c r="J30" s="922">
        <v>1241045946</v>
      </c>
      <c r="K30" s="1233">
        <f>+J30+J31+J32+J33+J34</f>
        <v>3914845020</v>
      </c>
      <c r="L30" s="150">
        <v>975797210</v>
      </c>
      <c r="M30" s="1206">
        <f>+L30+L31+L32+L33+L34</f>
        <v>975797210</v>
      </c>
    </row>
    <row r="31" spans="1:13" ht="18.75" customHeight="1" x14ac:dyDescent="0.25">
      <c r="A31" s="1213"/>
      <c r="B31" s="1225"/>
      <c r="C31" s="1216"/>
      <c r="D31" s="1228"/>
      <c r="E31" s="133">
        <v>2025</v>
      </c>
      <c r="F31" s="874">
        <v>7000</v>
      </c>
      <c r="G31" s="1174"/>
      <c r="H31" s="938"/>
      <c r="I31" s="1231"/>
      <c r="J31" s="891">
        <v>956085731</v>
      </c>
      <c r="K31" s="1234"/>
      <c r="L31" s="134">
        <v>0</v>
      </c>
      <c r="M31" s="1207"/>
    </row>
    <row r="32" spans="1:13" ht="18.75" customHeight="1" x14ac:dyDescent="0.25">
      <c r="A32" s="1213"/>
      <c r="B32" s="1225"/>
      <c r="C32" s="1216"/>
      <c r="D32" s="1228"/>
      <c r="E32" s="133">
        <v>2026</v>
      </c>
      <c r="F32" s="874">
        <v>6100</v>
      </c>
      <c r="G32" s="1174"/>
      <c r="H32" s="939"/>
      <c r="I32" s="1231"/>
      <c r="J32" s="891">
        <v>939880886</v>
      </c>
      <c r="K32" s="1234"/>
      <c r="L32" s="134">
        <v>0</v>
      </c>
      <c r="M32" s="1207"/>
    </row>
    <row r="33" spans="1:13" ht="18.75" customHeight="1" x14ac:dyDescent="0.25">
      <c r="A33" s="1213"/>
      <c r="B33" s="1225"/>
      <c r="C33" s="1216"/>
      <c r="D33" s="1228"/>
      <c r="E33" s="133">
        <v>2027</v>
      </c>
      <c r="F33" s="874">
        <v>6100</v>
      </c>
      <c r="G33" s="1174"/>
      <c r="H33" s="938"/>
      <c r="I33" s="1231"/>
      <c r="J33" s="891">
        <v>777832457</v>
      </c>
      <c r="K33" s="1234"/>
      <c r="L33" s="134">
        <v>0</v>
      </c>
      <c r="M33" s="1207"/>
    </row>
    <row r="34" spans="1:13" ht="18.75" customHeight="1" x14ac:dyDescent="0.25">
      <c r="A34" s="1213"/>
      <c r="B34" s="1226"/>
      <c r="C34" s="1217"/>
      <c r="D34" s="1229"/>
      <c r="E34" s="151"/>
      <c r="F34" s="875"/>
      <c r="G34" s="1175"/>
      <c r="H34" s="940"/>
      <c r="I34" s="1232"/>
      <c r="J34" s="892"/>
      <c r="K34" s="1235"/>
      <c r="L34" s="152"/>
      <c r="M34" s="1208"/>
    </row>
    <row r="35" spans="1:13" ht="18.75" customHeight="1" x14ac:dyDescent="0.25">
      <c r="A35" s="1213"/>
      <c r="B35" s="1164">
        <v>4</v>
      </c>
      <c r="C35" s="1167" t="s">
        <v>55</v>
      </c>
      <c r="D35" s="1170" t="s">
        <v>52</v>
      </c>
      <c r="E35" s="153">
        <v>2024</v>
      </c>
      <c r="F35" s="876">
        <v>24720</v>
      </c>
      <c r="G35" s="1173">
        <f>SUM(F35:F39)</f>
        <v>174241</v>
      </c>
      <c r="H35" s="1031">
        <v>3701</v>
      </c>
      <c r="I35" s="1200">
        <f>SUM(H35:H39)</f>
        <v>3701</v>
      </c>
      <c r="J35" s="923">
        <v>4701479702</v>
      </c>
      <c r="K35" s="1176">
        <f>+J35+J36+J37+J38+J39</f>
        <v>50269231802</v>
      </c>
      <c r="L35" s="154">
        <v>3393251590</v>
      </c>
      <c r="M35" s="1179">
        <f>+L35+L36+L37+L38+L39</f>
        <v>3393251590</v>
      </c>
    </row>
    <row r="36" spans="1:13" ht="18.75" customHeight="1" x14ac:dyDescent="0.25">
      <c r="A36" s="1213"/>
      <c r="B36" s="1165"/>
      <c r="C36" s="1168"/>
      <c r="D36" s="1171"/>
      <c r="E36" s="131">
        <v>2025</v>
      </c>
      <c r="F36" s="877">
        <v>52744</v>
      </c>
      <c r="G36" s="1174"/>
      <c r="H36" s="1032"/>
      <c r="I36" s="1201"/>
      <c r="J36" s="893">
        <v>14386561099</v>
      </c>
      <c r="K36" s="1177"/>
      <c r="L36" s="132">
        <v>0</v>
      </c>
      <c r="M36" s="1180"/>
    </row>
    <row r="37" spans="1:13" ht="18.75" customHeight="1" x14ac:dyDescent="0.25">
      <c r="A37" s="1213"/>
      <c r="B37" s="1165"/>
      <c r="C37" s="1168"/>
      <c r="D37" s="1171"/>
      <c r="E37" s="131">
        <v>2026</v>
      </c>
      <c r="F37" s="877">
        <v>50693</v>
      </c>
      <c r="G37" s="1174"/>
      <c r="H37" s="1032"/>
      <c r="I37" s="1201"/>
      <c r="J37" s="893">
        <v>15209757389</v>
      </c>
      <c r="K37" s="1177"/>
      <c r="L37" s="132">
        <v>0</v>
      </c>
      <c r="M37" s="1180"/>
    </row>
    <row r="38" spans="1:13" ht="18.75" customHeight="1" x14ac:dyDescent="0.25">
      <c r="A38" s="1213"/>
      <c r="B38" s="1165"/>
      <c r="C38" s="1168"/>
      <c r="D38" s="1171"/>
      <c r="E38" s="131">
        <v>2027</v>
      </c>
      <c r="F38" s="877">
        <v>46084</v>
      </c>
      <c r="G38" s="1174"/>
      <c r="H38" s="1032"/>
      <c r="I38" s="1201"/>
      <c r="J38" s="893">
        <v>15971433612</v>
      </c>
      <c r="K38" s="1177"/>
      <c r="L38" s="132">
        <v>0</v>
      </c>
      <c r="M38" s="1180"/>
    </row>
    <row r="39" spans="1:13" ht="18.75" customHeight="1" x14ac:dyDescent="0.25">
      <c r="A39" s="1214"/>
      <c r="B39" s="1166"/>
      <c r="C39" s="1169"/>
      <c r="D39" s="1172"/>
      <c r="E39" s="155"/>
      <c r="F39" s="878"/>
      <c r="G39" s="1175"/>
      <c r="H39" s="1033"/>
      <c r="I39" s="1202"/>
      <c r="J39" s="894"/>
      <c r="K39" s="1178"/>
      <c r="L39" s="156"/>
      <c r="M39" s="1181"/>
    </row>
    <row r="40" spans="1:13" ht="18.75" customHeight="1" x14ac:dyDescent="0.25">
      <c r="A40" s="1129" t="s">
        <v>56</v>
      </c>
      <c r="B40" s="1132">
        <v>5</v>
      </c>
      <c r="C40" s="1138" t="s">
        <v>57</v>
      </c>
      <c r="D40" s="1135" t="s">
        <v>52</v>
      </c>
      <c r="E40" s="157">
        <v>2024</v>
      </c>
      <c r="F40" s="879">
        <v>0.2</v>
      </c>
      <c r="G40" s="1144">
        <v>0.2</v>
      </c>
      <c r="H40" s="941">
        <v>0.1</v>
      </c>
      <c r="I40" s="1141">
        <f>SUM(H40:H43)</f>
        <v>0.1</v>
      </c>
      <c r="J40" s="924">
        <v>138764457</v>
      </c>
      <c r="K40" s="1123">
        <f>+J40+J41+J42+J43+J44</f>
        <v>1307480236</v>
      </c>
      <c r="L40" s="158">
        <v>64554395</v>
      </c>
      <c r="M40" s="1126">
        <f>+L40+L41+L42+L43+L44</f>
        <v>64554395</v>
      </c>
    </row>
    <row r="41" spans="1:13" ht="18.75" customHeight="1" x14ac:dyDescent="0.25">
      <c r="A41" s="1130"/>
      <c r="B41" s="1133"/>
      <c r="C41" s="1139"/>
      <c r="D41" s="1136"/>
      <c r="E41" s="135">
        <v>2025</v>
      </c>
      <c r="F41" s="880">
        <v>0.6</v>
      </c>
      <c r="G41" s="1145"/>
      <c r="H41" s="858"/>
      <c r="I41" s="1142"/>
      <c r="J41" s="895">
        <v>392905257</v>
      </c>
      <c r="K41" s="1124"/>
      <c r="L41" s="136">
        <v>0</v>
      </c>
      <c r="M41" s="1127"/>
    </row>
    <row r="42" spans="1:13" ht="18.75" customHeight="1" x14ac:dyDescent="0.25">
      <c r="A42" s="1130"/>
      <c r="B42" s="1133"/>
      <c r="C42" s="1139"/>
      <c r="D42" s="1136"/>
      <c r="E42" s="135">
        <v>2026</v>
      </c>
      <c r="F42" s="880">
        <v>0.6</v>
      </c>
      <c r="G42" s="1145"/>
      <c r="H42" s="858"/>
      <c r="I42" s="1142"/>
      <c r="J42" s="895">
        <v>513873683</v>
      </c>
      <c r="K42" s="1124"/>
      <c r="L42" s="136">
        <v>0</v>
      </c>
      <c r="M42" s="1127"/>
    </row>
    <row r="43" spans="1:13" ht="18.75" customHeight="1" thickBot="1" x14ac:dyDescent="0.3">
      <c r="A43" s="1130"/>
      <c r="B43" s="1133"/>
      <c r="C43" s="1139"/>
      <c r="D43" s="1136"/>
      <c r="E43" s="135">
        <v>2027</v>
      </c>
      <c r="F43" s="880">
        <v>0.6</v>
      </c>
      <c r="G43" s="1146"/>
      <c r="H43" s="858"/>
      <c r="I43" s="1142"/>
      <c r="J43" s="895">
        <v>261936839</v>
      </c>
      <c r="K43" s="1124"/>
      <c r="L43" s="136">
        <v>0</v>
      </c>
      <c r="M43" s="1127"/>
    </row>
    <row r="44" spans="1:13" ht="14.25" hidden="1" customHeight="1" x14ac:dyDescent="0.25">
      <c r="A44" s="1131"/>
      <c r="B44" s="1134"/>
      <c r="C44" s="1140"/>
      <c r="D44" s="1137"/>
      <c r="E44" s="159"/>
      <c r="F44" s="881"/>
      <c r="G44" s="941"/>
      <c r="H44" s="859"/>
      <c r="I44" s="1143"/>
      <c r="J44" s="896"/>
      <c r="K44" s="1125"/>
      <c r="L44" s="160"/>
      <c r="M44" s="1128"/>
    </row>
    <row r="45" spans="1:13" ht="14.25" hidden="1" customHeight="1" x14ac:dyDescent="0.25">
      <c r="A45" s="1151"/>
      <c r="B45" s="1153"/>
      <c r="C45" s="1155"/>
      <c r="D45" s="1157"/>
      <c r="E45" s="130">
        <v>2024</v>
      </c>
      <c r="F45" s="882"/>
      <c r="G45" s="1159">
        <f>SUM(F45:F49)</f>
        <v>0</v>
      </c>
      <c r="H45" s="860"/>
      <c r="I45" s="1160">
        <f>SUM(H45:H49)</f>
        <v>0</v>
      </c>
      <c r="J45" s="897"/>
      <c r="K45" s="1147">
        <f>+J45+J46+J47+J48+J49</f>
        <v>0</v>
      </c>
      <c r="L45" s="123"/>
      <c r="M45" s="1150">
        <f>+L45+L46+L47+L48+L49</f>
        <v>0</v>
      </c>
    </row>
    <row r="46" spans="1:13" ht="14.25" hidden="1" customHeight="1" x14ac:dyDescent="0.25">
      <c r="A46" s="1152"/>
      <c r="B46" s="1154"/>
      <c r="C46" s="1156"/>
      <c r="D46" s="1158"/>
      <c r="E46" s="124">
        <v>2025</v>
      </c>
      <c r="F46" s="883"/>
      <c r="G46" s="1159"/>
      <c r="H46" s="861"/>
      <c r="I46" s="1160"/>
      <c r="J46" s="898"/>
      <c r="K46" s="1148"/>
      <c r="L46" s="29"/>
      <c r="M46" s="1150"/>
    </row>
    <row r="47" spans="1:13" ht="14.25" hidden="1" customHeight="1" x14ac:dyDescent="0.25">
      <c r="A47" s="1152"/>
      <c r="B47" s="1154"/>
      <c r="C47" s="1156"/>
      <c r="D47" s="1158"/>
      <c r="E47" s="124">
        <v>2026</v>
      </c>
      <c r="F47" s="883"/>
      <c r="G47" s="1159"/>
      <c r="H47" s="861"/>
      <c r="I47" s="1160"/>
      <c r="J47" s="898"/>
      <c r="K47" s="1148"/>
      <c r="L47" s="29"/>
      <c r="M47" s="1150"/>
    </row>
    <row r="48" spans="1:13" ht="14.25" hidden="1" customHeight="1" x14ac:dyDescent="0.25">
      <c r="A48" s="1152"/>
      <c r="B48" s="1154"/>
      <c r="C48" s="1156"/>
      <c r="D48" s="1158"/>
      <c r="E48" s="124">
        <v>2027</v>
      </c>
      <c r="F48" s="883"/>
      <c r="G48" s="1159"/>
      <c r="H48" s="861"/>
      <c r="I48" s="1160"/>
      <c r="J48" s="898"/>
      <c r="K48" s="1148"/>
      <c r="L48" s="29"/>
      <c r="M48" s="1150"/>
    </row>
    <row r="49" spans="1:13" ht="14.25" hidden="1" customHeight="1" x14ac:dyDescent="0.25">
      <c r="A49" s="1152"/>
      <c r="B49" s="1154"/>
      <c r="C49" s="1156"/>
      <c r="D49" s="1158"/>
      <c r="E49" s="128"/>
      <c r="F49" s="884"/>
      <c r="G49" s="1159"/>
      <c r="H49" s="862"/>
      <c r="I49" s="1160"/>
      <c r="J49" s="899"/>
      <c r="K49" s="1149"/>
      <c r="L49" s="129"/>
      <c r="M49" s="1150"/>
    </row>
    <row r="50" spans="1:13" ht="51.75" customHeight="1" thickBot="1" x14ac:dyDescent="0.3">
      <c r="A50" s="125" t="s">
        <v>58</v>
      </c>
      <c r="B50" s="125"/>
      <c r="C50" s="126"/>
      <c r="D50" s="125"/>
      <c r="E50" s="127"/>
      <c r="F50" s="885"/>
      <c r="G50" s="902"/>
      <c r="H50" s="863"/>
      <c r="I50" s="903"/>
      <c r="J50" s="900" t="s">
        <v>59</v>
      </c>
      <c r="K50" s="865">
        <f>SUM(K20:K49)</f>
        <v>82321103921</v>
      </c>
      <c r="L50" s="864" t="s">
        <v>60</v>
      </c>
      <c r="M50" s="866">
        <f>SUM(M20:M49)</f>
        <v>6667758966</v>
      </c>
    </row>
    <row r="51" spans="1:13" s="68" customFormat="1" ht="27" customHeight="1" x14ac:dyDescent="0.25">
      <c r="F51" s="164"/>
      <c r="I51" s="55"/>
    </row>
    <row r="52" spans="1:13" x14ac:dyDescent="0.25">
      <c r="E52" s="69"/>
      <c r="F52" s="165"/>
      <c r="J52" s="69"/>
    </row>
    <row r="53" spans="1:13" ht="31.5" x14ac:dyDescent="0.25">
      <c r="E53" s="69"/>
      <c r="F53" s="165"/>
      <c r="G53" s="69"/>
      <c r="H53" s="69"/>
      <c r="I53" s="56"/>
      <c r="J53" s="40" t="s">
        <v>61</v>
      </c>
      <c r="K53" s="40" t="s">
        <v>62</v>
      </c>
      <c r="L53" s="40" t="s">
        <v>63</v>
      </c>
    </row>
    <row r="54" spans="1:13" x14ac:dyDescent="0.25">
      <c r="E54" s="69"/>
      <c r="F54" s="165"/>
      <c r="J54" s="67">
        <v>2024</v>
      </c>
      <c r="K54" s="88">
        <f>+SUMIF($E$20:$E$49,J54,$J$20:$J$49)</f>
        <v>9571962082</v>
      </c>
      <c r="L54" s="88">
        <f>+SUMIF($E$20:$E$49,J54,$L$20:$L$49)</f>
        <v>6667758966</v>
      </c>
    </row>
    <row r="55" spans="1:13" x14ac:dyDescent="0.25">
      <c r="J55" s="67">
        <v>2025</v>
      </c>
      <c r="K55" s="88">
        <f>+SUMIF($E$20:$E$49,J55,$J$20:$J$49)</f>
        <v>23107742989</v>
      </c>
      <c r="L55" s="88">
        <f>+SUMIF($E$20:$E$49,J55,$L$20:$L$49)</f>
        <v>0</v>
      </c>
    </row>
    <row r="56" spans="1:13" x14ac:dyDescent="0.25">
      <c r="J56" s="67">
        <v>2026</v>
      </c>
      <c r="K56" s="88">
        <f>+SUMIF($E$20:$E$49,J56,$J$20:$J$49)</f>
        <v>24574467553</v>
      </c>
      <c r="L56" s="88">
        <f>+SUMIF($E$20:$E$49,J56,$L$20:$L$49)</f>
        <v>0</v>
      </c>
      <c r="M56" s="73"/>
    </row>
    <row r="57" spans="1:13" x14ac:dyDescent="0.25">
      <c r="J57" s="67">
        <v>2027</v>
      </c>
      <c r="K57" s="88">
        <f>+SUMIF($E$20:$E$49,J57,$J$20:$J$49)</f>
        <v>25066931297</v>
      </c>
      <c r="L57" s="88">
        <f>+SUMIF($E$20:$E$49,J57,$L$20:$L$49)</f>
        <v>0</v>
      </c>
      <c r="M57" s="73"/>
    </row>
    <row r="58" spans="1:13" hidden="1" x14ac:dyDescent="0.25">
      <c r="J58" s="67"/>
      <c r="K58" s="72">
        <f>+SUMIF($E$20:$E$49,J58,$J$20:$J$49)</f>
        <v>0</v>
      </c>
      <c r="L58" s="72">
        <f>+SUMIF($E$20:$E$49,J58,$L$20:$L$49)</f>
        <v>0</v>
      </c>
      <c r="M58" s="74"/>
    </row>
    <row r="59" spans="1:13" ht="31.5" x14ac:dyDescent="0.25">
      <c r="J59" s="40" t="s">
        <v>64</v>
      </c>
      <c r="K59" s="28">
        <f>SUM(K54:K58)</f>
        <v>82321103921</v>
      </c>
      <c r="L59" s="28">
        <f>SUM(L54:L58)</f>
        <v>6667758966</v>
      </c>
    </row>
    <row r="60" spans="1:13" x14ac:dyDescent="0.25">
      <c r="F60" s="166"/>
      <c r="K60" s="75"/>
      <c r="L60" s="75"/>
    </row>
    <row r="61" spans="1:13" x14ac:dyDescent="0.25">
      <c r="J61" s="76"/>
      <c r="K61" s="75"/>
      <c r="L61" s="75"/>
    </row>
    <row r="62" spans="1:13" x14ac:dyDescent="0.25">
      <c r="J62" s="76"/>
      <c r="K62" s="75"/>
      <c r="L62" s="75"/>
    </row>
    <row r="63" spans="1:13" x14ac:dyDescent="0.25">
      <c r="J63" s="76"/>
      <c r="K63" s="75"/>
      <c r="L63" s="75"/>
    </row>
    <row r="64" spans="1:13" x14ac:dyDescent="0.25">
      <c r="J64" s="76"/>
      <c r="K64" s="75"/>
      <c r="L64" s="75"/>
    </row>
    <row r="65" spans="10:12" x14ac:dyDescent="0.25">
      <c r="J65" s="76"/>
      <c r="K65" s="75"/>
      <c r="L65" s="75"/>
    </row>
    <row r="66" spans="10:12" x14ac:dyDescent="0.25">
      <c r="J66" s="76"/>
      <c r="K66" s="75"/>
      <c r="L66" s="75"/>
    </row>
    <row r="67" spans="10:12" x14ac:dyDescent="0.25">
      <c r="K67" s="75"/>
      <c r="L67" s="75"/>
    </row>
  </sheetData>
  <sheetProtection algorithmName="SHA-512" hashValue="DpCZLjApUU8M2WdNb8S9YLZ3PffJjsnLfrUVWCKZ5UItAOQ7OftpF+W8ztGI6glPDWW8Nsa78VZLgpsRAkizyg==" saltValue="2vY9/I6eJFtchtHqM8uI1g==" spinCount="100000" sheet="1" objects="1" scenarios="1"/>
  <mergeCells count="71">
    <mergeCell ref="A13:B14"/>
    <mergeCell ref="D13:E13"/>
    <mergeCell ref="F13:F14"/>
    <mergeCell ref="D14:E14"/>
    <mergeCell ref="A9:B9"/>
    <mergeCell ref="C9:F9"/>
    <mergeCell ref="A10:B10"/>
    <mergeCell ref="C10:F10"/>
    <mergeCell ref="A12:B12"/>
    <mergeCell ref="C12:F12"/>
    <mergeCell ref="A11:B11"/>
    <mergeCell ref="C11:F11"/>
    <mergeCell ref="A5:B5"/>
    <mergeCell ref="C5:F5"/>
    <mergeCell ref="A6:B6"/>
    <mergeCell ref="C6:F6"/>
    <mergeCell ref="A8:B8"/>
    <mergeCell ref="C8:F8"/>
    <mergeCell ref="A7:B7"/>
    <mergeCell ref="C7:F7"/>
    <mergeCell ref="K20:K24"/>
    <mergeCell ref="A20:A39"/>
    <mergeCell ref="C30:C34"/>
    <mergeCell ref="C25:C29"/>
    <mergeCell ref="K25:K29"/>
    <mergeCell ref="B30:B34"/>
    <mergeCell ref="D30:D34"/>
    <mergeCell ref="G30:G34"/>
    <mergeCell ref="I30:I34"/>
    <mergeCell ref="K30:K34"/>
    <mergeCell ref="B25:B29"/>
    <mergeCell ref="D25:D29"/>
    <mergeCell ref="G25:G29"/>
    <mergeCell ref="M20:M24"/>
    <mergeCell ref="B35:B39"/>
    <mergeCell ref="C35:C39"/>
    <mergeCell ref="D35:D39"/>
    <mergeCell ref="G35:G39"/>
    <mergeCell ref="K35:K39"/>
    <mergeCell ref="M35:M39"/>
    <mergeCell ref="B20:B24"/>
    <mergeCell ref="C20:C24"/>
    <mergeCell ref="D20:D24"/>
    <mergeCell ref="G20:G24"/>
    <mergeCell ref="I20:I24"/>
    <mergeCell ref="I25:I29"/>
    <mergeCell ref="I35:I39"/>
    <mergeCell ref="M25:M29"/>
    <mergeCell ref="M30:M34"/>
    <mergeCell ref="K45:K49"/>
    <mergeCell ref="M45:M49"/>
    <mergeCell ref="A45:A49"/>
    <mergeCell ref="B45:B49"/>
    <mergeCell ref="C45:C49"/>
    <mergeCell ref="D45:D49"/>
    <mergeCell ref="G45:G49"/>
    <mergeCell ref="I45:I49"/>
    <mergeCell ref="K40:K44"/>
    <mergeCell ref="M40:M44"/>
    <mergeCell ref="A40:A44"/>
    <mergeCell ref="B40:B44"/>
    <mergeCell ref="D40:D44"/>
    <mergeCell ref="C40:C44"/>
    <mergeCell ref="I40:I44"/>
    <mergeCell ref="G40:G43"/>
    <mergeCell ref="B1:E1"/>
    <mergeCell ref="B2:E2"/>
    <mergeCell ref="F1:F3"/>
    <mergeCell ref="A1:A3"/>
    <mergeCell ref="B3:C3"/>
    <mergeCell ref="D3:E3"/>
  </mergeCells>
  <dataValidations xWindow="856" yWindow="487" count="14">
    <dataValidation allowBlank="1" showInputMessage="1" showErrorMessage="1" prompt="OBJETIVO ESPECIFICO DEL PROYECTO DE INVERSIÓN: es el objetivo específico que se tiene asociado a las metas del proyecto de inversión. " sqref="A19" xr:uid="{00000000-0002-0000-0300-000000000000}"/>
    <dataValidation allowBlank="1" showInputMessage="1" showErrorMessage="1" prompt="No.  META: Corresponde número de la meta establecida en la ficha EBI." sqref="B19" xr:uid="{00000000-0002-0000-0300-000001000000}"/>
    <dataValidation allowBlank="1" showInputMessage="1" showErrorMessage="1" prompt="DESCRIPCIÓN DE LA META: Transcriba, literalmente, la meta según como se encuentra en Ficha EBI. " sqref="C19" xr:uid="{00000000-0002-0000-0300-000002000000}"/>
    <dataValidation allowBlank="1" showInputMessage="1" showErrorMessage="1" prompt="TIPO DE META: Este debe corresponder a lo programado en el plan de acción de cuatrenio y de vigencia. " sqref="D19" xr:uid="{00000000-0002-0000-0300-000003000000}"/>
    <dataValidation allowBlank="1" showInputMessage="1" showErrorMessage="1" prompt="VIGENCIA: años que comprenden el plan de desarrollo actual. " sqref="E19" xr:uid="{00000000-0002-0000-0300-000004000000}"/>
    <dataValidation allowBlank="1" showInputMessage="1" showErrorMessage="1" prompt="Transcriba, literalmente, la magnitud según como se encuentra en Ficha EBI. En caso de ajuste debe remitirse la solicitud oficial a la Oficina Asesora de Planeación - OAP  para su viabilidad." sqref="F19" xr:uid="{00000000-0002-0000-0300-000005000000}"/>
    <dataValidation allowBlank="1" showInputMessage="1" showErrorMessage="1" prompt="Sumatoria por meta de las magnitudes de las vigencias, debe coincidir con la meta establecida en ficha EBI." sqref="G19" xr:uid="{00000000-0002-0000-0300-000006000000}"/>
    <dataValidation allowBlank="1" showInputMessage="1" showErrorMessage="1" prompt="Es el ajustado según las modificaciones presupuestales que hayan tenido lugar durante el tiempo de reporte. Todo ajuste presupuestal debe estar avalado por la OAP. " sqref="J19" xr:uid="{00000000-0002-0000-0300-000007000000}"/>
    <dataValidation allowBlank="1" showInputMessage="1" showErrorMessage="1" prompt="Sumatoria por meta de los recursos de las vigencias, esta debe coincidir con la ficha EBI. " sqref="K19" xr:uid="{00000000-0002-0000-0300-000008000000}"/>
    <dataValidation allowBlank="1" showInputMessage="1" showErrorMessage="1" prompt="MAGNITUD EJECUTADA AL CORTE DEL INFORME: Ingrese la magnitud alcanzada al periodo del reporte de acuerdo con el reporte del sistema de información o del instrumento de reporte." sqref="H19" xr:uid="{00000000-0002-0000-0300-000009000000}"/>
    <dataValidation allowBlank="1" showInputMessage="1" showErrorMessage="1" prompt="MAGNITUD TOTAL EJECUTADA AL CORTE DEL INFORME: Sumatoria de las vigencias con las magnitudes ejecutadas al periodo del reporte." sqref="I19" xr:uid="{00000000-0002-0000-0300-00000A000000}"/>
    <dataValidation allowBlank="1" showInputMessage="1" showErrorMessage="1" prompt="PRESUPUESTO EJECUTADO AL CORTE DEL INFORME: Ingrese el presupuesto ejecutado al periodo del reporte. Debe coincidir con herramienta financiera." sqref="L19" xr:uid="{00000000-0002-0000-0300-00000B000000}"/>
    <dataValidation allowBlank="1" showInputMessage="1" showErrorMessage="1" prompt="PRESUPUESTO TOTAL EJECUTADO AL CORTE DEL INFORME: Sumatoria de las vigencias con los presupuestos ejecutados al periodo del reporte." sqref="M19" xr:uid="{00000000-0002-0000-0300-00000C000000}"/>
    <dataValidation type="list" allowBlank="1" showInputMessage="1" showErrorMessage="1" sqref="J13 G6:K7" xr:uid="{00000000-0002-0000-0300-00000D000000}"/>
  </dataValidations>
  <pageMargins left="0.70866141732283472" right="0.70866141732283472" top="0.74803149606299213" bottom="0.74803149606299213" header="0.31496062992125984" footer="0.31496062992125984"/>
  <pageSetup orientation="landscape" r:id="rId1"/>
  <ignoredErrors>
    <ignoredError sqref="G2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51"/>
  <sheetViews>
    <sheetView zoomScale="70" zoomScaleNormal="70" zoomScaleSheetLayoutView="85" workbookViewId="0">
      <selection activeCell="C11" sqref="C11:F11"/>
    </sheetView>
  </sheetViews>
  <sheetFormatPr baseColWidth="10" defaultColWidth="11.42578125" defaultRowHeight="14.25" x14ac:dyDescent="0.2"/>
  <cols>
    <col min="1" max="1" width="15.28515625" style="18" customWidth="1"/>
    <col min="2" max="2" width="52.140625" style="19" customWidth="1"/>
    <col min="3" max="3" width="26.85546875" style="19" customWidth="1"/>
    <col min="4" max="4" width="27.140625" style="19" customWidth="1"/>
    <col min="5" max="5" width="12.140625" style="19" customWidth="1"/>
    <col min="6" max="6" width="24.140625" style="15" customWidth="1"/>
    <col min="7" max="7" width="14.85546875" style="15" customWidth="1"/>
    <col min="8" max="8" width="15.85546875" style="15" bestFit="1" customWidth="1"/>
    <col min="9" max="9" width="17.42578125" style="19" bestFit="1" customWidth="1"/>
    <col min="10" max="11" width="17.42578125" style="19" customWidth="1"/>
    <col min="12" max="12" width="17.42578125" style="19" bestFit="1" customWidth="1"/>
    <col min="13" max="13" width="10" style="19" bestFit="1" customWidth="1"/>
    <col min="14" max="14" width="140" style="15" customWidth="1"/>
    <col min="15" max="15" width="63.140625" style="15" customWidth="1"/>
    <col min="16" max="16" width="58.28515625" style="15" customWidth="1"/>
    <col min="17" max="17" width="76.140625" style="15" customWidth="1"/>
    <col min="18" max="19" width="94.28515625" style="15" customWidth="1"/>
    <col min="20" max="20" width="99.7109375" style="15" customWidth="1"/>
    <col min="21" max="252" width="11.42578125" style="15"/>
    <col min="253" max="253" width="7.28515625" style="15" customWidth="1"/>
    <col min="254" max="254" width="66" style="15" customWidth="1"/>
    <col min="255" max="255" width="31.7109375" style="15" customWidth="1"/>
    <col min="256" max="256" width="25.42578125" style="15" customWidth="1"/>
    <col min="257" max="508" width="11.42578125" style="15"/>
    <col min="509" max="509" width="7.28515625" style="15" customWidth="1"/>
    <col min="510" max="510" width="66" style="15" customWidth="1"/>
    <col min="511" max="511" width="31.7109375" style="15" customWidth="1"/>
    <col min="512" max="512" width="25.42578125" style="15" customWidth="1"/>
    <col min="513" max="764" width="11.42578125" style="15"/>
    <col min="765" max="765" width="7.28515625" style="15" customWidth="1"/>
    <col min="766" max="766" width="66" style="15" customWidth="1"/>
    <col min="767" max="767" width="31.7109375" style="15" customWidth="1"/>
    <col min="768" max="768" width="25.42578125" style="15" customWidth="1"/>
    <col min="769" max="1020" width="11.42578125" style="15"/>
    <col min="1021" max="1021" width="7.28515625" style="15" customWidth="1"/>
    <col min="1022" max="1022" width="66" style="15" customWidth="1"/>
    <col min="1023" max="1023" width="31.7109375" style="15" customWidth="1"/>
    <col min="1024" max="1024" width="25.42578125" style="15" customWidth="1"/>
    <col min="1025" max="1276" width="11.42578125" style="15"/>
    <col min="1277" max="1277" width="7.28515625" style="15" customWidth="1"/>
    <col min="1278" max="1278" width="66" style="15" customWidth="1"/>
    <col min="1279" max="1279" width="31.7109375" style="15" customWidth="1"/>
    <col min="1280" max="1280" width="25.42578125" style="15" customWidth="1"/>
    <col min="1281" max="1532" width="11.42578125" style="15"/>
    <col min="1533" max="1533" width="7.28515625" style="15" customWidth="1"/>
    <col min="1534" max="1534" width="66" style="15" customWidth="1"/>
    <col min="1535" max="1535" width="31.7109375" style="15" customWidth="1"/>
    <col min="1536" max="1536" width="25.42578125" style="15" customWidth="1"/>
    <col min="1537" max="1788" width="11.42578125" style="15"/>
    <col min="1789" max="1789" width="7.28515625" style="15" customWidth="1"/>
    <col min="1790" max="1790" width="66" style="15" customWidth="1"/>
    <col min="1791" max="1791" width="31.7109375" style="15" customWidth="1"/>
    <col min="1792" max="1792" width="25.42578125" style="15" customWidth="1"/>
    <col min="1793" max="2044" width="11.42578125" style="15"/>
    <col min="2045" max="2045" width="7.28515625" style="15" customWidth="1"/>
    <col min="2046" max="2046" width="66" style="15" customWidth="1"/>
    <col min="2047" max="2047" width="31.7109375" style="15" customWidth="1"/>
    <col min="2048" max="2048" width="25.42578125" style="15" customWidth="1"/>
    <col min="2049" max="2300" width="11.42578125" style="15"/>
    <col min="2301" max="2301" width="7.28515625" style="15" customWidth="1"/>
    <col min="2302" max="2302" width="66" style="15" customWidth="1"/>
    <col min="2303" max="2303" width="31.7109375" style="15" customWidth="1"/>
    <col min="2304" max="2304" width="25.42578125" style="15" customWidth="1"/>
    <col min="2305" max="2556" width="11.42578125" style="15"/>
    <col min="2557" max="2557" width="7.28515625" style="15" customWidth="1"/>
    <col min="2558" max="2558" width="66" style="15" customWidth="1"/>
    <col min="2559" max="2559" width="31.7109375" style="15" customWidth="1"/>
    <col min="2560" max="2560" width="25.42578125" style="15" customWidth="1"/>
    <col min="2561" max="2812" width="11.42578125" style="15"/>
    <col min="2813" max="2813" width="7.28515625" style="15" customWidth="1"/>
    <col min="2814" max="2814" width="66" style="15" customWidth="1"/>
    <col min="2815" max="2815" width="31.7109375" style="15" customWidth="1"/>
    <col min="2816" max="2816" width="25.42578125" style="15" customWidth="1"/>
    <col min="2817" max="3068" width="11.42578125" style="15"/>
    <col min="3069" max="3069" width="7.28515625" style="15" customWidth="1"/>
    <col min="3070" max="3070" width="66" style="15" customWidth="1"/>
    <col min="3071" max="3071" width="31.7109375" style="15" customWidth="1"/>
    <col min="3072" max="3072" width="25.42578125" style="15" customWidth="1"/>
    <col min="3073" max="3324" width="11.42578125" style="15"/>
    <col min="3325" max="3325" width="7.28515625" style="15" customWidth="1"/>
    <col min="3326" max="3326" width="66" style="15" customWidth="1"/>
    <col min="3327" max="3327" width="31.7109375" style="15" customWidth="1"/>
    <col min="3328" max="3328" width="25.42578125" style="15" customWidth="1"/>
    <col min="3329" max="3580" width="11.42578125" style="15"/>
    <col min="3581" max="3581" width="7.28515625" style="15" customWidth="1"/>
    <col min="3582" max="3582" width="66" style="15" customWidth="1"/>
    <col min="3583" max="3583" width="31.7109375" style="15" customWidth="1"/>
    <col min="3584" max="3584" width="25.42578125" style="15" customWidth="1"/>
    <col min="3585" max="3836" width="11.42578125" style="15"/>
    <col min="3837" max="3837" width="7.28515625" style="15" customWidth="1"/>
    <col min="3838" max="3838" width="66" style="15" customWidth="1"/>
    <col min="3839" max="3839" width="31.7109375" style="15" customWidth="1"/>
    <col min="3840" max="3840" width="25.42578125" style="15" customWidth="1"/>
    <col min="3841" max="4092" width="11.42578125" style="15"/>
    <col min="4093" max="4093" width="7.28515625" style="15" customWidth="1"/>
    <col min="4094" max="4094" width="66" style="15" customWidth="1"/>
    <col min="4095" max="4095" width="31.7109375" style="15" customWidth="1"/>
    <col min="4096" max="4096" width="25.42578125" style="15" customWidth="1"/>
    <col min="4097" max="4348" width="11.42578125" style="15"/>
    <col min="4349" max="4349" width="7.28515625" style="15" customWidth="1"/>
    <col min="4350" max="4350" width="66" style="15" customWidth="1"/>
    <col min="4351" max="4351" width="31.7109375" style="15" customWidth="1"/>
    <col min="4352" max="4352" width="25.42578125" style="15" customWidth="1"/>
    <col min="4353" max="4604" width="11.42578125" style="15"/>
    <col min="4605" max="4605" width="7.28515625" style="15" customWidth="1"/>
    <col min="4606" max="4606" width="66" style="15" customWidth="1"/>
    <col min="4607" max="4607" width="31.7109375" style="15" customWidth="1"/>
    <col min="4608" max="4608" width="25.42578125" style="15" customWidth="1"/>
    <col min="4609" max="4860" width="11.42578125" style="15"/>
    <col min="4861" max="4861" width="7.28515625" style="15" customWidth="1"/>
    <col min="4862" max="4862" width="66" style="15" customWidth="1"/>
    <col min="4863" max="4863" width="31.7109375" style="15" customWidth="1"/>
    <col min="4864" max="4864" width="25.42578125" style="15" customWidth="1"/>
    <col min="4865" max="5116" width="11.42578125" style="15"/>
    <col min="5117" max="5117" width="7.28515625" style="15" customWidth="1"/>
    <col min="5118" max="5118" width="66" style="15" customWidth="1"/>
    <col min="5119" max="5119" width="31.7109375" style="15" customWidth="1"/>
    <col min="5120" max="5120" width="25.42578125" style="15" customWidth="1"/>
    <col min="5121" max="5372" width="11.42578125" style="15"/>
    <col min="5373" max="5373" width="7.28515625" style="15" customWidth="1"/>
    <col min="5374" max="5374" width="66" style="15" customWidth="1"/>
    <col min="5375" max="5375" width="31.7109375" style="15" customWidth="1"/>
    <col min="5376" max="5376" width="25.42578125" style="15" customWidth="1"/>
    <col min="5377" max="5628" width="11.42578125" style="15"/>
    <col min="5629" max="5629" width="7.28515625" style="15" customWidth="1"/>
    <col min="5630" max="5630" width="66" style="15" customWidth="1"/>
    <col min="5631" max="5631" width="31.7109375" style="15" customWidth="1"/>
    <col min="5632" max="5632" width="25.42578125" style="15" customWidth="1"/>
    <col min="5633" max="5884" width="11.42578125" style="15"/>
    <col min="5885" max="5885" width="7.28515625" style="15" customWidth="1"/>
    <col min="5886" max="5886" width="66" style="15" customWidth="1"/>
    <col min="5887" max="5887" width="31.7109375" style="15" customWidth="1"/>
    <col min="5888" max="5888" width="25.42578125" style="15" customWidth="1"/>
    <col min="5889" max="6140" width="11.42578125" style="15"/>
    <col min="6141" max="6141" width="7.28515625" style="15" customWidth="1"/>
    <col min="6142" max="6142" width="66" style="15" customWidth="1"/>
    <col min="6143" max="6143" width="31.7109375" style="15" customWidth="1"/>
    <col min="6144" max="6144" width="25.42578125" style="15" customWidth="1"/>
    <col min="6145" max="6396" width="11.42578125" style="15"/>
    <col min="6397" max="6397" width="7.28515625" style="15" customWidth="1"/>
    <col min="6398" max="6398" width="66" style="15" customWidth="1"/>
    <col min="6399" max="6399" width="31.7109375" style="15" customWidth="1"/>
    <col min="6400" max="6400" width="25.42578125" style="15" customWidth="1"/>
    <col min="6401" max="6652" width="11.42578125" style="15"/>
    <col min="6653" max="6653" width="7.28515625" style="15" customWidth="1"/>
    <col min="6654" max="6654" width="66" style="15" customWidth="1"/>
    <col min="6655" max="6655" width="31.7109375" style="15" customWidth="1"/>
    <col min="6656" max="6656" width="25.42578125" style="15" customWidth="1"/>
    <col min="6657" max="6908" width="11.42578125" style="15"/>
    <col min="6909" max="6909" width="7.28515625" style="15" customWidth="1"/>
    <col min="6910" max="6910" width="66" style="15" customWidth="1"/>
    <col min="6911" max="6911" width="31.7109375" style="15" customWidth="1"/>
    <col min="6912" max="6912" width="25.42578125" style="15" customWidth="1"/>
    <col min="6913" max="7164" width="11.42578125" style="15"/>
    <col min="7165" max="7165" width="7.28515625" style="15" customWidth="1"/>
    <col min="7166" max="7166" width="66" style="15" customWidth="1"/>
    <col min="7167" max="7167" width="31.7109375" style="15" customWidth="1"/>
    <col min="7168" max="7168" width="25.42578125" style="15" customWidth="1"/>
    <col min="7169" max="7420" width="11.42578125" style="15"/>
    <col min="7421" max="7421" width="7.28515625" style="15" customWidth="1"/>
    <col min="7422" max="7422" width="66" style="15" customWidth="1"/>
    <col min="7423" max="7423" width="31.7109375" style="15" customWidth="1"/>
    <col min="7424" max="7424" width="25.42578125" style="15" customWidth="1"/>
    <col min="7425" max="7676" width="11.42578125" style="15"/>
    <col min="7677" max="7677" width="7.28515625" style="15" customWidth="1"/>
    <col min="7678" max="7678" width="66" style="15" customWidth="1"/>
    <col min="7679" max="7679" width="31.7109375" style="15" customWidth="1"/>
    <col min="7680" max="7680" width="25.42578125" style="15" customWidth="1"/>
    <col min="7681" max="7932" width="11.42578125" style="15"/>
    <col min="7933" max="7933" width="7.28515625" style="15" customWidth="1"/>
    <col min="7934" max="7934" width="66" style="15" customWidth="1"/>
    <col min="7935" max="7935" width="31.7109375" style="15" customWidth="1"/>
    <col min="7936" max="7936" width="25.42578125" style="15" customWidth="1"/>
    <col min="7937" max="8188" width="11.42578125" style="15"/>
    <col min="8189" max="8189" width="7.28515625" style="15" customWidth="1"/>
    <col min="8190" max="8190" width="66" style="15" customWidth="1"/>
    <col min="8191" max="8191" width="31.7109375" style="15" customWidth="1"/>
    <col min="8192" max="8192" width="25.42578125" style="15" customWidth="1"/>
    <col min="8193" max="8444" width="11.42578125" style="15"/>
    <col min="8445" max="8445" width="7.28515625" style="15" customWidth="1"/>
    <col min="8446" max="8446" width="66" style="15" customWidth="1"/>
    <col min="8447" max="8447" width="31.7109375" style="15" customWidth="1"/>
    <col min="8448" max="8448" width="25.42578125" style="15" customWidth="1"/>
    <col min="8449" max="8700" width="11.42578125" style="15"/>
    <col min="8701" max="8701" width="7.28515625" style="15" customWidth="1"/>
    <col min="8702" max="8702" width="66" style="15" customWidth="1"/>
    <col min="8703" max="8703" width="31.7109375" style="15" customWidth="1"/>
    <col min="8704" max="8704" width="25.42578125" style="15" customWidth="1"/>
    <col min="8705" max="8956" width="11.42578125" style="15"/>
    <col min="8957" max="8957" width="7.28515625" style="15" customWidth="1"/>
    <col min="8958" max="8958" width="66" style="15" customWidth="1"/>
    <col min="8959" max="8959" width="31.7109375" style="15" customWidth="1"/>
    <col min="8960" max="8960" width="25.42578125" style="15" customWidth="1"/>
    <col min="8961" max="9212" width="11.42578125" style="15"/>
    <col min="9213" max="9213" width="7.28515625" style="15" customWidth="1"/>
    <col min="9214" max="9214" width="66" style="15" customWidth="1"/>
    <col min="9215" max="9215" width="31.7109375" style="15" customWidth="1"/>
    <col min="9216" max="9216" width="25.42578125" style="15" customWidth="1"/>
    <col min="9217" max="9468" width="11.42578125" style="15"/>
    <col min="9469" max="9469" width="7.28515625" style="15" customWidth="1"/>
    <col min="9470" max="9470" width="66" style="15" customWidth="1"/>
    <col min="9471" max="9471" width="31.7109375" style="15" customWidth="1"/>
    <col min="9472" max="9472" width="25.42578125" style="15" customWidth="1"/>
    <col min="9473" max="9724" width="11.42578125" style="15"/>
    <col min="9725" max="9725" width="7.28515625" style="15" customWidth="1"/>
    <col min="9726" max="9726" width="66" style="15" customWidth="1"/>
    <col min="9727" max="9727" width="31.7109375" style="15" customWidth="1"/>
    <col min="9728" max="9728" width="25.42578125" style="15" customWidth="1"/>
    <col min="9729" max="9980" width="11.42578125" style="15"/>
    <col min="9981" max="9981" width="7.28515625" style="15" customWidth="1"/>
    <col min="9982" max="9982" width="66" style="15" customWidth="1"/>
    <col min="9983" max="9983" width="31.7109375" style="15" customWidth="1"/>
    <col min="9984" max="9984" width="25.42578125" style="15" customWidth="1"/>
    <col min="9985" max="10236" width="11.42578125" style="15"/>
    <col min="10237" max="10237" width="7.28515625" style="15" customWidth="1"/>
    <col min="10238" max="10238" width="66" style="15" customWidth="1"/>
    <col min="10239" max="10239" width="31.7109375" style="15" customWidth="1"/>
    <col min="10240" max="10240" width="25.42578125" style="15" customWidth="1"/>
    <col min="10241" max="10492" width="11.42578125" style="15"/>
    <col min="10493" max="10493" width="7.28515625" style="15" customWidth="1"/>
    <col min="10494" max="10494" width="66" style="15" customWidth="1"/>
    <col min="10495" max="10495" width="31.7109375" style="15" customWidth="1"/>
    <col min="10496" max="10496" width="25.42578125" style="15" customWidth="1"/>
    <col min="10497" max="10748" width="11.42578125" style="15"/>
    <col min="10749" max="10749" width="7.28515625" style="15" customWidth="1"/>
    <col min="10750" max="10750" width="66" style="15" customWidth="1"/>
    <col min="10751" max="10751" width="31.7109375" style="15" customWidth="1"/>
    <col min="10752" max="10752" width="25.42578125" style="15" customWidth="1"/>
    <col min="10753" max="11004" width="11.42578125" style="15"/>
    <col min="11005" max="11005" width="7.28515625" style="15" customWidth="1"/>
    <col min="11006" max="11006" width="66" style="15" customWidth="1"/>
    <col min="11007" max="11007" width="31.7109375" style="15" customWidth="1"/>
    <col min="11008" max="11008" width="25.42578125" style="15" customWidth="1"/>
    <col min="11009" max="11260" width="11.42578125" style="15"/>
    <col min="11261" max="11261" width="7.28515625" style="15" customWidth="1"/>
    <col min="11262" max="11262" width="66" style="15" customWidth="1"/>
    <col min="11263" max="11263" width="31.7109375" style="15" customWidth="1"/>
    <col min="11264" max="11264" width="25.42578125" style="15" customWidth="1"/>
    <col min="11265" max="11516" width="11.42578125" style="15"/>
    <col min="11517" max="11517" width="7.28515625" style="15" customWidth="1"/>
    <col min="11518" max="11518" width="66" style="15" customWidth="1"/>
    <col min="11519" max="11519" width="31.7109375" style="15" customWidth="1"/>
    <col min="11520" max="11520" width="25.42578125" style="15" customWidth="1"/>
    <col min="11521" max="11772" width="11.42578125" style="15"/>
    <col min="11773" max="11773" width="7.28515625" style="15" customWidth="1"/>
    <col min="11774" max="11774" width="66" style="15" customWidth="1"/>
    <col min="11775" max="11775" width="31.7109375" style="15" customWidth="1"/>
    <col min="11776" max="11776" width="25.42578125" style="15" customWidth="1"/>
    <col min="11777" max="12028" width="11.42578125" style="15"/>
    <col min="12029" max="12029" width="7.28515625" style="15" customWidth="1"/>
    <col min="12030" max="12030" width="66" style="15" customWidth="1"/>
    <col min="12031" max="12031" width="31.7109375" style="15" customWidth="1"/>
    <col min="12032" max="12032" width="25.42578125" style="15" customWidth="1"/>
    <col min="12033" max="12284" width="11.42578125" style="15"/>
    <col min="12285" max="12285" width="7.28515625" style="15" customWidth="1"/>
    <col min="12286" max="12286" width="66" style="15" customWidth="1"/>
    <col min="12287" max="12287" width="31.7109375" style="15" customWidth="1"/>
    <col min="12288" max="12288" width="25.42578125" style="15" customWidth="1"/>
    <col min="12289" max="12540" width="11.42578125" style="15"/>
    <col min="12541" max="12541" width="7.28515625" style="15" customWidth="1"/>
    <col min="12542" max="12542" width="66" style="15" customWidth="1"/>
    <col min="12543" max="12543" width="31.7109375" style="15" customWidth="1"/>
    <col min="12544" max="12544" width="25.42578125" style="15" customWidth="1"/>
    <col min="12545" max="12796" width="11.42578125" style="15"/>
    <col min="12797" max="12797" width="7.28515625" style="15" customWidth="1"/>
    <col min="12798" max="12798" width="66" style="15" customWidth="1"/>
    <col min="12799" max="12799" width="31.7109375" style="15" customWidth="1"/>
    <col min="12800" max="12800" width="25.42578125" style="15" customWidth="1"/>
    <col min="12801" max="13052" width="11.42578125" style="15"/>
    <col min="13053" max="13053" width="7.28515625" style="15" customWidth="1"/>
    <col min="13054" max="13054" width="66" style="15" customWidth="1"/>
    <col min="13055" max="13055" width="31.7109375" style="15" customWidth="1"/>
    <col min="13056" max="13056" width="25.42578125" style="15" customWidth="1"/>
    <col min="13057" max="13308" width="11.42578125" style="15"/>
    <col min="13309" max="13309" width="7.28515625" style="15" customWidth="1"/>
    <col min="13310" max="13310" width="66" style="15" customWidth="1"/>
    <col min="13311" max="13311" width="31.7109375" style="15" customWidth="1"/>
    <col min="13312" max="13312" width="25.42578125" style="15" customWidth="1"/>
    <col min="13313" max="13564" width="11.42578125" style="15"/>
    <col min="13565" max="13565" width="7.28515625" style="15" customWidth="1"/>
    <col min="13566" max="13566" width="66" style="15" customWidth="1"/>
    <col min="13567" max="13567" width="31.7109375" style="15" customWidth="1"/>
    <col min="13568" max="13568" width="25.42578125" style="15" customWidth="1"/>
    <col min="13569" max="13820" width="11.42578125" style="15"/>
    <col min="13821" max="13821" width="7.28515625" style="15" customWidth="1"/>
    <col min="13822" max="13822" width="66" style="15" customWidth="1"/>
    <col min="13823" max="13823" width="31.7109375" style="15" customWidth="1"/>
    <col min="13824" max="13824" width="25.42578125" style="15" customWidth="1"/>
    <col min="13825" max="14076" width="11.42578125" style="15"/>
    <col min="14077" max="14077" width="7.28515625" style="15" customWidth="1"/>
    <col min="14078" max="14078" width="66" style="15" customWidth="1"/>
    <col min="14079" max="14079" width="31.7109375" style="15" customWidth="1"/>
    <col min="14080" max="14080" width="25.42578125" style="15" customWidth="1"/>
    <col min="14081" max="14332" width="11.42578125" style="15"/>
    <col min="14333" max="14333" width="7.28515625" style="15" customWidth="1"/>
    <col min="14334" max="14334" width="66" style="15" customWidth="1"/>
    <col min="14335" max="14335" width="31.7109375" style="15" customWidth="1"/>
    <col min="14336" max="14336" width="25.42578125" style="15" customWidth="1"/>
    <col min="14337" max="14588" width="11.42578125" style="15"/>
    <col min="14589" max="14589" width="7.28515625" style="15" customWidth="1"/>
    <col min="14590" max="14590" width="66" style="15" customWidth="1"/>
    <col min="14591" max="14591" width="31.7109375" style="15" customWidth="1"/>
    <col min="14592" max="14592" width="25.42578125" style="15" customWidth="1"/>
    <col min="14593" max="14844" width="11.42578125" style="15"/>
    <col min="14845" max="14845" width="7.28515625" style="15" customWidth="1"/>
    <col min="14846" max="14846" width="66" style="15" customWidth="1"/>
    <col min="14847" max="14847" width="31.7109375" style="15" customWidth="1"/>
    <col min="14848" max="14848" width="25.42578125" style="15" customWidth="1"/>
    <col min="14849" max="15100" width="11.42578125" style="15"/>
    <col min="15101" max="15101" width="7.28515625" style="15" customWidth="1"/>
    <col min="15102" max="15102" width="66" style="15" customWidth="1"/>
    <col min="15103" max="15103" width="31.7109375" style="15" customWidth="1"/>
    <col min="15104" max="15104" width="25.42578125" style="15" customWidth="1"/>
    <col min="15105" max="15356" width="11.42578125" style="15"/>
    <col min="15357" max="15357" width="7.28515625" style="15" customWidth="1"/>
    <col min="15358" max="15358" width="66" style="15" customWidth="1"/>
    <col min="15359" max="15359" width="31.7109375" style="15" customWidth="1"/>
    <col min="15360" max="15360" width="25.42578125" style="15" customWidth="1"/>
    <col min="15361" max="15612" width="11.42578125" style="15"/>
    <col min="15613" max="15613" width="7.28515625" style="15" customWidth="1"/>
    <col min="15614" max="15614" width="66" style="15" customWidth="1"/>
    <col min="15615" max="15615" width="31.7109375" style="15" customWidth="1"/>
    <col min="15616" max="15616" width="25.42578125" style="15" customWidth="1"/>
    <col min="15617" max="15868" width="11.42578125" style="15"/>
    <col min="15869" max="15869" width="7.28515625" style="15" customWidth="1"/>
    <col min="15870" max="15870" width="66" style="15" customWidth="1"/>
    <col min="15871" max="15871" width="31.7109375" style="15" customWidth="1"/>
    <col min="15872" max="15872" width="25.42578125" style="15" customWidth="1"/>
    <col min="15873" max="16124" width="11.42578125" style="15"/>
    <col min="16125" max="16125" width="7.28515625" style="15" customWidth="1"/>
    <col min="16126" max="16126" width="66" style="15" customWidth="1"/>
    <col min="16127" max="16127" width="31.7109375" style="15" customWidth="1"/>
    <col min="16128" max="16128" width="25.42578125" style="15" customWidth="1"/>
    <col min="16129" max="16384" width="11.42578125" style="15"/>
  </cols>
  <sheetData>
    <row r="1" spans="1:50" s="53" customFormat="1" ht="36" customHeight="1" x14ac:dyDescent="0.25">
      <c r="A1" s="1118"/>
      <c r="B1" s="1114" t="s">
        <v>13</v>
      </c>
      <c r="C1" s="1114"/>
      <c r="D1" s="1114"/>
      <c r="E1" s="1114"/>
      <c r="F1" s="1115"/>
      <c r="I1" s="52"/>
      <c r="J1" s="52"/>
      <c r="K1" s="52"/>
    </row>
    <row r="2" spans="1:50" s="53" customFormat="1" ht="36" customHeight="1" x14ac:dyDescent="0.25">
      <c r="A2" s="1119"/>
      <c r="B2" s="1114" t="s">
        <v>1</v>
      </c>
      <c r="C2" s="1114"/>
      <c r="D2" s="1114"/>
      <c r="E2" s="1114"/>
      <c r="F2" s="1116"/>
      <c r="I2" s="52"/>
      <c r="J2" s="52"/>
      <c r="K2" s="52"/>
    </row>
    <row r="3" spans="1:50" s="53" customFormat="1" ht="36" customHeight="1" x14ac:dyDescent="0.25">
      <c r="A3" s="1120"/>
      <c r="B3" s="1114" t="s">
        <v>2</v>
      </c>
      <c r="C3" s="1114"/>
      <c r="D3" s="1121" t="s">
        <v>3</v>
      </c>
      <c r="E3" s="1122"/>
      <c r="F3" s="1117"/>
      <c r="I3" s="52"/>
      <c r="J3" s="52"/>
      <c r="K3" s="52"/>
    </row>
    <row r="6" spans="1:50" s="2" customFormat="1" ht="3.7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row>
    <row r="7" spans="1:50" s="2" customForma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s="53" customFormat="1" ht="17.25" customHeight="1" x14ac:dyDescent="0.25">
      <c r="A8" s="1245" t="s">
        <v>14</v>
      </c>
      <c r="B8" s="1246"/>
      <c r="C8" s="1247" t="s">
        <v>15</v>
      </c>
      <c r="D8" s="1248"/>
      <c r="E8" s="1248"/>
      <c r="F8" s="1249"/>
      <c r="G8" s="36"/>
      <c r="H8" s="36"/>
      <c r="I8" s="54"/>
      <c r="J8" s="54"/>
      <c r="K8" s="54"/>
      <c r="L8" s="36"/>
      <c r="M8" s="36"/>
    </row>
    <row r="9" spans="1:50" s="53" customFormat="1" ht="18" customHeight="1" x14ac:dyDescent="0.25">
      <c r="A9" s="1245" t="s">
        <v>16</v>
      </c>
      <c r="B9" s="1246"/>
      <c r="C9" s="1250" t="s">
        <v>17</v>
      </c>
      <c r="D9" s="1250"/>
      <c r="E9" s="1250"/>
      <c r="F9" s="1250"/>
      <c r="G9" s="36"/>
      <c r="H9" s="36"/>
      <c r="I9" s="54"/>
      <c r="J9" s="54"/>
      <c r="K9" s="54"/>
      <c r="L9" s="36"/>
      <c r="M9" s="36"/>
    </row>
    <row r="10" spans="1:50" s="53" customFormat="1" ht="15" customHeight="1" x14ac:dyDescent="0.25">
      <c r="A10" s="1251" t="s">
        <v>18</v>
      </c>
      <c r="B10" s="1252"/>
      <c r="C10" s="1253" t="s">
        <v>19</v>
      </c>
      <c r="D10" s="1254"/>
      <c r="E10" s="1254"/>
      <c r="F10" s="1255"/>
      <c r="G10" s="36"/>
      <c r="H10" s="36"/>
      <c r="I10" s="54"/>
      <c r="J10" s="54"/>
      <c r="K10" s="54"/>
      <c r="L10" s="36"/>
      <c r="M10" s="36"/>
    </row>
    <row r="11" spans="1:50" s="53" customFormat="1" ht="117" customHeight="1" x14ac:dyDescent="0.25">
      <c r="A11" s="1251" t="s">
        <v>20</v>
      </c>
      <c r="B11" s="1252"/>
      <c r="C11" s="1261" t="s">
        <v>21</v>
      </c>
      <c r="D11" s="1261"/>
      <c r="E11" s="1261"/>
      <c r="F11" s="1261"/>
      <c r="G11" s="36"/>
      <c r="H11" s="36"/>
      <c r="I11" s="54"/>
      <c r="J11" s="54"/>
      <c r="K11" s="54"/>
      <c r="L11" s="36"/>
      <c r="M11" s="36"/>
    </row>
    <row r="12" spans="1:50" s="53" customFormat="1" ht="41.25" customHeight="1" x14ac:dyDescent="0.25">
      <c r="A12" s="1245" t="s">
        <v>22</v>
      </c>
      <c r="B12" s="1246"/>
      <c r="C12" s="1250" t="s">
        <v>23</v>
      </c>
      <c r="D12" s="1250"/>
      <c r="E12" s="1250"/>
      <c r="F12" s="1250"/>
      <c r="G12" s="36"/>
      <c r="H12" s="36"/>
      <c r="I12" s="54"/>
      <c r="J12" s="54"/>
      <c r="K12" s="54"/>
      <c r="L12" s="36"/>
    </row>
    <row r="13" spans="1:50" s="53" customFormat="1" ht="33" customHeight="1" x14ac:dyDescent="0.25">
      <c r="A13" s="1251" t="s">
        <v>24</v>
      </c>
      <c r="B13" s="1252"/>
      <c r="C13" s="1250" t="s">
        <v>25</v>
      </c>
      <c r="D13" s="1250"/>
      <c r="E13" s="1250"/>
      <c r="F13" s="1250"/>
      <c r="G13" s="36"/>
      <c r="H13" s="36"/>
      <c r="I13" s="54"/>
      <c r="J13" s="54"/>
      <c r="K13" s="54"/>
      <c r="L13" s="36"/>
      <c r="M13" s="36"/>
    </row>
    <row r="14" spans="1:50" s="53" customFormat="1" ht="20.25" customHeight="1" x14ac:dyDescent="0.25">
      <c r="A14" s="1251" t="s">
        <v>26</v>
      </c>
      <c r="B14" s="1252"/>
      <c r="C14" s="1250" t="s">
        <v>27</v>
      </c>
      <c r="D14" s="1250"/>
      <c r="E14" s="1250"/>
      <c r="F14" s="1250"/>
      <c r="G14" s="36"/>
      <c r="H14" s="36"/>
      <c r="I14" s="54"/>
      <c r="J14" s="54"/>
      <c r="K14" s="54"/>
      <c r="L14" s="36"/>
      <c r="M14" s="36"/>
    </row>
    <row r="15" spans="1:50" s="53" customFormat="1" ht="20.25" customHeight="1" x14ac:dyDescent="0.25">
      <c r="A15" s="1245" t="s">
        <v>28</v>
      </c>
      <c r="B15" s="1246"/>
      <c r="C15" s="1250" t="s">
        <v>65</v>
      </c>
      <c r="D15" s="1250"/>
      <c r="E15" s="1250"/>
      <c r="F15" s="1250"/>
      <c r="G15" s="36"/>
      <c r="H15" s="36"/>
      <c r="I15" s="54"/>
      <c r="J15" s="54"/>
      <c r="K15" s="54"/>
      <c r="L15" s="36"/>
      <c r="M15" s="36"/>
    </row>
    <row r="16" spans="1:50" s="53" customFormat="1" ht="24.75" customHeight="1" x14ac:dyDescent="0.25">
      <c r="A16" s="1256" t="s">
        <v>30</v>
      </c>
      <c r="B16" s="1257"/>
      <c r="C16" s="82" t="s">
        <v>31</v>
      </c>
      <c r="D16" s="1260" t="s">
        <v>66</v>
      </c>
      <c r="E16" s="1260"/>
      <c r="F16" s="1260">
        <v>2024</v>
      </c>
      <c r="G16" s="36"/>
      <c r="H16" s="36"/>
      <c r="I16" s="54"/>
      <c r="J16" s="54"/>
      <c r="K16" s="54"/>
      <c r="L16" s="36"/>
      <c r="M16" s="36"/>
    </row>
    <row r="17" spans="1:17" s="53" customFormat="1" ht="14.25" customHeight="1" x14ac:dyDescent="0.25">
      <c r="A17" s="1258"/>
      <c r="B17" s="1259"/>
      <c r="C17" s="82" t="s">
        <v>33</v>
      </c>
      <c r="D17" s="1260" t="s">
        <v>34</v>
      </c>
      <c r="E17" s="1260"/>
      <c r="F17" s="1260"/>
      <c r="G17" s="36"/>
      <c r="H17" s="36"/>
      <c r="I17" s="54"/>
      <c r="J17" s="54"/>
      <c r="K17" s="54"/>
      <c r="L17" s="36"/>
      <c r="M17" s="36"/>
    </row>
    <row r="18" spans="1:17" ht="15" x14ac:dyDescent="0.2">
      <c r="B18" s="3"/>
      <c r="C18" s="15"/>
      <c r="I18" s="15"/>
      <c r="J18" s="15"/>
      <c r="K18" s="15"/>
    </row>
    <row r="19" spans="1:17" ht="21" customHeight="1" thickBot="1" x14ac:dyDescent="0.3">
      <c r="A19" s="1256" t="s">
        <v>67</v>
      </c>
      <c r="B19" s="1257"/>
      <c r="C19" s="20"/>
      <c r="D19" s="21"/>
      <c r="E19" s="21"/>
      <c r="F19" s="20"/>
      <c r="H19" s="22" t="s">
        <v>36</v>
      </c>
      <c r="I19" s="20"/>
      <c r="J19" s="20"/>
      <c r="K19" s="20"/>
      <c r="L19" s="21"/>
      <c r="M19" s="21"/>
    </row>
    <row r="20" spans="1:17" s="23" customFormat="1" ht="21" customHeight="1" x14ac:dyDescent="0.25">
      <c r="A20" s="57"/>
      <c r="B20" s="838"/>
      <c r="C20" s="1272" t="s">
        <v>68</v>
      </c>
      <c r="D20" s="1273"/>
      <c r="E20" s="1274"/>
      <c r="F20" s="1269" t="s">
        <v>69</v>
      </c>
      <c r="G20" s="1270"/>
      <c r="H20" s="1271"/>
      <c r="I20" s="1272" t="s">
        <v>70</v>
      </c>
      <c r="J20" s="1273"/>
      <c r="K20" s="1273"/>
      <c r="L20" s="1273"/>
      <c r="M20" s="1274"/>
      <c r="N20" s="1267"/>
      <c r="O20" s="1267"/>
      <c r="P20" s="1267"/>
      <c r="Q20" s="1268"/>
    </row>
    <row r="21" spans="1:17" s="24" customFormat="1" ht="151.5" customHeight="1" x14ac:dyDescent="0.25">
      <c r="A21" s="57" t="s">
        <v>71</v>
      </c>
      <c r="B21" s="839" t="s">
        <v>39</v>
      </c>
      <c r="C21" s="842" t="s">
        <v>72</v>
      </c>
      <c r="D21" s="44" t="s">
        <v>73</v>
      </c>
      <c r="E21" s="843" t="s">
        <v>74</v>
      </c>
      <c r="F21" s="833" t="s">
        <v>75</v>
      </c>
      <c r="G21" s="91" t="s">
        <v>76</v>
      </c>
      <c r="H21" s="834" t="s">
        <v>74</v>
      </c>
      <c r="I21" s="842" t="s">
        <v>72</v>
      </c>
      <c r="J21" s="44" t="s">
        <v>77</v>
      </c>
      <c r="K21" s="44" t="s">
        <v>78</v>
      </c>
      <c r="L21" s="44" t="s">
        <v>73</v>
      </c>
      <c r="M21" s="843" t="s">
        <v>74</v>
      </c>
      <c r="N21" s="847" t="s">
        <v>79</v>
      </c>
      <c r="O21" s="45" t="s">
        <v>80</v>
      </c>
      <c r="P21" s="45" t="s">
        <v>81</v>
      </c>
      <c r="Q21" s="46" t="s">
        <v>82</v>
      </c>
    </row>
    <row r="22" spans="1:17" s="38" customFormat="1" ht="119.25" customHeight="1" x14ac:dyDescent="0.25">
      <c r="A22" s="39">
        <v>1</v>
      </c>
      <c r="B22" s="840" t="s">
        <v>51</v>
      </c>
      <c r="C22" s="844">
        <v>3255102025</v>
      </c>
      <c r="D22" s="844">
        <v>2030477634</v>
      </c>
      <c r="E22" s="942">
        <f>D22/C22</f>
        <v>0.62378310062339748</v>
      </c>
      <c r="F22" s="835">
        <v>5400</v>
      </c>
      <c r="G22" s="50">
        <f>+'1.PROGRAMACION CUATRIENIO'!H20</f>
        <v>2816</v>
      </c>
      <c r="H22" s="836">
        <f>G22/F22</f>
        <v>0.52148148148148143</v>
      </c>
      <c r="I22" s="848">
        <v>0</v>
      </c>
      <c r="J22" s="64">
        <v>0</v>
      </c>
      <c r="K22" s="64">
        <v>0</v>
      </c>
      <c r="L22" s="64">
        <v>0</v>
      </c>
      <c r="M22" s="836" t="e">
        <f>L22/K22</f>
        <v>#DIV/0!</v>
      </c>
      <c r="N22" s="1027" t="s">
        <v>83</v>
      </c>
      <c r="O22" s="1026" t="s">
        <v>84</v>
      </c>
      <c r="P22" s="1026" t="s">
        <v>85</v>
      </c>
      <c r="Q22" s="1028" t="s">
        <v>86</v>
      </c>
    </row>
    <row r="23" spans="1:17" s="36" customFormat="1" ht="78.75" x14ac:dyDescent="0.25">
      <c r="A23" s="39">
        <v>2</v>
      </c>
      <c r="B23" s="840" t="s">
        <v>53</v>
      </c>
      <c r="C23" s="844">
        <v>235569952</v>
      </c>
      <c r="D23" s="844">
        <v>203678137</v>
      </c>
      <c r="E23" s="942">
        <f t="shared" ref="E23:E26" si="0">D23/C23</f>
        <v>0.8646184934486042</v>
      </c>
      <c r="F23" s="835">
        <v>600</v>
      </c>
      <c r="G23" s="50">
        <f>+'1.PROGRAMACION CUATRIENIO'!H25</f>
        <v>119</v>
      </c>
      <c r="H23" s="836">
        <f t="shared" ref="H23:H26" si="1">G23/F23</f>
        <v>0.19833333333333333</v>
      </c>
      <c r="I23" s="848">
        <v>0</v>
      </c>
      <c r="J23" s="64">
        <v>0</v>
      </c>
      <c r="K23" s="64">
        <f t="shared" ref="K23:K26" si="2">I23-J23</f>
        <v>0</v>
      </c>
      <c r="L23" s="64">
        <v>0</v>
      </c>
      <c r="M23" s="836" t="e">
        <f t="shared" ref="M23:M26" si="3">L23/K23</f>
        <v>#DIV/0!</v>
      </c>
      <c r="N23" s="1027" t="s">
        <v>87</v>
      </c>
      <c r="O23" s="1026" t="s">
        <v>88</v>
      </c>
      <c r="P23" s="1026" t="s">
        <v>89</v>
      </c>
      <c r="Q23" s="1028" t="s">
        <v>90</v>
      </c>
    </row>
    <row r="24" spans="1:17" s="36" customFormat="1" ht="63" x14ac:dyDescent="0.25">
      <c r="A24" s="34">
        <v>3</v>
      </c>
      <c r="B24" s="841" t="s">
        <v>54</v>
      </c>
      <c r="C24" s="844">
        <v>1241045946</v>
      </c>
      <c r="D24" s="844">
        <v>975797210</v>
      </c>
      <c r="E24" s="942">
        <f t="shared" si="0"/>
        <v>0.78627001131189389</v>
      </c>
      <c r="F24" s="835">
        <v>4000</v>
      </c>
      <c r="G24" s="50">
        <f>+'1.PROGRAMACION CUATRIENIO'!H30</f>
        <v>1910</v>
      </c>
      <c r="H24" s="836">
        <f t="shared" si="1"/>
        <v>0.47749999999999998</v>
      </c>
      <c r="I24" s="848">
        <v>0</v>
      </c>
      <c r="J24" s="64">
        <v>0</v>
      </c>
      <c r="K24" s="64">
        <f t="shared" si="2"/>
        <v>0</v>
      </c>
      <c r="L24" s="64">
        <v>0</v>
      </c>
      <c r="M24" s="836" t="e">
        <f t="shared" si="3"/>
        <v>#DIV/0!</v>
      </c>
      <c r="N24" s="1027" t="s">
        <v>91</v>
      </c>
      <c r="O24" s="1029" t="s">
        <v>92</v>
      </c>
      <c r="P24" s="1029" t="s">
        <v>92</v>
      </c>
      <c r="Q24" s="1028" t="s">
        <v>90</v>
      </c>
    </row>
    <row r="25" spans="1:17" s="36" customFormat="1" ht="94.5" x14ac:dyDescent="0.25">
      <c r="A25" s="34">
        <v>4</v>
      </c>
      <c r="B25" s="841" t="s">
        <v>55</v>
      </c>
      <c r="C25" s="844">
        <v>4701479702</v>
      </c>
      <c r="D25" s="844">
        <v>3393251590</v>
      </c>
      <c r="E25" s="942">
        <f t="shared" si="0"/>
        <v>0.72174119746949406</v>
      </c>
      <c r="F25" s="835">
        <v>24720</v>
      </c>
      <c r="G25" s="50">
        <f>+'1.PROGRAMACION CUATRIENIO'!H35</f>
        <v>3701</v>
      </c>
      <c r="H25" s="836">
        <f t="shared" si="1"/>
        <v>0.14971682847896439</v>
      </c>
      <c r="I25" s="848">
        <v>0</v>
      </c>
      <c r="J25" s="64">
        <v>0</v>
      </c>
      <c r="K25" s="64">
        <f t="shared" si="2"/>
        <v>0</v>
      </c>
      <c r="L25" s="64">
        <v>0</v>
      </c>
      <c r="M25" s="836" t="e">
        <f t="shared" si="3"/>
        <v>#DIV/0!</v>
      </c>
      <c r="N25" s="1027" t="s">
        <v>93</v>
      </c>
      <c r="O25" s="1026" t="s">
        <v>94</v>
      </c>
      <c r="P25" s="1026" t="s">
        <v>85</v>
      </c>
      <c r="Q25" s="1028" t="s">
        <v>95</v>
      </c>
    </row>
    <row r="26" spans="1:17" s="36" customFormat="1" ht="153" customHeight="1" x14ac:dyDescent="0.25">
      <c r="A26" s="39">
        <v>5</v>
      </c>
      <c r="B26" s="840" t="s">
        <v>57</v>
      </c>
      <c r="C26" s="844">
        <v>138764457</v>
      </c>
      <c r="D26" s="844">
        <v>64554395</v>
      </c>
      <c r="E26" s="942">
        <f t="shared" si="0"/>
        <v>0.4652084286972708</v>
      </c>
      <c r="F26" s="837">
        <v>0.2</v>
      </c>
      <c r="G26" s="1035">
        <f>+'1.PROGRAMACION CUATRIENIO'!H40</f>
        <v>0.1</v>
      </c>
      <c r="H26" s="836">
        <f t="shared" si="1"/>
        <v>0.5</v>
      </c>
      <c r="I26" s="848">
        <v>0</v>
      </c>
      <c r="J26" s="64">
        <v>0</v>
      </c>
      <c r="K26" s="64">
        <f t="shared" si="2"/>
        <v>0</v>
      </c>
      <c r="L26" s="64">
        <v>0</v>
      </c>
      <c r="M26" s="836" t="e">
        <f t="shared" si="3"/>
        <v>#DIV/0!</v>
      </c>
      <c r="N26" s="1027" t="s">
        <v>96</v>
      </c>
      <c r="O26" s="1029" t="s">
        <v>92</v>
      </c>
      <c r="P26" s="1029" t="s">
        <v>92</v>
      </c>
      <c r="Q26" s="1028" t="s">
        <v>97</v>
      </c>
    </row>
    <row r="27" spans="1:17" ht="41.25" customHeight="1" thickBot="1" x14ac:dyDescent="0.25">
      <c r="A27" s="1265" t="s">
        <v>98</v>
      </c>
      <c r="B27" s="1266"/>
      <c r="C27" s="845">
        <f>SUM(C22:C26)</f>
        <v>9571962082</v>
      </c>
      <c r="D27" s="846">
        <f>SUM(D22:D26)</f>
        <v>6667758966</v>
      </c>
      <c r="E27" s="943">
        <f>+D27/C27</f>
        <v>0.69659270574615717</v>
      </c>
      <c r="F27" s="1262"/>
      <c r="G27" s="1263"/>
      <c r="H27" s="1264"/>
      <c r="I27" s="845">
        <f>SUM(I22:I26)</f>
        <v>0</v>
      </c>
      <c r="J27" s="846">
        <f>SUM(J22:J26)</f>
        <v>0</v>
      </c>
      <c r="K27" s="846">
        <f>SUM(K22:K26)</f>
        <v>0</v>
      </c>
      <c r="L27" s="846">
        <f>SUM(L22:L26)</f>
        <v>0</v>
      </c>
      <c r="M27" s="849" t="e">
        <f t="shared" ref="M27" si="4">+L27/I27</f>
        <v>#DIV/0!</v>
      </c>
      <c r="N27" s="42"/>
      <c r="O27" s="41"/>
      <c r="P27" s="41"/>
      <c r="Q27" s="43"/>
    </row>
    <row r="28" spans="1:17" x14ac:dyDescent="0.2">
      <c r="C28" s="37" t="e">
        <f>SUM(#REF!)</f>
        <v>#REF!</v>
      </c>
      <c r="D28" s="37"/>
      <c r="I28" s="37" t="e">
        <f>SUM(#REF!)</f>
        <v>#REF!</v>
      </c>
      <c r="J28" s="37"/>
      <c r="K28" s="37"/>
      <c r="L28" s="37"/>
    </row>
    <row r="30" spans="1:17" x14ac:dyDescent="0.2">
      <c r="I30" s="60"/>
      <c r="J30" s="60"/>
      <c r="K30" s="60"/>
      <c r="L30" s="62"/>
    </row>
    <row r="31" spans="1:17" x14ac:dyDescent="0.2">
      <c r="C31" s="15"/>
      <c r="D31" s="15"/>
      <c r="E31" s="15"/>
      <c r="F31" s="19"/>
      <c r="G31" s="63"/>
      <c r="H31" s="19"/>
      <c r="I31" s="15"/>
      <c r="J31" s="15"/>
      <c r="K31" s="15"/>
      <c r="L31" s="15"/>
      <c r="M31" s="15"/>
    </row>
    <row r="32" spans="1:17" ht="15" x14ac:dyDescent="0.2">
      <c r="C32" s="15"/>
      <c r="D32" s="15"/>
      <c r="E32" s="15"/>
      <c r="F32" s="77"/>
      <c r="G32" s="78"/>
      <c r="H32" s="19"/>
      <c r="I32" s="15"/>
      <c r="J32" s="15"/>
      <c r="K32" s="15"/>
      <c r="L32" s="15"/>
      <c r="M32" s="15"/>
    </row>
    <row r="33" spans="3:13" ht="15" x14ac:dyDescent="0.2">
      <c r="C33" s="15"/>
      <c r="D33" s="15"/>
      <c r="E33" s="15"/>
      <c r="F33" s="77"/>
      <c r="G33" s="78"/>
      <c r="H33" s="19"/>
      <c r="I33" s="15"/>
      <c r="J33" s="15"/>
      <c r="K33" s="15"/>
      <c r="L33" s="15"/>
      <c r="M33" s="15"/>
    </row>
    <row r="34" spans="3:13" ht="15" x14ac:dyDescent="0.2">
      <c r="C34" s="15"/>
      <c r="D34" s="15"/>
      <c r="E34" s="15"/>
      <c r="F34" s="77"/>
      <c r="G34" s="78"/>
      <c r="H34" s="19"/>
      <c r="I34" s="15"/>
      <c r="J34" s="15"/>
      <c r="K34" s="15"/>
      <c r="L34" s="15"/>
      <c r="M34" s="15"/>
    </row>
    <row r="35" spans="3:13" ht="15" x14ac:dyDescent="0.2">
      <c r="C35" s="15"/>
      <c r="D35" s="15"/>
      <c r="E35" s="15"/>
      <c r="F35" s="77"/>
      <c r="G35" s="78"/>
      <c r="H35" s="19"/>
      <c r="I35" s="15"/>
      <c r="J35" s="15"/>
      <c r="K35" s="15"/>
      <c r="L35" s="15"/>
      <c r="M35" s="15"/>
    </row>
    <row r="36" spans="3:13" ht="15" x14ac:dyDescent="0.2">
      <c r="C36" s="15"/>
      <c r="D36" s="15"/>
      <c r="E36" s="15"/>
      <c r="F36" s="77"/>
      <c r="G36" s="78"/>
      <c r="H36" s="19"/>
      <c r="I36" s="15"/>
      <c r="J36" s="15"/>
      <c r="K36" s="15"/>
      <c r="L36" s="15"/>
      <c r="M36" s="15"/>
    </row>
    <row r="37" spans="3:13" ht="15" x14ac:dyDescent="0.2">
      <c r="C37" s="15"/>
      <c r="D37" s="15"/>
      <c r="E37" s="15"/>
      <c r="F37" s="77"/>
      <c r="G37" s="78"/>
      <c r="H37" s="19"/>
      <c r="I37" s="15"/>
      <c r="J37" s="15"/>
      <c r="K37" s="15"/>
      <c r="L37" s="15"/>
      <c r="M37" s="15"/>
    </row>
    <row r="38" spans="3:13" ht="15" x14ac:dyDescent="0.2">
      <c r="C38" s="15"/>
      <c r="D38" s="15"/>
      <c r="E38" s="15"/>
      <c r="F38" s="77"/>
      <c r="G38" s="78"/>
      <c r="H38" s="19"/>
      <c r="I38" s="15"/>
      <c r="J38" s="15"/>
      <c r="K38" s="15"/>
      <c r="L38" s="15"/>
      <c r="M38" s="15"/>
    </row>
    <row r="40" spans="3:13" x14ac:dyDescent="0.2">
      <c r="I40" s="79"/>
      <c r="J40" s="79"/>
      <c r="K40" s="79"/>
      <c r="L40" s="79"/>
    </row>
    <row r="41" spans="3:13" x14ac:dyDescent="0.2">
      <c r="I41" s="79"/>
      <c r="J41" s="79"/>
      <c r="K41" s="79"/>
      <c r="L41" s="79"/>
    </row>
    <row r="42" spans="3:13" x14ac:dyDescent="0.2">
      <c r="I42" s="79"/>
      <c r="J42" s="79"/>
      <c r="K42" s="79"/>
      <c r="L42" s="79"/>
    </row>
    <row r="43" spans="3:13" x14ac:dyDescent="0.2">
      <c r="I43" s="79"/>
      <c r="J43" s="79"/>
      <c r="K43" s="79"/>
      <c r="L43" s="79"/>
    </row>
    <row r="44" spans="3:13" x14ac:dyDescent="0.2">
      <c r="I44" s="79"/>
      <c r="J44" s="79"/>
      <c r="K44" s="79"/>
      <c r="L44" s="79"/>
    </row>
    <row r="45" spans="3:13" x14ac:dyDescent="0.2">
      <c r="I45" s="79"/>
      <c r="J45" s="79"/>
      <c r="K45" s="79"/>
      <c r="L45" s="79"/>
    </row>
    <row r="46" spans="3:13" x14ac:dyDescent="0.2">
      <c r="I46" s="79"/>
      <c r="J46" s="79"/>
      <c r="K46" s="79"/>
      <c r="L46" s="79"/>
    </row>
    <row r="47" spans="3:13" x14ac:dyDescent="0.2">
      <c r="I47" s="79"/>
      <c r="J47" s="79"/>
      <c r="K47" s="79"/>
    </row>
    <row r="48" spans="3:13" x14ac:dyDescent="0.2">
      <c r="I48" s="79"/>
      <c r="J48" s="79"/>
      <c r="K48" s="79"/>
    </row>
    <row r="49" spans="9:11" x14ac:dyDescent="0.2">
      <c r="I49" s="79"/>
      <c r="J49" s="79"/>
      <c r="K49" s="79"/>
    </row>
    <row r="50" spans="9:11" x14ac:dyDescent="0.2">
      <c r="I50" s="79"/>
      <c r="J50" s="79"/>
      <c r="K50" s="79"/>
    </row>
    <row r="51" spans="9:11" x14ac:dyDescent="0.2">
      <c r="I51" s="79"/>
      <c r="J51" s="79"/>
      <c r="K51" s="79"/>
    </row>
  </sheetData>
  <sheetProtection algorithmName="SHA-512" hashValue="n7FPXSNYS0jhpwutS1/0aHRBHjQRXP1hjMBmDNbD09wAcZ1e4HL0CtrGJXGC1pTmgS3MqYy7qrxP//UJOw1Gtg==" saltValue="ese7tNuH8Rda/DyFAC7S1w==" spinCount="100000" sheet="1" objects="1" scenarios="1"/>
  <mergeCells count="33">
    <mergeCell ref="F27:H27"/>
    <mergeCell ref="A27:B27"/>
    <mergeCell ref="N20:Q20"/>
    <mergeCell ref="F20:H20"/>
    <mergeCell ref="A19:B19"/>
    <mergeCell ref="C20:E20"/>
    <mergeCell ref="I20:M20"/>
    <mergeCell ref="C14:F14"/>
    <mergeCell ref="D16:E16"/>
    <mergeCell ref="A15:B15"/>
    <mergeCell ref="A16:B17"/>
    <mergeCell ref="C15:F15"/>
    <mergeCell ref="F16:F17"/>
    <mergeCell ref="D17:E17"/>
    <mergeCell ref="A14:B14"/>
    <mergeCell ref="A8:B8"/>
    <mergeCell ref="C8:F8"/>
    <mergeCell ref="A9:B9"/>
    <mergeCell ref="C9:F9"/>
    <mergeCell ref="A10:B10"/>
    <mergeCell ref="C10:F10"/>
    <mergeCell ref="A11:B11"/>
    <mergeCell ref="C11:F11"/>
    <mergeCell ref="A12:B12"/>
    <mergeCell ref="C12:F12"/>
    <mergeCell ref="A13:B13"/>
    <mergeCell ref="C13:F13"/>
    <mergeCell ref="A1:A3"/>
    <mergeCell ref="B1:E1"/>
    <mergeCell ref="F1:F3"/>
    <mergeCell ref="B2:E2"/>
    <mergeCell ref="B3:C3"/>
    <mergeCell ref="D3:E3"/>
  </mergeCells>
  <dataValidations xWindow="57" yWindow="631" count="13">
    <dataValidation allowBlank="1" showInputMessage="1" showErrorMessage="1" prompt="No.  META: Corresponde número de la meta establecida en la ficha EBI." sqref="A20:A21" xr:uid="{00000000-0002-0000-0400-000001000000}"/>
    <dataValidation allowBlank="1" showInputMessage="1" showErrorMessage="1" prompt="DESCRIPCIÓN DE LA META: Transcriba, literalmente, la meta según como se encuentra en Ficha EBI. " sqref="B20:B21" xr:uid="{00000000-0002-0000-0400-000002000000}"/>
    <dataValidation allowBlank="1" showInputMessage="1" showErrorMessage="1" prompt="Ingrese el valor programado, tener en cuenta las modificaciones presupuestales durante el tiempo de reporte.Debe coincidir con la Herramienta Financiera y con BOGDATA." sqref="C21 I21:K21" xr:uid="{00000000-0002-0000-0400-000003000000}"/>
    <dataValidation allowBlank="1" showInputMessage="1" showErrorMessage="1" prompt="Son los recursos ejecutados o que cuentan con Registro  Presupuestal. Debe coincidir con las Herramientas Financieras y BOGDATA." sqref="L21 D21" xr:uid="{00000000-0002-0000-0400-000004000000}"/>
    <dataValidation allowBlank="1" showInputMessage="1" showErrorMessage="1" prompt="Las celdas de los porcentajes se encuentran formuladas automáticamente, su formula es: (Ejecutado/Programado)*100" sqref="E21 H21 M21" xr:uid="{00000000-0002-0000-0400-000005000000}"/>
    <dataValidation allowBlank="1" showInputMessage="1" showErrorMessage="1" prompt="EJECUTADO: Ingrese el avance de la magnitud al corte de la presentación del reporte._x000a_" sqref="G21" xr:uid="{00000000-0002-0000-0400-000006000000}"/>
    <dataValidation allowBlank="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N21" xr:uid="{00000000-0002-0000-0400-000009000000}"/>
    <dataValidation allowBlank="1" showInputMessage="1" showErrorMessage="1" prompt="RETRASOS PARA CUMPLIMIENTO META: Mencionar aspectos de la gestión o de la implementación que hayan retrasado el cumplimiento de la meta. " sqref="O21" xr:uid="{00000000-0002-0000-0400-00000A000000}"/>
    <dataValidation allowBlank="1" showInputMessage="1" showErrorMessage="1" prompt="SOLUCIONES A LOS RETRASOS: Mencionar las acciones adelantadas para atenuar el impacto del retraso." sqref="P21" xr:uid="{00000000-0002-0000-0400-00000B000000}"/>
    <dataValidation allowBlank="1" showInputMessage="1" showErrorMessage="1" prompt="BENEFICIO PARA LA CIUDAD: Teniendo en cuenta los logros de Ciudad y de Gestión, mencionar los beneficios que traen estas acciones y cuál es la apuesta de transformación. " sqref="Q21" xr:uid="{00000000-0002-0000-0400-00000C000000}"/>
    <dataValidation allowBlank="1" showInputMessage="1" showErrorMessage="1" prompt="Ingrese numéricamente la programación a la fecha de reporte. Si se requiere ajuste de la meta se debe solicitar el aval a la OAP de manera oficial." sqref="F21" xr:uid="{00000000-0002-0000-0400-00000D000000}"/>
    <dataValidation allowBlank="1" showInputMessage="1" showErrorMessage="1" prompt="REPORTE CUALITATIVO: de forma sintética se debe colocar la información de avance cualitativo de las diferentes metas." sqref="N20:Q20" xr:uid="{00000000-0002-0000-0400-000000000000}"/>
    <dataValidation type="list" allowBlank="1" showInputMessage="1" showErrorMessage="1" sqref="G6:H6 L16 G9:M9 N6" xr:uid="{00000000-0002-0000-0400-00000E000000}"/>
  </dataValidations>
  <pageMargins left="0.70866141732283472" right="0.70866141732283472" top="0.74803149606299213" bottom="0.74803149606299213" header="0.31496062992125984" footer="0.31496062992125984"/>
  <pageSetup scale="91" orientation="landscape" r:id="rId1"/>
  <headerFooter scaleWithDoc="0"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23"/>
  <sheetViews>
    <sheetView zoomScale="60" zoomScaleNormal="60" workbookViewId="0">
      <selection activeCell="H12" sqref="H12"/>
    </sheetView>
  </sheetViews>
  <sheetFormatPr baseColWidth="10" defaultColWidth="11.42578125" defaultRowHeight="14.25" x14ac:dyDescent="0.25"/>
  <cols>
    <col min="1" max="1" width="27" style="96" customWidth="1"/>
    <col min="2" max="2" width="28.28515625" style="96" customWidth="1"/>
    <col min="3" max="3" width="26.28515625" style="96" customWidth="1"/>
    <col min="4" max="4" width="24.7109375" style="96" bestFit="1" customWidth="1"/>
    <col min="5" max="5" width="28.7109375" style="96" customWidth="1"/>
    <col min="6" max="6" width="29.5703125" style="96" bestFit="1" customWidth="1"/>
    <col min="7" max="7" width="19.28515625" style="96" customWidth="1"/>
    <col min="8" max="8" width="37.7109375" style="96" customWidth="1"/>
    <col min="9" max="9" width="20.42578125" style="96" customWidth="1"/>
    <col min="10" max="10" width="28.140625" style="96" customWidth="1"/>
    <col min="11" max="11" width="25.7109375" style="96" customWidth="1"/>
    <col min="12" max="12" width="30.28515625" style="96" customWidth="1"/>
    <col min="13" max="14" width="20.140625" style="96" customWidth="1"/>
    <col min="15" max="15" width="20.42578125" style="96" bestFit="1" customWidth="1"/>
    <col min="16" max="16" width="20" style="96" customWidth="1"/>
    <col min="17" max="17" width="22.5703125" style="96" customWidth="1"/>
    <col min="18" max="18" width="24.42578125" style="96" customWidth="1"/>
    <col min="19" max="16384" width="11.42578125" style="96"/>
  </cols>
  <sheetData>
    <row r="1" spans="1:21" ht="41.25" customHeight="1" x14ac:dyDescent="0.25">
      <c r="A1" s="1282"/>
      <c r="B1" s="1289" t="s">
        <v>13</v>
      </c>
      <c r="C1" s="1290"/>
      <c r="D1" s="1290"/>
      <c r="E1" s="1290"/>
      <c r="F1" s="1290"/>
      <c r="G1" s="1291"/>
      <c r="H1" s="1282"/>
    </row>
    <row r="2" spans="1:21" ht="41.25" customHeight="1" x14ac:dyDescent="0.25">
      <c r="A2" s="1283"/>
      <c r="B2" s="1289" t="s">
        <v>1</v>
      </c>
      <c r="C2" s="1290"/>
      <c r="D2" s="1290"/>
      <c r="E2" s="1290"/>
      <c r="F2" s="1290"/>
      <c r="G2" s="1291"/>
      <c r="H2" s="1283"/>
    </row>
    <row r="3" spans="1:21" ht="41.25" customHeight="1" x14ac:dyDescent="0.25">
      <c r="A3" s="1284"/>
      <c r="B3" s="1289" t="s">
        <v>2</v>
      </c>
      <c r="C3" s="1290"/>
      <c r="D3" s="1291"/>
      <c r="E3" s="1289" t="s">
        <v>3</v>
      </c>
      <c r="F3" s="1290"/>
      <c r="G3" s="1291"/>
      <c r="H3" s="1284"/>
    </row>
    <row r="4" spans="1:21" ht="15" x14ac:dyDescent="0.25">
      <c r="A4" s="97"/>
      <c r="B4" s="97"/>
    </row>
    <row r="5" spans="1:21" ht="15" x14ac:dyDescent="0.25">
      <c r="A5" s="97"/>
      <c r="B5" s="97"/>
    </row>
    <row r="7" spans="1:21" ht="24" customHeight="1" x14ac:dyDescent="0.25"/>
    <row r="8" spans="1:21" ht="17.25" customHeight="1" x14ac:dyDescent="0.25">
      <c r="A8" s="1285" t="s">
        <v>14</v>
      </c>
      <c r="B8" s="1286"/>
      <c r="C8" s="1247" t="s">
        <v>15</v>
      </c>
      <c r="D8" s="1248"/>
      <c r="E8" s="1248"/>
      <c r="F8" s="1249"/>
      <c r="G8" s="98"/>
      <c r="H8" s="98"/>
      <c r="I8" s="98"/>
      <c r="J8" s="98"/>
      <c r="K8" s="98"/>
      <c r="L8" s="98"/>
      <c r="M8" s="98"/>
      <c r="N8" s="98"/>
      <c r="O8" s="98"/>
      <c r="P8" s="98"/>
      <c r="Q8" s="99"/>
      <c r="R8" s="99"/>
      <c r="S8" s="99"/>
      <c r="T8" s="98"/>
      <c r="U8" s="98"/>
    </row>
    <row r="9" spans="1:21" ht="18" customHeight="1" x14ac:dyDescent="0.25">
      <c r="A9" s="1285" t="s">
        <v>16</v>
      </c>
      <c r="B9" s="1286"/>
      <c r="C9" s="1250" t="s">
        <v>17</v>
      </c>
      <c r="D9" s="1250"/>
      <c r="E9" s="1250"/>
      <c r="F9" s="1250"/>
      <c r="G9" s="98"/>
      <c r="H9" s="98"/>
      <c r="I9" s="98"/>
      <c r="J9" s="98"/>
      <c r="K9" s="98"/>
      <c r="L9" s="98"/>
      <c r="M9" s="98"/>
      <c r="N9" s="98"/>
      <c r="O9" s="98"/>
      <c r="P9" s="98"/>
      <c r="Q9" s="99"/>
      <c r="R9" s="99"/>
      <c r="S9" s="99"/>
      <c r="T9" s="98"/>
      <c r="U9" s="98"/>
    </row>
    <row r="10" spans="1:21" ht="15" x14ac:dyDescent="0.25">
      <c r="A10" s="1295" t="s">
        <v>18</v>
      </c>
      <c r="B10" s="1296"/>
      <c r="C10" s="1253" t="s">
        <v>19</v>
      </c>
      <c r="D10" s="1254"/>
      <c r="E10" s="1254"/>
      <c r="F10" s="1255"/>
      <c r="G10" s="98"/>
      <c r="H10" s="98"/>
      <c r="I10" s="98"/>
      <c r="J10" s="98"/>
      <c r="K10" s="98"/>
      <c r="L10" s="98"/>
      <c r="M10" s="98"/>
      <c r="N10" s="98"/>
      <c r="O10" s="98"/>
      <c r="P10" s="98"/>
      <c r="Q10" s="99"/>
      <c r="R10" s="99"/>
      <c r="S10" s="99"/>
      <c r="T10" s="98"/>
      <c r="U10" s="98"/>
    </row>
    <row r="11" spans="1:21" ht="125.25" customHeight="1" x14ac:dyDescent="0.25">
      <c r="A11" s="1295" t="s">
        <v>20</v>
      </c>
      <c r="B11" s="1296"/>
      <c r="C11" s="1250" t="s">
        <v>21</v>
      </c>
      <c r="D11" s="1250"/>
      <c r="E11" s="1250"/>
      <c r="F11" s="1250"/>
      <c r="G11" s="98"/>
      <c r="H11" s="98"/>
      <c r="I11" s="98"/>
      <c r="J11" s="98"/>
      <c r="K11" s="98"/>
      <c r="L11" s="98"/>
      <c r="M11" s="98"/>
      <c r="N11" s="98"/>
      <c r="O11" s="98"/>
      <c r="P11" s="98"/>
      <c r="Q11" s="99"/>
      <c r="R11" s="99"/>
      <c r="S11" s="99"/>
      <c r="T11" s="98"/>
      <c r="U11" s="98"/>
    </row>
    <row r="12" spans="1:21" ht="53.25" customHeight="1" x14ac:dyDescent="0.25">
      <c r="A12" s="1285" t="s">
        <v>22</v>
      </c>
      <c r="B12" s="1286"/>
      <c r="C12" s="1250" t="s">
        <v>23</v>
      </c>
      <c r="D12" s="1250"/>
      <c r="E12" s="1250"/>
      <c r="F12" s="1250"/>
      <c r="G12" s="98"/>
      <c r="H12" s="98"/>
      <c r="I12" s="98"/>
      <c r="J12" s="98"/>
      <c r="K12" s="98"/>
      <c r="L12" s="98"/>
      <c r="M12" s="98"/>
      <c r="N12" s="98"/>
      <c r="O12" s="98"/>
      <c r="P12" s="98"/>
      <c r="Q12" s="99"/>
      <c r="R12" s="99"/>
      <c r="S12" s="99"/>
      <c r="T12" s="98"/>
    </row>
    <row r="13" spans="1:21" ht="33" customHeight="1" x14ac:dyDescent="0.25">
      <c r="A13" s="1295" t="s">
        <v>24</v>
      </c>
      <c r="B13" s="1296"/>
      <c r="C13" s="1250" t="s">
        <v>25</v>
      </c>
      <c r="D13" s="1250"/>
      <c r="E13" s="1250"/>
      <c r="F13" s="1250"/>
      <c r="G13" s="98"/>
      <c r="H13" s="98"/>
      <c r="I13" s="98"/>
      <c r="J13" s="98"/>
      <c r="K13" s="98"/>
      <c r="L13" s="98"/>
      <c r="M13" s="98"/>
      <c r="N13" s="98"/>
      <c r="O13" s="98"/>
      <c r="P13" s="98"/>
      <c r="Q13" s="99"/>
      <c r="R13" s="99"/>
      <c r="S13" s="99"/>
      <c r="T13" s="98"/>
      <c r="U13" s="98"/>
    </row>
    <row r="14" spans="1:21" ht="44.25" customHeight="1" x14ac:dyDescent="0.25">
      <c r="A14" s="1295" t="s">
        <v>26</v>
      </c>
      <c r="B14" s="1296"/>
      <c r="C14" s="1250" t="s">
        <v>27</v>
      </c>
      <c r="D14" s="1250"/>
      <c r="E14" s="1250"/>
      <c r="F14" s="1250"/>
      <c r="G14" s="98"/>
      <c r="H14" s="98"/>
      <c r="I14" s="98"/>
      <c r="J14" s="98"/>
      <c r="K14" s="98"/>
      <c r="L14" s="98"/>
      <c r="M14" s="98"/>
      <c r="N14" s="98"/>
      <c r="O14" s="98"/>
      <c r="P14" s="98"/>
      <c r="Q14" s="99"/>
      <c r="R14" s="99"/>
      <c r="S14" s="99"/>
      <c r="T14" s="98"/>
      <c r="U14" s="98"/>
    </row>
    <row r="15" spans="1:21" ht="33" customHeight="1" x14ac:dyDescent="0.25">
      <c r="A15" s="1285" t="s">
        <v>28</v>
      </c>
      <c r="B15" s="1286"/>
      <c r="C15" s="1250" t="s">
        <v>29</v>
      </c>
      <c r="D15" s="1250"/>
      <c r="E15" s="1250"/>
      <c r="F15" s="1250"/>
      <c r="G15" s="98"/>
      <c r="H15" s="98"/>
      <c r="I15" s="98"/>
      <c r="J15" s="98"/>
      <c r="K15" s="98"/>
      <c r="L15" s="98"/>
      <c r="M15" s="98"/>
      <c r="N15" s="98"/>
      <c r="O15" s="98"/>
      <c r="P15" s="98"/>
      <c r="Q15" s="99"/>
      <c r="R15" s="99"/>
      <c r="S15" s="99"/>
      <c r="T15" s="98"/>
      <c r="U15" s="98"/>
    </row>
    <row r="16" spans="1:21" ht="24.75" customHeight="1" x14ac:dyDescent="0.25">
      <c r="A16" s="1297" t="s">
        <v>30</v>
      </c>
      <c r="B16" s="1298"/>
      <c r="C16" s="82" t="s">
        <v>31</v>
      </c>
      <c r="D16" s="1260" t="s">
        <v>66</v>
      </c>
      <c r="E16" s="1260"/>
      <c r="F16" s="1260">
        <v>2024</v>
      </c>
      <c r="G16" s="98"/>
      <c r="H16" s="98"/>
      <c r="I16" s="98"/>
      <c r="J16" s="98"/>
      <c r="K16" s="98"/>
      <c r="L16" s="98"/>
      <c r="M16" s="98"/>
      <c r="N16" s="98"/>
      <c r="O16" s="98"/>
      <c r="P16" s="98"/>
      <c r="Q16" s="99"/>
      <c r="R16" s="99"/>
      <c r="S16" s="99"/>
      <c r="T16" s="98"/>
      <c r="U16" s="98"/>
    </row>
    <row r="17" spans="1:21" ht="14.25" customHeight="1" x14ac:dyDescent="0.25">
      <c r="A17" s="1299"/>
      <c r="B17" s="1300"/>
      <c r="C17" s="82" t="s">
        <v>33</v>
      </c>
      <c r="D17" s="1260" t="s">
        <v>34</v>
      </c>
      <c r="E17" s="1260"/>
      <c r="F17" s="1260"/>
      <c r="G17" s="98"/>
      <c r="H17" s="98"/>
      <c r="I17" s="98"/>
      <c r="J17" s="98"/>
      <c r="K17" s="98"/>
      <c r="L17" s="98"/>
      <c r="M17" s="98"/>
      <c r="N17" s="98"/>
      <c r="O17" s="98"/>
      <c r="P17" s="98"/>
      <c r="Q17" s="99"/>
      <c r="R17" s="99"/>
      <c r="S17" s="99"/>
      <c r="T17" s="98"/>
      <c r="U17" s="98"/>
    </row>
    <row r="18" spans="1:21" ht="15.75" x14ac:dyDescent="0.25">
      <c r="A18" s="100"/>
      <c r="B18" s="100"/>
      <c r="C18" s="101"/>
      <c r="E18" s="102"/>
    </row>
    <row r="19" spans="1:21" ht="15.75" x14ac:dyDescent="0.25">
      <c r="A19" s="100"/>
      <c r="B19" s="100"/>
      <c r="C19" s="103" t="e">
        <f>+C23-D23-E23-#REF!-F23</f>
        <v>#REF!</v>
      </c>
      <c r="E19" s="104"/>
    </row>
    <row r="20" spans="1:21" s="107" customFormat="1" ht="15.75" x14ac:dyDescent="0.25">
      <c r="A20" s="105" t="s">
        <v>99</v>
      </c>
      <c r="B20" s="105"/>
      <c r="C20" s="105"/>
      <c r="D20" s="96"/>
      <c r="E20" s="105"/>
      <c r="F20" s="105"/>
      <c r="G20" s="106"/>
      <c r="H20" s="105"/>
    </row>
    <row r="21" spans="1:21" s="107" customFormat="1" ht="35.25" customHeight="1" x14ac:dyDescent="0.25">
      <c r="A21" s="1287" t="s">
        <v>100</v>
      </c>
      <c r="B21" s="1287"/>
      <c r="C21" s="1287"/>
      <c r="D21" s="1287"/>
      <c r="E21" s="1287"/>
      <c r="F21" s="1287"/>
      <c r="G21" s="1287"/>
      <c r="H21" s="1287"/>
    </row>
    <row r="22" spans="1:21" s="107" customFormat="1" ht="43.5" customHeight="1" x14ac:dyDescent="0.25">
      <c r="A22" s="108" t="s">
        <v>101</v>
      </c>
      <c r="B22" s="108" t="s">
        <v>102</v>
      </c>
      <c r="C22" s="108" t="s">
        <v>103</v>
      </c>
      <c r="D22" s="108" t="s">
        <v>104</v>
      </c>
      <c r="E22" s="108" t="s">
        <v>105</v>
      </c>
      <c r="F22" s="108" t="s">
        <v>106</v>
      </c>
      <c r="G22" s="1288" t="s">
        <v>107</v>
      </c>
      <c r="H22" s="1288"/>
    </row>
    <row r="23" spans="1:21" s="107" customFormat="1" ht="29.25" customHeight="1" x14ac:dyDescent="0.25">
      <c r="A23" s="1099">
        <v>10180592286</v>
      </c>
      <c r="B23" s="1098">
        <v>608630204</v>
      </c>
      <c r="C23" s="65">
        <v>9571962082</v>
      </c>
      <c r="D23" s="65">
        <f>+'2. RESUMEN EJECUTIVO'!D27</f>
        <v>6667758966</v>
      </c>
      <c r="E23" s="94">
        <f>+C104</f>
        <v>1906664666</v>
      </c>
      <c r="F23" s="95">
        <f>+C23-D23-E23</f>
        <v>997538450</v>
      </c>
      <c r="G23" s="1301">
        <v>1160967217</v>
      </c>
      <c r="H23" s="1301"/>
    </row>
    <row r="24" spans="1:21" s="107" customFormat="1" ht="21.75" customHeight="1" x14ac:dyDescent="0.25">
      <c r="A24" s="1302" t="s">
        <v>108</v>
      </c>
      <c r="B24" s="1302"/>
      <c r="C24" s="110"/>
      <c r="D24" s="110">
        <f>+D23/C23</f>
        <v>0.69659270574615717</v>
      </c>
      <c r="E24" s="110">
        <f>E23/C23</f>
        <v>0.19919266809314551</v>
      </c>
      <c r="F24" s="110">
        <f>+F23/C23</f>
        <v>0.10421462616069732</v>
      </c>
      <c r="G24" s="1303">
        <v>0.121288322</v>
      </c>
      <c r="H24" s="1303"/>
    </row>
    <row r="25" spans="1:21" s="107" customFormat="1" ht="34.5" customHeight="1" x14ac:dyDescent="0.25">
      <c r="A25" s="1287" t="s">
        <v>109</v>
      </c>
      <c r="B25" s="1287"/>
      <c r="C25" s="1287"/>
      <c r="D25" s="1287"/>
      <c r="E25" s="1287"/>
      <c r="F25" s="1287"/>
      <c r="G25" s="1287"/>
      <c r="H25" s="1287"/>
    </row>
    <row r="26" spans="1:21" s="107" customFormat="1" ht="43.5" customHeight="1" x14ac:dyDescent="0.25">
      <c r="A26" s="108" t="s">
        <v>110</v>
      </c>
      <c r="B26" s="108" t="s">
        <v>111</v>
      </c>
      <c r="C26" s="108" t="s">
        <v>112</v>
      </c>
      <c r="D26" s="108" t="s">
        <v>113</v>
      </c>
      <c r="E26" s="1292" t="s">
        <v>114</v>
      </c>
      <c r="F26" s="1293"/>
      <c r="G26" s="1293"/>
      <c r="H26" s="1294"/>
    </row>
    <row r="27" spans="1:21" s="107" customFormat="1" ht="27" customHeight="1" x14ac:dyDescent="0.25">
      <c r="A27" s="925" t="s">
        <v>115</v>
      </c>
      <c r="B27" s="925">
        <v>1210</v>
      </c>
      <c r="C27" s="927">
        <v>8680089</v>
      </c>
      <c r="D27" s="117">
        <v>7</v>
      </c>
      <c r="E27" s="1275" t="s">
        <v>116</v>
      </c>
      <c r="F27" s="1276"/>
      <c r="G27" s="1276"/>
      <c r="H27" s="1277"/>
    </row>
    <row r="28" spans="1:21" s="107" customFormat="1" ht="43.5" customHeight="1" x14ac:dyDescent="0.25">
      <c r="A28" s="925" t="s">
        <v>117</v>
      </c>
      <c r="B28" s="925">
        <v>1206</v>
      </c>
      <c r="C28" s="927">
        <v>1858220</v>
      </c>
      <c r="D28" s="117">
        <v>7</v>
      </c>
      <c r="E28" s="1275" t="s">
        <v>116</v>
      </c>
      <c r="F28" s="1276"/>
      <c r="G28" s="1276"/>
      <c r="H28" s="1277"/>
    </row>
    <row r="29" spans="1:21" s="107" customFormat="1" ht="43.5" customHeight="1" x14ac:dyDescent="0.25">
      <c r="A29" s="925" t="s">
        <v>118</v>
      </c>
      <c r="B29" s="925">
        <v>1221</v>
      </c>
      <c r="C29" s="927">
        <v>3172280</v>
      </c>
      <c r="D29" s="117">
        <v>7</v>
      </c>
      <c r="E29" s="1275" t="s">
        <v>116</v>
      </c>
      <c r="F29" s="1276"/>
      <c r="G29" s="1276"/>
      <c r="H29" s="1277"/>
    </row>
    <row r="30" spans="1:21" s="107" customFormat="1" ht="43.5" customHeight="1" x14ac:dyDescent="0.25">
      <c r="A30" s="925" t="s">
        <v>119</v>
      </c>
      <c r="B30" s="925">
        <v>1204</v>
      </c>
      <c r="C30" s="927">
        <v>5000000</v>
      </c>
      <c r="D30" s="117">
        <v>7</v>
      </c>
      <c r="E30" s="1275" t="s">
        <v>120</v>
      </c>
      <c r="F30" s="1276"/>
      <c r="G30" s="1276"/>
      <c r="H30" s="1277"/>
    </row>
    <row r="31" spans="1:21" s="107" customFormat="1" ht="43.5" customHeight="1" x14ac:dyDescent="0.25">
      <c r="A31" s="925" t="s">
        <v>121</v>
      </c>
      <c r="B31" s="925">
        <v>1207</v>
      </c>
      <c r="C31" s="927">
        <v>6000000</v>
      </c>
      <c r="D31" s="117">
        <v>7</v>
      </c>
      <c r="E31" s="1275" t="s">
        <v>120</v>
      </c>
      <c r="F31" s="1276"/>
      <c r="G31" s="1276"/>
      <c r="H31" s="1277"/>
    </row>
    <row r="32" spans="1:21" s="107" customFormat="1" ht="43.5" customHeight="1" x14ac:dyDescent="0.25">
      <c r="A32" s="925" t="s">
        <v>122</v>
      </c>
      <c r="B32" s="925">
        <v>1222</v>
      </c>
      <c r="C32" s="927">
        <v>4000000</v>
      </c>
      <c r="D32" s="117">
        <v>7</v>
      </c>
      <c r="E32" s="1275" t="s">
        <v>120</v>
      </c>
      <c r="F32" s="1276"/>
      <c r="G32" s="1276"/>
      <c r="H32" s="1277"/>
    </row>
    <row r="33" spans="1:8" s="107" customFormat="1" ht="43.5" customHeight="1" x14ac:dyDescent="0.25">
      <c r="A33" s="925" t="s">
        <v>123</v>
      </c>
      <c r="B33" s="925">
        <v>1219</v>
      </c>
      <c r="C33" s="927">
        <v>10242690</v>
      </c>
      <c r="D33" s="117">
        <v>7</v>
      </c>
      <c r="E33" s="1275" t="s">
        <v>116</v>
      </c>
      <c r="F33" s="1276"/>
      <c r="G33" s="1276"/>
      <c r="H33" s="1277"/>
    </row>
    <row r="34" spans="1:8" s="107" customFormat="1" ht="43.5" customHeight="1" x14ac:dyDescent="0.25">
      <c r="A34" s="925" t="s">
        <v>124</v>
      </c>
      <c r="B34" s="925">
        <v>1199</v>
      </c>
      <c r="C34" s="927">
        <v>60000000</v>
      </c>
      <c r="D34" s="117">
        <v>7</v>
      </c>
      <c r="E34" s="1275" t="s">
        <v>120</v>
      </c>
      <c r="F34" s="1276"/>
      <c r="G34" s="1276"/>
      <c r="H34" s="1277"/>
    </row>
    <row r="35" spans="1:8" s="107" customFormat="1" ht="43.5" customHeight="1" x14ac:dyDescent="0.25">
      <c r="A35" s="925" t="s">
        <v>125</v>
      </c>
      <c r="B35" s="925">
        <v>1202</v>
      </c>
      <c r="C35" s="927">
        <v>17763118</v>
      </c>
      <c r="D35" s="117">
        <v>7</v>
      </c>
      <c r="E35" s="1275" t="s">
        <v>116</v>
      </c>
      <c r="F35" s="1276"/>
      <c r="G35" s="1276"/>
      <c r="H35" s="1277"/>
    </row>
    <row r="36" spans="1:8" s="107" customFormat="1" ht="43.5" customHeight="1" x14ac:dyDescent="0.25">
      <c r="A36" s="925" t="s">
        <v>126</v>
      </c>
      <c r="B36" s="925">
        <v>1203</v>
      </c>
      <c r="C36" s="927">
        <v>43242691</v>
      </c>
      <c r="D36" s="117">
        <v>7</v>
      </c>
      <c r="E36" s="1275" t="s">
        <v>116</v>
      </c>
      <c r="F36" s="1276"/>
      <c r="G36" s="1276"/>
      <c r="H36" s="1277"/>
    </row>
    <row r="37" spans="1:8" s="107" customFormat="1" ht="43.5" customHeight="1" x14ac:dyDescent="0.25">
      <c r="A37" s="925" t="s">
        <v>127</v>
      </c>
      <c r="B37" s="925">
        <v>1386</v>
      </c>
      <c r="C37" s="927">
        <v>54000000</v>
      </c>
      <c r="D37" s="117">
        <v>9</v>
      </c>
      <c r="E37" s="1275" t="s">
        <v>120</v>
      </c>
      <c r="F37" s="1276"/>
      <c r="G37" s="1276"/>
      <c r="H37" s="1277"/>
    </row>
    <row r="38" spans="1:8" s="107" customFormat="1" ht="43.5" customHeight="1" x14ac:dyDescent="0.25">
      <c r="A38" s="925" t="s">
        <v>128</v>
      </c>
      <c r="B38" s="925">
        <v>1218</v>
      </c>
      <c r="C38" s="927">
        <v>11263117</v>
      </c>
      <c r="D38" s="117">
        <v>7</v>
      </c>
      <c r="E38" s="1275" t="s">
        <v>116</v>
      </c>
      <c r="F38" s="1276"/>
      <c r="G38" s="1276"/>
      <c r="H38" s="1277"/>
    </row>
    <row r="39" spans="1:8" s="107" customFormat="1" ht="43.5" customHeight="1" x14ac:dyDescent="0.25">
      <c r="A39" s="925" t="s">
        <v>129</v>
      </c>
      <c r="B39" s="925">
        <v>1019</v>
      </c>
      <c r="C39" s="927">
        <v>9274435</v>
      </c>
      <c r="D39" s="117">
        <v>7</v>
      </c>
      <c r="E39" s="1275" t="s">
        <v>116</v>
      </c>
      <c r="F39" s="1276"/>
      <c r="G39" s="1276"/>
      <c r="H39" s="1277"/>
    </row>
    <row r="40" spans="1:8" s="107" customFormat="1" ht="43.5" customHeight="1" x14ac:dyDescent="0.25">
      <c r="A40" s="925" t="s">
        <v>130</v>
      </c>
      <c r="B40" s="925">
        <v>1026</v>
      </c>
      <c r="C40" s="927">
        <v>5495213</v>
      </c>
      <c r="D40" s="117">
        <v>7</v>
      </c>
      <c r="E40" s="1275" t="s">
        <v>116</v>
      </c>
      <c r="F40" s="1276"/>
      <c r="G40" s="1276"/>
      <c r="H40" s="1277"/>
    </row>
    <row r="41" spans="1:8" s="107" customFormat="1" ht="43.5" customHeight="1" x14ac:dyDescent="0.25">
      <c r="A41" s="925" t="s">
        <v>131</v>
      </c>
      <c r="B41" s="925">
        <v>1036</v>
      </c>
      <c r="C41" s="927">
        <v>6048666</v>
      </c>
      <c r="D41" s="117">
        <v>7</v>
      </c>
      <c r="E41" s="1275" t="s">
        <v>116</v>
      </c>
      <c r="F41" s="1276"/>
      <c r="G41" s="1276"/>
      <c r="H41" s="1277"/>
    </row>
    <row r="42" spans="1:8" s="107" customFormat="1" ht="43.5" customHeight="1" x14ac:dyDescent="0.25">
      <c r="A42" s="925" t="s">
        <v>132</v>
      </c>
      <c r="B42" s="925">
        <v>1059</v>
      </c>
      <c r="C42" s="927">
        <v>15225760</v>
      </c>
      <c r="D42" s="117">
        <v>7</v>
      </c>
      <c r="E42" s="1275" t="s">
        <v>116</v>
      </c>
      <c r="F42" s="1276"/>
      <c r="G42" s="1276"/>
      <c r="H42" s="1277"/>
    </row>
    <row r="43" spans="1:8" s="107" customFormat="1" ht="43.5" customHeight="1" x14ac:dyDescent="0.25">
      <c r="A43" s="925" t="s">
        <v>133</v>
      </c>
      <c r="B43" s="925">
        <v>1071</v>
      </c>
      <c r="C43" s="927">
        <v>18096767</v>
      </c>
      <c r="D43" s="117">
        <v>7</v>
      </c>
      <c r="E43" s="1275" t="s">
        <v>120</v>
      </c>
      <c r="F43" s="1276"/>
      <c r="G43" s="1276"/>
      <c r="H43" s="1277"/>
    </row>
    <row r="44" spans="1:8" s="107" customFormat="1" ht="43.5" customHeight="1" x14ac:dyDescent="0.25">
      <c r="A44" s="925" t="s">
        <v>134</v>
      </c>
      <c r="B44" s="925">
        <v>1072</v>
      </c>
      <c r="C44" s="927">
        <v>18096767</v>
      </c>
      <c r="D44" s="117">
        <v>7</v>
      </c>
      <c r="E44" s="1275" t="s">
        <v>120</v>
      </c>
      <c r="F44" s="1276"/>
      <c r="G44" s="1276"/>
      <c r="H44" s="1277"/>
    </row>
    <row r="45" spans="1:8" s="107" customFormat="1" ht="43.5" customHeight="1" x14ac:dyDescent="0.25">
      <c r="A45" s="925" t="s">
        <v>135</v>
      </c>
      <c r="B45" s="925">
        <v>1084</v>
      </c>
      <c r="C45" s="927">
        <v>14214718</v>
      </c>
      <c r="D45" s="117">
        <v>7</v>
      </c>
      <c r="E45" s="1275" t="s">
        <v>120</v>
      </c>
      <c r="F45" s="1276"/>
      <c r="G45" s="1276"/>
      <c r="H45" s="1277"/>
    </row>
    <row r="46" spans="1:8" s="107" customFormat="1" ht="43.5" customHeight="1" x14ac:dyDescent="0.25">
      <c r="A46" s="925" t="s">
        <v>136</v>
      </c>
      <c r="B46" s="925">
        <v>1090</v>
      </c>
      <c r="C46" s="927">
        <v>13786734</v>
      </c>
      <c r="D46" s="117">
        <v>7</v>
      </c>
      <c r="E46" s="1275" t="s">
        <v>120</v>
      </c>
      <c r="F46" s="1276"/>
      <c r="G46" s="1276"/>
      <c r="H46" s="1277"/>
    </row>
    <row r="47" spans="1:8" s="107" customFormat="1" ht="43.5" customHeight="1" x14ac:dyDescent="0.25">
      <c r="A47" s="925" t="s">
        <v>137</v>
      </c>
      <c r="B47" s="925">
        <v>1100</v>
      </c>
      <c r="C47" s="927">
        <v>12957369</v>
      </c>
      <c r="D47" s="117">
        <v>7</v>
      </c>
      <c r="E47" s="1275" t="s">
        <v>116</v>
      </c>
      <c r="F47" s="1276"/>
      <c r="G47" s="1276"/>
      <c r="H47" s="1277"/>
    </row>
    <row r="48" spans="1:8" s="107" customFormat="1" ht="43.5" customHeight="1" x14ac:dyDescent="0.25">
      <c r="A48" s="925" t="s">
        <v>138</v>
      </c>
      <c r="B48" s="925">
        <v>1101</v>
      </c>
      <c r="C48" s="927">
        <v>14524115</v>
      </c>
      <c r="D48" s="117">
        <v>7</v>
      </c>
      <c r="E48" s="1275" t="s">
        <v>120</v>
      </c>
      <c r="F48" s="1276"/>
      <c r="G48" s="1276"/>
      <c r="H48" s="1277"/>
    </row>
    <row r="49" spans="1:8" s="107" customFormat="1" ht="43.5" customHeight="1" x14ac:dyDescent="0.25">
      <c r="A49" s="925" t="s">
        <v>139</v>
      </c>
      <c r="B49" s="925">
        <v>1122</v>
      </c>
      <c r="C49" s="927">
        <v>3897768</v>
      </c>
      <c r="D49" s="117">
        <v>7</v>
      </c>
      <c r="E49" s="1275" t="s">
        <v>116</v>
      </c>
      <c r="F49" s="1276"/>
      <c r="G49" s="1276"/>
      <c r="H49" s="1277"/>
    </row>
    <row r="50" spans="1:8" s="107" customFormat="1" ht="43.5" customHeight="1" x14ac:dyDescent="0.25">
      <c r="A50" s="925" t="s">
        <v>140</v>
      </c>
      <c r="B50" s="925">
        <v>1116</v>
      </c>
      <c r="C50" s="927">
        <v>10607040</v>
      </c>
      <c r="D50" s="117">
        <v>7</v>
      </c>
      <c r="E50" s="1275" t="s">
        <v>120</v>
      </c>
      <c r="F50" s="1276"/>
      <c r="G50" s="1276"/>
      <c r="H50" s="1277"/>
    </row>
    <row r="51" spans="1:8" s="107" customFormat="1" ht="43.5" customHeight="1" x14ac:dyDescent="0.25">
      <c r="A51" s="925" t="s">
        <v>141</v>
      </c>
      <c r="B51" s="925">
        <v>1119</v>
      </c>
      <c r="C51" s="927">
        <v>5814703</v>
      </c>
      <c r="D51" s="117">
        <v>7</v>
      </c>
      <c r="E51" s="1275" t="s">
        <v>116</v>
      </c>
      <c r="F51" s="1276"/>
      <c r="G51" s="1276"/>
      <c r="H51" s="1277"/>
    </row>
    <row r="52" spans="1:8" s="107" customFormat="1" ht="43.5" customHeight="1" x14ac:dyDescent="0.25">
      <c r="A52" s="925" t="s">
        <v>142</v>
      </c>
      <c r="B52" s="925">
        <v>1105</v>
      </c>
      <c r="C52" s="927">
        <v>10607040</v>
      </c>
      <c r="D52" s="117">
        <v>7</v>
      </c>
      <c r="E52" s="1275" t="s">
        <v>120</v>
      </c>
      <c r="F52" s="1276"/>
      <c r="G52" s="1276"/>
      <c r="H52" s="1277"/>
    </row>
    <row r="53" spans="1:8" s="107" customFormat="1" ht="43.5" customHeight="1" x14ac:dyDescent="0.25">
      <c r="A53" s="925" t="s">
        <v>143</v>
      </c>
      <c r="B53" s="925">
        <v>1125</v>
      </c>
      <c r="C53" s="927">
        <v>5814703</v>
      </c>
      <c r="D53" s="117">
        <v>7</v>
      </c>
      <c r="E53" s="1275" t="s">
        <v>116</v>
      </c>
      <c r="F53" s="1276"/>
      <c r="G53" s="1276"/>
      <c r="H53" s="1277"/>
    </row>
    <row r="54" spans="1:8" s="107" customFormat="1" ht="43.5" customHeight="1" x14ac:dyDescent="0.25">
      <c r="A54" s="925" t="s">
        <v>144</v>
      </c>
      <c r="B54" s="925">
        <v>1127</v>
      </c>
      <c r="C54" s="927">
        <v>3151330</v>
      </c>
      <c r="D54" s="117">
        <v>7</v>
      </c>
      <c r="E54" s="1275" t="s">
        <v>116</v>
      </c>
      <c r="F54" s="1276"/>
      <c r="G54" s="1276"/>
      <c r="H54" s="1277"/>
    </row>
    <row r="55" spans="1:8" s="107" customFormat="1" ht="43.5" customHeight="1" x14ac:dyDescent="0.25">
      <c r="A55" s="925" t="s">
        <v>145</v>
      </c>
      <c r="B55" s="925">
        <v>1182</v>
      </c>
      <c r="C55" s="927">
        <v>15539869</v>
      </c>
      <c r="D55" s="117">
        <v>7</v>
      </c>
      <c r="E55" s="1275" t="s">
        <v>120</v>
      </c>
      <c r="F55" s="1276"/>
      <c r="G55" s="1276"/>
      <c r="H55" s="1277"/>
    </row>
    <row r="56" spans="1:8" s="107" customFormat="1" ht="43.5" customHeight="1" x14ac:dyDescent="0.25">
      <c r="A56" s="925" t="s">
        <v>146</v>
      </c>
      <c r="B56" s="925">
        <v>1198</v>
      </c>
      <c r="C56" s="927">
        <v>72317247</v>
      </c>
      <c r="D56" s="117">
        <v>7</v>
      </c>
      <c r="E56" s="1275" t="s">
        <v>120</v>
      </c>
      <c r="F56" s="1276"/>
      <c r="G56" s="1276"/>
      <c r="H56" s="1277"/>
    </row>
    <row r="57" spans="1:8" s="107" customFormat="1" ht="43.5" customHeight="1" x14ac:dyDescent="0.25">
      <c r="A57" s="925" t="s">
        <v>147</v>
      </c>
      <c r="B57" s="925">
        <v>1200</v>
      </c>
      <c r="C57" s="927">
        <v>6230000</v>
      </c>
      <c r="D57" s="117">
        <v>7</v>
      </c>
      <c r="E57" s="1275" t="s">
        <v>120</v>
      </c>
      <c r="F57" s="1276"/>
      <c r="G57" s="1276"/>
      <c r="H57" s="1277"/>
    </row>
    <row r="58" spans="1:8" s="107" customFormat="1" ht="43.5" customHeight="1" x14ac:dyDescent="0.25">
      <c r="A58" s="925" t="s">
        <v>148</v>
      </c>
      <c r="B58" s="925">
        <v>1214</v>
      </c>
      <c r="C58" s="927">
        <v>5000000</v>
      </c>
      <c r="D58" s="117">
        <v>7</v>
      </c>
      <c r="E58" s="1275" t="s">
        <v>116</v>
      </c>
      <c r="F58" s="1276"/>
      <c r="G58" s="1276"/>
      <c r="H58" s="1277"/>
    </row>
    <row r="59" spans="1:8" s="926" customFormat="1" ht="25.5" customHeight="1" x14ac:dyDescent="0.25">
      <c r="A59" s="925" t="s">
        <v>149</v>
      </c>
      <c r="B59" s="925">
        <v>1209</v>
      </c>
      <c r="C59" s="927">
        <v>20110221</v>
      </c>
      <c r="D59" s="117">
        <v>7</v>
      </c>
      <c r="E59" s="1275" t="s">
        <v>120</v>
      </c>
      <c r="F59" s="1276"/>
      <c r="G59" s="1276"/>
      <c r="H59" s="1277"/>
    </row>
    <row r="60" spans="1:8" s="926" customFormat="1" ht="25.5" customHeight="1" x14ac:dyDescent="0.25">
      <c r="A60" s="925" t="s">
        <v>150</v>
      </c>
      <c r="B60" s="925">
        <v>1296</v>
      </c>
      <c r="C60" s="927">
        <v>10607040</v>
      </c>
      <c r="D60" s="117">
        <v>7</v>
      </c>
      <c r="E60" s="1275" t="s">
        <v>120</v>
      </c>
      <c r="F60" s="1276"/>
      <c r="G60" s="1276"/>
      <c r="H60" s="1277"/>
    </row>
    <row r="61" spans="1:8" s="926" customFormat="1" ht="25.5" customHeight="1" x14ac:dyDescent="0.25">
      <c r="A61" s="925" t="s">
        <v>151</v>
      </c>
      <c r="B61" s="925">
        <v>1297</v>
      </c>
      <c r="C61" s="927">
        <v>15539869</v>
      </c>
      <c r="D61" s="117">
        <v>7</v>
      </c>
      <c r="E61" s="1275" t="s">
        <v>120</v>
      </c>
      <c r="F61" s="1276"/>
      <c r="G61" s="1276"/>
      <c r="H61" s="1277"/>
    </row>
    <row r="62" spans="1:8" s="926" customFormat="1" ht="25.5" customHeight="1" x14ac:dyDescent="0.25">
      <c r="A62" s="925" t="s">
        <v>152</v>
      </c>
      <c r="B62" s="925">
        <v>1307</v>
      </c>
      <c r="C62" s="927">
        <v>14524115</v>
      </c>
      <c r="D62" s="117">
        <v>7</v>
      </c>
      <c r="E62" s="1275" t="s">
        <v>120</v>
      </c>
      <c r="F62" s="1276"/>
      <c r="G62" s="1276"/>
      <c r="H62" s="1277"/>
    </row>
    <row r="63" spans="1:8" s="926" customFormat="1" ht="25.5" customHeight="1" x14ac:dyDescent="0.25">
      <c r="A63" s="925" t="s">
        <v>153</v>
      </c>
      <c r="B63" s="925">
        <v>1310</v>
      </c>
      <c r="C63" s="927">
        <v>4544518</v>
      </c>
      <c r="D63" s="117">
        <v>7</v>
      </c>
      <c r="E63" s="1275" t="s">
        <v>116</v>
      </c>
      <c r="F63" s="1276"/>
      <c r="G63" s="1276"/>
      <c r="H63" s="1277"/>
    </row>
    <row r="64" spans="1:8" s="926" customFormat="1" ht="25.5" customHeight="1" x14ac:dyDescent="0.25">
      <c r="A64" s="925" t="s">
        <v>154</v>
      </c>
      <c r="B64" s="925">
        <v>1324</v>
      </c>
      <c r="C64" s="927">
        <v>18184332</v>
      </c>
      <c r="D64" s="117">
        <v>7</v>
      </c>
      <c r="E64" s="1275" t="s">
        <v>120</v>
      </c>
      <c r="F64" s="1276"/>
      <c r="G64" s="1276"/>
      <c r="H64" s="1277"/>
    </row>
    <row r="65" spans="1:8" s="926" customFormat="1" ht="25.5" customHeight="1" x14ac:dyDescent="0.25">
      <c r="A65" s="925" t="s">
        <v>155</v>
      </c>
      <c r="B65" s="925">
        <v>1337</v>
      </c>
      <c r="C65" s="927">
        <v>8220560</v>
      </c>
      <c r="D65" s="117">
        <v>7</v>
      </c>
      <c r="E65" s="1275" t="s">
        <v>116</v>
      </c>
      <c r="F65" s="1276"/>
      <c r="G65" s="1276"/>
      <c r="H65" s="1277"/>
    </row>
    <row r="66" spans="1:8" s="926" customFormat="1" ht="25.5" customHeight="1" x14ac:dyDescent="0.25">
      <c r="A66" s="925" t="s">
        <v>156</v>
      </c>
      <c r="B66" s="925">
        <v>1341</v>
      </c>
      <c r="C66" s="927">
        <v>11611682</v>
      </c>
      <c r="D66" s="117">
        <v>7</v>
      </c>
      <c r="E66" s="1275" t="s">
        <v>116</v>
      </c>
      <c r="F66" s="1276"/>
      <c r="G66" s="1276"/>
      <c r="H66" s="1277"/>
    </row>
    <row r="67" spans="1:8" s="926" customFormat="1" ht="25.5" customHeight="1" x14ac:dyDescent="0.25">
      <c r="A67" s="925" t="s">
        <v>157</v>
      </c>
      <c r="B67" s="925">
        <v>1343</v>
      </c>
      <c r="C67" s="927">
        <v>18184332</v>
      </c>
      <c r="D67" s="117">
        <v>7</v>
      </c>
      <c r="E67" s="1275" t="s">
        <v>120</v>
      </c>
      <c r="F67" s="1276"/>
      <c r="G67" s="1276"/>
      <c r="H67" s="1277"/>
    </row>
    <row r="68" spans="1:8" s="926" customFormat="1" ht="25.5" customHeight="1" x14ac:dyDescent="0.25">
      <c r="A68" s="925" t="s">
        <v>158</v>
      </c>
      <c r="B68" s="925">
        <v>1375</v>
      </c>
      <c r="C68" s="927">
        <v>670</v>
      </c>
      <c r="D68" s="117">
        <v>8</v>
      </c>
      <c r="E68" s="1275" t="s">
        <v>116</v>
      </c>
      <c r="F68" s="1276"/>
      <c r="G68" s="1276"/>
      <c r="H68" s="1277"/>
    </row>
    <row r="69" spans="1:8" s="926" customFormat="1" ht="25.5" customHeight="1" x14ac:dyDescent="0.25">
      <c r="A69" s="925" t="s">
        <v>159</v>
      </c>
      <c r="B69" s="925">
        <v>1424</v>
      </c>
      <c r="C69" s="927">
        <v>36400000</v>
      </c>
      <c r="D69" s="117">
        <v>9</v>
      </c>
      <c r="E69" s="1275" t="s">
        <v>120</v>
      </c>
      <c r="F69" s="1276"/>
      <c r="G69" s="1276"/>
      <c r="H69" s="1277"/>
    </row>
    <row r="70" spans="1:8" s="926" customFormat="1" ht="25.5" customHeight="1" x14ac:dyDescent="0.25">
      <c r="A70" s="925" t="s">
        <v>160</v>
      </c>
      <c r="B70" s="925">
        <v>1428</v>
      </c>
      <c r="C70" s="927">
        <v>11077500</v>
      </c>
      <c r="D70" s="117">
        <v>9</v>
      </c>
      <c r="E70" s="1275" t="s">
        <v>116</v>
      </c>
      <c r="F70" s="1276"/>
      <c r="G70" s="1276"/>
      <c r="H70" s="1277"/>
    </row>
    <row r="71" spans="1:8" s="926" customFormat="1" ht="25.5" customHeight="1" x14ac:dyDescent="0.25">
      <c r="A71" s="925" t="s">
        <v>161</v>
      </c>
      <c r="B71" s="925">
        <v>1039</v>
      </c>
      <c r="C71" s="927">
        <v>14035931</v>
      </c>
      <c r="D71" s="117">
        <v>7</v>
      </c>
      <c r="E71" s="1275" t="s">
        <v>116</v>
      </c>
      <c r="F71" s="1276"/>
      <c r="G71" s="1276"/>
      <c r="H71" s="1277"/>
    </row>
    <row r="72" spans="1:8" s="926" customFormat="1" ht="25.5" customHeight="1" x14ac:dyDescent="0.25">
      <c r="A72" s="925" t="s">
        <v>162</v>
      </c>
      <c r="B72" s="925">
        <v>1184</v>
      </c>
      <c r="C72" s="927">
        <v>11430151</v>
      </c>
      <c r="D72" s="117">
        <v>7</v>
      </c>
      <c r="E72" s="1275" t="s">
        <v>120</v>
      </c>
      <c r="F72" s="1276"/>
      <c r="G72" s="1276"/>
      <c r="H72" s="1277"/>
    </row>
    <row r="73" spans="1:8" s="926" customFormat="1" ht="25.5" customHeight="1" x14ac:dyDescent="0.25">
      <c r="A73" s="925" t="s">
        <v>163</v>
      </c>
      <c r="B73" s="925">
        <v>1437</v>
      </c>
      <c r="C73" s="927">
        <v>5164225</v>
      </c>
      <c r="D73" s="117">
        <v>9</v>
      </c>
      <c r="E73" s="1275" t="s">
        <v>116</v>
      </c>
      <c r="F73" s="1276"/>
      <c r="G73" s="1276"/>
      <c r="H73" s="1277"/>
    </row>
    <row r="74" spans="1:8" s="926" customFormat="1" ht="25.5" customHeight="1" x14ac:dyDescent="0.25">
      <c r="A74" s="925" t="s">
        <v>164</v>
      </c>
      <c r="B74" s="925">
        <v>1439</v>
      </c>
      <c r="C74" s="927">
        <v>11811780</v>
      </c>
      <c r="D74" s="117">
        <v>9</v>
      </c>
      <c r="E74" s="1275" t="s">
        <v>120</v>
      </c>
      <c r="F74" s="1276"/>
      <c r="G74" s="1276"/>
      <c r="H74" s="1277"/>
    </row>
    <row r="75" spans="1:8" s="926" customFormat="1" ht="25.5" customHeight="1" x14ac:dyDescent="0.25">
      <c r="A75" s="925" t="s">
        <v>165</v>
      </c>
      <c r="B75" s="925">
        <v>1037</v>
      </c>
      <c r="C75" s="927">
        <v>14035931</v>
      </c>
      <c r="D75" s="117">
        <v>7</v>
      </c>
      <c r="E75" s="1275" t="s">
        <v>116</v>
      </c>
      <c r="F75" s="1276"/>
      <c r="G75" s="1276"/>
      <c r="H75" s="1277"/>
    </row>
    <row r="76" spans="1:8" s="926" customFormat="1" ht="25.5" customHeight="1" x14ac:dyDescent="0.25">
      <c r="A76" s="925" t="s">
        <v>166</v>
      </c>
      <c r="B76" s="925">
        <v>1040</v>
      </c>
      <c r="C76" s="927">
        <v>14035931</v>
      </c>
      <c r="D76" s="117">
        <v>7</v>
      </c>
      <c r="E76" s="1275" t="s">
        <v>116</v>
      </c>
      <c r="F76" s="1276"/>
      <c r="G76" s="1276"/>
      <c r="H76" s="1277"/>
    </row>
    <row r="77" spans="1:8" s="926" customFormat="1" ht="25.5" customHeight="1" x14ac:dyDescent="0.25">
      <c r="A77" s="925" t="s">
        <v>167</v>
      </c>
      <c r="B77" s="925">
        <v>1042</v>
      </c>
      <c r="C77" s="927">
        <v>14035931</v>
      </c>
      <c r="D77" s="117">
        <v>7</v>
      </c>
      <c r="E77" s="1275" t="s">
        <v>116</v>
      </c>
      <c r="F77" s="1276"/>
      <c r="G77" s="1276"/>
      <c r="H77" s="1277"/>
    </row>
    <row r="78" spans="1:8" s="926" customFormat="1" ht="25.5" customHeight="1" x14ac:dyDescent="0.25">
      <c r="A78" s="925" t="s">
        <v>168</v>
      </c>
      <c r="B78" s="925">
        <v>1043</v>
      </c>
      <c r="C78" s="927">
        <v>14035931</v>
      </c>
      <c r="D78" s="117">
        <v>7</v>
      </c>
      <c r="E78" s="1275" t="s">
        <v>116</v>
      </c>
      <c r="F78" s="1276"/>
      <c r="G78" s="1276"/>
      <c r="H78" s="1277"/>
    </row>
    <row r="79" spans="1:8" s="926" customFormat="1" ht="25.5" customHeight="1" x14ac:dyDescent="0.25">
      <c r="A79" s="925" t="s">
        <v>169</v>
      </c>
      <c r="B79" s="925">
        <v>1049</v>
      </c>
      <c r="C79" s="927">
        <v>7114639</v>
      </c>
      <c r="D79" s="117">
        <v>7</v>
      </c>
      <c r="E79" s="1275" t="s">
        <v>116</v>
      </c>
      <c r="F79" s="1276"/>
      <c r="G79" s="1276"/>
      <c r="H79" s="1277"/>
    </row>
    <row r="80" spans="1:8" s="926" customFormat="1" ht="25.5" customHeight="1" x14ac:dyDescent="0.25">
      <c r="A80" s="925" t="s">
        <v>170</v>
      </c>
      <c r="B80" s="925">
        <v>1054</v>
      </c>
      <c r="C80" s="927">
        <v>10607040</v>
      </c>
      <c r="D80" s="117">
        <v>7</v>
      </c>
      <c r="E80" s="1275" t="s">
        <v>120</v>
      </c>
      <c r="F80" s="1276"/>
      <c r="G80" s="1276"/>
      <c r="H80" s="1277"/>
    </row>
    <row r="81" spans="1:8" s="926" customFormat="1" ht="25.5" customHeight="1" x14ac:dyDescent="0.25">
      <c r="A81" s="925" t="s">
        <v>171</v>
      </c>
      <c r="B81" s="925">
        <v>1055</v>
      </c>
      <c r="C81" s="927">
        <v>10607040</v>
      </c>
      <c r="D81" s="117">
        <v>7</v>
      </c>
      <c r="E81" s="1275" t="s">
        <v>120</v>
      </c>
      <c r="F81" s="1276"/>
      <c r="G81" s="1276"/>
      <c r="H81" s="1277"/>
    </row>
    <row r="82" spans="1:8" s="926" customFormat="1" ht="25.5" customHeight="1" x14ac:dyDescent="0.25">
      <c r="A82" s="925" t="s">
        <v>172</v>
      </c>
      <c r="B82" s="925">
        <v>1056</v>
      </c>
      <c r="C82" s="927">
        <v>10607040</v>
      </c>
      <c r="D82" s="117">
        <v>7</v>
      </c>
      <c r="E82" s="1275" t="s">
        <v>120</v>
      </c>
      <c r="F82" s="1276"/>
      <c r="G82" s="1276"/>
      <c r="H82" s="1277"/>
    </row>
    <row r="83" spans="1:8" s="926" customFormat="1" ht="25.5" customHeight="1" x14ac:dyDescent="0.25">
      <c r="A83" s="925" t="s">
        <v>173</v>
      </c>
      <c r="B83" s="925">
        <v>1057</v>
      </c>
      <c r="C83" s="927">
        <v>10607040</v>
      </c>
      <c r="D83" s="117">
        <v>7</v>
      </c>
      <c r="E83" s="1275" t="s">
        <v>120</v>
      </c>
      <c r="F83" s="1276"/>
      <c r="G83" s="1276"/>
      <c r="H83" s="1277"/>
    </row>
    <row r="84" spans="1:8" s="926" customFormat="1" ht="25.5" customHeight="1" x14ac:dyDescent="0.25">
      <c r="A84" s="925" t="s">
        <v>174</v>
      </c>
      <c r="B84" s="925">
        <v>1058</v>
      </c>
      <c r="C84" s="927">
        <v>8399488</v>
      </c>
      <c r="D84" s="117">
        <v>7</v>
      </c>
      <c r="E84" s="1275" t="s">
        <v>116</v>
      </c>
      <c r="F84" s="1276"/>
      <c r="G84" s="1276"/>
      <c r="H84" s="1277"/>
    </row>
    <row r="85" spans="1:8" s="926" customFormat="1" ht="25.5" customHeight="1" x14ac:dyDescent="0.25">
      <c r="A85" s="925" t="s">
        <v>175</v>
      </c>
      <c r="B85" s="925">
        <v>1078</v>
      </c>
      <c r="C85" s="927">
        <v>9290189</v>
      </c>
      <c r="D85" s="117">
        <v>7</v>
      </c>
      <c r="E85" s="1275" t="s">
        <v>116</v>
      </c>
      <c r="F85" s="1276"/>
      <c r="G85" s="1276"/>
      <c r="H85" s="1277"/>
    </row>
    <row r="86" spans="1:8" s="926" customFormat="1" ht="25.5" customHeight="1" x14ac:dyDescent="0.25">
      <c r="A86" s="925" t="s">
        <v>176</v>
      </c>
      <c r="B86" s="925">
        <v>1079</v>
      </c>
      <c r="C86" s="927">
        <v>9290189</v>
      </c>
      <c r="D86" s="117">
        <v>7</v>
      </c>
      <c r="E86" s="1275" t="s">
        <v>116</v>
      </c>
      <c r="F86" s="1276"/>
      <c r="G86" s="1276"/>
      <c r="H86" s="1277"/>
    </row>
    <row r="87" spans="1:8" s="926" customFormat="1" ht="25.5" customHeight="1" x14ac:dyDescent="0.25">
      <c r="A87" s="925" t="s">
        <v>177</v>
      </c>
      <c r="B87" s="925">
        <v>965</v>
      </c>
      <c r="C87" s="927">
        <v>570358539</v>
      </c>
      <c r="D87" s="117">
        <v>7</v>
      </c>
      <c r="E87" s="1275" t="s">
        <v>116</v>
      </c>
      <c r="F87" s="1276"/>
      <c r="G87" s="1276"/>
      <c r="H87" s="1277"/>
    </row>
    <row r="88" spans="1:8" s="926" customFormat="1" ht="25.5" customHeight="1" x14ac:dyDescent="0.25">
      <c r="A88" s="925" t="s">
        <v>178</v>
      </c>
      <c r="B88" s="925">
        <v>1217</v>
      </c>
      <c r="C88" s="927">
        <v>32736921</v>
      </c>
      <c r="D88" s="117">
        <v>7</v>
      </c>
      <c r="E88" s="1275" t="s">
        <v>116</v>
      </c>
      <c r="F88" s="1276"/>
      <c r="G88" s="1276"/>
      <c r="H88" s="1277"/>
    </row>
    <row r="89" spans="1:8" s="926" customFormat="1" ht="25.5" customHeight="1" x14ac:dyDescent="0.25">
      <c r="A89" s="925" t="s">
        <v>179</v>
      </c>
      <c r="B89" s="925">
        <v>1216</v>
      </c>
      <c r="C89" s="927">
        <v>134550000</v>
      </c>
      <c r="D89" s="117">
        <v>7</v>
      </c>
      <c r="E89" s="1275" t="s">
        <v>120</v>
      </c>
      <c r="F89" s="1276"/>
      <c r="G89" s="1276"/>
      <c r="H89" s="1277"/>
    </row>
    <row r="90" spans="1:8" s="926" customFormat="1" ht="25.5" customHeight="1" x14ac:dyDescent="0.25">
      <c r="A90" s="925" t="s">
        <v>180</v>
      </c>
      <c r="B90" s="925">
        <v>1387</v>
      </c>
      <c r="C90" s="927">
        <v>11405662</v>
      </c>
      <c r="D90" s="117">
        <v>9</v>
      </c>
      <c r="E90" s="1275" t="s">
        <v>120</v>
      </c>
      <c r="F90" s="1276"/>
      <c r="G90" s="1276"/>
      <c r="H90" s="1277"/>
    </row>
    <row r="91" spans="1:8" s="926" customFormat="1" ht="25.5" customHeight="1" x14ac:dyDescent="0.25">
      <c r="A91" s="925" t="s">
        <v>181</v>
      </c>
      <c r="B91" s="925">
        <v>1425</v>
      </c>
      <c r="C91" s="927">
        <v>13084321</v>
      </c>
      <c r="D91" s="117">
        <v>9</v>
      </c>
      <c r="E91" s="1275" t="s">
        <v>116</v>
      </c>
      <c r="F91" s="1276"/>
      <c r="G91" s="1276"/>
      <c r="H91" s="1277"/>
    </row>
    <row r="92" spans="1:8" s="926" customFormat="1" ht="25.5" customHeight="1" x14ac:dyDescent="0.25">
      <c r="A92" s="925" t="s">
        <v>182</v>
      </c>
      <c r="B92" s="925">
        <v>1438</v>
      </c>
      <c r="C92" s="927">
        <v>21411225</v>
      </c>
      <c r="D92" s="117">
        <v>9</v>
      </c>
      <c r="E92" s="1275" t="s">
        <v>120</v>
      </c>
      <c r="F92" s="1276"/>
      <c r="G92" s="1276"/>
      <c r="H92" s="1277"/>
    </row>
    <row r="93" spans="1:8" s="926" customFormat="1" ht="25.5" customHeight="1" x14ac:dyDescent="0.25">
      <c r="A93" s="925" t="s">
        <v>183</v>
      </c>
      <c r="B93" s="925">
        <v>1436</v>
      </c>
      <c r="C93" s="927">
        <v>16502310</v>
      </c>
      <c r="D93" s="117">
        <v>9</v>
      </c>
      <c r="E93" s="1275" t="s">
        <v>120</v>
      </c>
      <c r="F93" s="1276"/>
      <c r="G93" s="1276"/>
      <c r="H93" s="1277"/>
    </row>
    <row r="94" spans="1:8" s="926" customFormat="1" ht="25.5" customHeight="1" x14ac:dyDescent="0.25">
      <c r="A94" s="925" t="s">
        <v>184</v>
      </c>
      <c r="B94" s="925">
        <v>1435</v>
      </c>
      <c r="C94" s="927">
        <v>16502310</v>
      </c>
      <c r="D94" s="117">
        <v>9</v>
      </c>
      <c r="E94" s="1275" t="s">
        <v>120</v>
      </c>
      <c r="F94" s="1276"/>
      <c r="G94" s="1276"/>
      <c r="H94" s="1277"/>
    </row>
    <row r="95" spans="1:8" s="926" customFormat="1" ht="25.5" customHeight="1" x14ac:dyDescent="0.25">
      <c r="A95" s="925" t="s">
        <v>185</v>
      </c>
      <c r="B95" s="925">
        <v>1434</v>
      </c>
      <c r="C95" s="927">
        <v>28959750</v>
      </c>
      <c r="D95" s="117">
        <v>9</v>
      </c>
      <c r="E95" s="1275" t="s">
        <v>120</v>
      </c>
      <c r="F95" s="1276"/>
      <c r="G95" s="1276"/>
      <c r="H95" s="1277"/>
    </row>
    <row r="96" spans="1:8" s="926" customFormat="1" ht="25.5" customHeight="1" x14ac:dyDescent="0.25">
      <c r="A96" s="925" t="s">
        <v>186</v>
      </c>
      <c r="B96" s="925">
        <v>1472</v>
      </c>
      <c r="C96" s="927">
        <v>2624840</v>
      </c>
      <c r="D96" s="117">
        <v>10</v>
      </c>
      <c r="E96" s="1275" t="s">
        <v>116</v>
      </c>
      <c r="F96" s="1276"/>
      <c r="G96" s="1276"/>
      <c r="H96" s="1277"/>
    </row>
    <row r="97" spans="1:8" s="926" customFormat="1" ht="25.5" customHeight="1" x14ac:dyDescent="0.25">
      <c r="A97" s="925" t="s">
        <v>187</v>
      </c>
      <c r="B97" s="925">
        <v>1508</v>
      </c>
      <c r="C97" s="927">
        <v>90000000</v>
      </c>
      <c r="D97" s="117">
        <v>10</v>
      </c>
      <c r="E97" s="1275" t="s">
        <v>120</v>
      </c>
      <c r="F97" s="1276"/>
      <c r="G97" s="1276"/>
      <c r="H97" s="1277"/>
    </row>
    <row r="98" spans="1:8" s="926" customFormat="1" ht="25.5" customHeight="1" x14ac:dyDescent="0.25">
      <c r="A98" s="925" t="s">
        <v>188</v>
      </c>
      <c r="B98" s="925">
        <v>1509</v>
      </c>
      <c r="C98" s="927">
        <v>30000000</v>
      </c>
      <c r="D98" s="117">
        <v>10</v>
      </c>
      <c r="E98" s="1275" t="s">
        <v>120</v>
      </c>
      <c r="F98" s="1276"/>
      <c r="G98" s="1276"/>
      <c r="H98" s="1277"/>
    </row>
    <row r="99" spans="1:8" s="926" customFormat="1" ht="25.5" customHeight="1" x14ac:dyDescent="0.25">
      <c r="A99" s="925" t="s">
        <v>189</v>
      </c>
      <c r="B99" s="925">
        <v>1510</v>
      </c>
      <c r="C99" s="927">
        <v>30688704</v>
      </c>
      <c r="D99" s="117">
        <v>10</v>
      </c>
      <c r="E99" s="1275" t="s">
        <v>120</v>
      </c>
      <c r="F99" s="1276"/>
      <c r="G99" s="1276"/>
      <c r="H99" s="1277"/>
    </row>
    <row r="100" spans="1:8" s="926" customFormat="1" ht="25.5" customHeight="1" x14ac:dyDescent="0.25">
      <c r="A100" s="925" t="s">
        <v>190</v>
      </c>
      <c r="B100" s="925">
        <v>1511</v>
      </c>
      <c r="C100" s="927">
        <v>25000000</v>
      </c>
      <c r="D100" s="117">
        <v>10</v>
      </c>
      <c r="E100" s="1275" t="s">
        <v>120</v>
      </c>
      <c r="F100" s="1276"/>
      <c r="G100" s="1276"/>
      <c r="H100" s="1277"/>
    </row>
    <row r="101" spans="1:8" s="926" customFormat="1" ht="25.5" customHeight="1" x14ac:dyDescent="0.25">
      <c r="A101" s="925" t="s">
        <v>191</v>
      </c>
      <c r="B101" s="925">
        <v>1512</v>
      </c>
      <c r="C101" s="927">
        <v>6891815</v>
      </c>
      <c r="D101" s="117">
        <v>10</v>
      </c>
      <c r="E101" s="1275" t="s">
        <v>120</v>
      </c>
      <c r="F101" s="1276"/>
      <c r="G101" s="1276"/>
      <c r="H101" s="1277"/>
    </row>
    <row r="102" spans="1:8" s="926" customFormat="1" ht="25.5" customHeight="1" x14ac:dyDescent="0.25">
      <c r="A102" s="925" t="s">
        <v>192</v>
      </c>
      <c r="B102" s="925">
        <v>1517</v>
      </c>
      <c r="C102" s="927">
        <v>4912505</v>
      </c>
      <c r="D102" s="117">
        <v>10</v>
      </c>
      <c r="E102" s="1275" t="s">
        <v>120</v>
      </c>
      <c r="F102" s="1276"/>
      <c r="G102" s="1276"/>
      <c r="H102" s="1277"/>
    </row>
    <row r="103" spans="1:8" s="926" customFormat="1" ht="25.5" customHeight="1" x14ac:dyDescent="0.25">
      <c r="A103" s="925" t="s">
        <v>193</v>
      </c>
      <c r="B103" s="925">
        <v>1523</v>
      </c>
      <c r="C103" s="927">
        <v>35000000</v>
      </c>
      <c r="D103" s="117">
        <v>10</v>
      </c>
      <c r="E103" s="1275" t="s">
        <v>120</v>
      </c>
      <c r="F103" s="1276"/>
      <c r="G103" s="1276"/>
      <c r="H103" s="1277"/>
    </row>
    <row r="104" spans="1:8" ht="15.75" customHeight="1" x14ac:dyDescent="0.25">
      <c r="A104" s="108" t="s">
        <v>194</v>
      </c>
      <c r="B104" s="114"/>
      <c r="C104" s="114">
        <f>SUM(C27:C103)</f>
        <v>1906664666</v>
      </c>
      <c r="D104" s="115"/>
      <c r="E104" s="1279"/>
      <c r="F104" s="1280"/>
      <c r="G104" s="1280"/>
      <c r="H104" s="1281"/>
    </row>
    <row r="105" spans="1:8" ht="38.25" customHeight="1" x14ac:dyDescent="0.25">
      <c r="A105" s="1304" t="s">
        <v>195</v>
      </c>
      <c r="B105" s="1305"/>
      <c r="C105" s="1305"/>
      <c r="D105" s="1305"/>
      <c r="E105" s="1305"/>
      <c r="F105" s="1305"/>
      <c r="G105" s="1305"/>
      <c r="H105" s="1306"/>
    </row>
    <row r="106" spans="1:8" ht="62.25" customHeight="1" x14ac:dyDescent="0.25">
      <c r="A106" s="113" t="s">
        <v>196</v>
      </c>
      <c r="B106" s="113" t="s">
        <v>197</v>
      </c>
      <c r="C106" s="113" t="s">
        <v>198</v>
      </c>
      <c r="D106" s="113" t="s">
        <v>199</v>
      </c>
      <c r="E106" s="1278" t="s">
        <v>200</v>
      </c>
      <c r="F106" s="1278"/>
      <c r="G106" s="1278"/>
      <c r="H106" s="1278"/>
    </row>
    <row r="107" spans="1:8" ht="9.75" customHeight="1" x14ac:dyDescent="0.2">
      <c r="A107" s="944" t="s">
        <v>51</v>
      </c>
      <c r="B107" s="944" t="s">
        <v>201</v>
      </c>
      <c r="C107" s="944" t="s">
        <v>202</v>
      </c>
      <c r="D107" s="948">
        <v>1224624391</v>
      </c>
      <c r="E107" s="1095" t="s">
        <v>203</v>
      </c>
      <c r="F107" s="1096"/>
      <c r="G107" s="1096"/>
      <c r="H107" s="1097"/>
    </row>
    <row r="108" spans="1:8" ht="12.75" customHeight="1" x14ac:dyDescent="0.2">
      <c r="A108" s="944" t="s">
        <v>53</v>
      </c>
      <c r="B108" s="944" t="s">
        <v>201</v>
      </c>
      <c r="C108" s="944" t="s">
        <v>202</v>
      </c>
      <c r="D108" s="948">
        <v>31891815</v>
      </c>
      <c r="E108" s="1095" t="s">
        <v>204</v>
      </c>
      <c r="F108" s="1096" t="s">
        <v>204</v>
      </c>
      <c r="G108" s="1096" t="s">
        <v>204</v>
      </c>
      <c r="H108" s="1097" t="s">
        <v>204</v>
      </c>
    </row>
    <row r="109" spans="1:8" ht="0.75" hidden="1" customHeight="1" x14ac:dyDescent="0.2">
      <c r="A109" s="944" t="s">
        <v>54</v>
      </c>
      <c r="B109" s="944" t="s">
        <v>201</v>
      </c>
      <c r="C109" s="944" t="s">
        <v>202</v>
      </c>
      <c r="D109" s="948">
        <v>265248736</v>
      </c>
      <c r="E109" s="1095" t="s">
        <v>205</v>
      </c>
      <c r="F109" s="1096" t="s">
        <v>205</v>
      </c>
      <c r="G109" s="1096" t="s">
        <v>205</v>
      </c>
      <c r="H109" s="1097" t="s">
        <v>205</v>
      </c>
    </row>
    <row r="110" spans="1:8" ht="17.25" customHeight="1" x14ac:dyDescent="0.2">
      <c r="A110" s="944" t="s">
        <v>206</v>
      </c>
      <c r="B110" s="944" t="s">
        <v>201</v>
      </c>
      <c r="C110" s="944" t="s">
        <v>202</v>
      </c>
      <c r="D110" s="948">
        <v>1308228112</v>
      </c>
      <c r="E110" s="1095" t="s">
        <v>207</v>
      </c>
      <c r="F110" s="1096" t="s">
        <v>207</v>
      </c>
      <c r="G110" s="1096" t="s">
        <v>207</v>
      </c>
      <c r="H110" s="1097" t="s">
        <v>207</v>
      </c>
    </row>
    <row r="111" spans="1:8" ht="19.5" customHeight="1" x14ac:dyDescent="0.2">
      <c r="A111" s="944" t="s">
        <v>57</v>
      </c>
      <c r="B111" s="944" t="s">
        <v>201</v>
      </c>
      <c r="C111" s="944" t="s">
        <v>202</v>
      </c>
      <c r="D111" s="948">
        <v>74210062</v>
      </c>
      <c r="E111" s="1095" t="s">
        <v>208</v>
      </c>
      <c r="F111" s="1096" t="s">
        <v>208</v>
      </c>
      <c r="G111" s="1096" t="s">
        <v>208</v>
      </c>
      <c r="H111" s="1097" t="s">
        <v>208</v>
      </c>
    </row>
    <row r="112" spans="1:8" ht="15.75" x14ac:dyDescent="0.25">
      <c r="A112" s="108" t="s">
        <v>194</v>
      </c>
      <c r="B112" s="114"/>
      <c r="C112" s="114"/>
      <c r="D112" s="115">
        <f>SUM(D107:D111)</f>
        <v>2904203116</v>
      </c>
      <c r="E112" s="1279"/>
      <c r="F112" s="1280"/>
      <c r="G112" s="1280"/>
      <c r="H112" s="1281"/>
    </row>
    <row r="113" spans="1:8" ht="15.75" x14ac:dyDescent="0.25">
      <c r="A113" s="113"/>
      <c r="B113" s="113"/>
      <c r="C113" s="113"/>
      <c r="D113" s="113"/>
      <c r="E113" s="945"/>
      <c r="F113" s="946"/>
      <c r="G113" s="946"/>
      <c r="H113" s="947"/>
    </row>
    <row r="114" spans="1:8" ht="31.5" x14ac:dyDescent="0.25">
      <c r="A114" s="113" t="s">
        <v>209</v>
      </c>
      <c r="B114" s="1313">
        <f>+D112+C104</f>
        <v>4810867782</v>
      </c>
      <c r="C114" s="1313"/>
      <c r="D114" s="1313"/>
      <c r="E114" s="1313"/>
      <c r="F114" s="1313"/>
      <c r="G114" s="1313"/>
      <c r="H114" s="1313"/>
    </row>
    <row r="115" spans="1:8" ht="15.75" customHeight="1" x14ac:dyDescent="0.25">
      <c r="A115" s="1304" t="s">
        <v>210</v>
      </c>
      <c r="B115" s="1305"/>
      <c r="C115" s="1305"/>
      <c r="D115" s="1305"/>
      <c r="E115" s="1305"/>
      <c r="F115" s="1305"/>
      <c r="G115" s="1305"/>
      <c r="H115" s="1306"/>
    </row>
    <row r="116" spans="1:8" ht="31.5" x14ac:dyDescent="0.25">
      <c r="A116" s="108" t="s">
        <v>196</v>
      </c>
      <c r="B116" s="108" t="s">
        <v>211</v>
      </c>
      <c r="C116" s="108" t="s">
        <v>212</v>
      </c>
      <c r="D116" s="108" t="s">
        <v>213</v>
      </c>
      <c r="E116" s="1307" t="s">
        <v>214</v>
      </c>
      <c r="F116" s="1308"/>
      <c r="G116" s="1309"/>
      <c r="H116" s="116" t="s">
        <v>215</v>
      </c>
    </row>
    <row r="117" spans="1:8" ht="57" customHeight="1" x14ac:dyDescent="0.25">
      <c r="A117" s="117">
        <v>1</v>
      </c>
      <c r="B117" s="928">
        <v>2030477634</v>
      </c>
      <c r="C117" s="928">
        <v>642136212</v>
      </c>
      <c r="D117" s="66">
        <f>C117/B117</f>
        <v>0.31624884768368744</v>
      </c>
      <c r="E117" s="1275" t="s">
        <v>216</v>
      </c>
      <c r="F117" s="1276"/>
      <c r="G117" s="1277"/>
      <c r="H117" s="118">
        <f>B117-C117</f>
        <v>1388341422</v>
      </c>
    </row>
    <row r="118" spans="1:8" ht="55.5" customHeight="1" x14ac:dyDescent="0.25">
      <c r="A118" s="117">
        <v>2</v>
      </c>
      <c r="B118" s="928">
        <v>203678137</v>
      </c>
      <c r="C118" s="928">
        <v>84323225</v>
      </c>
      <c r="D118" s="66">
        <f t="shared" ref="D118:D121" si="0">C118/B118</f>
        <v>0.4140023384051279</v>
      </c>
      <c r="E118" s="1275" t="s">
        <v>216</v>
      </c>
      <c r="F118" s="1276"/>
      <c r="G118" s="1277"/>
      <c r="H118" s="118">
        <f t="shared" ref="H118:H121" si="1">B118-C118</f>
        <v>119354912</v>
      </c>
    </row>
    <row r="119" spans="1:8" ht="53.25" customHeight="1" x14ac:dyDescent="0.25">
      <c r="A119" s="117">
        <v>3</v>
      </c>
      <c r="B119" s="928">
        <v>975797210</v>
      </c>
      <c r="C119" s="928">
        <v>220084472</v>
      </c>
      <c r="D119" s="66">
        <f t="shared" si="0"/>
        <v>0.22554324786396959</v>
      </c>
      <c r="E119" s="1275" t="s">
        <v>216</v>
      </c>
      <c r="F119" s="1276"/>
      <c r="G119" s="1277"/>
      <c r="H119" s="118">
        <f t="shared" si="1"/>
        <v>755712738</v>
      </c>
    </row>
    <row r="120" spans="1:8" ht="45.75" customHeight="1" x14ac:dyDescent="0.25">
      <c r="A120" s="117">
        <v>4</v>
      </c>
      <c r="B120" s="928">
        <v>3393251590</v>
      </c>
      <c r="C120" s="928">
        <v>207949160</v>
      </c>
      <c r="D120" s="66">
        <f t="shared" si="0"/>
        <v>6.1283154073464977E-2</v>
      </c>
      <c r="E120" s="1275" t="s">
        <v>216</v>
      </c>
      <c r="F120" s="1276"/>
      <c r="G120" s="1277"/>
      <c r="H120" s="118">
        <f t="shared" si="1"/>
        <v>3185302430</v>
      </c>
    </row>
    <row r="121" spans="1:8" ht="54.75" customHeight="1" x14ac:dyDescent="0.25">
      <c r="A121" s="117">
        <v>5</v>
      </c>
      <c r="B121" s="928">
        <v>64554395</v>
      </c>
      <c r="C121" s="928">
        <v>6474148</v>
      </c>
      <c r="D121" s="66">
        <f t="shared" si="0"/>
        <v>0.10028980985725294</v>
      </c>
      <c r="E121" s="1275" t="s">
        <v>216</v>
      </c>
      <c r="F121" s="1276"/>
      <c r="G121" s="1277"/>
      <c r="H121" s="118">
        <f t="shared" si="1"/>
        <v>58080247</v>
      </c>
    </row>
    <row r="122" spans="1:8" ht="15.75" x14ac:dyDescent="0.25">
      <c r="A122" s="109" t="s">
        <v>217</v>
      </c>
      <c r="B122" s="1030">
        <f>SUM(B117:B121)</f>
        <v>6667758966</v>
      </c>
      <c r="C122" s="1030">
        <f>SUM(C117:C121)</f>
        <v>1160967217</v>
      </c>
      <c r="D122" s="119">
        <f>+C122/B122</f>
        <v>0.17411655444054935</v>
      </c>
      <c r="E122" s="1310"/>
      <c r="F122" s="1311"/>
      <c r="G122" s="1312"/>
      <c r="H122" s="112">
        <f>SUM(H117:H121)</f>
        <v>5506791749</v>
      </c>
    </row>
    <row r="123" spans="1:8" ht="15.75" x14ac:dyDescent="0.25">
      <c r="A123" s="120" t="s">
        <v>218</v>
      </c>
      <c r="C123" s="111"/>
      <c r="G123" s="121"/>
    </row>
  </sheetData>
  <sheetProtection algorithmName="SHA-512" hashValue="NvsEGlFgF8/LFxlfc57Tb4PZureszi6ldXG7bAhI+Spf3tuoJSOBE+f97Rn6oliaaHpOXPI2FP3bq16BHDChtw==" saltValue="ghOKa9d2lcCcrISbsLtAzw==" spinCount="100000" sheet="1" objects="1" scenarios="1"/>
  <mergeCells count="123">
    <mergeCell ref="A115:H115"/>
    <mergeCell ref="E116:G116"/>
    <mergeCell ref="E117:G117"/>
    <mergeCell ref="E118:G118"/>
    <mergeCell ref="E119:G119"/>
    <mergeCell ref="E120:G120"/>
    <mergeCell ref="E121:G121"/>
    <mergeCell ref="E122:G122"/>
    <mergeCell ref="A105:H105"/>
    <mergeCell ref="B114:H114"/>
    <mergeCell ref="E112:H112"/>
    <mergeCell ref="F16:F17"/>
    <mergeCell ref="D17:E17"/>
    <mergeCell ref="A9:B9"/>
    <mergeCell ref="C9:F9"/>
    <mergeCell ref="A10:B10"/>
    <mergeCell ref="C10:F10"/>
    <mergeCell ref="G23:H23"/>
    <mergeCell ref="A24:B24"/>
    <mergeCell ref="G24:H24"/>
    <mergeCell ref="A11:B11"/>
    <mergeCell ref="C11:F11"/>
    <mergeCell ref="A12:B12"/>
    <mergeCell ref="C12:F12"/>
    <mergeCell ref="A13:B13"/>
    <mergeCell ref="C13:F13"/>
    <mergeCell ref="E72:H72"/>
    <mergeCell ref="E73:H73"/>
    <mergeCell ref="E74:H74"/>
    <mergeCell ref="E75:H75"/>
    <mergeCell ref="E106:H106"/>
    <mergeCell ref="E104:H104"/>
    <mergeCell ref="H1:H3"/>
    <mergeCell ref="A8:B8"/>
    <mergeCell ref="C8:F8"/>
    <mergeCell ref="A21:H21"/>
    <mergeCell ref="G22:H22"/>
    <mergeCell ref="A1:A3"/>
    <mergeCell ref="B1:G1"/>
    <mergeCell ref="B2:G2"/>
    <mergeCell ref="B3:D3"/>
    <mergeCell ref="E3:G3"/>
    <mergeCell ref="A25:H25"/>
    <mergeCell ref="E26:H26"/>
    <mergeCell ref="A14:B14"/>
    <mergeCell ref="C14:F14"/>
    <mergeCell ref="D16:E16"/>
    <mergeCell ref="A15:B15"/>
    <mergeCell ref="C15:F15"/>
    <mergeCell ref="A16:B17"/>
    <mergeCell ref="E97:H97"/>
    <mergeCell ref="E98:H98"/>
    <mergeCell ref="E99:H99"/>
    <mergeCell ref="E100:H100"/>
    <mergeCell ref="E102:H102"/>
    <mergeCell ref="E103:H103"/>
    <mergeCell ref="E81:H81"/>
    <mergeCell ref="E82:H82"/>
    <mergeCell ref="E83:H83"/>
    <mergeCell ref="E84:H84"/>
    <mergeCell ref="E85:H85"/>
    <mergeCell ref="E91:H91"/>
    <mergeCell ref="E92:H92"/>
    <mergeCell ref="E93:H93"/>
    <mergeCell ref="E94:H94"/>
    <mergeCell ref="E95:H95"/>
    <mergeCell ref="E86:H86"/>
    <mergeCell ref="E87:H87"/>
    <mergeCell ref="E88:H88"/>
    <mergeCell ref="E89:H89"/>
    <mergeCell ref="E90:H90"/>
    <mergeCell ref="E101:H101"/>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E42:H42"/>
    <mergeCell ref="E52:H52"/>
    <mergeCell ref="E53:H53"/>
    <mergeCell ref="E43:H43"/>
    <mergeCell ref="E44:H44"/>
    <mergeCell ref="E45:H45"/>
    <mergeCell ref="E46:H46"/>
    <mergeCell ref="E47:H47"/>
    <mergeCell ref="E48:H48"/>
    <mergeCell ref="E49:H49"/>
    <mergeCell ref="E50:H50"/>
    <mergeCell ref="E51:H51"/>
    <mergeCell ref="E54:H54"/>
    <mergeCell ref="E55:H55"/>
    <mergeCell ref="E56:H56"/>
    <mergeCell ref="E57:H57"/>
    <mergeCell ref="E58:H58"/>
    <mergeCell ref="E68:H68"/>
    <mergeCell ref="E69:H69"/>
    <mergeCell ref="E70:H70"/>
    <mergeCell ref="E96:H96"/>
    <mergeCell ref="E76:H76"/>
    <mergeCell ref="E77:H77"/>
    <mergeCell ref="E78:H78"/>
    <mergeCell ref="E79:H79"/>
    <mergeCell ref="E80:H80"/>
    <mergeCell ref="E59:H59"/>
    <mergeCell ref="E60:H60"/>
    <mergeCell ref="E61:H61"/>
    <mergeCell ref="E62:H62"/>
    <mergeCell ref="E63:H63"/>
    <mergeCell ref="E64:H64"/>
    <mergeCell ref="E65:H65"/>
    <mergeCell ref="E66:H66"/>
    <mergeCell ref="E67:H67"/>
    <mergeCell ref="E71:H71"/>
  </mergeCells>
  <dataValidations xWindow="149" yWindow="216" count="29">
    <dataValidation allowBlank="1" showInputMessage="1" showErrorMessage="1" prompt="OBSERVACIONES DEL SALDO POR GIRAR: Describa en qué contratos se encuentra el saldo por girar y la proyección del mismo, para el caso de recurso humano relacionar por meta total contratos y total valor." sqref="E116:G116" xr:uid="{CFA8BC9B-E878-408A-ADF5-AFD5535890B7}"/>
    <dataValidation allowBlank="1" showInputMessage="1" showErrorMessage="1" prompt="PROYECCIÓN RESERVAS A CONSTITUIR: Relacione los recursos que serán constituido como reservas presupuestales." sqref="H116" xr:uid="{B89B51CE-7430-40DE-B13E-290D23A02941}"/>
    <dataValidation allowBlank="1" showInputMessage="1" showErrorMessage="1" prompt="Modificaciones: Relacione la modificacion realizada al presupuesto total al proyecto de inversión para la vigencia del reporte. Debe coincidir con BOGDATA. " sqref="B22" xr:uid="{00000000-0002-0000-0600-000007000000}"/>
    <dataValidation allowBlank="1" showInputMessage="1" showErrorMessage="1" prompt="Apropiación vigente: Relacione el total del presupuesto actual sumando las adiciones o restando las diminuciones. Debe coincidir con BOGDATA." sqref="C22" xr:uid="{00000000-0002-0000-0600-000008000000}"/>
    <dataValidation allowBlank="1" showInputMessage="1" showErrorMessage="1" prompt="Presupuesto comprometido: Relacione el total del presupuesto que cuenta con contrato firmado. Debe coincidir con PREDIS y herramienta financiera." sqref="C24" xr:uid="{00000000-0002-0000-0600-000009000000}"/>
    <dataValidation allowBlank="1" showInputMessage="1" showErrorMessage="1" prompt="CDPs sin CRP: Relacione el total del presupuesto que cuenta con CDP pero sin registro presupuestal (CRP). Debe coincidir con BOGDATA." sqref="E22" xr:uid="{00000000-0002-0000-0600-00000A000000}"/>
    <dataValidation allowBlank="1" showInputMessage="1" showErrorMessage="1" prompt="Presupuesto Disponible : Relacione el total del presupuesto que no cuenta con expedición de disponibilidad presupuestal (CDP). Debe coincidir con BOGDATA " sqref="F22" xr:uid="{00000000-0002-0000-0600-00000B000000}"/>
    <dataValidation allowBlank="1" showInputMessage="1" showErrorMessage="1" prompt="Giros de vigencia: Relacione el total del presupuesto girado. Debe coincidir con BOGDATA " sqref="G22:H22" xr:uid="{00000000-0002-0000-0600-00000C000000}"/>
    <dataValidation allowBlank="1" showInputMessage="1" showErrorMessage="1" prompt="MES EXPEDICIÓN CDP: Relacione el mes de expedición del CDP por el Equipo Financiero." sqref="D26:D103" xr:uid="{00000000-0002-0000-0600-00000E000000}"/>
    <dataValidation allowBlank="1" showInputMessage="1" showErrorMessage="1" prompt="VALOR COMPROMETIDO: Relacione por meta el presupuesto que cuenta con contrato firmado. Debe coincidir con herramienta financiera." sqref="B116" xr:uid="{74577C60-F8D9-41F9-9FE2-B0A73CA93111}"/>
    <dataValidation allowBlank="1" showInputMessage="1" showErrorMessage="1" prompt="VALOR GIRADO: Relacione por meta los giros realizados en el periodo. Debe coincidir con herramienta financiera.  " sqref="C116" xr:uid="{4F4E0551-BB0B-4D0D-9046-DCC75C95EABD}"/>
    <dataValidation allowBlank="1" showInputMessage="1" showErrorMessage="1" prompt="%DE GIROS: Ya se encuentra formulado, es la división entre “Valor girado” y “Valor comprometido”." sqref="D116" xr:uid="{0B17ED45-3636-4565-A5D7-BD7326526070}"/>
    <dataValidation allowBlank="1" showInputMessage="1" showErrorMessage="1" prompt="ESTADO Y OBSERVACIONES: Relacione el estado actual del proceso, mencionar para cuándo se tiene proyectada su adjudicación." sqref="E26:E103" xr:uid="{00000000-0002-0000-0600-000013000000}"/>
    <dataValidation allowBlank="1" showInputMessage="1" showErrorMessage="1" prompt="CDPs sin CRP: Relacione el total del presupuesto que cuenta con registro presupuestal (CRP). Debe coincidir con BOGDATA." sqref="D24" xr:uid="{79697780-392D-49DA-A6A9-E0F248313D9F}"/>
    <dataValidation allowBlank="1" showInputMessage="1" showErrorMessage="1" prompt="Presupuesto Disponible : Relacione el total del presupuesto que no cuenta con expedición de disponibilidad presupuestal (CDP). Debe coincidir con BOGDATA. " sqref="E24:F24" xr:uid="{C34A84D4-2598-46D3-8460-65E420E840B7}"/>
    <dataValidation allowBlank="1" showInputMessage="1" showErrorMessage="1" prompt="CODIGO Y OBJETO A CONTRATAR: Colocar el codigo PAA y el OBJETO a contratar_x000a_" sqref="A26:A103" xr:uid="{418979D5-A2C9-4082-8D10-79B021482D6A}"/>
    <dataValidation allowBlank="1" showInputMessage="1" showErrorMessage="1" prompt="No CDP: Relacione el numero del CDP expedido por el equipo Financiero." sqref="B26:B103" xr:uid="{8BCBF945-EBD4-4C80-91BC-D1925C816AF4}"/>
    <dataValidation allowBlank="1" showInputMessage="1" showErrorMessage="1" prompt="TOTAL VALOR CDP: Relacione el valor total del CDP expedido por_x000a_el equipo Financiero." sqref="C26:C103" xr:uid="{16EEA2BE-4A98-4C6C-964E-15772A5D3EF8}"/>
    <dataValidation allowBlank="1" showInputMessage="1" showErrorMessage="1" prompt="Apropiación inicial: Relacione el presupuesto asignado para la vigencia del reporte. Debe coincidir con BOGDATA." sqref="A22" xr:uid="{413033D0-FAF9-4DDD-BE5C-5AE6DF426F26}"/>
    <dataValidation allowBlank="1" showInputMessage="1" showErrorMessage="1" prompt="Presupuesto comprometido: Relacione el total del presupuesto que cuenta con contrato firmado. Debe coincidir con BOGDATA." sqref="D22" xr:uid="{FA5AEB91-58F0-4B39-BD49-255B8A500804}"/>
    <dataValidation type="list" allowBlank="1" showInputMessage="1" showErrorMessage="1" sqref="T16 G9:U9 G6:J6" xr:uid="{00000000-0002-0000-0600-000014000000}"/>
    <dataValidation allowBlank="1" showInputMessage="1" showErrorMessage="1" prompt="ESTADO Y OBSERVACIONES: Describa por qué no se han utilizado los recursos, en qué serán destinados y para cuándo se proyecta iniciar el proceso precontractual y contractual, mencionar la modalidad de contratación." sqref="E104 E113:H113 F106:H106 E106:E112" xr:uid="{00000000-0002-0000-0600-000002000000}"/>
    <dataValidation allowBlank="1" showInputMessage="1" showErrorMessage="1" prompt="FUENTE: Relacione la fuente de financiación asociada al concepto de gasto y meta. Debe coincidir con herramienta financiera. " sqref="B107:B111" xr:uid="{C7A10614-1A85-4148-8FCC-8F078F1F1444}"/>
    <dataValidation allowBlank="1" showInputMessage="1" showErrorMessage="1" prompt="CONCEPTO DE GASTO: Relacione el concepto de gasto asociado a la meta. Debe coincidir con herramienta financiera." sqref="B107:B111" xr:uid="{FF46A600-1802-45FE-9697-BF12AA64BAC3}"/>
    <dataValidation allowBlank="1" showInputMessage="1" showErrorMessage="1" prompt="VALOR: Relacione por fuente el recurso disponible o que no cuenta con CDP asociado. Debe coincidir con herramienta financiera." sqref="D107:D111" xr:uid="{DE6FBAF4-2A8D-4C30-AA4D-B5F44714C4F0}"/>
    <dataValidation allowBlank="1" showInputMessage="1" showErrorMessage="1" prompt="NÚMERO Y DESCRIPCIÓN DE LA META: Relacione el número y descripción de la meta relacionados con los recursos disponibles. Debe coincidir con herramienta financiera." sqref="A113 A106:A111" xr:uid="{0C68F086-E099-4BAC-8004-972D9BAC5DAE}"/>
    <dataValidation allowBlank="1" showInputMessage="1" showErrorMessage="1" prompt="CODIGO: Relacione la linea PAA del proceso pendiente de CDP no relacionar la que se encuentra &quot;CON PROCESO&quot; ya que el valor debe coincidir con el presupuesto disponible." sqref="B113 B106" xr:uid="{10471CF6-023F-434A-92D0-6F37DB1FDB27}"/>
    <dataValidation allowBlank="1" showInputMessage="1" showErrorMessage="1" prompt="Fecha estimada de inicio de proceso: Relacionar la fecha estimada de inicio del proceso de la linea PAA._x000a_" sqref="C113 C106" xr:uid="{1F152A92-F0F0-44CC-9129-F7A037A2AF3D}"/>
    <dataValidation allowBlank="1" showInputMessage="1" showErrorMessage="1" prompt="VALOR: Relacione por fuente el recurso disponible o que no cuenta con CDP asociado. Debe coincidir con el presupuesto disponible." sqref="D113 D106" xr:uid="{D6BFCB26-8C4D-471E-9044-DFEB2D3A8A2B}"/>
  </dataValidations>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 r:id="rId4">
          <objectPr defaultSize="0" autoPict="0" r:id="rId5">
            <anchor moveWithCells="1" sizeWithCells="1">
              <from>
                <xdr:col>7</xdr:col>
                <xdr:colOff>133350</xdr:colOff>
                <xdr:row>1</xdr:row>
                <xdr:rowOff>9525</xdr:rowOff>
              </from>
              <to>
                <xdr:col>7</xdr:col>
                <xdr:colOff>1400175</xdr:colOff>
                <xdr:row>1</xdr:row>
                <xdr:rowOff>400050</xdr:rowOff>
              </to>
            </anchor>
          </objectPr>
        </oleObject>
      </mc:Choice>
      <mc:Fallback>
        <oleObject progId="PBrush" shapeId="6145"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3C528-347F-4B13-9F18-AB7B16F93D51}">
  <dimension ref="A1:HN91"/>
  <sheetViews>
    <sheetView view="pageBreakPreview" zoomScale="70" zoomScaleNormal="70" zoomScaleSheetLayoutView="70" workbookViewId="0">
      <selection activeCell="C12" sqref="C12:H12"/>
    </sheetView>
  </sheetViews>
  <sheetFormatPr baseColWidth="10" defaultColWidth="11.42578125" defaultRowHeight="38.25" customHeight="1" x14ac:dyDescent="0.25"/>
  <cols>
    <col min="1" max="1" width="23.140625" style="182" customWidth="1"/>
    <col min="2" max="2" width="26.140625" style="182" customWidth="1"/>
    <col min="3" max="3" width="44.140625" style="168" customWidth="1"/>
    <col min="4" max="4" width="10.7109375" style="167" customWidth="1"/>
    <col min="5" max="5" width="57.85546875" style="168" customWidth="1"/>
    <col min="6" max="6" width="48.42578125" style="169" customWidth="1"/>
    <col min="7" max="7" width="16.140625" style="169" customWidth="1"/>
    <col min="8" max="8" width="21" style="301" customWidth="1"/>
    <col min="9" max="9" width="21.7109375" style="302" customWidth="1"/>
    <col min="10" max="10" width="28.85546875" style="279" customWidth="1"/>
    <col min="11" max="11" width="74.5703125" style="169" customWidth="1"/>
    <col min="12" max="12" width="36.42578125" style="494" customWidth="1"/>
    <col min="13" max="13" width="18.140625" style="169" customWidth="1"/>
    <col min="14" max="14" width="17.140625" style="169" customWidth="1"/>
    <col min="15" max="15" width="24.42578125" style="169" customWidth="1"/>
    <col min="16" max="16" width="27.28515625" style="169" customWidth="1"/>
    <col min="17" max="17" width="22.140625" style="169" customWidth="1"/>
    <col min="18" max="18" width="23.7109375" style="502" customWidth="1"/>
    <col min="19" max="19" width="75.28515625" style="169" customWidth="1"/>
    <col min="20" max="20" width="27.140625" style="280" customWidth="1"/>
    <col min="21" max="21" width="14.85546875" style="169" hidden="1" customWidth="1"/>
    <col min="22" max="22" width="13.7109375" style="169" hidden="1" customWidth="1"/>
    <col min="23" max="26" width="13.42578125" style="169" hidden="1" customWidth="1"/>
    <col min="27" max="27" width="21.7109375" style="169" hidden="1" customWidth="1"/>
    <col min="28" max="28" width="13.42578125" style="169" hidden="1" customWidth="1"/>
    <col min="29" max="32" width="13.42578125" style="672" hidden="1" customWidth="1"/>
    <col min="33" max="36" width="13.42578125" style="169" hidden="1" customWidth="1"/>
    <col min="37" max="38" width="13.42578125" style="672" hidden="1" customWidth="1"/>
    <col min="39" max="44" width="13.42578125" style="169" hidden="1" customWidth="1"/>
    <col min="45" max="46" width="13.42578125" style="672" hidden="1" customWidth="1"/>
    <col min="47" max="52" width="13.42578125" style="169" hidden="1" customWidth="1"/>
    <col min="53" max="54" width="13.42578125" style="672" hidden="1" customWidth="1"/>
    <col min="55" max="59" width="13.42578125" style="169" hidden="1" customWidth="1"/>
    <col min="60" max="60" width="12.140625" style="169" hidden="1" customWidth="1"/>
    <col min="61" max="61" width="11.85546875" style="672" hidden="1" customWidth="1"/>
    <col min="62" max="62" width="14.5703125" style="672" hidden="1" customWidth="1"/>
    <col min="63" max="63" width="17.7109375" style="169" hidden="1" customWidth="1"/>
    <col min="64" max="67" width="13.42578125" style="169" hidden="1" customWidth="1"/>
    <col min="68" max="68" width="30.28515625" style="169" hidden="1" customWidth="1"/>
    <col min="69" max="69" width="19.85546875" style="672" customWidth="1"/>
    <col min="70" max="70" width="18.140625" style="672" customWidth="1"/>
    <col min="71" max="71" width="12.42578125" style="279" customWidth="1"/>
    <col min="72" max="74" width="13.42578125" style="169" customWidth="1"/>
    <col min="75" max="75" width="63" style="169" customWidth="1"/>
    <col min="76" max="76" width="36" style="169" customWidth="1"/>
    <col min="77" max="78" width="13.42578125" style="672" customWidth="1"/>
    <col min="79" max="79" width="10.7109375" style="169" customWidth="1"/>
    <col min="80" max="82" width="13.42578125" style="169" customWidth="1"/>
    <col min="83" max="83" width="60" style="169" customWidth="1"/>
    <col min="84" max="84" width="48.42578125" style="169" customWidth="1"/>
    <col min="85" max="85" width="11.85546875" style="672" customWidth="1"/>
    <col min="86" max="86" width="11.140625" style="672" customWidth="1"/>
    <col min="87" max="87" width="12.7109375" style="169" customWidth="1"/>
    <col min="88" max="89" width="13.42578125" style="169" customWidth="1"/>
    <col min="90" max="90" width="12.7109375" style="169" customWidth="1"/>
    <col min="91" max="91" width="41.7109375" style="169" customWidth="1"/>
    <col min="92" max="92" width="32.7109375" style="169" customWidth="1"/>
    <col min="93" max="94" width="13.42578125" style="672" customWidth="1"/>
    <col min="95" max="98" width="13.42578125" style="169" customWidth="1"/>
    <col min="99" max="99" width="45.7109375" style="169" customWidth="1"/>
    <col min="100" max="100" width="46.7109375" style="169" customWidth="1"/>
    <col min="101" max="102" width="13.42578125" style="672" customWidth="1"/>
    <col min="103" max="108" width="13.42578125" style="169" customWidth="1"/>
    <col min="109" max="110" width="13.42578125" style="672" customWidth="1"/>
    <col min="111" max="111" width="13" style="169" customWidth="1"/>
    <col min="112" max="114" width="13.42578125" style="169" customWidth="1"/>
    <col min="115" max="115" width="23.85546875" style="169" customWidth="1"/>
    <col min="116" max="116" width="15.28515625" style="169" customWidth="1"/>
    <col min="117" max="118" width="28" style="169" customWidth="1"/>
    <col min="119" max="121" width="14.28515625" style="169" customWidth="1"/>
    <col min="122" max="122" width="18.28515625" style="169" customWidth="1"/>
    <col min="123" max="123" width="24.7109375" style="169" customWidth="1"/>
    <col min="124" max="154" width="14.28515625" style="169" customWidth="1"/>
    <col min="155" max="155" width="12.42578125" style="169" hidden="1" customWidth="1"/>
    <col min="156" max="156" width="11.42578125" style="169"/>
    <col min="157" max="222" width="0" style="169" hidden="1" customWidth="1"/>
    <col min="223" max="360" width="0" style="168" hidden="1" customWidth="1"/>
    <col min="361" max="16384" width="11.42578125" style="168"/>
  </cols>
  <sheetData>
    <row r="1" spans="1:222" s="169" customFormat="1" ht="29.25" customHeight="1" x14ac:dyDescent="0.25">
      <c r="A1" s="1886"/>
      <c r="B1" s="1889" t="s">
        <v>13</v>
      </c>
      <c r="C1" s="1890"/>
      <c r="D1" s="1890"/>
      <c r="E1" s="1890"/>
      <c r="F1" s="1890"/>
      <c r="G1" s="1890"/>
      <c r="H1" s="1890"/>
      <c r="I1" s="1890"/>
      <c r="J1" s="1890"/>
      <c r="K1" s="1890"/>
      <c r="L1" s="1890"/>
      <c r="M1" s="1890"/>
      <c r="N1" s="1890"/>
      <c r="O1" s="1890"/>
      <c r="P1" s="1890"/>
      <c r="Q1" s="1890"/>
      <c r="R1" s="1890"/>
      <c r="S1" s="1890"/>
      <c r="T1" s="1890"/>
      <c r="U1" s="1890"/>
      <c r="V1" s="1890"/>
      <c r="W1" s="1890"/>
      <c r="X1" s="1890"/>
      <c r="Y1" s="1890"/>
      <c r="Z1" s="1891"/>
      <c r="AA1" s="281"/>
      <c r="AB1" s="1892"/>
      <c r="AC1" s="1893"/>
      <c r="AD1" s="634"/>
      <c r="AE1" s="634"/>
      <c r="AF1" s="634"/>
      <c r="AG1" s="167"/>
      <c r="AH1" s="167"/>
      <c r="AI1" s="167"/>
      <c r="AJ1" s="167"/>
      <c r="AK1" s="634"/>
      <c r="AL1" s="634"/>
      <c r="AM1" s="167"/>
      <c r="AN1" s="167"/>
      <c r="AO1" s="167"/>
      <c r="AP1" s="167"/>
      <c r="AQ1" s="167"/>
      <c r="AR1" s="167"/>
      <c r="AS1" s="634"/>
      <c r="AT1" s="710"/>
      <c r="AU1" s="167"/>
      <c r="AV1" s="167"/>
      <c r="AW1" s="167"/>
      <c r="AX1" s="167"/>
      <c r="AY1" s="167"/>
      <c r="AZ1" s="167"/>
      <c r="BA1" s="634"/>
      <c r="BB1" s="634"/>
      <c r="BC1" s="167"/>
      <c r="BD1" s="167"/>
      <c r="BE1" s="167"/>
      <c r="BF1" s="167"/>
      <c r="BG1" s="167"/>
      <c r="BH1" s="167"/>
      <c r="BI1" s="634"/>
      <c r="BJ1" s="634"/>
      <c r="BK1" s="167"/>
      <c r="BL1" s="167"/>
      <c r="BM1" s="167"/>
      <c r="BN1" s="167"/>
      <c r="BO1" s="167"/>
      <c r="BP1" s="167"/>
      <c r="BQ1" s="634"/>
      <c r="BR1" s="634"/>
      <c r="BS1" s="167"/>
      <c r="BT1" s="167"/>
      <c r="BU1" s="167"/>
      <c r="BV1" s="167"/>
      <c r="BW1" s="167"/>
      <c r="BX1" s="167"/>
      <c r="BY1" s="634"/>
      <c r="BZ1" s="634"/>
      <c r="CA1" s="167"/>
      <c r="CB1" s="167"/>
      <c r="CC1" s="167"/>
      <c r="CD1" s="167"/>
      <c r="CE1" s="167"/>
      <c r="CF1" s="167"/>
      <c r="CG1" s="634"/>
      <c r="CH1" s="634"/>
      <c r="CI1" s="167"/>
      <c r="CJ1" s="167"/>
      <c r="CK1" s="167"/>
      <c r="CL1" s="167"/>
      <c r="CM1" s="167"/>
      <c r="CN1" s="167"/>
      <c r="CO1" s="634"/>
      <c r="CP1" s="634"/>
      <c r="CQ1" s="167"/>
      <c r="CR1" s="167"/>
      <c r="CS1" s="167"/>
      <c r="CT1" s="167"/>
      <c r="CU1" s="167"/>
      <c r="CV1" s="167"/>
      <c r="CW1" s="634"/>
      <c r="CX1" s="634"/>
      <c r="CY1" s="167"/>
      <c r="CZ1" s="167"/>
      <c r="DA1" s="167"/>
      <c r="DB1" s="167"/>
      <c r="DC1" s="167"/>
      <c r="DD1" s="167"/>
      <c r="DE1" s="634"/>
      <c r="DF1" s="634"/>
      <c r="DG1" s="167"/>
      <c r="DH1" s="167"/>
      <c r="DI1" s="167"/>
      <c r="DJ1" s="167"/>
      <c r="DK1" s="167"/>
      <c r="DL1" s="167"/>
      <c r="DM1" s="167"/>
      <c r="DN1" s="167"/>
      <c r="DO1" s="167"/>
      <c r="DP1" s="167"/>
      <c r="DQ1" s="167"/>
      <c r="DR1" s="167"/>
      <c r="DS1" s="167"/>
      <c r="DT1" s="167"/>
      <c r="DU1" s="167"/>
      <c r="DV1" s="167"/>
      <c r="DW1" s="167"/>
      <c r="DX1" s="168"/>
      <c r="DY1" s="168"/>
      <c r="DZ1" s="168"/>
      <c r="EA1" s="168"/>
      <c r="EB1" s="168"/>
      <c r="EC1" s="168"/>
      <c r="ED1" s="168"/>
      <c r="EE1" s="168"/>
      <c r="EF1" s="168"/>
      <c r="EG1" s="168"/>
      <c r="EH1" s="168"/>
      <c r="EI1" s="168"/>
      <c r="EJ1" s="168"/>
      <c r="EK1" s="168"/>
      <c r="EL1" s="168"/>
      <c r="EM1" s="168"/>
      <c r="EN1" s="168"/>
      <c r="EO1" s="168"/>
      <c r="EP1" s="168"/>
      <c r="EQ1" s="168"/>
      <c r="ER1" s="168"/>
      <c r="ES1" s="168"/>
      <c r="ET1" s="168"/>
      <c r="EU1" s="168"/>
      <c r="EV1" s="168"/>
      <c r="EW1" s="168"/>
      <c r="EX1" s="168"/>
    </row>
    <row r="2" spans="1:222" s="169" customFormat="1" ht="29.25" customHeight="1" x14ac:dyDescent="0.25">
      <c r="A2" s="1887"/>
      <c r="B2" s="1889" t="s">
        <v>1</v>
      </c>
      <c r="C2" s="1890"/>
      <c r="D2" s="1890"/>
      <c r="E2" s="1890"/>
      <c r="F2" s="1890"/>
      <c r="G2" s="1890"/>
      <c r="H2" s="1890"/>
      <c r="I2" s="1890"/>
      <c r="J2" s="1890"/>
      <c r="K2" s="1890"/>
      <c r="L2" s="1890"/>
      <c r="M2" s="1890"/>
      <c r="N2" s="1890"/>
      <c r="O2" s="1890"/>
      <c r="P2" s="1890"/>
      <c r="Q2" s="1890"/>
      <c r="R2" s="1890"/>
      <c r="S2" s="1890"/>
      <c r="T2" s="1890"/>
      <c r="U2" s="1890"/>
      <c r="V2" s="1890"/>
      <c r="W2" s="1890"/>
      <c r="X2" s="1890"/>
      <c r="Y2" s="1890"/>
      <c r="Z2" s="1891"/>
      <c r="AA2" s="282"/>
      <c r="AB2" s="1894"/>
      <c r="AC2" s="1895"/>
      <c r="AD2" s="634"/>
      <c r="AE2" s="634"/>
      <c r="AF2" s="634"/>
      <c r="AG2" s="167"/>
      <c r="AH2" s="167"/>
      <c r="AI2" s="167"/>
      <c r="AJ2" s="167"/>
      <c r="AK2" s="634"/>
      <c r="AL2" s="634"/>
      <c r="AM2" s="167"/>
      <c r="AN2" s="167"/>
      <c r="AO2" s="167"/>
      <c r="AP2" s="167"/>
      <c r="AQ2" s="167"/>
      <c r="AR2" s="167"/>
      <c r="AS2" s="634"/>
      <c r="AT2" s="710"/>
      <c r="AU2" s="167"/>
      <c r="AV2" s="167"/>
      <c r="AW2" s="167"/>
      <c r="AX2" s="167"/>
      <c r="AY2" s="167"/>
      <c r="AZ2" s="167"/>
      <c r="BA2" s="634"/>
      <c r="BB2" s="634"/>
      <c r="BC2" s="167"/>
      <c r="BD2" s="167"/>
      <c r="BE2" s="167"/>
      <c r="BF2" s="167"/>
      <c r="BG2" s="167"/>
      <c r="BH2" s="167"/>
      <c r="BI2" s="634"/>
      <c r="BJ2" s="634"/>
      <c r="BK2" s="167"/>
      <c r="BL2" s="167"/>
      <c r="BM2" s="167"/>
      <c r="BN2" s="167"/>
      <c r="BO2" s="167"/>
      <c r="BP2" s="167"/>
      <c r="BQ2" s="634"/>
      <c r="BR2" s="634"/>
      <c r="BS2" s="167"/>
      <c r="BT2" s="167"/>
      <c r="BU2" s="167"/>
      <c r="BV2" s="167"/>
      <c r="BW2" s="167"/>
      <c r="BX2" s="167"/>
      <c r="BY2" s="634"/>
      <c r="BZ2" s="634"/>
      <c r="CA2" s="167"/>
      <c r="CB2" s="167"/>
      <c r="CC2" s="167"/>
      <c r="CD2" s="167"/>
      <c r="CE2" s="167"/>
      <c r="CF2" s="167"/>
      <c r="CG2" s="634"/>
      <c r="CH2" s="634"/>
      <c r="CI2" s="167"/>
      <c r="CJ2" s="167"/>
      <c r="CK2" s="167"/>
      <c r="CL2" s="167"/>
      <c r="CM2" s="167"/>
      <c r="CN2" s="167"/>
      <c r="CO2" s="634"/>
      <c r="CP2" s="634"/>
      <c r="CQ2" s="167"/>
      <c r="CR2" s="167"/>
      <c r="CS2" s="167"/>
      <c r="CT2" s="167"/>
      <c r="CU2" s="167"/>
      <c r="CV2" s="167"/>
      <c r="CW2" s="634"/>
      <c r="CX2" s="634"/>
      <c r="CY2" s="167"/>
      <c r="CZ2" s="167"/>
      <c r="DA2" s="167"/>
      <c r="DB2" s="167"/>
      <c r="DC2" s="167"/>
      <c r="DD2" s="167"/>
      <c r="DE2" s="634"/>
      <c r="DF2" s="634"/>
      <c r="DG2" s="167"/>
      <c r="DH2" s="167"/>
      <c r="DI2" s="167"/>
      <c r="DJ2" s="167"/>
      <c r="DK2" s="167"/>
      <c r="DL2" s="167"/>
      <c r="DM2" s="167"/>
      <c r="DN2" s="167"/>
      <c r="DO2" s="167"/>
      <c r="DP2" s="167"/>
      <c r="DQ2" s="167"/>
      <c r="DR2" s="167"/>
      <c r="DS2" s="167"/>
      <c r="DT2" s="167"/>
      <c r="DU2" s="167"/>
      <c r="DV2" s="167"/>
      <c r="DW2" s="167"/>
      <c r="DX2" s="168"/>
      <c r="DY2" s="168"/>
      <c r="DZ2" s="168"/>
      <c r="EA2" s="168"/>
      <c r="EB2" s="168"/>
      <c r="EC2" s="168"/>
      <c r="ED2" s="168"/>
      <c r="EE2" s="168"/>
      <c r="EF2" s="168"/>
      <c r="EG2" s="168"/>
      <c r="EH2" s="168"/>
      <c r="EI2" s="168"/>
      <c r="EJ2" s="168"/>
      <c r="EK2" s="168"/>
      <c r="EL2" s="168"/>
      <c r="EM2" s="168"/>
      <c r="EN2" s="168"/>
      <c r="EO2" s="168"/>
      <c r="EP2" s="168"/>
      <c r="EQ2" s="168"/>
      <c r="ER2" s="168"/>
      <c r="ES2" s="168"/>
      <c r="ET2" s="168"/>
      <c r="EU2" s="168"/>
      <c r="EV2" s="168"/>
      <c r="EW2" s="168"/>
      <c r="EX2" s="168"/>
    </row>
    <row r="3" spans="1:222" s="169" customFormat="1" ht="29.25" customHeight="1" x14ac:dyDescent="0.25">
      <c r="A3" s="1888"/>
      <c r="B3" s="1889" t="s">
        <v>2</v>
      </c>
      <c r="C3" s="1890"/>
      <c r="D3" s="1890"/>
      <c r="E3" s="1890"/>
      <c r="F3" s="1890"/>
      <c r="G3" s="1890"/>
      <c r="H3" s="1890"/>
      <c r="I3" s="1890"/>
      <c r="J3" s="1890"/>
      <c r="K3" s="1891"/>
      <c r="L3" s="1898" t="s">
        <v>3</v>
      </c>
      <c r="M3" s="1899"/>
      <c r="N3" s="1899"/>
      <c r="O3" s="1899"/>
      <c r="P3" s="1899"/>
      <c r="Q3" s="1899"/>
      <c r="R3" s="1899"/>
      <c r="S3" s="1899"/>
      <c r="T3" s="1899"/>
      <c r="U3" s="1899"/>
      <c r="V3" s="1899"/>
      <c r="W3" s="1899"/>
      <c r="X3" s="1899"/>
      <c r="Y3" s="1899"/>
      <c r="Z3" s="1900"/>
      <c r="AA3" s="283"/>
      <c r="AB3" s="1896"/>
      <c r="AC3" s="1897"/>
      <c r="AD3" s="634"/>
      <c r="AE3" s="634"/>
      <c r="AF3" s="634"/>
      <c r="AG3" s="167"/>
      <c r="AH3" s="167"/>
      <c r="AI3" s="167"/>
      <c r="AJ3" s="167"/>
      <c r="AK3" s="634"/>
      <c r="AL3" s="634"/>
      <c r="AM3" s="167"/>
      <c r="AN3" s="167"/>
      <c r="AO3" s="167"/>
      <c r="AP3" s="167"/>
      <c r="AQ3" s="167"/>
      <c r="AR3" s="167"/>
      <c r="AS3" s="634"/>
      <c r="AT3" s="710"/>
      <c r="AU3" s="167"/>
      <c r="AV3" s="167"/>
      <c r="AW3" s="167"/>
      <c r="AX3" s="167"/>
      <c r="AY3" s="167"/>
      <c r="AZ3" s="167"/>
      <c r="BA3" s="634"/>
      <c r="BB3" s="634"/>
      <c r="BC3" s="167"/>
      <c r="BD3" s="167"/>
      <c r="BE3" s="167"/>
      <c r="BF3" s="167"/>
      <c r="BG3" s="167"/>
      <c r="BH3" s="167"/>
      <c r="BI3" s="634"/>
      <c r="BJ3" s="634"/>
      <c r="BK3" s="167"/>
      <c r="BL3" s="167"/>
      <c r="BM3" s="167"/>
      <c r="BN3" s="167"/>
      <c r="BO3" s="167"/>
      <c r="BP3" s="167"/>
      <c r="BQ3" s="634"/>
      <c r="BR3" s="634"/>
      <c r="BS3" s="167"/>
      <c r="BT3" s="167"/>
      <c r="BU3" s="167"/>
      <c r="BV3" s="167"/>
      <c r="BW3" s="167"/>
      <c r="BX3" s="167"/>
      <c r="BY3" s="634"/>
      <c r="BZ3" s="634"/>
      <c r="CA3" s="167"/>
      <c r="CB3" s="167"/>
      <c r="CC3" s="167"/>
      <c r="CD3" s="167"/>
      <c r="CE3" s="167"/>
      <c r="CF3" s="167"/>
      <c r="CG3" s="634"/>
      <c r="CH3" s="634"/>
      <c r="CI3" s="167"/>
      <c r="CJ3" s="167"/>
      <c r="CK3" s="167"/>
      <c r="CL3" s="167"/>
      <c r="CM3" s="167"/>
      <c r="CN3" s="167"/>
      <c r="CO3" s="634"/>
      <c r="CP3" s="634"/>
      <c r="CQ3" s="167"/>
      <c r="CR3" s="167"/>
      <c r="CS3" s="167"/>
      <c r="CT3" s="167"/>
      <c r="CU3" s="167"/>
      <c r="CV3" s="167"/>
      <c r="CW3" s="634"/>
      <c r="CX3" s="634"/>
      <c r="CY3" s="167"/>
      <c r="CZ3" s="167"/>
      <c r="DA3" s="167"/>
      <c r="DB3" s="167"/>
      <c r="DC3" s="167"/>
      <c r="DD3" s="167"/>
      <c r="DE3" s="634"/>
      <c r="DF3" s="634"/>
      <c r="DG3" s="167"/>
      <c r="DH3" s="167"/>
      <c r="DI3" s="167"/>
      <c r="DJ3" s="167"/>
      <c r="DK3" s="167"/>
      <c r="DL3" s="167"/>
      <c r="DM3" s="167"/>
      <c r="DN3" s="167"/>
      <c r="DO3" s="167"/>
      <c r="DP3" s="167"/>
      <c r="DQ3" s="167"/>
      <c r="DR3" s="167"/>
      <c r="DS3" s="167"/>
      <c r="DT3" s="167"/>
      <c r="DU3" s="167"/>
      <c r="DV3" s="167"/>
      <c r="DW3" s="167"/>
      <c r="DX3" s="168"/>
      <c r="DY3" s="168"/>
      <c r="DZ3" s="168"/>
      <c r="EA3" s="168"/>
      <c r="EB3" s="168"/>
      <c r="EC3" s="168"/>
      <c r="ED3" s="168"/>
      <c r="EE3" s="168"/>
      <c r="EF3" s="168"/>
      <c r="EG3" s="168"/>
      <c r="EH3" s="168"/>
      <c r="EI3" s="168"/>
      <c r="EJ3" s="168"/>
      <c r="EK3" s="168"/>
      <c r="EL3" s="168"/>
      <c r="EM3" s="168"/>
      <c r="EN3" s="168"/>
      <c r="EO3" s="168"/>
      <c r="EP3" s="168"/>
      <c r="EQ3" s="168"/>
      <c r="ER3" s="168"/>
      <c r="ES3" s="168"/>
      <c r="ET3" s="168"/>
      <c r="EU3" s="168"/>
      <c r="EV3" s="168"/>
      <c r="EW3" s="168"/>
      <c r="EX3" s="168"/>
    </row>
    <row r="4" spans="1:222" s="173" customFormat="1" ht="18.75" customHeight="1" x14ac:dyDescent="0.25">
      <c r="A4" s="170"/>
      <c r="B4" s="170"/>
      <c r="C4" s="170"/>
      <c r="D4" s="171"/>
      <c r="E4" s="170"/>
      <c r="F4" s="172"/>
      <c r="G4" s="172"/>
      <c r="H4" s="284"/>
      <c r="I4" s="285"/>
      <c r="L4" s="492"/>
      <c r="M4" s="174"/>
      <c r="N4" s="174"/>
      <c r="O4" s="174"/>
      <c r="P4" s="175"/>
      <c r="Q4" s="175"/>
      <c r="R4" s="495"/>
      <c r="S4" s="175"/>
      <c r="AC4" s="635"/>
      <c r="AD4" s="635"/>
      <c r="AE4" s="635"/>
      <c r="AF4" s="635"/>
      <c r="AK4" s="635"/>
      <c r="AL4" s="635"/>
      <c r="AS4" s="635"/>
      <c r="AT4" s="635"/>
      <c r="BA4" s="635"/>
      <c r="BB4" s="635"/>
      <c r="BI4" s="635"/>
      <c r="BJ4" s="635"/>
      <c r="BQ4" s="635"/>
      <c r="BR4" s="635"/>
      <c r="BS4" s="495"/>
      <c r="BY4" s="635"/>
      <c r="BZ4" s="635"/>
      <c r="CG4" s="635"/>
      <c r="CH4" s="635"/>
      <c r="CO4" s="635"/>
      <c r="CP4" s="635"/>
      <c r="CW4" s="635"/>
      <c r="CX4" s="635"/>
      <c r="DE4" s="635"/>
      <c r="DF4" s="635"/>
      <c r="EZ4" s="174"/>
      <c r="FA4" s="174"/>
      <c r="FB4" s="174"/>
      <c r="FC4" s="174"/>
      <c r="FD4" s="174"/>
      <c r="FE4" s="174"/>
      <c r="FF4" s="174"/>
      <c r="FG4" s="174"/>
      <c r="FH4" s="174"/>
      <c r="FI4" s="174"/>
      <c r="FJ4" s="174"/>
      <c r="FK4" s="174"/>
      <c r="FL4" s="174"/>
      <c r="FM4" s="174"/>
      <c r="FN4" s="174"/>
      <c r="FO4" s="174"/>
      <c r="FP4" s="174"/>
      <c r="FQ4" s="174"/>
      <c r="FR4" s="174"/>
      <c r="FS4" s="174"/>
      <c r="FT4" s="174"/>
      <c r="FU4" s="174"/>
      <c r="FV4" s="174"/>
      <c r="FW4" s="174"/>
      <c r="FX4" s="174"/>
      <c r="FY4" s="174"/>
      <c r="FZ4" s="174"/>
      <c r="GA4" s="174"/>
      <c r="GB4" s="174"/>
      <c r="GC4" s="174"/>
      <c r="GD4" s="174"/>
      <c r="GE4" s="174"/>
      <c r="GF4" s="174"/>
      <c r="GG4" s="174"/>
      <c r="GH4" s="174"/>
      <c r="GI4" s="174"/>
      <c r="GJ4" s="174"/>
      <c r="GK4" s="174"/>
      <c r="GL4" s="174"/>
      <c r="GM4" s="174"/>
      <c r="GN4" s="174"/>
      <c r="GO4" s="174"/>
      <c r="GP4" s="174"/>
      <c r="GQ4" s="174"/>
      <c r="GR4" s="174"/>
      <c r="GS4" s="174"/>
      <c r="GT4" s="174"/>
      <c r="GU4" s="174"/>
      <c r="GV4" s="174"/>
      <c r="GW4" s="174"/>
      <c r="GX4" s="174"/>
      <c r="GY4" s="174"/>
      <c r="GZ4" s="174"/>
      <c r="HA4" s="174"/>
      <c r="HB4" s="174"/>
      <c r="HC4" s="174"/>
      <c r="HD4" s="174"/>
      <c r="HE4" s="174"/>
      <c r="HF4" s="174"/>
      <c r="HG4" s="174"/>
      <c r="HH4" s="174"/>
      <c r="HI4" s="174"/>
      <c r="HJ4" s="174"/>
      <c r="HK4" s="174"/>
      <c r="HL4" s="174"/>
      <c r="HM4" s="174"/>
      <c r="HN4" s="174"/>
    </row>
    <row r="5" spans="1:222" s="173" customFormat="1" ht="18.75" customHeight="1" x14ac:dyDescent="0.25">
      <c r="A5" s="170"/>
      <c r="B5" s="170"/>
      <c r="C5" s="170"/>
      <c r="D5" s="171"/>
      <c r="E5" s="170"/>
      <c r="F5" s="172"/>
      <c r="G5" s="172"/>
      <c r="H5" s="284"/>
      <c r="I5" s="285"/>
      <c r="L5" s="492"/>
      <c r="M5" s="174"/>
      <c r="N5" s="174"/>
      <c r="O5" s="174"/>
      <c r="P5" s="175"/>
      <c r="Q5" s="175"/>
      <c r="R5" s="495"/>
      <c r="S5" s="175"/>
      <c r="AC5" s="635"/>
      <c r="AD5" s="635"/>
      <c r="AE5" s="635"/>
      <c r="AF5" s="635"/>
      <c r="AK5" s="635"/>
      <c r="AL5" s="635"/>
      <c r="AS5" s="635"/>
      <c r="AT5" s="635"/>
      <c r="BA5" s="635"/>
      <c r="BB5" s="635"/>
      <c r="BI5" s="635"/>
      <c r="BJ5" s="635"/>
      <c r="BQ5" s="635"/>
      <c r="BR5" s="635"/>
      <c r="BS5" s="495"/>
      <c r="BY5" s="635"/>
      <c r="BZ5" s="635"/>
      <c r="CG5" s="635"/>
      <c r="CH5" s="635"/>
      <c r="CO5" s="635"/>
      <c r="CP5" s="635"/>
      <c r="CW5" s="635"/>
      <c r="CX5" s="635"/>
      <c r="DE5" s="635"/>
      <c r="DF5" s="635"/>
      <c r="EZ5" s="174"/>
      <c r="FA5" s="174"/>
      <c r="FB5" s="174"/>
      <c r="FC5" s="174"/>
      <c r="FD5" s="174"/>
      <c r="FE5" s="174"/>
      <c r="FF5" s="174"/>
      <c r="FG5" s="174"/>
      <c r="FH5" s="174"/>
      <c r="FI5" s="174"/>
      <c r="FJ5" s="174"/>
      <c r="FK5" s="174"/>
      <c r="FL5" s="174"/>
      <c r="FM5" s="174"/>
      <c r="FN5" s="174"/>
      <c r="FO5" s="174"/>
      <c r="FP5" s="174"/>
      <c r="FQ5" s="174"/>
      <c r="FR5" s="174"/>
      <c r="FS5" s="174"/>
      <c r="FT5" s="174"/>
      <c r="FU5" s="174"/>
      <c r="FV5" s="174"/>
      <c r="FW5" s="174"/>
      <c r="FX5" s="174"/>
      <c r="FY5" s="174"/>
      <c r="FZ5" s="174"/>
      <c r="GA5" s="174"/>
      <c r="GB5" s="174"/>
      <c r="GC5" s="174"/>
      <c r="GD5" s="174"/>
      <c r="GE5" s="174"/>
      <c r="GF5" s="174"/>
      <c r="GG5" s="174"/>
      <c r="GH5" s="174"/>
      <c r="GI5" s="174"/>
      <c r="GJ5" s="174"/>
      <c r="GK5" s="174"/>
      <c r="GL5" s="174"/>
      <c r="GM5" s="174"/>
      <c r="GN5" s="174"/>
      <c r="GO5" s="174"/>
      <c r="GP5" s="174"/>
      <c r="GQ5" s="174"/>
      <c r="GR5" s="174"/>
      <c r="GS5" s="174"/>
      <c r="GT5" s="174"/>
      <c r="GU5" s="174"/>
      <c r="GV5" s="174"/>
      <c r="GW5" s="174"/>
      <c r="GX5" s="174"/>
      <c r="GY5" s="174"/>
      <c r="GZ5" s="174"/>
      <c r="HA5" s="174"/>
      <c r="HB5" s="174"/>
      <c r="HC5" s="174"/>
      <c r="HD5" s="174"/>
      <c r="HE5" s="174"/>
      <c r="HF5" s="174"/>
      <c r="HG5" s="174"/>
      <c r="HH5" s="174"/>
      <c r="HI5" s="174"/>
      <c r="HJ5" s="174"/>
      <c r="HK5" s="174"/>
      <c r="HL5" s="174"/>
      <c r="HM5" s="174"/>
      <c r="HN5" s="174"/>
    </row>
    <row r="6" spans="1:222" s="179" customFormat="1" ht="17.25" customHeight="1" x14ac:dyDescent="0.25">
      <c r="A6" s="1873" t="s">
        <v>14</v>
      </c>
      <c r="B6" s="1874"/>
      <c r="C6" s="1883" t="s">
        <v>15</v>
      </c>
      <c r="D6" s="1884"/>
      <c r="E6" s="1884"/>
      <c r="F6" s="1884"/>
      <c r="G6" s="1884"/>
      <c r="H6" s="1885"/>
      <c r="I6" s="286"/>
      <c r="J6" s="176"/>
      <c r="K6" s="176"/>
      <c r="L6" s="178"/>
      <c r="M6" s="177"/>
      <c r="N6" s="177"/>
      <c r="O6" s="177"/>
      <c r="P6" s="176"/>
      <c r="Q6" s="176"/>
      <c r="R6" s="496"/>
      <c r="S6" s="176"/>
      <c r="T6" s="178"/>
      <c r="U6" s="178"/>
      <c r="V6" s="178"/>
      <c r="W6" s="176"/>
      <c r="X6" s="176"/>
      <c r="AC6" s="636"/>
      <c r="AD6" s="636"/>
      <c r="AE6" s="636"/>
      <c r="AF6" s="636"/>
      <c r="AK6" s="636"/>
      <c r="AL6" s="636"/>
      <c r="AS6" s="636"/>
      <c r="AT6" s="636"/>
      <c r="BA6" s="636"/>
      <c r="BB6" s="636"/>
      <c r="BI6" s="636"/>
      <c r="BJ6" s="636"/>
      <c r="BQ6" s="636"/>
      <c r="BR6" s="636"/>
      <c r="BS6" s="171"/>
      <c r="BY6" s="636"/>
      <c r="BZ6" s="636"/>
      <c r="CG6" s="636"/>
      <c r="CH6" s="636"/>
      <c r="CO6" s="636"/>
      <c r="CP6" s="636"/>
      <c r="CW6" s="636"/>
      <c r="CX6" s="636"/>
      <c r="DE6" s="778"/>
      <c r="DF6" s="778"/>
      <c r="EZ6" s="180"/>
      <c r="FA6" s="180"/>
      <c r="FB6" s="180"/>
      <c r="FC6" s="180"/>
      <c r="FD6" s="180"/>
      <c r="FE6" s="180"/>
      <c r="FF6" s="180"/>
      <c r="FG6" s="180"/>
      <c r="FH6" s="180"/>
      <c r="FI6" s="180"/>
      <c r="FJ6" s="180"/>
      <c r="FK6" s="180"/>
      <c r="FL6" s="180"/>
      <c r="FM6" s="180"/>
      <c r="FN6" s="180"/>
      <c r="FO6" s="180"/>
      <c r="FP6" s="180"/>
      <c r="FQ6" s="180"/>
      <c r="FR6" s="180"/>
      <c r="FS6" s="180"/>
      <c r="FT6" s="180"/>
      <c r="FU6" s="180"/>
      <c r="FV6" s="180"/>
      <c r="FW6" s="180"/>
      <c r="FX6" s="180"/>
      <c r="FY6" s="180"/>
      <c r="FZ6" s="180"/>
      <c r="GA6" s="180"/>
      <c r="GB6" s="180"/>
      <c r="GC6" s="180"/>
      <c r="GD6" s="180"/>
      <c r="GE6" s="180"/>
      <c r="GF6" s="180"/>
      <c r="GG6" s="180"/>
      <c r="GH6" s="180"/>
      <c r="GI6" s="180"/>
      <c r="GJ6" s="180"/>
      <c r="GK6" s="180"/>
      <c r="GL6" s="180"/>
      <c r="GM6" s="180"/>
      <c r="GN6" s="180"/>
      <c r="GO6" s="180"/>
      <c r="GP6" s="180"/>
      <c r="GQ6" s="180"/>
      <c r="GR6" s="180"/>
      <c r="GS6" s="180"/>
      <c r="GT6" s="180"/>
      <c r="GU6" s="180"/>
      <c r="GV6" s="180"/>
      <c r="GW6" s="180"/>
      <c r="GX6" s="180"/>
      <c r="GY6" s="180"/>
      <c r="GZ6" s="180"/>
      <c r="HA6" s="180"/>
      <c r="HB6" s="180"/>
      <c r="HC6" s="180"/>
      <c r="HD6" s="180"/>
      <c r="HE6" s="180"/>
      <c r="HF6" s="180"/>
      <c r="HG6" s="180"/>
      <c r="HH6" s="180"/>
      <c r="HI6" s="180"/>
      <c r="HJ6" s="180"/>
      <c r="HK6" s="180"/>
      <c r="HL6" s="180"/>
      <c r="HM6" s="180"/>
      <c r="HN6" s="180"/>
    </row>
    <row r="7" spans="1:222" s="179" customFormat="1" ht="30" customHeight="1" x14ac:dyDescent="0.25">
      <c r="A7" s="1873" t="s">
        <v>16</v>
      </c>
      <c r="B7" s="1874"/>
      <c r="C7" s="1870" t="s">
        <v>17</v>
      </c>
      <c r="D7" s="1871"/>
      <c r="E7" s="1871"/>
      <c r="F7" s="1871"/>
      <c r="G7" s="1871"/>
      <c r="H7" s="1872"/>
      <c r="I7" s="286"/>
      <c r="J7" s="176"/>
      <c r="K7" s="176"/>
      <c r="L7" s="178"/>
      <c r="M7" s="177"/>
      <c r="N7" s="177"/>
      <c r="O7" s="177"/>
      <c r="P7" s="176"/>
      <c r="Q7" s="176"/>
      <c r="R7" s="496"/>
      <c r="S7" s="176"/>
      <c r="T7" s="178"/>
      <c r="U7" s="178"/>
      <c r="V7" s="178"/>
      <c r="W7" s="176"/>
      <c r="X7" s="176"/>
      <c r="AC7" s="636"/>
      <c r="AD7" s="636"/>
      <c r="AE7" s="636"/>
      <c r="AF7" s="636"/>
      <c r="AK7" s="636"/>
      <c r="AL7" s="636"/>
      <c r="AS7" s="636"/>
      <c r="AT7" s="636"/>
      <c r="BA7" s="636"/>
      <c r="BB7" s="636"/>
      <c r="BI7" s="636"/>
      <c r="BJ7" s="636"/>
      <c r="BQ7" s="636"/>
      <c r="BR7" s="636"/>
      <c r="BS7" s="171"/>
      <c r="BY7" s="636"/>
      <c r="BZ7" s="636"/>
      <c r="CG7" s="636"/>
      <c r="CH7" s="636"/>
      <c r="CO7" s="636"/>
      <c r="CP7" s="636"/>
      <c r="CW7" s="636"/>
      <c r="CX7" s="636"/>
      <c r="DE7" s="778"/>
      <c r="DF7" s="778"/>
      <c r="EZ7" s="180"/>
      <c r="FA7" s="180"/>
      <c r="FB7" s="180"/>
      <c r="FC7" s="180"/>
      <c r="FD7" s="180"/>
      <c r="FE7" s="180"/>
      <c r="FF7" s="180"/>
      <c r="FG7" s="180"/>
      <c r="FH7" s="180"/>
      <c r="FI7" s="180"/>
      <c r="FJ7" s="180"/>
      <c r="FK7" s="180"/>
      <c r="FL7" s="180"/>
      <c r="FM7" s="180"/>
      <c r="FN7" s="180"/>
      <c r="FO7" s="180"/>
      <c r="FP7" s="180"/>
      <c r="FQ7" s="180"/>
      <c r="FR7" s="180"/>
      <c r="FS7" s="180"/>
      <c r="FT7" s="180"/>
      <c r="FU7" s="180"/>
      <c r="FV7" s="180"/>
      <c r="FW7" s="180"/>
      <c r="FX7" s="180"/>
      <c r="FY7" s="180"/>
      <c r="FZ7" s="180"/>
      <c r="GA7" s="180"/>
      <c r="GB7" s="180"/>
      <c r="GC7" s="180"/>
      <c r="GD7" s="180"/>
      <c r="GE7" s="180"/>
      <c r="GF7" s="180"/>
      <c r="GG7" s="180"/>
      <c r="GH7" s="180"/>
      <c r="GI7" s="180"/>
      <c r="GJ7" s="180"/>
      <c r="GK7" s="180"/>
      <c r="GL7" s="180"/>
      <c r="GM7" s="180"/>
      <c r="GN7" s="180"/>
      <c r="GO7" s="180"/>
      <c r="GP7" s="180"/>
      <c r="GQ7" s="180"/>
      <c r="GR7" s="180"/>
      <c r="GS7" s="180"/>
      <c r="GT7" s="180"/>
      <c r="GU7" s="180"/>
      <c r="GV7" s="180"/>
      <c r="GW7" s="180"/>
      <c r="GX7" s="180"/>
      <c r="GY7" s="180"/>
      <c r="GZ7" s="180"/>
      <c r="HA7" s="180"/>
      <c r="HB7" s="180"/>
      <c r="HC7" s="180"/>
      <c r="HD7" s="180"/>
      <c r="HE7" s="180"/>
      <c r="HF7" s="180"/>
      <c r="HG7" s="180"/>
      <c r="HH7" s="180"/>
      <c r="HI7" s="180"/>
      <c r="HJ7" s="180"/>
      <c r="HK7" s="180"/>
      <c r="HL7" s="180"/>
      <c r="HM7" s="180"/>
      <c r="HN7" s="180"/>
    </row>
    <row r="8" spans="1:222" s="179" customFormat="1" ht="24" customHeight="1" x14ac:dyDescent="0.25">
      <c r="A8" s="1868" t="s">
        <v>18</v>
      </c>
      <c r="B8" s="1869"/>
      <c r="C8" s="1870" t="s">
        <v>19</v>
      </c>
      <c r="D8" s="1871"/>
      <c r="E8" s="1871"/>
      <c r="F8" s="1871"/>
      <c r="G8" s="1871"/>
      <c r="H8" s="1872"/>
      <c r="I8" s="286"/>
      <c r="J8" s="176"/>
      <c r="K8" s="176"/>
      <c r="L8" s="178"/>
      <c r="M8" s="177"/>
      <c r="N8" s="177"/>
      <c r="O8" s="177"/>
      <c r="P8" s="176"/>
      <c r="Q8" s="176"/>
      <c r="R8" s="496"/>
      <c r="S8" s="176"/>
      <c r="T8" s="178"/>
      <c r="U8" s="178"/>
      <c r="V8" s="178"/>
      <c r="W8" s="176"/>
      <c r="X8" s="176"/>
      <c r="AC8" s="636"/>
      <c r="AD8" s="636"/>
      <c r="AE8" s="636"/>
      <c r="AF8" s="636"/>
      <c r="AK8" s="636"/>
      <c r="AL8" s="636"/>
      <c r="AS8" s="636"/>
      <c r="AT8" s="636"/>
      <c r="BA8" s="636"/>
      <c r="BB8" s="636"/>
      <c r="BI8" s="636"/>
      <c r="BJ8" s="636"/>
      <c r="BQ8" s="636"/>
      <c r="BR8" s="636"/>
      <c r="BS8" s="171"/>
      <c r="BY8" s="636"/>
      <c r="BZ8" s="636"/>
      <c r="CG8" s="636"/>
      <c r="CH8" s="636"/>
      <c r="CO8" s="636"/>
      <c r="CP8" s="636"/>
      <c r="CW8" s="636"/>
      <c r="CX8" s="636"/>
      <c r="DE8" s="778"/>
      <c r="DF8" s="778"/>
      <c r="EZ8" s="180"/>
      <c r="FA8" s="180"/>
      <c r="FB8" s="180"/>
      <c r="FC8" s="180"/>
      <c r="FD8" s="180"/>
      <c r="FE8" s="180"/>
      <c r="FF8" s="180"/>
      <c r="FG8" s="180"/>
      <c r="FH8" s="180"/>
      <c r="FI8" s="180"/>
      <c r="FJ8" s="180"/>
      <c r="FK8" s="180"/>
      <c r="FL8" s="180"/>
      <c r="FM8" s="180"/>
      <c r="FN8" s="180"/>
      <c r="FO8" s="180"/>
      <c r="FP8" s="180"/>
      <c r="FQ8" s="180"/>
      <c r="FR8" s="180"/>
      <c r="FS8" s="180"/>
      <c r="FT8" s="180"/>
      <c r="FU8" s="180"/>
      <c r="FV8" s="180"/>
      <c r="FW8" s="180"/>
      <c r="FX8" s="180"/>
      <c r="FY8" s="180"/>
      <c r="FZ8" s="180"/>
      <c r="GA8" s="180"/>
      <c r="GB8" s="180"/>
      <c r="GC8" s="180"/>
      <c r="GD8" s="180"/>
      <c r="GE8" s="180"/>
      <c r="GF8" s="180"/>
      <c r="GG8" s="180"/>
      <c r="GH8" s="180"/>
      <c r="GI8" s="180"/>
      <c r="GJ8" s="180"/>
      <c r="GK8" s="180"/>
      <c r="GL8" s="180"/>
      <c r="GM8" s="180"/>
      <c r="GN8" s="180"/>
      <c r="GO8" s="180"/>
      <c r="GP8" s="180"/>
      <c r="GQ8" s="180"/>
      <c r="GR8" s="180"/>
      <c r="GS8" s="180"/>
      <c r="GT8" s="180"/>
      <c r="GU8" s="180"/>
      <c r="GV8" s="180"/>
      <c r="GW8" s="180"/>
      <c r="GX8" s="180"/>
      <c r="GY8" s="180"/>
      <c r="GZ8" s="180"/>
      <c r="HA8" s="180"/>
      <c r="HB8" s="180"/>
      <c r="HC8" s="180"/>
      <c r="HD8" s="180"/>
      <c r="HE8" s="180"/>
      <c r="HF8" s="180"/>
      <c r="HG8" s="180"/>
      <c r="HH8" s="180"/>
      <c r="HI8" s="180"/>
      <c r="HJ8" s="180"/>
      <c r="HK8" s="180"/>
      <c r="HL8" s="180"/>
      <c r="HM8" s="180"/>
      <c r="HN8" s="180"/>
    </row>
    <row r="9" spans="1:222" s="179" customFormat="1" ht="76.5" customHeight="1" x14ac:dyDescent="0.25">
      <c r="A9" s="1868" t="s">
        <v>20</v>
      </c>
      <c r="B9" s="1869"/>
      <c r="C9" s="1870" t="s">
        <v>21</v>
      </c>
      <c r="D9" s="1871"/>
      <c r="E9" s="1871"/>
      <c r="F9" s="1871"/>
      <c r="G9" s="1871"/>
      <c r="H9" s="1872"/>
      <c r="I9" s="286"/>
      <c r="J9" s="176"/>
      <c r="K9" s="176"/>
      <c r="L9" s="178"/>
      <c r="M9" s="177"/>
      <c r="N9" s="177"/>
      <c r="O9" s="177"/>
      <c r="P9" s="176"/>
      <c r="Q9" s="176"/>
      <c r="R9" s="496"/>
      <c r="S9" s="176"/>
      <c r="T9" s="178"/>
      <c r="U9" s="178"/>
      <c r="V9" s="178"/>
      <c r="W9" s="176"/>
      <c r="X9" s="176"/>
      <c r="AC9" s="636"/>
      <c r="AD9" s="636"/>
      <c r="AE9" s="636"/>
      <c r="AF9" s="636"/>
      <c r="AK9" s="636"/>
      <c r="AL9" s="636"/>
      <c r="AS9" s="636"/>
      <c r="AT9" s="636"/>
      <c r="BA9" s="636"/>
      <c r="BB9" s="636"/>
      <c r="BI9" s="636"/>
      <c r="BJ9" s="636"/>
      <c r="BQ9" s="636"/>
      <c r="BR9" s="636"/>
      <c r="BS9" s="171"/>
      <c r="BY9" s="636"/>
      <c r="BZ9" s="636"/>
      <c r="CG9" s="636"/>
      <c r="CH9" s="636"/>
      <c r="CO9" s="636"/>
      <c r="CP9" s="636"/>
      <c r="CW9" s="636"/>
      <c r="CX9" s="636"/>
      <c r="DE9" s="778"/>
      <c r="DF9" s="778"/>
      <c r="EZ9" s="180"/>
      <c r="FA9" s="180"/>
      <c r="FB9" s="180"/>
      <c r="FC9" s="180"/>
      <c r="FD9" s="180"/>
      <c r="FE9" s="180"/>
      <c r="FF9" s="180"/>
      <c r="FG9" s="180"/>
      <c r="FH9" s="180"/>
      <c r="FI9" s="180"/>
      <c r="FJ9" s="180"/>
      <c r="FK9" s="180"/>
      <c r="FL9" s="180"/>
      <c r="FM9" s="180"/>
      <c r="FN9" s="180"/>
      <c r="FO9" s="180"/>
      <c r="FP9" s="180"/>
      <c r="FQ9" s="180"/>
      <c r="FR9" s="180"/>
      <c r="FS9" s="180"/>
      <c r="FT9" s="180"/>
      <c r="FU9" s="180"/>
      <c r="FV9" s="180"/>
      <c r="FW9" s="180"/>
      <c r="FX9" s="180"/>
      <c r="FY9" s="180"/>
      <c r="FZ9" s="180"/>
      <c r="GA9" s="180"/>
      <c r="GB9" s="180"/>
      <c r="GC9" s="180"/>
      <c r="GD9" s="180"/>
      <c r="GE9" s="180"/>
      <c r="GF9" s="180"/>
      <c r="GG9" s="180"/>
      <c r="GH9" s="180"/>
      <c r="GI9" s="180"/>
      <c r="GJ9" s="180"/>
      <c r="GK9" s="180"/>
      <c r="GL9" s="180"/>
      <c r="GM9" s="180"/>
      <c r="GN9" s="180"/>
      <c r="GO9" s="180"/>
      <c r="GP9" s="180"/>
      <c r="GQ9" s="180"/>
      <c r="GR9" s="180"/>
      <c r="GS9" s="180"/>
      <c r="GT9" s="180"/>
      <c r="GU9" s="180"/>
      <c r="GV9" s="180"/>
      <c r="GW9" s="180"/>
      <c r="GX9" s="180"/>
      <c r="GY9" s="180"/>
      <c r="GZ9" s="180"/>
      <c r="HA9" s="180"/>
      <c r="HB9" s="180"/>
      <c r="HC9" s="180"/>
      <c r="HD9" s="180"/>
      <c r="HE9" s="180"/>
      <c r="HF9" s="180"/>
      <c r="HG9" s="180"/>
      <c r="HH9" s="180"/>
      <c r="HI9" s="180"/>
      <c r="HJ9" s="180"/>
      <c r="HK9" s="180"/>
      <c r="HL9" s="180"/>
      <c r="HM9" s="180"/>
      <c r="HN9" s="180"/>
    </row>
    <row r="10" spans="1:222" s="179" customFormat="1" ht="51" customHeight="1" x14ac:dyDescent="0.25">
      <c r="A10" s="1873" t="s">
        <v>22</v>
      </c>
      <c r="B10" s="1874"/>
      <c r="C10" s="1870" t="s">
        <v>23</v>
      </c>
      <c r="D10" s="1871"/>
      <c r="E10" s="1871"/>
      <c r="F10" s="1871"/>
      <c r="G10" s="1871"/>
      <c r="H10" s="1872"/>
      <c r="I10" s="286"/>
      <c r="J10" s="176"/>
      <c r="K10" s="176"/>
      <c r="L10" s="178"/>
      <c r="M10" s="177"/>
      <c r="N10" s="177"/>
      <c r="O10" s="177"/>
      <c r="P10" s="176"/>
      <c r="Q10" s="176"/>
      <c r="R10" s="496"/>
      <c r="S10" s="176"/>
      <c r="T10" s="178"/>
      <c r="U10" s="178"/>
      <c r="V10" s="178"/>
      <c r="W10" s="176"/>
      <c r="AC10" s="636"/>
      <c r="AD10" s="636"/>
      <c r="AE10" s="636"/>
      <c r="AF10" s="636"/>
      <c r="AK10" s="636"/>
      <c r="AL10" s="636"/>
      <c r="AS10" s="636"/>
      <c r="AT10" s="636"/>
      <c r="BA10" s="636"/>
      <c r="BB10" s="636"/>
      <c r="BI10" s="636"/>
      <c r="BJ10" s="636"/>
      <c r="BQ10" s="636"/>
      <c r="BR10" s="636"/>
      <c r="BS10" s="171"/>
      <c r="BY10" s="636"/>
      <c r="BZ10" s="636"/>
      <c r="CG10" s="636"/>
      <c r="CH10" s="636"/>
      <c r="CO10" s="636"/>
      <c r="CP10" s="636"/>
      <c r="CW10" s="636"/>
      <c r="CX10" s="636"/>
      <c r="DE10" s="778"/>
      <c r="DF10" s="778"/>
      <c r="EZ10" s="180"/>
      <c r="FA10" s="180"/>
      <c r="FB10" s="180"/>
      <c r="FC10" s="180"/>
      <c r="FD10" s="180"/>
      <c r="FE10" s="180"/>
      <c r="FF10" s="180"/>
      <c r="FG10" s="180"/>
      <c r="FH10" s="180"/>
      <c r="FI10" s="180"/>
      <c r="FJ10" s="180"/>
      <c r="FK10" s="180"/>
      <c r="FL10" s="180"/>
      <c r="FM10" s="180"/>
      <c r="FN10" s="180"/>
      <c r="FO10" s="180"/>
      <c r="FP10" s="180"/>
      <c r="FQ10" s="180"/>
      <c r="FR10" s="180"/>
      <c r="FS10" s="180"/>
      <c r="FT10" s="180"/>
      <c r="FU10" s="180"/>
      <c r="FV10" s="180"/>
      <c r="FW10" s="180"/>
      <c r="FX10" s="180"/>
      <c r="FY10" s="180"/>
      <c r="FZ10" s="180"/>
      <c r="GA10" s="180"/>
      <c r="GB10" s="180"/>
      <c r="GC10" s="180"/>
      <c r="GD10" s="180"/>
      <c r="GE10" s="180"/>
      <c r="GF10" s="180"/>
      <c r="GG10" s="180"/>
      <c r="GH10" s="180"/>
      <c r="GI10" s="180"/>
      <c r="GJ10" s="180"/>
      <c r="GK10" s="180"/>
      <c r="GL10" s="180"/>
      <c r="GM10" s="180"/>
      <c r="GN10" s="180"/>
      <c r="GO10" s="180"/>
      <c r="GP10" s="180"/>
      <c r="GQ10" s="180"/>
      <c r="GR10" s="180"/>
      <c r="GS10" s="180"/>
      <c r="GT10" s="180"/>
      <c r="GU10" s="180"/>
      <c r="GV10" s="180"/>
      <c r="GW10" s="180"/>
      <c r="GX10" s="180"/>
      <c r="GY10" s="180"/>
      <c r="GZ10" s="180"/>
      <c r="HA10" s="180"/>
      <c r="HB10" s="180"/>
      <c r="HC10" s="180"/>
      <c r="HD10" s="180"/>
      <c r="HE10" s="180"/>
      <c r="HF10" s="180"/>
      <c r="HG10" s="180"/>
      <c r="HH10" s="180"/>
      <c r="HI10" s="180"/>
      <c r="HJ10" s="180"/>
      <c r="HK10" s="180"/>
      <c r="HL10" s="180"/>
      <c r="HM10" s="180"/>
      <c r="HN10" s="180"/>
    </row>
    <row r="11" spans="1:222" s="179" customFormat="1" ht="33" customHeight="1" x14ac:dyDescent="0.25">
      <c r="A11" s="1868" t="s">
        <v>24</v>
      </c>
      <c r="B11" s="1869"/>
      <c r="C11" s="1870" t="s">
        <v>25</v>
      </c>
      <c r="D11" s="1871"/>
      <c r="E11" s="1871"/>
      <c r="F11" s="1871"/>
      <c r="G11" s="1871"/>
      <c r="H11" s="1872"/>
      <c r="I11" s="286"/>
      <c r="J11" s="176"/>
      <c r="K11" s="176"/>
      <c r="L11" s="178"/>
      <c r="M11" s="177"/>
      <c r="N11" s="177"/>
      <c r="O11" s="177"/>
      <c r="P11" s="176"/>
      <c r="Q11" s="176"/>
      <c r="R11" s="496"/>
      <c r="S11" s="176"/>
      <c r="T11" s="178"/>
      <c r="U11" s="178"/>
      <c r="V11" s="178"/>
      <c r="W11" s="176"/>
      <c r="X11" s="176"/>
      <c r="AC11" s="636"/>
      <c r="AD11" s="636"/>
      <c r="AE11" s="636"/>
      <c r="AF11" s="636"/>
      <c r="AK11" s="636"/>
      <c r="AL11" s="636"/>
      <c r="AS11" s="636"/>
      <c r="AT11" s="636"/>
      <c r="BA11" s="636"/>
      <c r="BB11" s="636"/>
      <c r="BI11" s="636"/>
      <c r="BJ11" s="636"/>
      <c r="BQ11" s="636"/>
      <c r="BR11" s="636"/>
      <c r="BS11" s="171"/>
      <c r="BY11" s="636"/>
      <c r="BZ11" s="636"/>
      <c r="CG11" s="636"/>
      <c r="CH11" s="636"/>
      <c r="CO11" s="636"/>
      <c r="CP11" s="636"/>
      <c r="CW11" s="636"/>
      <c r="CX11" s="636"/>
      <c r="DE11" s="778"/>
      <c r="DF11" s="778"/>
      <c r="EZ11" s="180"/>
      <c r="FA11" s="180"/>
      <c r="FB11" s="180"/>
      <c r="FC11" s="180"/>
      <c r="FD11" s="180"/>
      <c r="FE11" s="180"/>
      <c r="FF11" s="180"/>
      <c r="FG11" s="180"/>
      <c r="FH11" s="180"/>
      <c r="FI11" s="180"/>
      <c r="FJ11" s="180"/>
      <c r="FK11" s="180"/>
      <c r="FL11" s="180"/>
      <c r="FM11" s="180"/>
      <c r="FN11" s="180"/>
      <c r="FO11" s="180"/>
      <c r="FP11" s="180"/>
      <c r="FQ11" s="180"/>
      <c r="FR11" s="180"/>
      <c r="FS11" s="180"/>
      <c r="FT11" s="180"/>
      <c r="FU11" s="180"/>
      <c r="FV11" s="180"/>
      <c r="FW11" s="180"/>
      <c r="FX11" s="180"/>
      <c r="FY11" s="180"/>
      <c r="FZ11" s="180"/>
      <c r="GA11" s="180"/>
      <c r="GB11" s="180"/>
      <c r="GC11" s="180"/>
      <c r="GD11" s="180"/>
      <c r="GE11" s="180"/>
      <c r="GF11" s="180"/>
      <c r="GG11" s="180"/>
      <c r="GH11" s="180"/>
      <c r="GI11" s="180"/>
      <c r="GJ11" s="180"/>
      <c r="GK11" s="180"/>
      <c r="GL11" s="180"/>
      <c r="GM11" s="180"/>
      <c r="GN11" s="180"/>
      <c r="GO11" s="180"/>
      <c r="GP11" s="180"/>
      <c r="GQ11" s="180"/>
      <c r="GR11" s="180"/>
      <c r="GS11" s="180"/>
      <c r="GT11" s="180"/>
      <c r="GU11" s="180"/>
      <c r="GV11" s="180"/>
      <c r="GW11" s="180"/>
      <c r="GX11" s="180"/>
      <c r="GY11" s="180"/>
      <c r="GZ11" s="180"/>
      <c r="HA11" s="180"/>
      <c r="HB11" s="180"/>
      <c r="HC11" s="180"/>
      <c r="HD11" s="180"/>
      <c r="HE11" s="180"/>
      <c r="HF11" s="180"/>
      <c r="HG11" s="180"/>
      <c r="HH11" s="180"/>
      <c r="HI11" s="180"/>
      <c r="HJ11" s="180"/>
      <c r="HK11" s="180"/>
      <c r="HL11" s="180"/>
      <c r="HM11" s="180"/>
      <c r="HN11" s="180"/>
    </row>
    <row r="12" spans="1:222" s="179" customFormat="1" ht="34.5" customHeight="1" x14ac:dyDescent="0.25">
      <c r="A12" s="1868" t="s">
        <v>26</v>
      </c>
      <c r="B12" s="1869"/>
      <c r="C12" s="1870" t="s">
        <v>219</v>
      </c>
      <c r="D12" s="1871"/>
      <c r="E12" s="1871"/>
      <c r="F12" s="1871"/>
      <c r="G12" s="1871"/>
      <c r="H12" s="1872"/>
      <c r="I12" s="286"/>
      <c r="J12" s="176"/>
      <c r="K12" s="176"/>
      <c r="L12" s="178"/>
      <c r="M12" s="177"/>
      <c r="N12" s="177"/>
      <c r="O12" s="177"/>
      <c r="P12" s="176"/>
      <c r="Q12" s="176"/>
      <c r="R12" s="496"/>
      <c r="S12" s="176"/>
      <c r="T12" s="178"/>
      <c r="U12" s="178"/>
      <c r="V12" s="178"/>
      <c r="W12" s="176"/>
      <c r="X12" s="176"/>
      <c r="AC12" s="636"/>
      <c r="AD12" s="636"/>
      <c r="AE12" s="636"/>
      <c r="AF12" s="636"/>
      <c r="AK12" s="636"/>
      <c r="AL12" s="636"/>
      <c r="AS12" s="636"/>
      <c r="AT12" s="636"/>
      <c r="BA12" s="636"/>
      <c r="BB12" s="636"/>
      <c r="BI12" s="636"/>
      <c r="BJ12" s="636"/>
      <c r="BQ12" s="636"/>
      <c r="BR12" s="636"/>
      <c r="BS12" s="171"/>
      <c r="BY12" s="636"/>
      <c r="BZ12" s="636"/>
      <c r="CG12" s="636"/>
      <c r="CH12" s="636"/>
      <c r="CO12" s="636"/>
      <c r="CP12" s="636"/>
      <c r="CW12" s="636"/>
      <c r="CX12" s="636"/>
      <c r="DE12" s="778"/>
      <c r="DF12" s="778"/>
      <c r="EZ12" s="180"/>
      <c r="FA12" s="180"/>
      <c r="FB12" s="180"/>
      <c r="FC12" s="180"/>
      <c r="FD12" s="180"/>
      <c r="FE12" s="180"/>
      <c r="FF12" s="180"/>
      <c r="FG12" s="180"/>
      <c r="FH12" s="180"/>
      <c r="FI12" s="180"/>
      <c r="FJ12" s="180"/>
      <c r="FK12" s="180"/>
      <c r="FL12" s="180"/>
      <c r="FM12" s="180"/>
      <c r="FN12" s="180"/>
      <c r="FO12" s="180"/>
      <c r="FP12" s="180"/>
      <c r="FQ12" s="180"/>
      <c r="FR12" s="180"/>
      <c r="FS12" s="180"/>
      <c r="FT12" s="180"/>
      <c r="FU12" s="180"/>
      <c r="FV12" s="180"/>
      <c r="FW12" s="180"/>
      <c r="FX12" s="180"/>
      <c r="FY12" s="180"/>
      <c r="FZ12" s="180"/>
      <c r="GA12" s="180"/>
      <c r="GB12" s="180"/>
      <c r="GC12" s="180"/>
      <c r="GD12" s="180"/>
      <c r="GE12" s="180"/>
      <c r="GF12" s="180"/>
      <c r="GG12" s="180"/>
      <c r="GH12" s="180"/>
      <c r="GI12" s="180"/>
      <c r="GJ12" s="180"/>
      <c r="GK12" s="180"/>
      <c r="GL12" s="180"/>
      <c r="GM12" s="180"/>
      <c r="GN12" s="180"/>
      <c r="GO12" s="180"/>
      <c r="GP12" s="180"/>
      <c r="GQ12" s="180"/>
      <c r="GR12" s="180"/>
      <c r="GS12" s="180"/>
      <c r="GT12" s="180"/>
      <c r="GU12" s="180"/>
      <c r="GV12" s="180"/>
      <c r="GW12" s="180"/>
      <c r="GX12" s="180"/>
      <c r="GY12" s="180"/>
      <c r="GZ12" s="180"/>
      <c r="HA12" s="180"/>
      <c r="HB12" s="180"/>
      <c r="HC12" s="180"/>
      <c r="HD12" s="180"/>
      <c r="HE12" s="180"/>
      <c r="HF12" s="180"/>
      <c r="HG12" s="180"/>
      <c r="HH12" s="180"/>
      <c r="HI12" s="180"/>
      <c r="HJ12" s="180"/>
      <c r="HK12" s="180"/>
      <c r="HL12" s="180"/>
      <c r="HM12" s="180"/>
      <c r="HN12" s="180"/>
    </row>
    <row r="13" spans="1:222" s="179" customFormat="1" ht="30" customHeight="1" x14ac:dyDescent="0.25">
      <c r="A13" s="1873" t="s">
        <v>28</v>
      </c>
      <c r="B13" s="1874"/>
      <c r="C13" s="1875" t="s">
        <v>220</v>
      </c>
      <c r="D13" s="1876"/>
      <c r="E13" s="1876"/>
      <c r="F13" s="1876"/>
      <c r="G13" s="1876"/>
      <c r="H13" s="1877"/>
      <c r="I13" s="286"/>
      <c r="J13" s="176"/>
      <c r="K13" s="176"/>
      <c r="L13" s="178"/>
      <c r="M13" s="177"/>
      <c r="N13" s="177"/>
      <c r="O13" s="177"/>
      <c r="P13" s="176"/>
      <c r="Q13" s="176"/>
      <c r="R13" s="496"/>
      <c r="S13" s="176"/>
      <c r="T13" s="178"/>
      <c r="U13" s="178"/>
      <c r="V13" s="178"/>
      <c r="W13" s="176"/>
      <c r="X13" s="176"/>
      <c r="AC13" s="636"/>
      <c r="AD13" s="636"/>
      <c r="AE13" s="636"/>
      <c r="AF13" s="636"/>
      <c r="AK13" s="636"/>
      <c r="AL13" s="636"/>
      <c r="AS13" s="636"/>
      <c r="AT13" s="636"/>
      <c r="BA13" s="636"/>
      <c r="BB13" s="636"/>
      <c r="BI13" s="636"/>
      <c r="BJ13" s="636"/>
      <c r="BQ13" s="636"/>
      <c r="BR13" s="636"/>
      <c r="BS13" s="171"/>
      <c r="BY13" s="636"/>
      <c r="BZ13" s="636"/>
      <c r="CG13" s="636"/>
      <c r="CH13" s="636"/>
      <c r="CO13" s="636"/>
      <c r="CP13" s="636"/>
      <c r="CW13" s="636"/>
      <c r="CX13" s="636"/>
      <c r="DE13" s="778"/>
      <c r="DF13" s="778"/>
      <c r="EZ13" s="180"/>
      <c r="FA13" s="180"/>
      <c r="FB13" s="180"/>
      <c r="FC13" s="180"/>
      <c r="FD13" s="180"/>
      <c r="FE13" s="180"/>
      <c r="FF13" s="180"/>
      <c r="FG13" s="180"/>
      <c r="FH13" s="180"/>
      <c r="FI13" s="180"/>
      <c r="FJ13" s="180"/>
      <c r="FK13" s="180"/>
      <c r="FL13" s="180"/>
      <c r="FM13" s="180"/>
      <c r="FN13" s="180"/>
      <c r="FO13" s="180"/>
      <c r="FP13" s="180"/>
      <c r="FQ13" s="180"/>
      <c r="FR13" s="180"/>
      <c r="FS13" s="180"/>
      <c r="FT13" s="180"/>
      <c r="FU13" s="180"/>
      <c r="FV13" s="180"/>
      <c r="FW13" s="180"/>
      <c r="FX13" s="180"/>
      <c r="FY13" s="180"/>
      <c r="FZ13" s="180"/>
      <c r="GA13" s="180"/>
      <c r="GB13" s="180"/>
      <c r="GC13" s="180"/>
      <c r="GD13" s="180"/>
      <c r="GE13" s="180"/>
      <c r="GF13" s="180"/>
      <c r="GG13" s="180"/>
      <c r="GH13" s="180"/>
      <c r="GI13" s="180"/>
      <c r="GJ13" s="180"/>
      <c r="GK13" s="180"/>
      <c r="GL13" s="180"/>
      <c r="GM13" s="180"/>
      <c r="GN13" s="180"/>
      <c r="GO13" s="180"/>
      <c r="GP13" s="180"/>
      <c r="GQ13" s="180"/>
      <c r="GR13" s="180"/>
      <c r="GS13" s="180"/>
      <c r="GT13" s="180"/>
      <c r="GU13" s="180"/>
      <c r="GV13" s="180"/>
      <c r="GW13" s="180"/>
      <c r="GX13" s="180"/>
      <c r="GY13" s="180"/>
      <c r="GZ13" s="180"/>
      <c r="HA13" s="180"/>
      <c r="HB13" s="180"/>
      <c r="HC13" s="180"/>
      <c r="HD13" s="180"/>
      <c r="HE13" s="180"/>
      <c r="HF13" s="180"/>
      <c r="HG13" s="180"/>
      <c r="HH13" s="180"/>
      <c r="HI13" s="180"/>
      <c r="HJ13" s="180"/>
      <c r="HK13" s="180"/>
      <c r="HL13" s="180"/>
      <c r="HM13" s="180"/>
      <c r="HN13" s="180"/>
    </row>
    <row r="14" spans="1:222" s="179" customFormat="1" ht="24.75" customHeight="1" x14ac:dyDescent="0.25">
      <c r="A14" s="1878" t="s">
        <v>30</v>
      </c>
      <c r="B14" s="1879"/>
      <c r="C14" s="181" t="s">
        <v>31</v>
      </c>
      <c r="D14" s="1490" t="s">
        <v>32</v>
      </c>
      <c r="E14" s="1491"/>
      <c r="F14" s="1491"/>
      <c r="G14" s="1492"/>
      <c r="H14" s="1882">
        <v>2024</v>
      </c>
      <c r="I14" s="286"/>
      <c r="J14" s="176"/>
      <c r="K14" s="176"/>
      <c r="L14" s="178"/>
      <c r="M14" s="177"/>
      <c r="N14" s="177"/>
      <c r="O14" s="177"/>
      <c r="P14" s="176"/>
      <c r="Q14" s="176"/>
      <c r="R14" s="496"/>
      <c r="S14" s="176"/>
      <c r="T14" s="178"/>
      <c r="U14" s="178"/>
      <c r="V14" s="178"/>
      <c r="W14" s="176"/>
      <c r="X14" s="176"/>
      <c r="AC14" s="636"/>
      <c r="AD14" s="636"/>
      <c r="AE14" s="636"/>
      <c r="AF14" s="636"/>
      <c r="AK14" s="636"/>
      <c r="AL14" s="636"/>
      <c r="AS14" s="636"/>
      <c r="AT14" s="636"/>
      <c r="BA14" s="636"/>
      <c r="BB14" s="636"/>
      <c r="BI14" s="636"/>
      <c r="BJ14" s="636"/>
      <c r="BQ14" s="636"/>
      <c r="BR14" s="636"/>
      <c r="BS14" s="171"/>
      <c r="BY14" s="636"/>
      <c r="BZ14" s="636"/>
      <c r="CG14" s="636"/>
      <c r="CH14" s="636"/>
      <c r="CO14" s="636"/>
      <c r="CP14" s="636"/>
      <c r="CW14" s="636"/>
      <c r="CX14" s="636"/>
      <c r="DE14" s="778"/>
      <c r="DF14" s="778"/>
      <c r="EZ14" s="180"/>
      <c r="FA14" s="180"/>
      <c r="FB14" s="180"/>
      <c r="FC14" s="180"/>
      <c r="FD14" s="180"/>
      <c r="FE14" s="180"/>
      <c r="FF14" s="180"/>
      <c r="FG14" s="180"/>
      <c r="FH14" s="180"/>
      <c r="FI14" s="180"/>
      <c r="FJ14" s="180"/>
      <c r="FK14" s="180"/>
      <c r="FL14" s="180"/>
      <c r="FM14" s="180"/>
      <c r="FN14" s="180"/>
      <c r="FO14" s="180"/>
      <c r="FP14" s="180"/>
      <c r="FQ14" s="180"/>
      <c r="FR14" s="180"/>
      <c r="FS14" s="180"/>
      <c r="FT14" s="180"/>
      <c r="FU14" s="180"/>
      <c r="FV14" s="180"/>
      <c r="FW14" s="180"/>
      <c r="FX14" s="180"/>
      <c r="FY14" s="180"/>
      <c r="FZ14" s="180"/>
      <c r="GA14" s="180"/>
      <c r="GB14" s="180"/>
      <c r="GC14" s="180"/>
      <c r="GD14" s="180"/>
      <c r="GE14" s="180"/>
      <c r="GF14" s="180"/>
      <c r="GG14" s="180"/>
      <c r="GH14" s="180"/>
      <c r="GI14" s="180"/>
      <c r="GJ14" s="180"/>
      <c r="GK14" s="180"/>
      <c r="GL14" s="180"/>
      <c r="GM14" s="180"/>
      <c r="GN14" s="180"/>
      <c r="GO14" s="180"/>
      <c r="GP14" s="180"/>
      <c r="GQ14" s="180"/>
      <c r="GR14" s="180"/>
      <c r="GS14" s="180"/>
      <c r="GT14" s="180"/>
      <c r="GU14" s="180"/>
      <c r="GV14" s="180"/>
      <c r="GW14" s="180"/>
      <c r="GX14" s="180"/>
      <c r="GY14" s="180"/>
      <c r="GZ14" s="180"/>
      <c r="HA14" s="180"/>
      <c r="HB14" s="180"/>
      <c r="HC14" s="180"/>
      <c r="HD14" s="180"/>
      <c r="HE14" s="180"/>
      <c r="HF14" s="180"/>
      <c r="HG14" s="180"/>
      <c r="HH14" s="180"/>
      <c r="HI14" s="180"/>
      <c r="HJ14" s="180"/>
      <c r="HK14" s="180"/>
      <c r="HL14" s="180"/>
      <c r="HM14" s="180"/>
      <c r="HN14" s="180"/>
    </row>
    <row r="15" spans="1:222" s="179" customFormat="1" ht="14.25" customHeight="1" x14ac:dyDescent="0.25">
      <c r="A15" s="1880"/>
      <c r="B15" s="1881"/>
      <c r="C15" s="181" t="s">
        <v>33</v>
      </c>
      <c r="D15" s="1490" t="s">
        <v>34</v>
      </c>
      <c r="E15" s="1491"/>
      <c r="F15" s="1491"/>
      <c r="G15" s="1492"/>
      <c r="H15" s="1882"/>
      <c r="I15" s="286"/>
      <c r="J15" s="176"/>
      <c r="K15" s="176"/>
      <c r="L15" s="178"/>
      <c r="M15" s="177"/>
      <c r="N15" s="177"/>
      <c r="O15" s="177"/>
      <c r="P15" s="176"/>
      <c r="Q15" s="176"/>
      <c r="R15" s="496"/>
      <c r="S15" s="176"/>
      <c r="T15" s="178"/>
      <c r="U15" s="178"/>
      <c r="V15" s="178"/>
      <c r="W15" s="176"/>
      <c r="X15" s="176"/>
      <c r="AC15" s="636"/>
      <c r="AD15" s="636"/>
      <c r="AE15" s="636"/>
      <c r="AF15" s="636"/>
      <c r="AK15" s="636"/>
      <c r="AL15" s="636"/>
      <c r="AS15" s="636"/>
      <c r="AT15" s="636"/>
      <c r="BA15" s="636"/>
      <c r="BB15" s="636"/>
      <c r="BI15" s="636"/>
      <c r="BJ15" s="636"/>
      <c r="BQ15" s="636"/>
      <c r="BR15" s="636"/>
      <c r="BS15" s="171"/>
      <c r="BY15" s="636"/>
      <c r="BZ15" s="636"/>
      <c r="CG15" s="636"/>
      <c r="CH15" s="636"/>
      <c r="CO15" s="636"/>
      <c r="CP15" s="636"/>
      <c r="CW15" s="636"/>
      <c r="CX15" s="636"/>
      <c r="DE15" s="778"/>
      <c r="DF15" s="778"/>
      <c r="EZ15" s="180"/>
      <c r="FA15" s="180"/>
      <c r="FB15" s="180"/>
      <c r="FC15" s="180"/>
      <c r="FD15" s="180"/>
      <c r="FE15" s="180"/>
      <c r="FF15" s="180"/>
      <c r="FG15" s="180"/>
      <c r="FH15" s="180"/>
      <c r="FI15" s="180"/>
      <c r="FJ15" s="180"/>
      <c r="FK15" s="180"/>
      <c r="FL15" s="180"/>
      <c r="FM15" s="180"/>
      <c r="FN15" s="180"/>
      <c r="FO15" s="180"/>
      <c r="FP15" s="180"/>
      <c r="FQ15" s="180"/>
      <c r="FR15" s="180"/>
      <c r="FS15" s="180"/>
      <c r="FT15" s="180"/>
      <c r="FU15" s="180"/>
      <c r="FV15" s="180"/>
      <c r="FW15" s="180"/>
      <c r="FX15" s="180"/>
      <c r="FY15" s="180"/>
      <c r="FZ15" s="180"/>
      <c r="GA15" s="180"/>
      <c r="GB15" s="180"/>
      <c r="GC15" s="180"/>
      <c r="GD15" s="180"/>
      <c r="GE15" s="180"/>
      <c r="GF15" s="180"/>
      <c r="GG15" s="180"/>
      <c r="GH15" s="180"/>
      <c r="GI15" s="180"/>
      <c r="GJ15" s="180"/>
      <c r="GK15" s="180"/>
      <c r="GL15" s="180"/>
      <c r="GM15" s="180"/>
      <c r="GN15" s="180"/>
      <c r="GO15" s="180"/>
      <c r="GP15" s="180"/>
      <c r="GQ15" s="180"/>
      <c r="GR15" s="180"/>
      <c r="GS15" s="180"/>
      <c r="GT15" s="180"/>
      <c r="GU15" s="180"/>
      <c r="GV15" s="180"/>
      <c r="GW15" s="180"/>
      <c r="GX15" s="180"/>
      <c r="GY15" s="180"/>
      <c r="GZ15" s="180"/>
      <c r="HA15" s="180"/>
      <c r="HB15" s="180"/>
      <c r="HC15" s="180"/>
      <c r="HD15" s="180"/>
      <c r="HE15" s="180"/>
      <c r="HF15" s="180"/>
      <c r="HG15" s="180"/>
      <c r="HH15" s="180"/>
      <c r="HI15" s="180"/>
      <c r="HJ15" s="180"/>
      <c r="HK15" s="180"/>
      <c r="HL15" s="180"/>
      <c r="HM15" s="180"/>
      <c r="HN15" s="180"/>
    </row>
    <row r="16" spans="1:222" ht="15" x14ac:dyDescent="0.25">
      <c r="B16" s="183"/>
      <c r="C16" s="183"/>
      <c r="D16" s="184"/>
      <c r="E16" s="175"/>
      <c r="F16" s="185"/>
      <c r="G16" s="185"/>
      <c r="H16" s="287"/>
      <c r="I16" s="288"/>
      <c r="J16" s="167"/>
      <c r="K16" s="168"/>
      <c r="L16" s="493"/>
      <c r="P16" s="168"/>
      <c r="Q16" s="168"/>
      <c r="R16" s="497"/>
      <c r="S16" s="168"/>
      <c r="T16" s="186"/>
      <c r="U16" s="168"/>
      <c r="V16" s="168"/>
      <c r="W16" s="168"/>
      <c r="X16" s="168"/>
      <c r="Y16" s="168"/>
      <c r="Z16" s="168"/>
      <c r="AA16" s="168"/>
      <c r="AB16" s="168"/>
      <c r="AC16" s="634"/>
      <c r="AD16" s="634"/>
      <c r="AE16" s="634"/>
      <c r="AF16" s="634"/>
      <c r="AG16" s="168"/>
      <c r="AH16" s="168"/>
      <c r="AI16" s="168"/>
      <c r="AJ16" s="168"/>
      <c r="AK16" s="634"/>
      <c r="AL16" s="634"/>
      <c r="AM16" s="168"/>
      <c r="AN16" s="168"/>
      <c r="AO16" s="168"/>
      <c r="AP16" s="168"/>
      <c r="AQ16" s="168"/>
      <c r="AR16" s="168"/>
      <c r="AS16" s="634"/>
      <c r="AT16" s="634"/>
      <c r="AU16" s="168"/>
      <c r="AV16" s="173"/>
      <c r="AW16" s="168"/>
      <c r="AX16" s="168"/>
      <c r="AY16" s="168"/>
      <c r="AZ16" s="168"/>
      <c r="BA16" s="634"/>
      <c r="BB16" s="634"/>
      <c r="BC16" s="168"/>
      <c r="BD16" s="168"/>
      <c r="BE16" s="168"/>
      <c r="BF16" s="168"/>
      <c r="BG16" s="168"/>
      <c r="BH16" s="168"/>
      <c r="BI16" s="634"/>
      <c r="BJ16" s="634"/>
      <c r="BK16" s="168"/>
      <c r="BL16" s="168"/>
      <c r="BM16" s="168"/>
      <c r="BN16" s="168"/>
      <c r="BO16" s="168"/>
      <c r="BP16" s="168"/>
      <c r="BQ16" s="634"/>
      <c r="BR16" s="634"/>
      <c r="BS16" s="167"/>
      <c r="BT16" s="168"/>
      <c r="BU16" s="168"/>
      <c r="BV16" s="168"/>
      <c r="BW16" s="168"/>
      <c r="BX16" s="168"/>
      <c r="BY16" s="634"/>
      <c r="BZ16" s="634"/>
      <c r="CA16" s="168"/>
      <c r="CB16" s="168"/>
      <c r="CC16" s="168"/>
      <c r="CD16" s="168"/>
      <c r="CE16" s="168"/>
      <c r="CF16" s="168"/>
      <c r="CG16" s="634"/>
      <c r="CH16" s="634"/>
      <c r="CI16" s="168"/>
      <c r="CJ16" s="168"/>
      <c r="CK16" s="168"/>
      <c r="CL16" s="168"/>
      <c r="CM16" s="168"/>
      <c r="CN16" s="168"/>
      <c r="CO16" s="634"/>
      <c r="CP16" s="634"/>
      <c r="CQ16" s="168"/>
      <c r="CR16" s="168"/>
      <c r="CS16" s="168"/>
      <c r="CT16" s="168"/>
      <c r="CU16" s="168"/>
      <c r="CV16" s="168"/>
      <c r="CW16" s="634"/>
      <c r="CX16" s="634"/>
      <c r="CY16" s="168"/>
      <c r="CZ16" s="168"/>
      <c r="DA16" s="168"/>
      <c r="DB16" s="168"/>
      <c r="DC16" s="168"/>
      <c r="DD16" s="168"/>
      <c r="DE16" s="634"/>
      <c r="DF16" s="634"/>
      <c r="DG16" s="168"/>
      <c r="DH16" s="168"/>
      <c r="DI16" s="168"/>
      <c r="DJ16" s="168"/>
      <c r="DK16" s="168"/>
      <c r="DL16" s="168"/>
      <c r="DM16" s="168"/>
      <c r="DN16" s="168"/>
      <c r="DO16" s="168"/>
      <c r="DP16" s="168"/>
      <c r="DQ16" s="168"/>
      <c r="DR16" s="168"/>
      <c r="DS16" s="168"/>
      <c r="DT16" s="168"/>
      <c r="DU16" s="168"/>
      <c r="DV16" s="168"/>
      <c r="DW16" s="168"/>
      <c r="DX16" s="168"/>
      <c r="DY16" s="168"/>
      <c r="DZ16" s="168"/>
      <c r="EA16" s="168"/>
      <c r="EB16" s="168"/>
      <c r="EC16" s="168"/>
      <c r="ED16" s="168"/>
      <c r="EE16" s="168"/>
      <c r="EF16" s="168"/>
      <c r="EG16" s="168"/>
      <c r="EH16" s="168"/>
      <c r="EI16" s="168"/>
      <c r="EJ16" s="168"/>
      <c r="EK16" s="168"/>
      <c r="EL16" s="168"/>
      <c r="EM16" s="168"/>
      <c r="EN16" s="168"/>
      <c r="EO16" s="168"/>
      <c r="EP16" s="168"/>
      <c r="EQ16" s="168"/>
      <c r="ER16" s="168"/>
      <c r="ES16" s="168"/>
      <c r="ET16" s="168"/>
      <c r="EU16" s="168"/>
      <c r="EV16" s="168"/>
      <c r="EW16" s="168"/>
      <c r="EX16" s="168"/>
      <c r="EY16" s="168"/>
    </row>
    <row r="17" spans="1:155" ht="15" x14ac:dyDescent="0.25">
      <c r="B17" s="183"/>
      <c r="C17" s="183"/>
      <c r="D17" s="184"/>
      <c r="E17" s="175"/>
      <c r="F17" s="185"/>
      <c r="G17" s="185"/>
      <c r="H17" s="287"/>
      <c r="I17" s="288"/>
      <c r="J17" s="167"/>
      <c r="K17" s="168"/>
      <c r="L17" s="493"/>
      <c r="P17" s="168"/>
      <c r="Q17" s="168"/>
      <c r="R17" s="497"/>
      <c r="S17" s="168"/>
      <c r="T17" s="186"/>
      <c r="U17" s="168"/>
      <c r="V17" s="168"/>
      <c r="W17" s="168"/>
      <c r="X17" s="168"/>
      <c r="Y17" s="168"/>
      <c r="Z17" s="168"/>
      <c r="AA17" s="168"/>
      <c r="AB17" s="168"/>
      <c r="AC17" s="634"/>
      <c r="AD17" s="634"/>
      <c r="AE17" s="634"/>
      <c r="AF17" s="634"/>
      <c r="AG17" s="168"/>
      <c r="AH17" s="168"/>
      <c r="AI17" s="168"/>
      <c r="AJ17" s="168"/>
      <c r="AK17" s="634"/>
      <c r="AL17" s="634"/>
      <c r="AM17" s="168"/>
      <c r="AN17" s="168"/>
      <c r="AO17" s="168"/>
      <c r="AP17" s="168"/>
      <c r="AQ17" s="168"/>
      <c r="AR17" s="168"/>
      <c r="AS17" s="634"/>
      <c r="AT17" s="634"/>
      <c r="AU17" s="168"/>
      <c r="AV17" s="173"/>
      <c r="AW17" s="168"/>
      <c r="AX17" s="168"/>
      <c r="AY17" s="168"/>
      <c r="AZ17" s="168"/>
      <c r="BA17" s="634"/>
      <c r="BB17" s="634"/>
      <c r="BC17" s="168"/>
      <c r="BD17" s="168"/>
      <c r="BE17" s="168"/>
      <c r="BF17" s="168"/>
      <c r="BG17" s="168"/>
      <c r="BH17" s="168"/>
      <c r="BI17" s="634"/>
      <c r="BJ17" s="634"/>
      <c r="BK17" s="168"/>
      <c r="BL17" s="168"/>
      <c r="BM17" s="168"/>
      <c r="BN17" s="168"/>
      <c r="BO17" s="168"/>
      <c r="BP17" s="168"/>
      <c r="BQ17" s="634"/>
      <c r="BR17" s="634"/>
      <c r="BS17" s="167"/>
      <c r="BT17" s="168"/>
      <c r="BU17" s="168"/>
      <c r="BV17" s="168"/>
      <c r="BW17" s="168"/>
      <c r="BX17" s="168"/>
      <c r="BY17" s="634"/>
      <c r="BZ17" s="634"/>
      <c r="CA17" s="168"/>
      <c r="CB17" s="168"/>
      <c r="CC17" s="168"/>
      <c r="CD17" s="168"/>
      <c r="CE17" s="168"/>
      <c r="CF17" s="168"/>
      <c r="CG17" s="634"/>
      <c r="CH17" s="634"/>
      <c r="CI17" s="168"/>
      <c r="CJ17" s="168"/>
      <c r="CK17" s="168"/>
      <c r="CL17" s="168"/>
      <c r="CM17" s="168"/>
      <c r="CN17" s="168"/>
      <c r="CO17" s="634"/>
      <c r="CP17" s="634"/>
      <c r="CQ17" s="168"/>
      <c r="CR17" s="168"/>
      <c r="CS17" s="168"/>
      <c r="CT17" s="168"/>
      <c r="CU17" s="168"/>
      <c r="CV17" s="168"/>
      <c r="CW17" s="634"/>
      <c r="CX17" s="634"/>
      <c r="CY17" s="168"/>
      <c r="CZ17" s="168"/>
      <c r="DA17" s="168"/>
      <c r="DB17" s="168"/>
      <c r="DC17" s="168"/>
      <c r="DD17" s="168"/>
      <c r="DE17" s="634"/>
      <c r="DF17" s="634"/>
      <c r="DG17" s="168"/>
      <c r="DH17" s="168"/>
      <c r="DI17" s="168"/>
      <c r="DJ17" s="168"/>
      <c r="DK17" s="168"/>
      <c r="DL17" s="168"/>
      <c r="DM17" s="168"/>
      <c r="DN17" s="168"/>
      <c r="DO17" s="168"/>
      <c r="DP17" s="168"/>
      <c r="DQ17" s="168"/>
      <c r="DR17" s="168"/>
      <c r="DS17" s="168"/>
      <c r="DT17" s="168"/>
      <c r="DU17" s="168"/>
      <c r="DV17" s="168"/>
      <c r="DW17" s="168"/>
      <c r="DX17" s="168"/>
      <c r="DY17" s="168"/>
      <c r="DZ17" s="168"/>
      <c r="EA17" s="168"/>
      <c r="EB17" s="168"/>
      <c r="EC17" s="168"/>
      <c r="ED17" s="168"/>
      <c r="EE17" s="168"/>
      <c r="EF17" s="168"/>
      <c r="EG17" s="168"/>
      <c r="EH17" s="168"/>
      <c r="EI17" s="168"/>
      <c r="EJ17" s="168"/>
      <c r="EK17" s="168"/>
      <c r="EL17" s="168"/>
      <c r="EM17" s="168"/>
      <c r="EN17" s="168"/>
      <c r="EO17" s="168"/>
      <c r="EP17" s="168"/>
      <c r="EQ17" s="168"/>
      <c r="ER17" s="168"/>
      <c r="ES17" s="168"/>
      <c r="ET17" s="168"/>
      <c r="EU17" s="168"/>
      <c r="EV17" s="168"/>
      <c r="EW17" s="168"/>
      <c r="EX17" s="168"/>
      <c r="EY17" s="168"/>
    </row>
    <row r="18" spans="1:155" ht="15.75" thickBot="1" x14ac:dyDescent="0.3">
      <c r="A18" s="289" t="s">
        <v>221</v>
      </c>
      <c r="H18" s="290"/>
      <c r="I18" s="291"/>
      <c r="J18" s="167"/>
      <c r="K18" s="168"/>
      <c r="L18" s="493"/>
      <c r="P18" s="168"/>
      <c r="Q18" s="168"/>
      <c r="R18" s="497"/>
      <c r="S18" s="168"/>
      <c r="T18" s="186"/>
      <c r="U18" s="168"/>
      <c r="V18" s="168"/>
      <c r="W18" s="168"/>
      <c r="X18" s="168"/>
      <c r="Y18" s="168"/>
      <c r="Z18" s="168"/>
      <c r="AA18" s="168"/>
      <c r="AB18" s="168"/>
      <c r="AC18" s="634"/>
      <c r="AD18" s="634"/>
      <c r="AE18" s="634"/>
      <c r="AF18" s="634"/>
      <c r="AG18" s="168"/>
      <c r="AH18" s="168"/>
      <c r="AI18" s="168"/>
      <c r="AJ18" s="168"/>
      <c r="AK18" s="634"/>
      <c r="AL18" s="634"/>
      <c r="AM18" s="168"/>
      <c r="AN18" s="168"/>
      <c r="AO18" s="168"/>
      <c r="AP18" s="168"/>
      <c r="AQ18" s="168"/>
      <c r="AR18" s="168"/>
      <c r="AS18" s="634"/>
      <c r="AT18" s="634"/>
      <c r="AU18" s="168"/>
      <c r="AV18" s="173"/>
      <c r="AW18" s="168"/>
      <c r="AX18" s="168"/>
      <c r="AY18" s="168"/>
      <c r="AZ18" s="168"/>
      <c r="BA18" s="634"/>
      <c r="BB18" s="634"/>
      <c r="BC18" s="168"/>
      <c r="BD18" s="168"/>
      <c r="BE18" s="168"/>
      <c r="BF18" s="168"/>
      <c r="BG18" s="168"/>
      <c r="BH18" s="168"/>
      <c r="BI18" s="634"/>
      <c r="BJ18" s="634"/>
      <c r="BK18" s="168"/>
      <c r="BL18" s="168"/>
      <c r="BM18" s="168"/>
      <c r="BN18" s="168"/>
      <c r="BO18" s="168"/>
      <c r="BP18" s="168"/>
      <c r="BQ18" s="634"/>
      <c r="BR18" s="634"/>
      <c r="BS18" s="167"/>
      <c r="BT18" s="168"/>
      <c r="BU18" s="168"/>
      <c r="BV18" s="168"/>
      <c r="BW18" s="168"/>
      <c r="BX18" s="168"/>
      <c r="BY18" s="634"/>
      <c r="BZ18" s="634"/>
      <c r="CA18" s="168"/>
      <c r="CB18" s="168"/>
      <c r="CC18" s="168"/>
      <c r="CD18" s="168"/>
      <c r="CE18" s="168"/>
      <c r="CF18" s="168"/>
      <c r="CG18" s="634"/>
      <c r="CH18" s="634"/>
      <c r="CI18" s="168"/>
      <c r="CJ18" s="168"/>
      <c r="CK18" s="168"/>
      <c r="CL18" s="168"/>
      <c r="CM18" s="168"/>
      <c r="CN18" s="168"/>
      <c r="CO18" s="634"/>
      <c r="CP18" s="634"/>
      <c r="CQ18" s="168"/>
      <c r="CR18" s="168"/>
      <c r="CS18" s="168"/>
      <c r="CT18" s="168"/>
      <c r="CU18" s="168"/>
      <c r="CV18" s="168"/>
      <c r="CW18" s="634"/>
      <c r="CX18" s="634"/>
      <c r="CY18" s="168"/>
      <c r="CZ18" s="168"/>
      <c r="DA18" s="168"/>
      <c r="DB18" s="168"/>
      <c r="DC18" s="168"/>
      <c r="DD18" s="168"/>
      <c r="DE18" s="634"/>
      <c r="DF18" s="634"/>
      <c r="DG18" s="168"/>
      <c r="DH18" s="168"/>
      <c r="DI18" s="168"/>
      <c r="DJ18" s="168"/>
      <c r="DK18" s="168"/>
      <c r="DL18" s="168"/>
      <c r="DM18" s="168"/>
      <c r="DN18" s="168"/>
      <c r="DO18" s="289" t="s">
        <v>222</v>
      </c>
      <c r="DP18" s="168"/>
      <c r="DQ18" s="168"/>
      <c r="DR18" s="168"/>
      <c r="DS18" s="168"/>
      <c r="DT18" s="168"/>
      <c r="DU18" s="168"/>
      <c r="DV18" s="168"/>
      <c r="DW18" s="168"/>
      <c r="DX18" s="168"/>
      <c r="DY18" s="168"/>
      <c r="DZ18" s="168"/>
      <c r="EA18" s="168"/>
      <c r="EB18" s="168"/>
      <c r="EC18" s="168"/>
      <c r="ED18" s="168"/>
      <c r="EE18" s="168"/>
      <c r="EF18" s="168"/>
      <c r="EG18" s="168"/>
      <c r="EH18" s="168"/>
      <c r="EI18" s="168"/>
      <c r="EJ18" s="168"/>
      <c r="EK18" s="168"/>
      <c r="EL18" s="168"/>
      <c r="EM18" s="168"/>
      <c r="EN18" s="168"/>
      <c r="EO18" s="168"/>
      <c r="EP18" s="168"/>
      <c r="EQ18" s="168"/>
      <c r="ER18" s="168"/>
      <c r="ES18" s="168"/>
      <c r="ET18" s="168"/>
      <c r="EU18" s="168"/>
      <c r="EV18" s="168"/>
      <c r="EW18" s="168"/>
      <c r="EX18" s="168"/>
      <c r="EY18" s="168"/>
    </row>
    <row r="19" spans="1:155" ht="30.75" customHeight="1" x14ac:dyDescent="0.25">
      <c r="A19" s="1814" t="s">
        <v>223</v>
      </c>
      <c r="B19" s="1858"/>
      <c r="C19" s="1811" t="s">
        <v>224</v>
      </c>
      <c r="D19" s="1814" t="s">
        <v>225</v>
      </c>
      <c r="E19" s="1861"/>
      <c r="F19" s="1861"/>
      <c r="G19" s="1861"/>
      <c r="H19" s="1861"/>
      <c r="I19" s="1858"/>
      <c r="J19" s="1862" t="s">
        <v>226</v>
      </c>
      <c r="K19" s="1863"/>
      <c r="L19" s="1863"/>
      <c r="M19" s="1863"/>
      <c r="N19" s="1863"/>
      <c r="O19" s="1863"/>
      <c r="P19" s="1863"/>
      <c r="Q19" s="1863"/>
      <c r="R19" s="1863"/>
      <c r="S19" s="1864" t="s">
        <v>227</v>
      </c>
      <c r="T19" s="1865"/>
      <c r="U19" s="1808" t="s">
        <v>228</v>
      </c>
      <c r="V19" s="1796"/>
      <c r="W19" s="1796"/>
      <c r="X19" s="1796"/>
      <c r="Y19" s="1796"/>
      <c r="Z19" s="1796"/>
      <c r="AA19" s="1796"/>
      <c r="AB19" s="1796"/>
      <c r="AC19" s="1796" t="s">
        <v>229</v>
      </c>
      <c r="AD19" s="1796"/>
      <c r="AE19" s="1796"/>
      <c r="AF19" s="1796"/>
      <c r="AG19" s="1796"/>
      <c r="AH19" s="1796"/>
      <c r="AI19" s="1796"/>
      <c r="AJ19" s="1796"/>
      <c r="AK19" s="1853" t="s">
        <v>230</v>
      </c>
      <c r="AL19" s="1854"/>
      <c r="AM19" s="1854"/>
      <c r="AN19" s="1854"/>
      <c r="AO19" s="1854"/>
      <c r="AP19" s="1854"/>
      <c r="AQ19" s="1854"/>
      <c r="AR19" s="1855"/>
      <c r="AS19" s="1796" t="s">
        <v>231</v>
      </c>
      <c r="AT19" s="1796"/>
      <c r="AU19" s="1796"/>
      <c r="AV19" s="1796"/>
      <c r="AW19" s="1796"/>
      <c r="AX19" s="1796"/>
      <c r="AY19" s="1796"/>
      <c r="AZ19" s="1796"/>
      <c r="BA19" s="1796" t="s">
        <v>232</v>
      </c>
      <c r="BB19" s="1796"/>
      <c r="BC19" s="1796"/>
      <c r="BD19" s="1796"/>
      <c r="BE19" s="1796"/>
      <c r="BF19" s="1796"/>
      <c r="BG19" s="1824"/>
      <c r="BH19" s="1824"/>
      <c r="BI19" s="1840" t="s">
        <v>233</v>
      </c>
      <c r="BJ19" s="1841"/>
      <c r="BK19" s="1841"/>
      <c r="BL19" s="1841"/>
      <c r="BM19" s="1841"/>
      <c r="BN19" s="1841"/>
      <c r="BO19" s="1841"/>
      <c r="BP19" s="1842"/>
      <c r="BQ19" s="1819" t="s">
        <v>234</v>
      </c>
      <c r="BR19" s="1820"/>
      <c r="BS19" s="1820"/>
      <c r="BT19" s="1820"/>
      <c r="BU19" s="1820"/>
      <c r="BV19" s="1820"/>
      <c r="BW19" s="1821"/>
      <c r="BX19" s="1822"/>
      <c r="BY19" s="1819" t="s">
        <v>235</v>
      </c>
      <c r="BZ19" s="1820"/>
      <c r="CA19" s="1820"/>
      <c r="CB19" s="1820"/>
      <c r="CC19" s="1820"/>
      <c r="CD19" s="1820"/>
      <c r="CE19" s="1821"/>
      <c r="CF19" s="1822"/>
      <c r="CG19" s="1840" t="s">
        <v>236</v>
      </c>
      <c r="CH19" s="1841"/>
      <c r="CI19" s="1841"/>
      <c r="CJ19" s="1841"/>
      <c r="CK19" s="1841"/>
      <c r="CL19" s="1841"/>
      <c r="CM19" s="1841"/>
      <c r="CN19" s="1842"/>
      <c r="CO19" s="1819" t="s">
        <v>237</v>
      </c>
      <c r="CP19" s="1820"/>
      <c r="CQ19" s="1820"/>
      <c r="CR19" s="1820"/>
      <c r="CS19" s="1820"/>
      <c r="CT19" s="1820"/>
      <c r="CU19" s="1821"/>
      <c r="CV19" s="1822"/>
      <c r="CW19" s="1819" t="s">
        <v>238</v>
      </c>
      <c r="CX19" s="1820"/>
      <c r="CY19" s="1820"/>
      <c r="CZ19" s="1820"/>
      <c r="DA19" s="1820"/>
      <c r="DB19" s="1820"/>
      <c r="DC19" s="1821"/>
      <c r="DD19" s="1822"/>
      <c r="DE19" s="1840" t="s">
        <v>239</v>
      </c>
      <c r="DF19" s="1841"/>
      <c r="DG19" s="1841"/>
      <c r="DH19" s="1841"/>
      <c r="DI19" s="1841"/>
      <c r="DJ19" s="1841"/>
      <c r="DK19" s="1846"/>
      <c r="DL19" s="1842"/>
      <c r="DM19" s="187"/>
      <c r="DN19" s="187"/>
      <c r="DO19" s="1851" t="s">
        <v>240</v>
      </c>
      <c r="DP19" s="1832"/>
      <c r="DQ19" s="1832"/>
      <c r="DR19" s="1832"/>
      <c r="DS19" s="1832"/>
      <c r="DT19" s="1832"/>
      <c r="DU19" s="1832"/>
      <c r="DV19" s="1832"/>
      <c r="DW19" s="1833"/>
      <c r="DX19" s="1831" t="s">
        <v>241</v>
      </c>
      <c r="DY19" s="1832"/>
      <c r="DZ19" s="1832"/>
      <c r="EA19" s="1832"/>
      <c r="EB19" s="1832"/>
      <c r="EC19" s="1832"/>
      <c r="ED19" s="1832"/>
      <c r="EE19" s="1832"/>
      <c r="EF19" s="1833"/>
      <c r="EG19" s="1834" t="s">
        <v>242</v>
      </c>
      <c r="EH19" s="1835"/>
      <c r="EI19" s="1835"/>
      <c r="EJ19" s="1835"/>
      <c r="EK19" s="1835"/>
      <c r="EL19" s="1835"/>
      <c r="EM19" s="1835"/>
      <c r="EN19" s="1835"/>
      <c r="EO19" s="1835"/>
      <c r="EP19" s="1835" t="s">
        <v>243</v>
      </c>
      <c r="EQ19" s="1835"/>
      <c r="ER19" s="1835"/>
      <c r="ES19" s="1835"/>
      <c r="ET19" s="1835"/>
      <c r="EU19" s="1835"/>
      <c r="EV19" s="1835"/>
      <c r="EW19" s="1835"/>
      <c r="EX19" s="1835"/>
    </row>
    <row r="20" spans="1:155" ht="44.25" customHeight="1" thickBot="1" x14ac:dyDescent="0.3">
      <c r="A20" s="1859"/>
      <c r="B20" s="1860"/>
      <c r="C20" s="1813"/>
      <c r="D20" s="1811" t="s">
        <v>244</v>
      </c>
      <c r="E20" s="1811" t="s">
        <v>245</v>
      </c>
      <c r="F20" s="1331" t="s">
        <v>246</v>
      </c>
      <c r="G20" s="1331" t="s">
        <v>247</v>
      </c>
      <c r="H20" s="1811" t="s">
        <v>248</v>
      </c>
      <c r="I20" s="1837" t="s">
        <v>249</v>
      </c>
      <c r="J20" s="1811" t="s">
        <v>250</v>
      </c>
      <c r="K20" s="1811" t="s">
        <v>251</v>
      </c>
      <c r="L20" s="1866" t="s">
        <v>252</v>
      </c>
      <c r="M20" s="1331" t="s">
        <v>247</v>
      </c>
      <c r="N20" s="1331" t="s">
        <v>253</v>
      </c>
      <c r="O20" s="1331" t="s">
        <v>254</v>
      </c>
      <c r="P20" s="1811" t="s">
        <v>255</v>
      </c>
      <c r="Q20" s="1811" t="s">
        <v>256</v>
      </c>
      <c r="R20" s="1813" t="s">
        <v>257</v>
      </c>
      <c r="S20" s="1815" t="s">
        <v>258</v>
      </c>
      <c r="T20" s="1817" t="s">
        <v>259</v>
      </c>
      <c r="U20" s="1808"/>
      <c r="V20" s="1796"/>
      <c r="W20" s="1796"/>
      <c r="X20" s="1796"/>
      <c r="Y20" s="1796"/>
      <c r="Z20" s="1796"/>
      <c r="AA20" s="1796"/>
      <c r="AB20" s="1796"/>
      <c r="AC20" s="1796"/>
      <c r="AD20" s="1796"/>
      <c r="AE20" s="1796"/>
      <c r="AF20" s="1796"/>
      <c r="AG20" s="1796"/>
      <c r="AH20" s="1796"/>
      <c r="AI20" s="1796"/>
      <c r="AJ20" s="1796"/>
      <c r="AK20" s="1856"/>
      <c r="AL20" s="1844"/>
      <c r="AM20" s="1844"/>
      <c r="AN20" s="1844"/>
      <c r="AO20" s="1844"/>
      <c r="AP20" s="1844"/>
      <c r="AQ20" s="1844"/>
      <c r="AR20" s="1857"/>
      <c r="AS20" s="1796"/>
      <c r="AT20" s="1796"/>
      <c r="AU20" s="1796"/>
      <c r="AV20" s="1796"/>
      <c r="AW20" s="1796"/>
      <c r="AX20" s="1796"/>
      <c r="AY20" s="1796"/>
      <c r="AZ20" s="1796"/>
      <c r="BA20" s="1796"/>
      <c r="BB20" s="1796"/>
      <c r="BC20" s="1796"/>
      <c r="BD20" s="1796"/>
      <c r="BE20" s="1796"/>
      <c r="BF20" s="1796"/>
      <c r="BG20" s="1824"/>
      <c r="BH20" s="1824"/>
      <c r="BI20" s="1843"/>
      <c r="BJ20" s="1844"/>
      <c r="BK20" s="1844"/>
      <c r="BL20" s="1844"/>
      <c r="BM20" s="1844"/>
      <c r="BN20" s="1844"/>
      <c r="BO20" s="1844"/>
      <c r="BP20" s="1845"/>
      <c r="BQ20" s="1823"/>
      <c r="BR20" s="1796"/>
      <c r="BS20" s="1796"/>
      <c r="BT20" s="1796"/>
      <c r="BU20" s="1796"/>
      <c r="BV20" s="1796"/>
      <c r="BW20" s="1824"/>
      <c r="BX20" s="1825"/>
      <c r="BY20" s="1823"/>
      <c r="BZ20" s="1796"/>
      <c r="CA20" s="1796"/>
      <c r="CB20" s="1796"/>
      <c r="CC20" s="1796"/>
      <c r="CD20" s="1796"/>
      <c r="CE20" s="1824"/>
      <c r="CF20" s="1825"/>
      <c r="CG20" s="1843"/>
      <c r="CH20" s="1844"/>
      <c r="CI20" s="1844"/>
      <c r="CJ20" s="1844"/>
      <c r="CK20" s="1844"/>
      <c r="CL20" s="1844"/>
      <c r="CM20" s="1844"/>
      <c r="CN20" s="1845"/>
      <c r="CO20" s="1823"/>
      <c r="CP20" s="1796"/>
      <c r="CQ20" s="1796"/>
      <c r="CR20" s="1796"/>
      <c r="CS20" s="1796"/>
      <c r="CT20" s="1796"/>
      <c r="CU20" s="1824"/>
      <c r="CV20" s="1825"/>
      <c r="CW20" s="1823"/>
      <c r="CX20" s="1796"/>
      <c r="CY20" s="1796"/>
      <c r="CZ20" s="1796"/>
      <c r="DA20" s="1796"/>
      <c r="DB20" s="1796"/>
      <c r="DC20" s="1824"/>
      <c r="DD20" s="1825"/>
      <c r="DE20" s="1847"/>
      <c r="DF20" s="1848"/>
      <c r="DG20" s="1848"/>
      <c r="DH20" s="1848"/>
      <c r="DI20" s="1848"/>
      <c r="DJ20" s="1848"/>
      <c r="DK20" s="1849"/>
      <c r="DL20" s="1850"/>
      <c r="DM20" s="187"/>
      <c r="DN20" s="187"/>
      <c r="DO20" s="1852" t="s">
        <v>260</v>
      </c>
      <c r="DP20" s="1796"/>
      <c r="DQ20" s="1796"/>
      <c r="DR20" s="1797" t="s">
        <v>261</v>
      </c>
      <c r="DS20" s="1797"/>
      <c r="DT20" s="1797"/>
      <c r="DU20" s="1798" t="s">
        <v>262</v>
      </c>
      <c r="DV20" s="1798"/>
      <c r="DW20" s="1809"/>
      <c r="DX20" s="1808" t="s">
        <v>260</v>
      </c>
      <c r="DY20" s="1796"/>
      <c r="DZ20" s="1796"/>
      <c r="EA20" s="1797" t="s">
        <v>261</v>
      </c>
      <c r="EB20" s="1797"/>
      <c r="EC20" s="1797"/>
      <c r="ED20" s="1798" t="s">
        <v>262</v>
      </c>
      <c r="EE20" s="1798"/>
      <c r="EF20" s="1809"/>
      <c r="EG20" s="1808" t="s">
        <v>260</v>
      </c>
      <c r="EH20" s="1796"/>
      <c r="EI20" s="1796"/>
      <c r="EJ20" s="1797" t="s">
        <v>261</v>
      </c>
      <c r="EK20" s="1797"/>
      <c r="EL20" s="1797"/>
      <c r="EM20" s="1798" t="s">
        <v>262</v>
      </c>
      <c r="EN20" s="1798"/>
      <c r="EO20" s="1798"/>
      <c r="EP20" s="1796" t="s">
        <v>260</v>
      </c>
      <c r="EQ20" s="1796"/>
      <c r="ER20" s="1796"/>
      <c r="ES20" s="1797" t="s">
        <v>261</v>
      </c>
      <c r="ET20" s="1797"/>
      <c r="EU20" s="1797"/>
      <c r="EV20" s="1798" t="s">
        <v>262</v>
      </c>
      <c r="EW20" s="1798"/>
      <c r="EX20" s="1798"/>
    </row>
    <row r="21" spans="1:155" ht="64.5" customHeight="1" thickBot="1" x14ac:dyDescent="0.3">
      <c r="A21" s="1859"/>
      <c r="B21" s="1860"/>
      <c r="C21" s="1814"/>
      <c r="D21" s="1812"/>
      <c r="E21" s="1812"/>
      <c r="F21" s="1836"/>
      <c r="G21" s="1836"/>
      <c r="H21" s="1812"/>
      <c r="I21" s="1838"/>
      <c r="J21" s="1839"/>
      <c r="K21" s="1839"/>
      <c r="L21" s="1867"/>
      <c r="M21" s="1810"/>
      <c r="N21" s="1810"/>
      <c r="O21" s="1810"/>
      <c r="P21" s="1812"/>
      <c r="Q21" s="1812"/>
      <c r="R21" s="1814"/>
      <c r="S21" s="1816"/>
      <c r="T21" s="1818"/>
      <c r="U21" s="292" t="s">
        <v>263</v>
      </c>
      <c r="V21" s="293" t="s">
        <v>264</v>
      </c>
      <c r="W21" s="294" t="s">
        <v>265</v>
      </c>
      <c r="X21" s="293" t="s">
        <v>266</v>
      </c>
      <c r="Y21" s="294" t="s">
        <v>267</v>
      </c>
      <c r="Z21" s="293" t="s">
        <v>268</v>
      </c>
      <c r="AA21" s="295" t="s">
        <v>269</v>
      </c>
      <c r="AB21" s="296" t="s">
        <v>270</v>
      </c>
      <c r="AC21" s="673" t="s">
        <v>263</v>
      </c>
      <c r="AD21" s="637" t="s">
        <v>264</v>
      </c>
      <c r="AE21" s="764" t="s">
        <v>265</v>
      </c>
      <c r="AF21" s="637" t="s">
        <v>266</v>
      </c>
      <c r="AG21" s="294" t="s">
        <v>267</v>
      </c>
      <c r="AH21" s="293" t="s">
        <v>268</v>
      </c>
      <c r="AI21" s="295" t="s">
        <v>269</v>
      </c>
      <c r="AJ21" s="296" t="s">
        <v>270</v>
      </c>
      <c r="AK21" s="673" t="s">
        <v>263</v>
      </c>
      <c r="AL21" s="637" t="s">
        <v>264</v>
      </c>
      <c r="AM21" s="294" t="s">
        <v>265</v>
      </c>
      <c r="AN21" s="293" t="s">
        <v>266</v>
      </c>
      <c r="AO21" s="294" t="s">
        <v>267</v>
      </c>
      <c r="AP21" s="293" t="s">
        <v>268</v>
      </c>
      <c r="AQ21" s="295" t="s">
        <v>269</v>
      </c>
      <c r="AR21" s="296" t="s">
        <v>270</v>
      </c>
      <c r="AS21" s="673" t="s">
        <v>263</v>
      </c>
      <c r="AT21" s="637" t="s">
        <v>264</v>
      </c>
      <c r="AU21" s="294" t="s">
        <v>265</v>
      </c>
      <c r="AV21" s="293" t="s">
        <v>266</v>
      </c>
      <c r="AW21" s="294" t="s">
        <v>267</v>
      </c>
      <c r="AX21" s="293" t="s">
        <v>268</v>
      </c>
      <c r="AY21" s="295" t="s">
        <v>269</v>
      </c>
      <c r="AZ21" s="296" t="s">
        <v>270</v>
      </c>
      <c r="BA21" s="673" t="s">
        <v>263</v>
      </c>
      <c r="BB21" s="637" t="s">
        <v>264</v>
      </c>
      <c r="BC21" s="294" t="s">
        <v>265</v>
      </c>
      <c r="BD21" s="293" t="s">
        <v>266</v>
      </c>
      <c r="BE21" s="294" t="s">
        <v>267</v>
      </c>
      <c r="BF21" s="293" t="s">
        <v>268</v>
      </c>
      <c r="BG21" s="295" t="s">
        <v>269</v>
      </c>
      <c r="BH21" s="296" t="s">
        <v>270</v>
      </c>
      <c r="BI21" s="673" t="s">
        <v>263</v>
      </c>
      <c r="BJ21" s="637" t="s">
        <v>264</v>
      </c>
      <c r="BK21" s="294" t="s">
        <v>265</v>
      </c>
      <c r="BL21" s="293" t="s">
        <v>266</v>
      </c>
      <c r="BM21" s="294" t="s">
        <v>267</v>
      </c>
      <c r="BN21" s="293" t="s">
        <v>268</v>
      </c>
      <c r="BO21" s="295" t="s">
        <v>269</v>
      </c>
      <c r="BP21" s="296" t="s">
        <v>270</v>
      </c>
      <c r="BQ21" s="673" t="s">
        <v>263</v>
      </c>
      <c r="BR21" s="637" t="s">
        <v>264</v>
      </c>
      <c r="BS21" s="294" t="s">
        <v>265</v>
      </c>
      <c r="BT21" s="293" t="s">
        <v>266</v>
      </c>
      <c r="BU21" s="294" t="s">
        <v>267</v>
      </c>
      <c r="BV21" s="293" t="s">
        <v>268</v>
      </c>
      <c r="BW21" s="295" t="s">
        <v>269</v>
      </c>
      <c r="BX21" s="296" t="s">
        <v>270</v>
      </c>
      <c r="BY21" s="673" t="s">
        <v>263</v>
      </c>
      <c r="BZ21" s="637" t="s">
        <v>264</v>
      </c>
      <c r="CA21" s="294" t="s">
        <v>265</v>
      </c>
      <c r="CB21" s="293" t="s">
        <v>266</v>
      </c>
      <c r="CC21" s="294" t="s">
        <v>267</v>
      </c>
      <c r="CD21" s="293" t="s">
        <v>268</v>
      </c>
      <c r="CE21" s="295" t="s">
        <v>269</v>
      </c>
      <c r="CF21" s="296" t="s">
        <v>270</v>
      </c>
      <c r="CG21" s="673" t="s">
        <v>263</v>
      </c>
      <c r="CH21" s="637" t="s">
        <v>264</v>
      </c>
      <c r="CI21" s="294" t="s">
        <v>265</v>
      </c>
      <c r="CJ21" s="293" t="s">
        <v>266</v>
      </c>
      <c r="CK21" s="294" t="s">
        <v>267</v>
      </c>
      <c r="CL21" s="293" t="s">
        <v>268</v>
      </c>
      <c r="CM21" s="295" t="s">
        <v>269</v>
      </c>
      <c r="CN21" s="296" t="s">
        <v>270</v>
      </c>
      <c r="CO21" s="673" t="s">
        <v>263</v>
      </c>
      <c r="CP21" s="637" t="s">
        <v>264</v>
      </c>
      <c r="CQ21" s="294" t="s">
        <v>265</v>
      </c>
      <c r="CR21" s="293" t="s">
        <v>266</v>
      </c>
      <c r="CS21" s="294" t="s">
        <v>267</v>
      </c>
      <c r="CT21" s="293" t="s">
        <v>268</v>
      </c>
      <c r="CU21" s="295" t="s">
        <v>269</v>
      </c>
      <c r="CV21" s="296" t="s">
        <v>270</v>
      </c>
      <c r="CW21" s="673" t="s">
        <v>263</v>
      </c>
      <c r="CX21" s="637" t="s">
        <v>264</v>
      </c>
      <c r="CY21" s="294" t="s">
        <v>265</v>
      </c>
      <c r="CZ21" s="293" t="s">
        <v>266</v>
      </c>
      <c r="DA21" s="294" t="s">
        <v>267</v>
      </c>
      <c r="DB21" s="293" t="s">
        <v>268</v>
      </c>
      <c r="DC21" s="295" t="s">
        <v>269</v>
      </c>
      <c r="DD21" s="586" t="s">
        <v>270</v>
      </c>
      <c r="DE21" s="765" t="s">
        <v>263</v>
      </c>
      <c r="DF21" s="779" t="s">
        <v>264</v>
      </c>
      <c r="DG21" s="588" t="s">
        <v>265</v>
      </c>
      <c r="DH21" s="587" t="s">
        <v>266</v>
      </c>
      <c r="DI21" s="588" t="s">
        <v>267</v>
      </c>
      <c r="DJ21" s="587" t="s">
        <v>268</v>
      </c>
      <c r="DK21" s="589" t="s">
        <v>269</v>
      </c>
      <c r="DL21" s="590" t="s">
        <v>270</v>
      </c>
      <c r="DM21" s="187"/>
      <c r="DN21" s="187"/>
      <c r="DO21" s="592" t="s">
        <v>271</v>
      </c>
      <c r="DP21" s="297" t="s">
        <v>73</v>
      </c>
      <c r="DQ21" s="297" t="s">
        <v>272</v>
      </c>
      <c r="DR21" s="298" t="s">
        <v>265</v>
      </c>
      <c r="DS21" s="298" t="s">
        <v>266</v>
      </c>
      <c r="DT21" s="298" t="s">
        <v>272</v>
      </c>
      <c r="DU21" s="299" t="s">
        <v>72</v>
      </c>
      <c r="DV21" s="299" t="s">
        <v>73</v>
      </c>
      <c r="DW21" s="593" t="s">
        <v>272</v>
      </c>
      <c r="DX21" s="591" t="s">
        <v>271</v>
      </c>
      <c r="DY21" s="297" t="s">
        <v>73</v>
      </c>
      <c r="DZ21" s="297" t="s">
        <v>272</v>
      </c>
      <c r="EA21" s="298" t="s">
        <v>265</v>
      </c>
      <c r="EB21" s="298" t="s">
        <v>266</v>
      </c>
      <c r="EC21" s="298" t="s">
        <v>272</v>
      </c>
      <c r="ED21" s="299" t="s">
        <v>72</v>
      </c>
      <c r="EE21" s="299" t="s">
        <v>73</v>
      </c>
      <c r="EF21" s="593" t="s">
        <v>272</v>
      </c>
      <c r="EG21" s="591" t="s">
        <v>271</v>
      </c>
      <c r="EH21" s="297" t="s">
        <v>73</v>
      </c>
      <c r="EI21" s="297" t="s">
        <v>272</v>
      </c>
      <c r="EJ21" s="298" t="s">
        <v>265</v>
      </c>
      <c r="EK21" s="298" t="s">
        <v>266</v>
      </c>
      <c r="EL21" s="298" t="s">
        <v>272</v>
      </c>
      <c r="EM21" s="299" t="s">
        <v>72</v>
      </c>
      <c r="EN21" s="299" t="s">
        <v>73</v>
      </c>
      <c r="EO21" s="299" t="s">
        <v>272</v>
      </c>
      <c r="EP21" s="297" t="s">
        <v>271</v>
      </c>
      <c r="EQ21" s="297" t="s">
        <v>73</v>
      </c>
      <c r="ER21" s="297" t="s">
        <v>272</v>
      </c>
      <c r="ES21" s="298" t="s">
        <v>265</v>
      </c>
      <c r="ET21" s="298" t="s">
        <v>266</v>
      </c>
      <c r="EU21" s="298" t="s">
        <v>272</v>
      </c>
      <c r="EV21" s="299" t="s">
        <v>72</v>
      </c>
      <c r="EW21" s="299" t="s">
        <v>73</v>
      </c>
      <c r="EX21" s="299" t="s">
        <v>272</v>
      </c>
      <c r="EY21" s="300" t="s">
        <v>273</v>
      </c>
    </row>
    <row r="22" spans="1:155" ht="68.25" customHeight="1" x14ac:dyDescent="0.25">
      <c r="A22" s="1331" t="s">
        <v>274</v>
      </c>
      <c r="B22" s="1332"/>
      <c r="C22" s="1333" t="s">
        <v>50</v>
      </c>
      <c r="D22" s="1799">
        <v>1</v>
      </c>
      <c r="E22" s="1802" t="s">
        <v>51</v>
      </c>
      <c r="F22" s="1802" t="s">
        <v>275</v>
      </c>
      <c r="G22" s="1802" t="s">
        <v>276</v>
      </c>
      <c r="H22" s="1805">
        <v>5400</v>
      </c>
      <c r="I22" s="1765">
        <v>0.3</v>
      </c>
      <c r="J22" s="1768">
        <v>1</v>
      </c>
      <c r="K22" s="1753" t="s">
        <v>277</v>
      </c>
      <c r="L22" s="1771" t="s">
        <v>278</v>
      </c>
      <c r="M22" s="1774" t="s">
        <v>276</v>
      </c>
      <c r="N22" s="1774">
        <v>595</v>
      </c>
      <c r="O22" s="1753" t="s">
        <v>279</v>
      </c>
      <c r="P22" s="1756">
        <v>0.21</v>
      </c>
      <c r="Q22" s="1756">
        <v>7.0000000000000007E-2</v>
      </c>
      <c r="R22" s="1353">
        <v>45657</v>
      </c>
      <c r="S22" s="503" t="s">
        <v>280</v>
      </c>
      <c r="T22" s="504">
        <v>0.1</v>
      </c>
      <c r="U22" s="188">
        <v>0</v>
      </c>
      <c r="V22" s="189"/>
      <c r="W22" s="1617">
        <f>SUM(U22:U25)</f>
        <v>0</v>
      </c>
      <c r="X22" s="1611">
        <f>SUM(V22:V25)</f>
        <v>0</v>
      </c>
      <c r="Y22" s="1609">
        <f>+(W22*$P$22)+(W26*$P$26)+(W31*$P$31)+(W34*$P$34)</f>
        <v>0</v>
      </c>
      <c r="Z22" s="1609">
        <f>+(X22*$P$22)+(X26*$P$26)+(X31*$P$31)+(X34*$P$34)</f>
        <v>0</v>
      </c>
      <c r="AA22" s="190"/>
      <c r="AB22" s="191"/>
      <c r="AC22" s="190">
        <v>0</v>
      </c>
      <c r="AD22" s="638">
        <v>0</v>
      </c>
      <c r="AE22" s="1759">
        <f>(AC22+AC23+AC24+AC25)</f>
        <v>0</v>
      </c>
      <c r="AF22" s="1762">
        <f>(AD22+AD23+AD24+AD25)</f>
        <v>0</v>
      </c>
      <c r="AG22" s="1609">
        <f>+(AE22*$P$22)+(AE26*$P$26)+(AE31*$P$31)+(AE34*$P$34)</f>
        <v>0</v>
      </c>
      <c r="AH22" s="1609">
        <f>+(AF22*$P$22)+(AF26*$P$26)+(AF31*$P$31)+(AF34*$P$34)</f>
        <v>0</v>
      </c>
      <c r="AI22" s="190"/>
      <c r="AJ22" s="192"/>
      <c r="AK22" s="190">
        <v>0</v>
      </c>
      <c r="AL22" s="638">
        <v>0</v>
      </c>
      <c r="AM22" s="1617">
        <f>SUM(AK22:AK25)</f>
        <v>0</v>
      </c>
      <c r="AN22" s="1611">
        <f>SUM(AL22:AL25)</f>
        <v>0</v>
      </c>
      <c r="AO22" s="1609">
        <f>+(AM22*$P$22)+(AM26*$P$26)+(AM31*$P$31)+(AM34*$P$34)</f>
        <v>0</v>
      </c>
      <c r="AP22" s="1609">
        <f>+(AN22*$P$22)+(AN26*$P$26)+(AN31*$P$31)+(AN34*$P$34)</f>
        <v>0</v>
      </c>
      <c r="AQ22" s="190"/>
      <c r="AR22" s="192"/>
      <c r="AS22" s="190">
        <v>0</v>
      </c>
      <c r="AT22" s="638">
        <v>0</v>
      </c>
      <c r="AU22" s="1617">
        <f>SUM(AS22:AS25)</f>
        <v>0</v>
      </c>
      <c r="AV22" s="1611">
        <f>SUM(AT22:AT25)</f>
        <v>0</v>
      </c>
      <c r="AW22" s="1609">
        <f>+(AU22*$P$22)+(AU26*$P$26)+(AU31*$P$31)+(AU34*$P$34)</f>
        <v>0</v>
      </c>
      <c r="AX22" s="1609">
        <f>+(AV22*$P$22)+(AV26*$P$26)+(AV31*$P$31)+(AV34*$P$34)</f>
        <v>0</v>
      </c>
      <c r="AY22" s="190"/>
      <c r="AZ22" s="192"/>
      <c r="BA22" s="190">
        <v>0</v>
      </c>
      <c r="BB22" s="638">
        <v>0</v>
      </c>
      <c r="BC22" s="1617">
        <f>SUM(BA22:BA25)</f>
        <v>0</v>
      </c>
      <c r="BD22" s="1611">
        <f>SUM(BB22:BB25)</f>
        <v>0</v>
      </c>
      <c r="BE22" s="1609">
        <f>+(BC22*$P$22)+(BC26*$P$26)+(BC31*$P$31)+(BC34*$P$34)</f>
        <v>0</v>
      </c>
      <c r="BF22" s="1609">
        <f>+(BD22*$P$22)+(BD26*$P$26)+(BD31*$P$31)+(BD34*$P$34)</f>
        <v>0</v>
      </c>
      <c r="BG22" s="193"/>
      <c r="BH22" s="192"/>
      <c r="BI22" s="190">
        <v>0</v>
      </c>
      <c r="BJ22" s="638">
        <v>0</v>
      </c>
      <c r="BK22" s="1617">
        <f>SUM(BI22:BI25)</f>
        <v>0</v>
      </c>
      <c r="BL22" s="1685">
        <f>SUM(BJ22:BJ25)</f>
        <v>0</v>
      </c>
      <c r="BM22" s="1609">
        <f>+(BK22*$P$22)+(BK26*$P$26)+(BK31*$P$31)+(BK34*$P$34)</f>
        <v>0</v>
      </c>
      <c r="BN22" s="1609">
        <f>+(BL22*$P$22)+(BL26*$P$26)+(BL31*$P$31)+(BL34*$P$34)</f>
        <v>0</v>
      </c>
      <c r="BO22" s="194"/>
      <c r="BP22" s="192"/>
      <c r="BQ22" s="729">
        <v>1.6E-2</v>
      </c>
      <c r="BR22" s="953">
        <v>1.6E-2</v>
      </c>
      <c r="BS22" s="1617">
        <f>SUM(BQ22:BQ25)</f>
        <v>0.16500000000000001</v>
      </c>
      <c r="BT22" s="1688">
        <f>SUM(BR22:BR25)</f>
        <v>0.16500000000000001</v>
      </c>
      <c r="BU22" s="1609">
        <f>+(BS22*$P$22)+(BS26*$P$26)+(BS31*$P$31)+(BS34*$P$34)</f>
        <v>0.16469000000000003</v>
      </c>
      <c r="BV22" s="1609">
        <f>+(BT22*$P$22)+(BT26*$P$26)+(BT31*$P$31)+(BT34*$P$34)</f>
        <v>0.16469000000000003</v>
      </c>
      <c r="BW22" s="195" t="s">
        <v>281</v>
      </c>
      <c r="BX22" s="191" t="s">
        <v>282</v>
      </c>
      <c r="BY22" s="190">
        <v>1.6E-2</v>
      </c>
      <c r="BZ22" s="953">
        <v>1.6E-2</v>
      </c>
      <c r="CA22" s="1617">
        <f>SUM(BY22:BY25)</f>
        <v>0.16900000000000001</v>
      </c>
      <c r="CB22" s="1638">
        <f>SUM(BZ22:BZ25)</f>
        <v>0.16900000000000001</v>
      </c>
      <c r="CC22" s="1609">
        <f>+(CA22*$P$22)+(CA26*$P$26)+(CA31*$P$31)+(CA34*$P$34)</f>
        <v>0.16553000000000004</v>
      </c>
      <c r="CD22" s="1609">
        <f>+(CB22*$P$22)+(CB26*$P$26)+(CB31*$P$31)+(CB34*$P$34)</f>
        <v>0.16553000000000004</v>
      </c>
      <c r="CE22" s="195" t="s">
        <v>283</v>
      </c>
      <c r="CF22" s="191" t="s">
        <v>282</v>
      </c>
      <c r="CG22" s="190">
        <v>1.6E-2</v>
      </c>
      <c r="CH22" s="953">
        <v>1.6E-2</v>
      </c>
      <c r="CI22" s="1617">
        <f>SUM(CG22:CG25)</f>
        <v>0.16500000000000001</v>
      </c>
      <c r="CJ22" s="1638">
        <f>SUM(CH22:CH25)</f>
        <v>0.16500000000000001</v>
      </c>
      <c r="CK22" s="1609">
        <f>+(CI22*$P$22)+(CI26*$P$26)+(CI31*$P$31)+(CI34*$P$34)</f>
        <v>0.16469000000000003</v>
      </c>
      <c r="CL22" s="1609">
        <f>+(CJ22*$P$22)+(CJ26*$P$26)+(CJ31*$P$31)+(CJ34*$P$34)</f>
        <v>0.14849000000000001</v>
      </c>
      <c r="CM22" s="195" t="s">
        <v>284</v>
      </c>
      <c r="CN22" s="191" t="s">
        <v>282</v>
      </c>
      <c r="CO22" s="190">
        <v>1.6E-2</v>
      </c>
      <c r="CP22" s="953">
        <v>1.6E-2</v>
      </c>
      <c r="CQ22" s="1617">
        <f>SUM(CO22:CO25)</f>
        <v>0.16500000000000001</v>
      </c>
      <c r="CR22" s="1638">
        <f>SUM(CP22:CP25)</f>
        <v>0.16500000000000001</v>
      </c>
      <c r="CS22" s="1609">
        <f>+(CQ22*$P$22)+(CQ26*$P$26)+(CQ31*$P$31)+(CQ34*$P$34)</f>
        <v>0.16469000000000003</v>
      </c>
      <c r="CT22" s="1609">
        <f>+(CR22*$P$22)+(CR26*$P$26)+(CR31*$P$31)+(CR34*$P$34)</f>
        <v>0.14014000000000001</v>
      </c>
      <c r="CU22" s="195" t="s">
        <v>285</v>
      </c>
      <c r="CV22" s="191" t="s">
        <v>282</v>
      </c>
      <c r="CW22" s="190">
        <v>1.6E-2</v>
      </c>
      <c r="CX22" s="638">
        <v>0</v>
      </c>
      <c r="CY22" s="1617">
        <f>SUM(CW22:CW25)</f>
        <v>0.16500000000000001</v>
      </c>
      <c r="CZ22" s="1611">
        <f>SUM(CX22:CX25)</f>
        <v>0</v>
      </c>
      <c r="DA22" s="1609">
        <f>+(CY22*$P$22)+(CY26*$P$26)+(CY31*$P$31)+(CY34*$P$34)</f>
        <v>0.16589000000000004</v>
      </c>
      <c r="DB22" s="1609">
        <f>+(CZ22*$P$22)+(CZ26*$P$26)+(CZ31*$P$31)+(CZ34*$P$34)</f>
        <v>0</v>
      </c>
      <c r="DC22" s="555"/>
      <c r="DD22" s="556"/>
      <c r="DE22" s="766">
        <v>0.02</v>
      </c>
      <c r="DF22" s="780">
        <v>0</v>
      </c>
      <c r="DG22" s="1620">
        <f>SUM(DE22:DE25)</f>
        <v>0.17100000000000001</v>
      </c>
      <c r="DH22" s="1747">
        <f>SUM(DF22:DF25)</f>
        <v>0</v>
      </c>
      <c r="DI22" s="1609">
        <f>+(DG22*$P$22)+(DG26*$P$26)+(DG31*$P$31)+(DG34*$P$34)</f>
        <v>0.17451000000000003</v>
      </c>
      <c r="DJ22" s="1609">
        <f>+(DH22*$P$22)+(DH26*$P$26)+(DH31*$P$31)+(DH34*$P$34)</f>
        <v>0</v>
      </c>
      <c r="DK22" s="1609"/>
      <c r="DL22" s="556"/>
      <c r="DM22" s="196">
        <f>SUM(DE22+CW22+CG22+BY22+BQ22+CO22)</f>
        <v>0.1</v>
      </c>
      <c r="DN22" s="196" t="str">
        <f>+IF(DM22=T22,"OK","NO")</f>
        <v>OK</v>
      </c>
      <c r="DO22" s="597">
        <f t="shared" ref="DO22:DO61" si="0">SUM(U22+AC22+AK22)</f>
        <v>0</v>
      </c>
      <c r="DP22" s="598">
        <f t="shared" ref="DP22:DP61" si="1">SUM(V22+AD22+AL22)</f>
        <v>0</v>
      </c>
      <c r="DQ22" s="599" t="e">
        <f>DP22/DO22</f>
        <v>#DIV/0!</v>
      </c>
      <c r="DR22" s="1675">
        <f>SUM(W22+AE22+AM22)</f>
        <v>0</v>
      </c>
      <c r="DS22" s="1710">
        <f>SUM(X22+AF22+AN22)</f>
        <v>0</v>
      </c>
      <c r="DT22" s="1711" t="e">
        <f>+DS22/DR22</f>
        <v>#DIV/0!</v>
      </c>
      <c r="DU22" s="1699">
        <f>SUM(Y22+AG22+AO22)</f>
        <v>0</v>
      </c>
      <c r="DV22" s="1699">
        <f>SUM(Z22+AH22+AP22)</f>
        <v>0</v>
      </c>
      <c r="DW22" s="1701" t="e">
        <f>DV22/DU22</f>
        <v>#DIV/0!</v>
      </c>
      <c r="DX22" s="597">
        <f>U22+AC22+AK22+AS22+BA22+BI22</f>
        <v>0</v>
      </c>
      <c r="DY22" s="597">
        <f>V22+AD22+AL22+AT22+BB22+BJ22</f>
        <v>0</v>
      </c>
      <c r="DZ22" s="599" t="e">
        <f>DY22/DX22</f>
        <v>#DIV/0!</v>
      </c>
      <c r="EA22" s="1696">
        <f>W22+AE22+AM22+AU22+BC22+BK22</f>
        <v>0</v>
      </c>
      <c r="EB22" s="1696">
        <f>X22+AF22+AN22+AV22+BD22+BL22</f>
        <v>0</v>
      </c>
      <c r="EC22" s="1691" t="e">
        <f>+EB22/EA22</f>
        <v>#DIV/0!</v>
      </c>
      <c r="ED22" s="1699">
        <f>Y22+AG22+AO22+AW22+BE22+BM22</f>
        <v>0</v>
      </c>
      <c r="EE22" s="1699">
        <f>Z22+AH22+AP22+AX22+BF22+BN22</f>
        <v>0</v>
      </c>
      <c r="EF22" s="1701" t="e">
        <f>EE22/ED22</f>
        <v>#DIV/0!</v>
      </c>
      <c r="EG22" s="597">
        <f>U22+AC22+AK22+AS22+BA22+BI22+BQ22+BY22+CG22</f>
        <v>4.8000000000000001E-2</v>
      </c>
      <c r="EH22" s="597">
        <f>V22+AD22+AL22+AT22+BB22+BJ22+BR22+BZ22+CH22</f>
        <v>4.8000000000000001E-2</v>
      </c>
      <c r="EI22" s="907">
        <f>+EH22/EG22</f>
        <v>1</v>
      </c>
      <c r="EJ22" s="1647">
        <f>W22+AE22+AM22+AU22+BC22+BK22+BS22+CA22+CI22</f>
        <v>0.499</v>
      </c>
      <c r="EK22" s="1647">
        <f>X22+AF22+AN22+AV22+BD22+BL22+BT22+CB22+CJ22</f>
        <v>0.499</v>
      </c>
      <c r="EL22" s="1691">
        <f>+EK22/EJ22</f>
        <v>1</v>
      </c>
      <c r="EM22" s="1699">
        <f>Y22+AG22+AO22+AW22+BE22+BM22+BU22+CC22+CK22</f>
        <v>0.49491000000000007</v>
      </c>
      <c r="EN22" s="1699">
        <f>Z22+AH22+AP22+AX22+BF22+BN22+BV22+CD22+CL22</f>
        <v>0.47871000000000008</v>
      </c>
      <c r="EO22" s="1703">
        <f>+EN22/EM22</f>
        <v>0.96726677577741405</v>
      </c>
      <c r="EP22" s="597">
        <f>U22+AC22+AK22+AS22+BA22+BI22+BQ22+BY22+CG22+CO22+CW22+DE22</f>
        <v>0.1</v>
      </c>
      <c r="EQ22" s="597">
        <f>V22+AD22+AL22+AT22+BB22+BJ22+BR22+BZ22+CH22+CP22+CX22+DF22</f>
        <v>6.4000000000000001E-2</v>
      </c>
      <c r="ER22" s="907">
        <f>EQ22/EP22</f>
        <v>0.64</v>
      </c>
      <c r="ES22" s="1647">
        <f>+W22+AE22+AM22+AU22+BC22+BK22+BS22+CA22+CI22+CQ22+CY22+DG22</f>
        <v>1</v>
      </c>
      <c r="ET22" s="1647">
        <f>+X22+AF22+AN22+AV22+BD22+BL22+BT22+CB22+CJ22+CR22+CZ22+DH22</f>
        <v>0.66400000000000003</v>
      </c>
      <c r="EU22" s="1691">
        <f>+ET22/ES22</f>
        <v>0.66400000000000003</v>
      </c>
      <c r="EV22" s="1699">
        <f>Y22+AG22+AO22+AW22+BE22+BM22+BU22+CC22+CK22+CS22+DA22+DI22</f>
        <v>1</v>
      </c>
      <c r="EW22" s="1699">
        <f>Z22+AH22+AP22+AX22+BF22+BN22+BV22+CD22+CL22+CT22+DB22+DJ22</f>
        <v>0.61885000000000012</v>
      </c>
      <c r="EX22" s="1980">
        <f>EW22/EV22</f>
        <v>0.61885000000000012</v>
      </c>
      <c r="EY22" s="92">
        <f t="shared" ref="EY22:EY28" si="2">EP22-T22</f>
        <v>0</v>
      </c>
    </row>
    <row r="23" spans="1:155" ht="54.75" customHeight="1" x14ac:dyDescent="0.25">
      <c r="A23" s="1331"/>
      <c r="B23" s="1332"/>
      <c r="C23" s="1334"/>
      <c r="D23" s="1800"/>
      <c r="E23" s="1803"/>
      <c r="F23" s="1803"/>
      <c r="G23" s="1803"/>
      <c r="H23" s="1806"/>
      <c r="I23" s="1766"/>
      <c r="J23" s="1769"/>
      <c r="K23" s="1754"/>
      <c r="L23" s="1772"/>
      <c r="M23" s="1775"/>
      <c r="N23" s="1775"/>
      <c r="O23" s="1754"/>
      <c r="P23" s="1757"/>
      <c r="Q23" s="1757"/>
      <c r="R23" s="1354"/>
      <c r="S23" s="505" t="s">
        <v>286</v>
      </c>
      <c r="T23" s="506">
        <v>0.2</v>
      </c>
      <c r="U23" s="197">
        <v>0</v>
      </c>
      <c r="V23" s="198"/>
      <c r="W23" s="1618"/>
      <c r="X23" s="1612"/>
      <c r="Y23" s="1610"/>
      <c r="Z23" s="1610"/>
      <c r="AA23" s="199"/>
      <c r="AB23" s="200"/>
      <c r="AC23" s="199">
        <v>0</v>
      </c>
      <c r="AD23" s="639">
        <v>0</v>
      </c>
      <c r="AE23" s="1760"/>
      <c r="AF23" s="1763"/>
      <c r="AG23" s="1610"/>
      <c r="AH23" s="1610"/>
      <c r="AI23" s="199"/>
      <c r="AJ23" s="201"/>
      <c r="AK23" s="199">
        <v>0</v>
      </c>
      <c r="AL23" s="639">
        <v>0</v>
      </c>
      <c r="AM23" s="1618"/>
      <c r="AN23" s="1612"/>
      <c r="AO23" s="1610"/>
      <c r="AP23" s="1610"/>
      <c r="AQ23" s="199"/>
      <c r="AR23" s="201"/>
      <c r="AS23" s="199">
        <v>0</v>
      </c>
      <c r="AT23" s="639">
        <v>0</v>
      </c>
      <c r="AU23" s="1618"/>
      <c r="AV23" s="1612"/>
      <c r="AW23" s="1610"/>
      <c r="AX23" s="1610"/>
      <c r="AY23" s="199"/>
      <c r="AZ23" s="201"/>
      <c r="BA23" s="199">
        <v>0</v>
      </c>
      <c r="BB23" s="639">
        <v>0</v>
      </c>
      <c r="BC23" s="1618"/>
      <c r="BD23" s="1612"/>
      <c r="BE23" s="1610"/>
      <c r="BF23" s="1610"/>
      <c r="BG23" s="202"/>
      <c r="BH23" s="201"/>
      <c r="BI23" s="199">
        <v>0</v>
      </c>
      <c r="BJ23" s="639">
        <v>0</v>
      </c>
      <c r="BK23" s="1618"/>
      <c r="BL23" s="1686"/>
      <c r="BM23" s="1610"/>
      <c r="BN23" s="1610"/>
      <c r="BO23" s="203"/>
      <c r="BP23" s="201"/>
      <c r="BQ23" s="730">
        <v>3.3000000000000002E-2</v>
      </c>
      <c r="BR23" s="954">
        <v>3.3000000000000002E-2</v>
      </c>
      <c r="BS23" s="1618"/>
      <c r="BT23" s="1689"/>
      <c r="BU23" s="1610"/>
      <c r="BV23" s="1610"/>
      <c r="BW23" s="204" t="s">
        <v>287</v>
      </c>
      <c r="BX23" s="200" t="s">
        <v>288</v>
      </c>
      <c r="BY23" s="199">
        <v>3.3000000000000002E-2</v>
      </c>
      <c r="BZ23" s="954">
        <v>3.3000000000000002E-2</v>
      </c>
      <c r="CA23" s="1618"/>
      <c r="CB23" s="1639"/>
      <c r="CC23" s="1610"/>
      <c r="CD23" s="1610"/>
      <c r="CE23" s="204" t="s">
        <v>289</v>
      </c>
      <c r="CF23" s="200" t="s">
        <v>288</v>
      </c>
      <c r="CG23" s="199">
        <v>3.3000000000000002E-2</v>
      </c>
      <c r="CH23" s="954">
        <v>3.3000000000000002E-2</v>
      </c>
      <c r="CI23" s="1618"/>
      <c r="CJ23" s="1639"/>
      <c r="CK23" s="1610"/>
      <c r="CL23" s="1610"/>
      <c r="CM23" s="204" t="s">
        <v>290</v>
      </c>
      <c r="CN23" s="200" t="s">
        <v>288</v>
      </c>
      <c r="CO23" s="199">
        <v>3.3000000000000002E-2</v>
      </c>
      <c r="CP23" s="954">
        <v>3.3000000000000002E-2</v>
      </c>
      <c r="CQ23" s="1618"/>
      <c r="CR23" s="1639"/>
      <c r="CS23" s="1610"/>
      <c r="CT23" s="1610"/>
      <c r="CU23" s="204" t="s">
        <v>291</v>
      </c>
      <c r="CV23" s="200" t="s">
        <v>288</v>
      </c>
      <c r="CW23" s="199">
        <v>3.3000000000000002E-2</v>
      </c>
      <c r="CX23" s="639">
        <v>0</v>
      </c>
      <c r="CY23" s="1618"/>
      <c r="CZ23" s="1612"/>
      <c r="DA23" s="1610"/>
      <c r="DB23" s="1610"/>
      <c r="DC23" s="557"/>
      <c r="DD23" s="558"/>
      <c r="DE23" s="767">
        <v>3.5000000000000003E-2</v>
      </c>
      <c r="DF23" s="781">
        <v>0</v>
      </c>
      <c r="DG23" s="1621"/>
      <c r="DH23" s="1748"/>
      <c r="DI23" s="1610"/>
      <c r="DJ23" s="1610"/>
      <c r="DK23" s="1610"/>
      <c r="DL23" s="558"/>
      <c r="DM23" s="196">
        <f t="shared" ref="DM23:DM61" si="3">SUM(DE23+CW23+CG23+BY23+BQ23+CO23)</f>
        <v>0.2</v>
      </c>
      <c r="DN23" s="196" t="str">
        <f t="shared" ref="DN23:DN61" si="4">+IF(DM23=T23,"OK","NO")</f>
        <v>OK</v>
      </c>
      <c r="DO23" s="600">
        <f t="shared" si="0"/>
        <v>0</v>
      </c>
      <c r="DP23" s="596">
        <f t="shared" si="1"/>
        <v>0</v>
      </c>
      <c r="DQ23" s="601" t="e">
        <f t="shared" ref="DQ23:DQ61" si="5">DP23/DO23</f>
        <v>#DIV/0!</v>
      </c>
      <c r="DR23" s="1676"/>
      <c r="DS23" s="1648"/>
      <c r="DT23" s="1712"/>
      <c r="DU23" s="1700"/>
      <c r="DV23" s="1700"/>
      <c r="DW23" s="1702"/>
      <c r="DX23" s="600">
        <f t="shared" ref="DX23:DX61" si="6">U23+AC23+AK23+AS23+BA23+BI23</f>
        <v>0</v>
      </c>
      <c r="DY23" s="596">
        <f t="shared" ref="DY23:DY61" si="7">V23+AD23+AL23+AT23+BB23+BJ23</f>
        <v>0</v>
      </c>
      <c r="DZ23" s="601" t="e">
        <f t="shared" ref="DZ23:DZ61" si="8">DY23/DX23</f>
        <v>#DIV/0!</v>
      </c>
      <c r="EA23" s="1676"/>
      <c r="EB23" s="1676"/>
      <c r="EC23" s="1692"/>
      <c r="ED23" s="1700"/>
      <c r="EE23" s="1700"/>
      <c r="EF23" s="1702"/>
      <c r="EG23" s="600">
        <f t="shared" ref="EG23:EG61" si="9">U23+AC23+AK23+AS23+BA23+BI23+BQ23+BY23+CG23</f>
        <v>9.9000000000000005E-2</v>
      </c>
      <c r="EH23" s="596">
        <f t="shared" ref="EH23:EH61" si="10">V23+AD23+AL23+AT23+BB23+BJ23+BR23+BZ23+CH23</f>
        <v>9.9000000000000005E-2</v>
      </c>
      <c r="EI23" s="908">
        <f t="shared" ref="EI23:EI61" si="11">+EH23/EG23</f>
        <v>1</v>
      </c>
      <c r="EJ23" s="1648"/>
      <c r="EK23" s="1648"/>
      <c r="EL23" s="1692"/>
      <c r="EM23" s="1700"/>
      <c r="EN23" s="1700"/>
      <c r="EO23" s="1704"/>
      <c r="EP23" s="600">
        <f t="shared" ref="EP23:EP61" si="12">U23+AC23+AK23+AS23+BA23+BI23+BQ23+BY23+CG23+CO23+CW23+DE23</f>
        <v>0.2</v>
      </c>
      <c r="EQ23" s="596">
        <f t="shared" ref="EQ23:EQ61" si="13">V23+AD23+AL23+AT23+BB23+BJ23+BR23+BZ23+CH23+CP23+CX23+DF23</f>
        <v>0.13200000000000001</v>
      </c>
      <c r="ER23" s="908">
        <f t="shared" ref="ER23:ER61" si="14">EQ23/EP23</f>
        <v>0.66</v>
      </c>
      <c r="ES23" s="1648"/>
      <c r="ET23" s="1648"/>
      <c r="EU23" s="1692"/>
      <c r="EV23" s="1700"/>
      <c r="EW23" s="1700"/>
      <c r="EX23" s="1981"/>
      <c r="EY23" s="92">
        <f t="shared" si="2"/>
        <v>0</v>
      </c>
    </row>
    <row r="24" spans="1:155" ht="52.5" customHeight="1" x14ac:dyDescent="0.25">
      <c r="A24" s="1331"/>
      <c r="B24" s="1332"/>
      <c r="C24" s="1334"/>
      <c r="D24" s="1800"/>
      <c r="E24" s="1803"/>
      <c r="F24" s="1803"/>
      <c r="G24" s="1803"/>
      <c r="H24" s="1806"/>
      <c r="I24" s="1766"/>
      <c r="J24" s="1769"/>
      <c r="K24" s="1754"/>
      <c r="L24" s="1772"/>
      <c r="M24" s="1775"/>
      <c r="N24" s="1775"/>
      <c r="O24" s="1754"/>
      <c r="P24" s="1757"/>
      <c r="Q24" s="1757"/>
      <c r="R24" s="1354"/>
      <c r="S24" s="505" t="s">
        <v>292</v>
      </c>
      <c r="T24" s="506">
        <v>0.3</v>
      </c>
      <c r="U24" s="197">
        <v>0</v>
      </c>
      <c r="V24" s="198"/>
      <c r="W24" s="1618"/>
      <c r="X24" s="1612"/>
      <c r="Y24" s="1610"/>
      <c r="Z24" s="1610"/>
      <c r="AA24" s="199"/>
      <c r="AB24" s="200"/>
      <c r="AC24" s="199">
        <v>0</v>
      </c>
      <c r="AD24" s="639">
        <v>0</v>
      </c>
      <c r="AE24" s="1760"/>
      <c r="AF24" s="1763"/>
      <c r="AG24" s="1610"/>
      <c r="AH24" s="1610"/>
      <c r="AI24" s="199"/>
      <c r="AJ24" s="201"/>
      <c r="AK24" s="199">
        <v>0</v>
      </c>
      <c r="AL24" s="639">
        <v>0</v>
      </c>
      <c r="AM24" s="1618"/>
      <c r="AN24" s="1612"/>
      <c r="AO24" s="1610"/>
      <c r="AP24" s="1610"/>
      <c r="AQ24" s="199"/>
      <c r="AR24" s="201"/>
      <c r="AS24" s="199">
        <v>0</v>
      </c>
      <c r="AT24" s="639">
        <v>0</v>
      </c>
      <c r="AU24" s="1618"/>
      <c r="AV24" s="1612"/>
      <c r="AW24" s="1610"/>
      <c r="AX24" s="1610"/>
      <c r="AY24" s="199"/>
      <c r="AZ24" s="201"/>
      <c r="BA24" s="199">
        <v>0</v>
      </c>
      <c r="BB24" s="639">
        <v>0</v>
      </c>
      <c r="BC24" s="1618"/>
      <c r="BD24" s="1612"/>
      <c r="BE24" s="1610"/>
      <c r="BF24" s="1610"/>
      <c r="BG24" s="202"/>
      <c r="BH24" s="201"/>
      <c r="BI24" s="199">
        <v>0</v>
      </c>
      <c r="BJ24" s="639">
        <v>0</v>
      </c>
      <c r="BK24" s="1618"/>
      <c r="BL24" s="1686"/>
      <c r="BM24" s="1610"/>
      <c r="BN24" s="1610"/>
      <c r="BO24" s="203"/>
      <c r="BP24" s="201"/>
      <c r="BQ24" s="730">
        <v>0.05</v>
      </c>
      <c r="BR24" s="954">
        <v>0.05</v>
      </c>
      <c r="BS24" s="1618"/>
      <c r="BT24" s="1689"/>
      <c r="BU24" s="1610"/>
      <c r="BV24" s="1610"/>
      <c r="BW24" s="204" t="s">
        <v>293</v>
      </c>
      <c r="BX24" s="200" t="s">
        <v>294</v>
      </c>
      <c r="BY24" s="199">
        <v>0.05</v>
      </c>
      <c r="BZ24" s="954">
        <v>0.05</v>
      </c>
      <c r="CA24" s="1618"/>
      <c r="CB24" s="1639"/>
      <c r="CC24" s="1610"/>
      <c r="CD24" s="1610"/>
      <c r="CE24" s="204" t="s">
        <v>295</v>
      </c>
      <c r="CF24" s="200" t="s">
        <v>294</v>
      </c>
      <c r="CG24" s="199">
        <v>0.05</v>
      </c>
      <c r="CH24" s="954">
        <v>0.05</v>
      </c>
      <c r="CI24" s="1618"/>
      <c r="CJ24" s="1639"/>
      <c r="CK24" s="1610"/>
      <c r="CL24" s="1610"/>
      <c r="CM24" s="204" t="s">
        <v>296</v>
      </c>
      <c r="CN24" s="200" t="s">
        <v>294</v>
      </c>
      <c r="CO24" s="199">
        <v>0.05</v>
      </c>
      <c r="CP24" s="954">
        <v>0.05</v>
      </c>
      <c r="CQ24" s="1618"/>
      <c r="CR24" s="1639"/>
      <c r="CS24" s="1610"/>
      <c r="CT24" s="1610"/>
      <c r="CU24" s="204" t="s">
        <v>297</v>
      </c>
      <c r="CV24" s="200" t="s">
        <v>294</v>
      </c>
      <c r="CW24" s="199">
        <v>0.05</v>
      </c>
      <c r="CX24" s="639">
        <v>0</v>
      </c>
      <c r="CY24" s="1618"/>
      <c r="CZ24" s="1612"/>
      <c r="DA24" s="1610"/>
      <c r="DB24" s="1610"/>
      <c r="DC24" s="557"/>
      <c r="DD24" s="558"/>
      <c r="DE24" s="767">
        <v>0.05</v>
      </c>
      <c r="DF24" s="781">
        <v>0</v>
      </c>
      <c r="DG24" s="1621"/>
      <c r="DH24" s="1748"/>
      <c r="DI24" s="1610"/>
      <c r="DJ24" s="1610"/>
      <c r="DK24" s="1610"/>
      <c r="DL24" s="558"/>
      <c r="DM24" s="196">
        <f t="shared" si="3"/>
        <v>0.3</v>
      </c>
      <c r="DN24" s="196" t="str">
        <f t="shared" si="4"/>
        <v>OK</v>
      </c>
      <c r="DO24" s="600">
        <f t="shared" si="0"/>
        <v>0</v>
      </c>
      <c r="DP24" s="596">
        <f t="shared" si="1"/>
        <v>0</v>
      </c>
      <c r="DQ24" s="601" t="e">
        <f t="shared" si="5"/>
        <v>#DIV/0!</v>
      </c>
      <c r="DR24" s="1676"/>
      <c r="DS24" s="1648"/>
      <c r="DT24" s="1712"/>
      <c r="DU24" s="1700"/>
      <c r="DV24" s="1700"/>
      <c r="DW24" s="1702"/>
      <c r="DX24" s="600">
        <f t="shared" si="6"/>
        <v>0</v>
      </c>
      <c r="DY24" s="596">
        <f t="shared" si="7"/>
        <v>0</v>
      </c>
      <c r="DZ24" s="601" t="e">
        <f t="shared" si="8"/>
        <v>#DIV/0!</v>
      </c>
      <c r="EA24" s="1676"/>
      <c r="EB24" s="1676"/>
      <c r="EC24" s="1692"/>
      <c r="ED24" s="1700"/>
      <c r="EE24" s="1700"/>
      <c r="EF24" s="1702"/>
      <c r="EG24" s="600">
        <f t="shared" si="9"/>
        <v>0.15000000000000002</v>
      </c>
      <c r="EH24" s="596">
        <f t="shared" si="10"/>
        <v>0.15000000000000002</v>
      </c>
      <c r="EI24" s="908">
        <f t="shared" si="11"/>
        <v>1</v>
      </c>
      <c r="EJ24" s="1648"/>
      <c r="EK24" s="1648"/>
      <c r="EL24" s="1692"/>
      <c r="EM24" s="1700"/>
      <c r="EN24" s="1700"/>
      <c r="EO24" s="1704"/>
      <c r="EP24" s="600">
        <f t="shared" si="12"/>
        <v>0.3</v>
      </c>
      <c r="EQ24" s="596">
        <f t="shared" si="13"/>
        <v>0.2</v>
      </c>
      <c r="ER24" s="908">
        <f t="shared" si="14"/>
        <v>0.66666666666666674</v>
      </c>
      <c r="ES24" s="1648"/>
      <c r="ET24" s="1648"/>
      <c r="EU24" s="1692"/>
      <c r="EV24" s="1700"/>
      <c r="EW24" s="1700"/>
      <c r="EX24" s="1981"/>
      <c r="EY24" s="92">
        <f t="shared" si="2"/>
        <v>0</v>
      </c>
    </row>
    <row r="25" spans="1:155" ht="60.75" customHeight="1" thickBot="1" x14ac:dyDescent="0.3">
      <c r="A25" s="1331"/>
      <c r="B25" s="1332"/>
      <c r="C25" s="1334"/>
      <c r="D25" s="1800"/>
      <c r="E25" s="1803"/>
      <c r="F25" s="1803"/>
      <c r="G25" s="1803"/>
      <c r="H25" s="1806"/>
      <c r="I25" s="1766"/>
      <c r="J25" s="1770"/>
      <c r="K25" s="1755"/>
      <c r="L25" s="1773"/>
      <c r="M25" s="1776"/>
      <c r="N25" s="1776"/>
      <c r="O25" s="1755"/>
      <c r="P25" s="1758"/>
      <c r="Q25" s="1758"/>
      <c r="R25" s="1355"/>
      <c r="S25" s="507" t="s">
        <v>298</v>
      </c>
      <c r="T25" s="508">
        <v>0.4</v>
      </c>
      <c r="U25" s="205">
        <v>0</v>
      </c>
      <c r="V25" s="206"/>
      <c r="W25" s="1619"/>
      <c r="X25" s="1613"/>
      <c r="Y25" s="1610"/>
      <c r="Z25" s="1610"/>
      <c r="AA25" s="207"/>
      <c r="AB25" s="208"/>
      <c r="AC25" s="207">
        <v>0</v>
      </c>
      <c r="AD25" s="640">
        <v>0</v>
      </c>
      <c r="AE25" s="1761"/>
      <c r="AF25" s="1764"/>
      <c r="AG25" s="1610"/>
      <c r="AH25" s="1610"/>
      <c r="AI25" s="207"/>
      <c r="AJ25" s="209"/>
      <c r="AK25" s="207">
        <v>0</v>
      </c>
      <c r="AL25" s="640">
        <v>0</v>
      </c>
      <c r="AM25" s="1619"/>
      <c r="AN25" s="1613"/>
      <c r="AO25" s="1610"/>
      <c r="AP25" s="1610"/>
      <c r="AQ25" s="207"/>
      <c r="AR25" s="209"/>
      <c r="AS25" s="207">
        <v>0</v>
      </c>
      <c r="AT25" s="640">
        <v>0</v>
      </c>
      <c r="AU25" s="1619"/>
      <c r="AV25" s="1613"/>
      <c r="AW25" s="1610"/>
      <c r="AX25" s="1610"/>
      <c r="AY25" s="207"/>
      <c r="AZ25" s="209"/>
      <c r="BA25" s="207">
        <v>0</v>
      </c>
      <c r="BB25" s="640">
        <v>0</v>
      </c>
      <c r="BC25" s="1619"/>
      <c r="BD25" s="1613"/>
      <c r="BE25" s="1610"/>
      <c r="BF25" s="1610"/>
      <c r="BG25" s="210"/>
      <c r="BH25" s="209"/>
      <c r="BI25" s="207">
        <v>0</v>
      </c>
      <c r="BJ25" s="640">
        <v>0</v>
      </c>
      <c r="BK25" s="1619"/>
      <c r="BL25" s="1687"/>
      <c r="BM25" s="1610"/>
      <c r="BN25" s="1610"/>
      <c r="BO25" s="211"/>
      <c r="BP25" s="209"/>
      <c r="BQ25" s="731">
        <v>6.6000000000000003E-2</v>
      </c>
      <c r="BR25" s="955">
        <v>6.6000000000000003E-2</v>
      </c>
      <c r="BS25" s="1619"/>
      <c r="BT25" s="1690"/>
      <c r="BU25" s="1610"/>
      <c r="BV25" s="1610"/>
      <c r="BW25" s="212" t="s">
        <v>299</v>
      </c>
      <c r="BX25" s="208" t="s">
        <v>300</v>
      </c>
      <c r="BY25" s="207">
        <v>7.0000000000000007E-2</v>
      </c>
      <c r="BZ25" s="955">
        <v>7.0000000000000007E-2</v>
      </c>
      <c r="CA25" s="1619"/>
      <c r="CB25" s="1640"/>
      <c r="CC25" s="1610"/>
      <c r="CD25" s="1610"/>
      <c r="CE25" s="212" t="s">
        <v>301</v>
      </c>
      <c r="CF25" s="208" t="s">
        <v>300</v>
      </c>
      <c r="CG25" s="207">
        <v>6.6000000000000003E-2</v>
      </c>
      <c r="CH25" s="955">
        <v>6.6000000000000003E-2</v>
      </c>
      <c r="CI25" s="1619"/>
      <c r="CJ25" s="1640"/>
      <c r="CK25" s="1610"/>
      <c r="CL25" s="1610"/>
      <c r="CM25" s="212" t="s">
        <v>302</v>
      </c>
      <c r="CN25" s="208" t="s">
        <v>300</v>
      </c>
      <c r="CO25" s="207">
        <v>6.6000000000000003E-2</v>
      </c>
      <c r="CP25" s="955">
        <v>6.6000000000000003E-2</v>
      </c>
      <c r="CQ25" s="1619"/>
      <c r="CR25" s="1640"/>
      <c r="CS25" s="1610"/>
      <c r="CT25" s="1610"/>
      <c r="CU25" s="212" t="s">
        <v>303</v>
      </c>
      <c r="CV25" s="208" t="s">
        <v>300</v>
      </c>
      <c r="CW25" s="207">
        <v>6.6000000000000003E-2</v>
      </c>
      <c r="CX25" s="640">
        <v>0</v>
      </c>
      <c r="CY25" s="1619"/>
      <c r="CZ25" s="1613"/>
      <c r="DA25" s="1610"/>
      <c r="DB25" s="1610"/>
      <c r="DC25" s="559"/>
      <c r="DD25" s="560"/>
      <c r="DE25" s="768">
        <v>6.6000000000000003E-2</v>
      </c>
      <c r="DF25" s="782">
        <v>0</v>
      </c>
      <c r="DG25" s="1622"/>
      <c r="DH25" s="1749"/>
      <c r="DI25" s="1610"/>
      <c r="DJ25" s="1610"/>
      <c r="DK25" s="1610"/>
      <c r="DL25" s="560"/>
      <c r="DM25" s="196">
        <f t="shared" si="3"/>
        <v>0.4</v>
      </c>
      <c r="DN25" s="196" t="str">
        <f t="shared" si="4"/>
        <v>OK</v>
      </c>
      <c r="DO25" s="602">
        <f t="shared" si="0"/>
        <v>0</v>
      </c>
      <c r="DP25" s="603">
        <f t="shared" si="1"/>
        <v>0</v>
      </c>
      <c r="DQ25" s="604" t="e">
        <f t="shared" si="5"/>
        <v>#DIV/0!</v>
      </c>
      <c r="DR25" s="1676"/>
      <c r="DS25" s="1648"/>
      <c r="DT25" s="1712"/>
      <c r="DU25" s="1700"/>
      <c r="DV25" s="1700"/>
      <c r="DW25" s="1702"/>
      <c r="DX25" s="602">
        <f t="shared" si="6"/>
        <v>0</v>
      </c>
      <c r="DY25" s="603">
        <f t="shared" si="7"/>
        <v>0</v>
      </c>
      <c r="DZ25" s="604" t="e">
        <f t="shared" si="8"/>
        <v>#DIV/0!</v>
      </c>
      <c r="EA25" s="1709"/>
      <c r="EB25" s="1709"/>
      <c r="EC25" s="1693"/>
      <c r="ED25" s="1700"/>
      <c r="EE25" s="1700"/>
      <c r="EF25" s="1702"/>
      <c r="EG25" s="602">
        <f t="shared" si="9"/>
        <v>0.20200000000000001</v>
      </c>
      <c r="EH25" s="603">
        <f t="shared" si="10"/>
        <v>0.20200000000000001</v>
      </c>
      <c r="EI25" s="909">
        <f t="shared" si="11"/>
        <v>1</v>
      </c>
      <c r="EJ25" s="1649"/>
      <c r="EK25" s="1649"/>
      <c r="EL25" s="1693"/>
      <c r="EM25" s="1700"/>
      <c r="EN25" s="1700"/>
      <c r="EO25" s="1704"/>
      <c r="EP25" s="602">
        <f t="shared" si="12"/>
        <v>0.4</v>
      </c>
      <c r="EQ25" s="603">
        <f t="shared" si="13"/>
        <v>0.26800000000000002</v>
      </c>
      <c r="ER25" s="909">
        <f t="shared" si="14"/>
        <v>0.67</v>
      </c>
      <c r="ES25" s="1649"/>
      <c r="ET25" s="1649"/>
      <c r="EU25" s="1693"/>
      <c r="EV25" s="1700"/>
      <c r="EW25" s="1700"/>
      <c r="EX25" s="1981"/>
      <c r="EY25" s="92">
        <f t="shared" si="2"/>
        <v>0</v>
      </c>
    </row>
    <row r="26" spans="1:155" ht="51" customHeight="1" thickBot="1" x14ac:dyDescent="0.3">
      <c r="A26" s="1331"/>
      <c r="B26" s="1332"/>
      <c r="C26" s="1334"/>
      <c r="D26" s="1800"/>
      <c r="E26" s="1803"/>
      <c r="F26" s="1803"/>
      <c r="G26" s="1803"/>
      <c r="H26" s="1806"/>
      <c r="I26" s="1766"/>
      <c r="J26" s="1356">
        <v>2</v>
      </c>
      <c r="K26" s="1727" t="s">
        <v>304</v>
      </c>
      <c r="L26" s="1781" t="s">
        <v>305</v>
      </c>
      <c r="M26" s="1783" t="s">
        <v>276</v>
      </c>
      <c r="N26" s="1784">
        <v>4395</v>
      </c>
      <c r="O26" s="1727" t="s">
        <v>306</v>
      </c>
      <c r="P26" s="1729">
        <v>0.45</v>
      </c>
      <c r="Q26" s="1729">
        <v>7.0000000000000007E-2</v>
      </c>
      <c r="R26" s="1719">
        <v>45657</v>
      </c>
      <c r="S26" s="509" t="s">
        <v>307</v>
      </c>
      <c r="T26" s="510">
        <v>0.3</v>
      </c>
      <c r="U26" s="213">
        <v>0</v>
      </c>
      <c r="V26" s="214"/>
      <c r="W26" s="1578">
        <f>SUM(U26:U30)</f>
        <v>0</v>
      </c>
      <c r="X26" s="1575">
        <f>SUM(V26:V30)</f>
        <v>0</v>
      </c>
      <c r="Y26" s="1610"/>
      <c r="Z26" s="1610"/>
      <c r="AA26" s="215"/>
      <c r="AB26" s="216"/>
      <c r="AC26" s="215">
        <v>0</v>
      </c>
      <c r="AD26" s="641">
        <v>0</v>
      </c>
      <c r="AE26" s="1589">
        <f>SUM(AC26:AC30)</f>
        <v>0</v>
      </c>
      <c r="AF26" s="1592">
        <f>SUM(AD26:AD30)</f>
        <v>0</v>
      </c>
      <c r="AG26" s="1610"/>
      <c r="AH26" s="1610"/>
      <c r="AI26" s="215"/>
      <c r="AJ26" s="217"/>
      <c r="AK26" s="215">
        <v>0</v>
      </c>
      <c r="AL26" s="641">
        <v>0</v>
      </c>
      <c r="AM26" s="1578">
        <f>SUM(AK26:AK30)</f>
        <v>0</v>
      </c>
      <c r="AN26" s="1575">
        <f>SUM(AL26:AL30)</f>
        <v>0</v>
      </c>
      <c r="AO26" s="1610"/>
      <c r="AP26" s="1610"/>
      <c r="AQ26" s="215"/>
      <c r="AR26" s="217"/>
      <c r="AS26" s="215">
        <v>0</v>
      </c>
      <c r="AT26" s="641">
        <v>0</v>
      </c>
      <c r="AU26" s="1578">
        <f>SUM(AS26:AS30)</f>
        <v>0</v>
      </c>
      <c r="AV26" s="1575">
        <f>SUM(AT26:AT30)</f>
        <v>0</v>
      </c>
      <c r="AW26" s="1610"/>
      <c r="AX26" s="1610"/>
      <c r="AY26" s="215"/>
      <c r="AZ26" s="217"/>
      <c r="BA26" s="215">
        <v>0</v>
      </c>
      <c r="BB26" s="641">
        <v>0</v>
      </c>
      <c r="BC26" s="1578">
        <f>SUM(BA26:BA30)</f>
        <v>0</v>
      </c>
      <c r="BD26" s="1575">
        <f>SUM(BB26:BB30)</f>
        <v>0</v>
      </c>
      <c r="BE26" s="1610"/>
      <c r="BF26" s="1610"/>
      <c r="BG26" s="218"/>
      <c r="BH26" s="217"/>
      <c r="BI26" s="215">
        <v>0</v>
      </c>
      <c r="BJ26" s="641">
        <v>0</v>
      </c>
      <c r="BK26" s="1578">
        <f>SUM(BI26:BI30)</f>
        <v>0</v>
      </c>
      <c r="BL26" s="1575">
        <f>SUM(BJ26:BJ30)</f>
        <v>0</v>
      </c>
      <c r="BM26" s="1610"/>
      <c r="BN26" s="1610"/>
      <c r="BO26" s="219"/>
      <c r="BP26" s="217"/>
      <c r="BQ26" s="732">
        <v>0.05</v>
      </c>
      <c r="BR26" s="956">
        <v>0.05</v>
      </c>
      <c r="BS26" s="1578">
        <f>SUM(BQ26:BQ30)</f>
        <v>0.16400000000000003</v>
      </c>
      <c r="BT26" s="1909">
        <f>SUM(BR26:BR30)</f>
        <v>0.16400000000000003</v>
      </c>
      <c r="BU26" s="1610"/>
      <c r="BV26" s="1610"/>
      <c r="BW26" s="220" t="s">
        <v>308</v>
      </c>
      <c r="BX26" s="216" t="s">
        <v>309</v>
      </c>
      <c r="BY26" s="917">
        <v>0.05</v>
      </c>
      <c r="BZ26" s="1082">
        <v>0.05</v>
      </c>
      <c r="CA26" s="1578">
        <f>SUM(BY26:BY30)</f>
        <v>0.16400000000000003</v>
      </c>
      <c r="CB26" s="1641">
        <f>SUM(BZ26:BZ30)</f>
        <v>0.16400000000000003</v>
      </c>
      <c r="CC26" s="1610"/>
      <c r="CD26" s="1610"/>
      <c r="CE26" s="220" t="s">
        <v>310</v>
      </c>
      <c r="CF26" s="216" t="s">
        <v>309</v>
      </c>
      <c r="CG26" s="215">
        <v>0.05</v>
      </c>
      <c r="CH26" s="956">
        <v>0.05</v>
      </c>
      <c r="CI26" s="1578">
        <f>SUM(CG26:CG30)</f>
        <v>0.16400000000000003</v>
      </c>
      <c r="CJ26" s="1641">
        <f>SUM(CH26:CH30)</f>
        <v>0.128</v>
      </c>
      <c r="CK26" s="1610"/>
      <c r="CL26" s="1610"/>
      <c r="CM26" s="220" t="s">
        <v>311</v>
      </c>
      <c r="CN26" s="216" t="s">
        <v>309</v>
      </c>
      <c r="CO26" s="215">
        <v>0.05</v>
      </c>
      <c r="CP26" s="956">
        <v>0.05</v>
      </c>
      <c r="CQ26" s="1578">
        <f>SUM(CO26:CO30)</f>
        <v>0.16400000000000003</v>
      </c>
      <c r="CR26" s="1641">
        <f>SUM(CP26:CP30)</f>
        <v>0.111</v>
      </c>
      <c r="CS26" s="1610"/>
      <c r="CT26" s="1610"/>
      <c r="CU26" s="220" t="s">
        <v>312</v>
      </c>
      <c r="CV26" s="216" t="s">
        <v>309</v>
      </c>
      <c r="CW26" s="215">
        <v>0.05</v>
      </c>
      <c r="CX26" s="641">
        <v>0</v>
      </c>
      <c r="CY26" s="1578">
        <f>SUM(CW26:CW30)</f>
        <v>0.16400000000000003</v>
      </c>
      <c r="CZ26" s="1575">
        <f>SUM(CX26:CX30)</f>
        <v>0</v>
      </c>
      <c r="DA26" s="1610"/>
      <c r="DB26" s="1610"/>
      <c r="DC26" s="561"/>
      <c r="DD26" s="562"/>
      <c r="DE26" s="769">
        <v>0.05</v>
      </c>
      <c r="DF26" s="783">
        <v>0</v>
      </c>
      <c r="DG26" s="1623">
        <f>SUM(DE26:DE30)</f>
        <v>0.18</v>
      </c>
      <c r="DH26" s="1741">
        <f>SUM(DF26:DF30)</f>
        <v>0</v>
      </c>
      <c r="DI26" s="1610"/>
      <c r="DJ26" s="1610"/>
      <c r="DK26" s="1610"/>
      <c r="DL26" s="562"/>
      <c r="DM26" s="196">
        <f t="shared" si="3"/>
        <v>0.3</v>
      </c>
      <c r="DN26" s="196" t="str">
        <f t="shared" si="4"/>
        <v>OK</v>
      </c>
      <c r="DO26" s="597">
        <f t="shared" si="0"/>
        <v>0</v>
      </c>
      <c r="DP26" s="598">
        <f t="shared" si="1"/>
        <v>0</v>
      </c>
      <c r="DQ26" s="599" t="e">
        <f t="shared" si="5"/>
        <v>#DIV/0!</v>
      </c>
      <c r="DR26" s="1614">
        <f>SUM(W26+AE26+AM26)</f>
        <v>0</v>
      </c>
      <c r="DS26" s="1651">
        <f>SUM(X26+AF26+AN26)</f>
        <v>0</v>
      </c>
      <c r="DT26" s="1654" t="e">
        <f>DS26/DR26</f>
        <v>#DIV/0!</v>
      </c>
      <c r="DU26" s="1700"/>
      <c r="DV26" s="1700"/>
      <c r="DW26" s="1702"/>
      <c r="DX26" s="597">
        <f t="shared" si="6"/>
        <v>0</v>
      </c>
      <c r="DY26" s="598">
        <f t="shared" si="7"/>
        <v>0</v>
      </c>
      <c r="DZ26" s="599" t="e">
        <f t="shared" si="8"/>
        <v>#DIV/0!</v>
      </c>
      <c r="EA26" s="1696">
        <f>W26+AE26+AM26+AU26+BC26+BK26</f>
        <v>0</v>
      </c>
      <c r="EB26" s="1696">
        <f>X26+AF26+AN26+AV26+BD26+BL26</f>
        <v>0</v>
      </c>
      <c r="EC26" s="1607" t="e">
        <f>EB26/EA26</f>
        <v>#DIV/0!</v>
      </c>
      <c r="ED26" s="1700"/>
      <c r="EE26" s="1700"/>
      <c r="EF26" s="1702"/>
      <c r="EG26" s="597">
        <f t="shared" si="9"/>
        <v>0.15000000000000002</v>
      </c>
      <c r="EH26" s="598">
        <f t="shared" si="10"/>
        <v>0.15000000000000002</v>
      </c>
      <c r="EI26" s="907">
        <f t="shared" si="11"/>
        <v>1</v>
      </c>
      <c r="EJ26" s="1647">
        <f>W26+AE26+AM26+AU26+BC26+BK26+BS26+CA26+CI26</f>
        <v>0.4920000000000001</v>
      </c>
      <c r="EK26" s="1647">
        <f>X26+AF26+AN26+AV26+BD26+BL26+BT26+CB26+CJ26</f>
        <v>0.45600000000000007</v>
      </c>
      <c r="EL26" s="1706">
        <f>+EK26/EJ26</f>
        <v>0.92682926829268286</v>
      </c>
      <c r="EM26" s="1700"/>
      <c r="EN26" s="1700"/>
      <c r="EO26" s="1704"/>
      <c r="EP26" s="597">
        <f t="shared" si="12"/>
        <v>0.3</v>
      </c>
      <c r="EQ26" s="598">
        <f t="shared" si="13"/>
        <v>0.2</v>
      </c>
      <c r="ER26" s="907">
        <f t="shared" si="14"/>
        <v>0.66666666666666674</v>
      </c>
      <c r="ES26" s="1647">
        <f>+W26+AE26+AM26+AU26+BC26+BK26+BS26+CA26+CI26+CQ26+CY26+DG26</f>
        <v>1.0000000000000002</v>
      </c>
      <c r="ET26" s="1647">
        <f>+X26+AF26+AN26+AV26+BD26+BL26+BT26+CB26+CJ26+CR26+CZ26+DH26</f>
        <v>0.56700000000000006</v>
      </c>
      <c r="EU26" s="1607">
        <f>ET26/ES26</f>
        <v>0.56699999999999995</v>
      </c>
      <c r="EV26" s="1700"/>
      <c r="EW26" s="1700"/>
      <c r="EX26" s="1981"/>
      <c r="EY26" s="92">
        <f t="shared" si="2"/>
        <v>0</v>
      </c>
    </row>
    <row r="27" spans="1:155" ht="47.25" customHeight="1" thickBot="1" x14ac:dyDescent="0.3">
      <c r="A27" s="1331"/>
      <c r="B27" s="1332"/>
      <c r="C27" s="1334"/>
      <c r="D27" s="1800"/>
      <c r="E27" s="1803"/>
      <c r="F27" s="1803"/>
      <c r="G27" s="1803"/>
      <c r="H27" s="1806"/>
      <c r="I27" s="1766"/>
      <c r="J27" s="1356"/>
      <c r="K27" s="1727"/>
      <c r="L27" s="1781"/>
      <c r="M27" s="1783"/>
      <c r="N27" s="1784"/>
      <c r="O27" s="1727"/>
      <c r="P27" s="1729"/>
      <c r="Q27" s="1729"/>
      <c r="R27" s="1720"/>
      <c r="S27" s="511" t="s">
        <v>313</v>
      </c>
      <c r="T27" s="512">
        <v>0.1</v>
      </c>
      <c r="U27" s="221">
        <v>0</v>
      </c>
      <c r="V27" s="222"/>
      <c r="W27" s="1579"/>
      <c r="X27" s="1576"/>
      <c r="Y27" s="1610"/>
      <c r="Z27" s="1610"/>
      <c r="AA27" s="223"/>
      <c r="AB27" s="224"/>
      <c r="AC27" s="223">
        <v>0</v>
      </c>
      <c r="AD27" s="642">
        <v>0</v>
      </c>
      <c r="AE27" s="1590"/>
      <c r="AF27" s="1593"/>
      <c r="AG27" s="1610"/>
      <c r="AH27" s="1610"/>
      <c r="AI27" s="223"/>
      <c r="AJ27" s="225"/>
      <c r="AK27" s="223">
        <v>0</v>
      </c>
      <c r="AL27" s="642">
        <v>0</v>
      </c>
      <c r="AM27" s="1579"/>
      <c r="AN27" s="1576"/>
      <c r="AO27" s="1610"/>
      <c r="AP27" s="1610"/>
      <c r="AQ27" s="223"/>
      <c r="AR27" s="225"/>
      <c r="AS27" s="223">
        <v>0</v>
      </c>
      <c r="AT27" s="642">
        <v>0</v>
      </c>
      <c r="AU27" s="1579"/>
      <c r="AV27" s="1576"/>
      <c r="AW27" s="1610"/>
      <c r="AX27" s="1610"/>
      <c r="AY27" s="223"/>
      <c r="AZ27" s="225"/>
      <c r="BA27" s="223">
        <v>0</v>
      </c>
      <c r="BB27" s="642">
        <v>0</v>
      </c>
      <c r="BC27" s="1579"/>
      <c r="BD27" s="1576"/>
      <c r="BE27" s="1610"/>
      <c r="BF27" s="1610"/>
      <c r="BG27" s="226"/>
      <c r="BH27" s="225"/>
      <c r="BI27" s="223">
        <v>0</v>
      </c>
      <c r="BJ27" s="642">
        <v>0</v>
      </c>
      <c r="BK27" s="1579"/>
      <c r="BL27" s="1576"/>
      <c r="BM27" s="1610"/>
      <c r="BN27" s="1610"/>
      <c r="BO27" s="227"/>
      <c r="BP27" s="225"/>
      <c r="BQ27" s="733">
        <v>1.6E-2</v>
      </c>
      <c r="BR27" s="957">
        <v>1.6E-2</v>
      </c>
      <c r="BS27" s="1579"/>
      <c r="BT27" s="1910"/>
      <c r="BU27" s="1610"/>
      <c r="BV27" s="1610"/>
      <c r="BW27" s="220" t="s">
        <v>314</v>
      </c>
      <c r="BX27" s="224" t="s">
        <v>288</v>
      </c>
      <c r="BY27" s="918">
        <v>1.6E-2</v>
      </c>
      <c r="BZ27" s="1083">
        <v>1.6E-2</v>
      </c>
      <c r="CA27" s="1579"/>
      <c r="CB27" s="1642"/>
      <c r="CC27" s="1610"/>
      <c r="CD27" s="1610"/>
      <c r="CE27" s="220" t="s">
        <v>315</v>
      </c>
      <c r="CF27" s="224" t="s">
        <v>288</v>
      </c>
      <c r="CG27" s="223">
        <v>1.6E-2</v>
      </c>
      <c r="CH27" s="957">
        <v>1.6E-2</v>
      </c>
      <c r="CI27" s="1579"/>
      <c r="CJ27" s="1642"/>
      <c r="CK27" s="1610"/>
      <c r="CL27" s="1610"/>
      <c r="CM27" s="220" t="s">
        <v>316</v>
      </c>
      <c r="CN27" s="224" t="s">
        <v>288</v>
      </c>
      <c r="CO27" s="223">
        <v>1.6E-2</v>
      </c>
      <c r="CP27" s="957">
        <v>1.6E-2</v>
      </c>
      <c r="CQ27" s="1579"/>
      <c r="CR27" s="1642"/>
      <c r="CS27" s="1610"/>
      <c r="CT27" s="1610"/>
      <c r="CU27" s="220" t="s">
        <v>317</v>
      </c>
      <c r="CV27" s="224" t="s">
        <v>288</v>
      </c>
      <c r="CW27" s="223">
        <v>1.6E-2</v>
      </c>
      <c r="CX27" s="642">
        <v>0</v>
      </c>
      <c r="CY27" s="1579"/>
      <c r="CZ27" s="1576"/>
      <c r="DA27" s="1610"/>
      <c r="DB27" s="1610"/>
      <c r="DC27" s="563"/>
      <c r="DD27" s="564"/>
      <c r="DE27" s="770">
        <v>0.02</v>
      </c>
      <c r="DF27" s="784">
        <v>0</v>
      </c>
      <c r="DG27" s="1624"/>
      <c r="DH27" s="1742"/>
      <c r="DI27" s="1610"/>
      <c r="DJ27" s="1610"/>
      <c r="DK27" s="1610"/>
      <c r="DL27" s="564"/>
      <c r="DM27" s="196">
        <f t="shared" si="3"/>
        <v>0.1</v>
      </c>
      <c r="DN27" s="196" t="str">
        <f t="shared" si="4"/>
        <v>OK</v>
      </c>
      <c r="DO27" s="600">
        <f t="shared" si="0"/>
        <v>0</v>
      </c>
      <c r="DP27" s="596">
        <f t="shared" si="1"/>
        <v>0</v>
      </c>
      <c r="DQ27" s="605" t="e">
        <f t="shared" si="5"/>
        <v>#DIV/0!</v>
      </c>
      <c r="DR27" s="1615"/>
      <c r="DS27" s="1652"/>
      <c r="DT27" s="1713"/>
      <c r="DU27" s="1700"/>
      <c r="DV27" s="1700"/>
      <c r="DW27" s="1702"/>
      <c r="DX27" s="600">
        <f t="shared" si="6"/>
        <v>0</v>
      </c>
      <c r="DY27" s="596">
        <f t="shared" si="7"/>
        <v>0</v>
      </c>
      <c r="DZ27" s="601" t="e">
        <f t="shared" si="8"/>
        <v>#DIV/0!</v>
      </c>
      <c r="EA27" s="1697"/>
      <c r="EB27" s="1697"/>
      <c r="EC27" s="1695"/>
      <c r="ED27" s="1700"/>
      <c r="EE27" s="1700"/>
      <c r="EF27" s="1702"/>
      <c r="EG27" s="600">
        <f t="shared" si="9"/>
        <v>4.8000000000000001E-2</v>
      </c>
      <c r="EH27" s="596">
        <f t="shared" si="10"/>
        <v>4.8000000000000001E-2</v>
      </c>
      <c r="EI27" s="908">
        <f t="shared" si="11"/>
        <v>1</v>
      </c>
      <c r="EJ27" s="1694"/>
      <c r="EK27" s="1694"/>
      <c r="EL27" s="1707"/>
      <c r="EM27" s="1700"/>
      <c r="EN27" s="1700"/>
      <c r="EO27" s="1704"/>
      <c r="EP27" s="600">
        <f t="shared" si="12"/>
        <v>0.1</v>
      </c>
      <c r="EQ27" s="596">
        <f t="shared" si="13"/>
        <v>6.4000000000000001E-2</v>
      </c>
      <c r="ER27" s="908">
        <f t="shared" si="14"/>
        <v>0.64</v>
      </c>
      <c r="ES27" s="1694"/>
      <c r="ET27" s="1694"/>
      <c r="EU27" s="1695"/>
      <c r="EV27" s="1700"/>
      <c r="EW27" s="1700"/>
      <c r="EX27" s="1981"/>
      <c r="EY27" s="92">
        <f t="shared" si="2"/>
        <v>0</v>
      </c>
    </row>
    <row r="28" spans="1:155" ht="38.25" customHeight="1" thickBot="1" x14ac:dyDescent="0.3">
      <c r="A28" s="1331"/>
      <c r="B28" s="1332"/>
      <c r="C28" s="1334"/>
      <c r="D28" s="1800"/>
      <c r="E28" s="1803"/>
      <c r="F28" s="1803"/>
      <c r="G28" s="1803"/>
      <c r="H28" s="1806"/>
      <c r="I28" s="1766"/>
      <c r="J28" s="1356"/>
      <c r="K28" s="1727"/>
      <c r="L28" s="1781"/>
      <c r="M28" s="1783"/>
      <c r="N28" s="1784"/>
      <c r="O28" s="1727"/>
      <c r="P28" s="1729"/>
      <c r="Q28" s="1729"/>
      <c r="R28" s="1720"/>
      <c r="S28" s="511" t="s">
        <v>318</v>
      </c>
      <c r="T28" s="512">
        <v>0.4</v>
      </c>
      <c r="U28" s="221">
        <v>0</v>
      </c>
      <c r="V28" s="222"/>
      <c r="W28" s="1579"/>
      <c r="X28" s="1576"/>
      <c r="Y28" s="1610"/>
      <c r="Z28" s="1610"/>
      <c r="AA28" s="223"/>
      <c r="AB28" s="224"/>
      <c r="AC28" s="223">
        <v>0</v>
      </c>
      <c r="AD28" s="642">
        <v>0</v>
      </c>
      <c r="AE28" s="1590"/>
      <c r="AF28" s="1593"/>
      <c r="AG28" s="1610"/>
      <c r="AH28" s="1610"/>
      <c r="AI28" s="223"/>
      <c r="AJ28" s="225"/>
      <c r="AK28" s="223">
        <v>0</v>
      </c>
      <c r="AL28" s="642">
        <v>0</v>
      </c>
      <c r="AM28" s="1579"/>
      <c r="AN28" s="1576"/>
      <c r="AO28" s="1610"/>
      <c r="AP28" s="1610"/>
      <c r="AQ28" s="223"/>
      <c r="AR28" s="225"/>
      <c r="AS28" s="223">
        <v>0</v>
      </c>
      <c r="AT28" s="642">
        <v>0</v>
      </c>
      <c r="AU28" s="1579"/>
      <c r="AV28" s="1576"/>
      <c r="AW28" s="1610"/>
      <c r="AX28" s="1610"/>
      <c r="AY28" s="223"/>
      <c r="AZ28" s="225"/>
      <c r="BA28" s="223">
        <v>0</v>
      </c>
      <c r="BB28" s="642">
        <v>0</v>
      </c>
      <c r="BC28" s="1579"/>
      <c r="BD28" s="1576"/>
      <c r="BE28" s="1610"/>
      <c r="BF28" s="1610"/>
      <c r="BG28" s="226"/>
      <c r="BH28" s="225"/>
      <c r="BI28" s="223">
        <v>0</v>
      </c>
      <c r="BJ28" s="642">
        <v>0</v>
      </c>
      <c r="BK28" s="1579"/>
      <c r="BL28" s="1576"/>
      <c r="BM28" s="1610"/>
      <c r="BN28" s="1610"/>
      <c r="BO28" s="227"/>
      <c r="BP28" s="225"/>
      <c r="BQ28" s="733">
        <v>6.6000000000000003E-2</v>
      </c>
      <c r="BR28" s="957">
        <v>6.6000000000000003E-2</v>
      </c>
      <c r="BS28" s="1579"/>
      <c r="BT28" s="1910"/>
      <c r="BU28" s="1610"/>
      <c r="BV28" s="1610"/>
      <c r="BW28" s="228" t="s">
        <v>319</v>
      </c>
      <c r="BX28" s="224" t="s">
        <v>320</v>
      </c>
      <c r="BY28" s="918">
        <v>6.6000000000000003E-2</v>
      </c>
      <c r="BZ28" s="1083">
        <v>6.6000000000000003E-2</v>
      </c>
      <c r="CA28" s="1579"/>
      <c r="CB28" s="1642"/>
      <c r="CC28" s="1610"/>
      <c r="CD28" s="1610"/>
      <c r="CE28" s="228" t="s">
        <v>321</v>
      </c>
      <c r="CF28" s="224" t="s">
        <v>320</v>
      </c>
      <c r="CG28" s="223">
        <v>6.6000000000000003E-2</v>
      </c>
      <c r="CH28" s="957">
        <v>0.03</v>
      </c>
      <c r="CI28" s="1579"/>
      <c r="CJ28" s="1642"/>
      <c r="CK28" s="1610"/>
      <c r="CL28" s="1610"/>
      <c r="CM28" s="228" t="s">
        <v>322</v>
      </c>
      <c r="CN28" s="224" t="s">
        <v>320</v>
      </c>
      <c r="CO28" s="223">
        <v>6.6000000000000003E-2</v>
      </c>
      <c r="CP28" s="957">
        <v>1.9E-2</v>
      </c>
      <c r="CQ28" s="1579"/>
      <c r="CR28" s="1642"/>
      <c r="CS28" s="1610"/>
      <c r="CT28" s="1610"/>
      <c r="CU28" s="228" t="s">
        <v>323</v>
      </c>
      <c r="CV28" s="224" t="s">
        <v>320</v>
      </c>
      <c r="CW28" s="223">
        <v>6.6000000000000003E-2</v>
      </c>
      <c r="CX28" s="642">
        <v>0</v>
      </c>
      <c r="CY28" s="1579"/>
      <c r="CZ28" s="1576"/>
      <c r="DA28" s="1610"/>
      <c r="DB28" s="1610"/>
      <c r="DC28" s="563"/>
      <c r="DD28" s="564"/>
      <c r="DE28" s="770">
        <v>7.0000000000000007E-2</v>
      </c>
      <c r="DF28" s="784">
        <v>0</v>
      </c>
      <c r="DG28" s="1624"/>
      <c r="DH28" s="1742"/>
      <c r="DI28" s="1610"/>
      <c r="DJ28" s="1610"/>
      <c r="DK28" s="1610"/>
      <c r="DL28" s="564"/>
      <c r="DM28" s="196">
        <f t="shared" si="3"/>
        <v>0.4</v>
      </c>
      <c r="DN28" s="196" t="str">
        <f t="shared" si="4"/>
        <v>OK</v>
      </c>
      <c r="DO28" s="600">
        <f t="shared" si="0"/>
        <v>0</v>
      </c>
      <c r="DP28" s="596">
        <f t="shared" si="1"/>
        <v>0</v>
      </c>
      <c r="DQ28" s="605" t="e">
        <f t="shared" si="5"/>
        <v>#DIV/0!</v>
      </c>
      <c r="DR28" s="1615"/>
      <c r="DS28" s="1652"/>
      <c r="DT28" s="1713"/>
      <c r="DU28" s="1700"/>
      <c r="DV28" s="1700"/>
      <c r="DW28" s="1702"/>
      <c r="DX28" s="600">
        <f t="shared" si="6"/>
        <v>0</v>
      </c>
      <c r="DY28" s="596">
        <f t="shared" si="7"/>
        <v>0</v>
      </c>
      <c r="DZ28" s="601" t="e">
        <f t="shared" si="8"/>
        <v>#DIV/0!</v>
      </c>
      <c r="EA28" s="1697"/>
      <c r="EB28" s="1697"/>
      <c r="EC28" s="1695"/>
      <c r="ED28" s="1700"/>
      <c r="EE28" s="1700"/>
      <c r="EF28" s="1702"/>
      <c r="EG28" s="600">
        <f t="shared" si="9"/>
        <v>0.19800000000000001</v>
      </c>
      <c r="EH28" s="596">
        <f t="shared" si="10"/>
        <v>0.16200000000000001</v>
      </c>
      <c r="EI28" s="908">
        <f t="shared" si="11"/>
        <v>0.81818181818181812</v>
      </c>
      <c r="EJ28" s="1694"/>
      <c r="EK28" s="1694"/>
      <c r="EL28" s="1707"/>
      <c r="EM28" s="1700"/>
      <c r="EN28" s="1700"/>
      <c r="EO28" s="1704"/>
      <c r="EP28" s="600">
        <f t="shared" si="12"/>
        <v>0.4</v>
      </c>
      <c r="EQ28" s="596">
        <f t="shared" si="13"/>
        <v>0.18099999999999999</v>
      </c>
      <c r="ER28" s="908">
        <f t="shared" si="14"/>
        <v>0.45249999999999996</v>
      </c>
      <c r="ES28" s="1694"/>
      <c r="ET28" s="1694"/>
      <c r="EU28" s="1695"/>
      <c r="EV28" s="1700"/>
      <c r="EW28" s="1700"/>
      <c r="EX28" s="1981"/>
      <c r="EY28" s="92">
        <f t="shared" si="2"/>
        <v>0</v>
      </c>
    </row>
    <row r="29" spans="1:155" ht="43.5" customHeight="1" thickBot="1" x14ac:dyDescent="0.3">
      <c r="A29" s="1331"/>
      <c r="B29" s="1332"/>
      <c r="C29" s="1334"/>
      <c r="D29" s="1800"/>
      <c r="E29" s="1803"/>
      <c r="F29" s="1803"/>
      <c r="G29" s="1803"/>
      <c r="H29" s="1806"/>
      <c r="I29" s="1766"/>
      <c r="J29" s="1356"/>
      <c r="K29" s="1727"/>
      <c r="L29" s="1781"/>
      <c r="M29" s="1783"/>
      <c r="N29" s="1784"/>
      <c r="O29" s="1727"/>
      <c r="P29" s="1729"/>
      <c r="Q29" s="1729"/>
      <c r="R29" s="1720"/>
      <c r="S29" s="511" t="s">
        <v>324</v>
      </c>
      <c r="T29" s="512">
        <v>0.1</v>
      </c>
      <c r="U29" s="221">
        <v>0</v>
      </c>
      <c r="V29" s="222"/>
      <c r="W29" s="1579"/>
      <c r="X29" s="1576"/>
      <c r="Y29" s="1610"/>
      <c r="Z29" s="1610"/>
      <c r="AA29" s="223"/>
      <c r="AB29" s="224"/>
      <c r="AC29" s="223">
        <v>0</v>
      </c>
      <c r="AD29" s="642">
        <v>0</v>
      </c>
      <c r="AE29" s="1590"/>
      <c r="AF29" s="1593"/>
      <c r="AG29" s="1610"/>
      <c r="AH29" s="1610"/>
      <c r="AI29" s="223"/>
      <c r="AJ29" s="225"/>
      <c r="AK29" s="223">
        <v>0</v>
      </c>
      <c r="AL29" s="642">
        <v>0</v>
      </c>
      <c r="AM29" s="1579"/>
      <c r="AN29" s="1576"/>
      <c r="AO29" s="1610"/>
      <c r="AP29" s="1610"/>
      <c r="AQ29" s="223"/>
      <c r="AR29" s="225"/>
      <c r="AS29" s="223">
        <v>0</v>
      </c>
      <c r="AT29" s="642">
        <v>0</v>
      </c>
      <c r="AU29" s="1579"/>
      <c r="AV29" s="1576"/>
      <c r="AW29" s="1610"/>
      <c r="AX29" s="1610"/>
      <c r="AY29" s="223"/>
      <c r="AZ29" s="225"/>
      <c r="BA29" s="223">
        <v>0</v>
      </c>
      <c r="BB29" s="642">
        <v>0</v>
      </c>
      <c r="BC29" s="1579"/>
      <c r="BD29" s="1576"/>
      <c r="BE29" s="1610"/>
      <c r="BF29" s="1610"/>
      <c r="BG29" s="226"/>
      <c r="BH29" s="225"/>
      <c r="BI29" s="223">
        <v>0</v>
      </c>
      <c r="BJ29" s="642">
        <v>0</v>
      </c>
      <c r="BK29" s="1579"/>
      <c r="BL29" s="1576"/>
      <c r="BM29" s="1610"/>
      <c r="BN29" s="1610"/>
      <c r="BO29" s="227"/>
      <c r="BP29" s="225"/>
      <c r="BQ29" s="733">
        <v>1.6E-2</v>
      </c>
      <c r="BR29" s="957">
        <v>1.6E-2</v>
      </c>
      <c r="BS29" s="1579"/>
      <c r="BT29" s="1910"/>
      <c r="BU29" s="1610"/>
      <c r="BV29" s="1610"/>
      <c r="BW29" s="228" t="s">
        <v>325</v>
      </c>
      <c r="BX29" s="224" t="s">
        <v>326</v>
      </c>
      <c r="BY29" s="918">
        <v>1.6E-2</v>
      </c>
      <c r="BZ29" s="1083">
        <v>1.6E-2</v>
      </c>
      <c r="CA29" s="1579"/>
      <c r="CB29" s="1642"/>
      <c r="CC29" s="1610"/>
      <c r="CD29" s="1610"/>
      <c r="CE29" s="228" t="s">
        <v>327</v>
      </c>
      <c r="CF29" s="224" t="s">
        <v>326</v>
      </c>
      <c r="CG29" s="223">
        <v>1.6E-2</v>
      </c>
      <c r="CH29" s="957">
        <v>1.6E-2</v>
      </c>
      <c r="CI29" s="1579"/>
      <c r="CJ29" s="1642"/>
      <c r="CK29" s="1610"/>
      <c r="CL29" s="1610"/>
      <c r="CM29" s="228" t="s">
        <v>328</v>
      </c>
      <c r="CN29" s="224" t="s">
        <v>326</v>
      </c>
      <c r="CO29" s="223">
        <v>1.6E-2</v>
      </c>
      <c r="CP29" s="957">
        <v>0.01</v>
      </c>
      <c r="CQ29" s="1579"/>
      <c r="CR29" s="1642"/>
      <c r="CS29" s="1610"/>
      <c r="CT29" s="1610"/>
      <c r="CU29" s="228" t="s">
        <v>329</v>
      </c>
      <c r="CV29" s="224" t="s">
        <v>326</v>
      </c>
      <c r="CW29" s="223">
        <v>1.6E-2</v>
      </c>
      <c r="CX29" s="642">
        <v>0</v>
      </c>
      <c r="CY29" s="1579"/>
      <c r="CZ29" s="1576"/>
      <c r="DA29" s="1610"/>
      <c r="DB29" s="1610"/>
      <c r="DC29" s="563"/>
      <c r="DD29" s="564"/>
      <c r="DE29" s="770">
        <v>0.02</v>
      </c>
      <c r="DF29" s="784">
        <v>0</v>
      </c>
      <c r="DG29" s="1624"/>
      <c r="DH29" s="1742"/>
      <c r="DI29" s="1610"/>
      <c r="DJ29" s="1610"/>
      <c r="DK29" s="1610"/>
      <c r="DL29" s="564"/>
      <c r="DM29" s="196">
        <f t="shared" si="3"/>
        <v>0.1</v>
      </c>
      <c r="DN29" s="196" t="str">
        <f t="shared" si="4"/>
        <v>OK</v>
      </c>
      <c r="DO29" s="600">
        <f t="shared" si="0"/>
        <v>0</v>
      </c>
      <c r="DP29" s="596">
        <f t="shared" si="1"/>
        <v>0</v>
      </c>
      <c r="DQ29" s="605" t="e">
        <f t="shared" si="5"/>
        <v>#DIV/0!</v>
      </c>
      <c r="DR29" s="1615"/>
      <c r="DS29" s="1652"/>
      <c r="DT29" s="1713"/>
      <c r="DU29" s="1700"/>
      <c r="DV29" s="1700"/>
      <c r="DW29" s="1702"/>
      <c r="DX29" s="600">
        <f t="shared" si="6"/>
        <v>0</v>
      </c>
      <c r="DY29" s="596">
        <f t="shared" si="7"/>
        <v>0</v>
      </c>
      <c r="DZ29" s="601" t="e">
        <f t="shared" si="8"/>
        <v>#DIV/0!</v>
      </c>
      <c r="EA29" s="1697"/>
      <c r="EB29" s="1697"/>
      <c r="EC29" s="1695"/>
      <c r="ED29" s="1700"/>
      <c r="EE29" s="1700"/>
      <c r="EF29" s="1702"/>
      <c r="EG29" s="600">
        <f t="shared" si="9"/>
        <v>4.8000000000000001E-2</v>
      </c>
      <c r="EH29" s="596">
        <f t="shared" si="10"/>
        <v>4.8000000000000001E-2</v>
      </c>
      <c r="EI29" s="908">
        <f t="shared" si="11"/>
        <v>1</v>
      </c>
      <c r="EJ29" s="1694"/>
      <c r="EK29" s="1694"/>
      <c r="EL29" s="1707"/>
      <c r="EM29" s="1700"/>
      <c r="EN29" s="1700"/>
      <c r="EO29" s="1704"/>
      <c r="EP29" s="600">
        <f t="shared" si="12"/>
        <v>0.1</v>
      </c>
      <c r="EQ29" s="596">
        <f t="shared" si="13"/>
        <v>5.8000000000000003E-2</v>
      </c>
      <c r="ER29" s="908">
        <f t="shared" si="14"/>
        <v>0.57999999999999996</v>
      </c>
      <c r="ES29" s="1694"/>
      <c r="ET29" s="1694"/>
      <c r="EU29" s="1695"/>
      <c r="EV29" s="1700"/>
      <c r="EW29" s="1700"/>
      <c r="EX29" s="1981"/>
      <c r="EY29" s="92"/>
    </row>
    <row r="30" spans="1:155" ht="49.5" customHeight="1" thickBot="1" x14ac:dyDescent="0.3">
      <c r="A30" s="1331"/>
      <c r="B30" s="1332"/>
      <c r="C30" s="1334"/>
      <c r="D30" s="1800"/>
      <c r="E30" s="1803"/>
      <c r="F30" s="1803"/>
      <c r="G30" s="1803"/>
      <c r="H30" s="1806"/>
      <c r="I30" s="1766"/>
      <c r="J30" s="1357"/>
      <c r="K30" s="1728"/>
      <c r="L30" s="1782"/>
      <c r="M30" s="1580"/>
      <c r="N30" s="1785"/>
      <c r="O30" s="1728"/>
      <c r="P30" s="1730"/>
      <c r="Q30" s="1730"/>
      <c r="R30" s="1721"/>
      <c r="S30" s="513" t="s">
        <v>330</v>
      </c>
      <c r="T30" s="514">
        <v>0.1</v>
      </c>
      <c r="U30" s="229">
        <v>0</v>
      </c>
      <c r="V30" s="230"/>
      <c r="W30" s="1580"/>
      <c r="X30" s="1577"/>
      <c r="Y30" s="1610"/>
      <c r="Z30" s="1610"/>
      <c r="AA30" s="231"/>
      <c r="AB30" s="232"/>
      <c r="AC30" s="231">
        <v>0</v>
      </c>
      <c r="AD30" s="643">
        <v>0</v>
      </c>
      <c r="AE30" s="1591"/>
      <c r="AF30" s="1594"/>
      <c r="AG30" s="1610"/>
      <c r="AH30" s="1610"/>
      <c r="AI30" s="231"/>
      <c r="AJ30" s="233"/>
      <c r="AK30" s="231">
        <v>0</v>
      </c>
      <c r="AL30" s="643">
        <v>0</v>
      </c>
      <c r="AM30" s="1580"/>
      <c r="AN30" s="1577"/>
      <c r="AO30" s="1610"/>
      <c r="AP30" s="1610"/>
      <c r="AQ30" s="231"/>
      <c r="AR30" s="233"/>
      <c r="AS30" s="231">
        <v>0</v>
      </c>
      <c r="AT30" s="643">
        <v>0</v>
      </c>
      <c r="AU30" s="1580"/>
      <c r="AV30" s="1577"/>
      <c r="AW30" s="1610"/>
      <c r="AX30" s="1610"/>
      <c r="AY30" s="231"/>
      <c r="AZ30" s="233"/>
      <c r="BA30" s="231">
        <v>0</v>
      </c>
      <c r="BB30" s="643">
        <v>0</v>
      </c>
      <c r="BC30" s="1580"/>
      <c r="BD30" s="1577"/>
      <c r="BE30" s="1610"/>
      <c r="BF30" s="1610"/>
      <c r="BG30" s="234"/>
      <c r="BH30" s="233"/>
      <c r="BI30" s="231">
        <v>0</v>
      </c>
      <c r="BJ30" s="643">
        <v>0</v>
      </c>
      <c r="BK30" s="1580"/>
      <c r="BL30" s="1577"/>
      <c r="BM30" s="1610"/>
      <c r="BN30" s="1610"/>
      <c r="BO30" s="235"/>
      <c r="BP30" s="233"/>
      <c r="BQ30" s="734">
        <v>1.6E-2</v>
      </c>
      <c r="BR30" s="958">
        <v>1.6E-2</v>
      </c>
      <c r="BS30" s="1580"/>
      <c r="BT30" s="1911"/>
      <c r="BU30" s="1610"/>
      <c r="BV30" s="1610"/>
      <c r="BW30" s="236" t="s">
        <v>331</v>
      </c>
      <c r="BX30" s="232" t="s">
        <v>332</v>
      </c>
      <c r="BY30" s="919">
        <v>1.6E-2</v>
      </c>
      <c r="BZ30" s="1084">
        <v>1.6E-2</v>
      </c>
      <c r="CA30" s="1580"/>
      <c r="CB30" s="1643"/>
      <c r="CC30" s="1610"/>
      <c r="CD30" s="1610"/>
      <c r="CE30" s="236" t="s">
        <v>331</v>
      </c>
      <c r="CF30" s="232" t="s">
        <v>332</v>
      </c>
      <c r="CG30" s="231">
        <v>1.6E-2</v>
      </c>
      <c r="CH30" s="958">
        <v>1.6E-2</v>
      </c>
      <c r="CI30" s="1580"/>
      <c r="CJ30" s="1643"/>
      <c r="CK30" s="1610"/>
      <c r="CL30" s="1610"/>
      <c r="CM30" s="236" t="s">
        <v>331</v>
      </c>
      <c r="CN30" s="232" t="s">
        <v>332</v>
      </c>
      <c r="CO30" s="231">
        <v>1.6E-2</v>
      </c>
      <c r="CP30" s="958">
        <v>1.6E-2</v>
      </c>
      <c r="CQ30" s="1580"/>
      <c r="CR30" s="1643"/>
      <c r="CS30" s="1610"/>
      <c r="CT30" s="1610"/>
      <c r="CU30" s="236" t="s">
        <v>331</v>
      </c>
      <c r="CV30" s="232" t="s">
        <v>332</v>
      </c>
      <c r="CW30" s="231">
        <v>1.6E-2</v>
      </c>
      <c r="CX30" s="643">
        <v>0</v>
      </c>
      <c r="CY30" s="1580"/>
      <c r="CZ30" s="1577"/>
      <c r="DA30" s="1610"/>
      <c r="DB30" s="1610"/>
      <c r="DC30" s="565"/>
      <c r="DD30" s="566"/>
      <c r="DE30" s="771">
        <v>0.02</v>
      </c>
      <c r="DF30" s="785">
        <v>0</v>
      </c>
      <c r="DG30" s="1625"/>
      <c r="DH30" s="1743"/>
      <c r="DI30" s="1610"/>
      <c r="DJ30" s="1610"/>
      <c r="DK30" s="1610"/>
      <c r="DL30" s="566"/>
      <c r="DM30" s="196">
        <f t="shared" si="3"/>
        <v>0.1</v>
      </c>
      <c r="DN30" s="196" t="str">
        <f t="shared" si="4"/>
        <v>OK</v>
      </c>
      <c r="DO30" s="602">
        <f t="shared" si="0"/>
        <v>0</v>
      </c>
      <c r="DP30" s="603">
        <f t="shared" si="1"/>
        <v>0</v>
      </c>
      <c r="DQ30" s="606" t="e">
        <f t="shared" si="5"/>
        <v>#DIV/0!</v>
      </c>
      <c r="DR30" s="1616"/>
      <c r="DS30" s="1653"/>
      <c r="DT30" s="1656"/>
      <c r="DU30" s="1700"/>
      <c r="DV30" s="1700"/>
      <c r="DW30" s="1702"/>
      <c r="DX30" s="602">
        <f t="shared" si="6"/>
        <v>0</v>
      </c>
      <c r="DY30" s="603">
        <f t="shared" si="7"/>
        <v>0</v>
      </c>
      <c r="DZ30" s="604" t="e">
        <f t="shared" si="8"/>
        <v>#DIV/0!</v>
      </c>
      <c r="EA30" s="1698"/>
      <c r="EB30" s="1698"/>
      <c r="EC30" s="1650"/>
      <c r="ED30" s="1700"/>
      <c r="EE30" s="1700"/>
      <c r="EF30" s="1702"/>
      <c r="EG30" s="602">
        <f t="shared" si="9"/>
        <v>4.8000000000000001E-2</v>
      </c>
      <c r="EH30" s="603">
        <f t="shared" si="10"/>
        <v>4.8000000000000001E-2</v>
      </c>
      <c r="EI30" s="909">
        <f t="shared" si="11"/>
        <v>1</v>
      </c>
      <c r="EJ30" s="1705"/>
      <c r="EK30" s="1705"/>
      <c r="EL30" s="1708"/>
      <c r="EM30" s="1700"/>
      <c r="EN30" s="1700"/>
      <c r="EO30" s="1704"/>
      <c r="EP30" s="602">
        <f t="shared" si="12"/>
        <v>0.1</v>
      </c>
      <c r="EQ30" s="603">
        <f t="shared" si="13"/>
        <v>6.4000000000000001E-2</v>
      </c>
      <c r="ER30" s="909">
        <f t="shared" si="14"/>
        <v>0.64</v>
      </c>
      <c r="ES30" s="1649"/>
      <c r="ET30" s="1649"/>
      <c r="EU30" s="1650"/>
      <c r="EV30" s="1700"/>
      <c r="EW30" s="1700"/>
      <c r="EX30" s="1981"/>
      <c r="EY30" s="92">
        <f t="shared" ref="EY30:EY38" si="15">EP30-T30</f>
        <v>0</v>
      </c>
    </row>
    <row r="31" spans="1:155" ht="57" customHeight="1" x14ac:dyDescent="0.25">
      <c r="A31" s="1331"/>
      <c r="B31" s="1332"/>
      <c r="C31" s="1334"/>
      <c r="D31" s="1800"/>
      <c r="E31" s="1803"/>
      <c r="F31" s="1803"/>
      <c r="G31" s="1803"/>
      <c r="H31" s="1806"/>
      <c r="I31" s="1766"/>
      <c r="J31" s="1826">
        <v>3</v>
      </c>
      <c r="K31" s="1731" t="s">
        <v>333</v>
      </c>
      <c r="L31" s="1777" t="s">
        <v>334</v>
      </c>
      <c r="M31" s="1780" t="s">
        <v>276</v>
      </c>
      <c r="N31" s="1786">
        <v>150</v>
      </c>
      <c r="O31" s="1731" t="s">
        <v>335</v>
      </c>
      <c r="P31" s="1734">
        <v>0.14000000000000001</v>
      </c>
      <c r="Q31" s="1734">
        <v>7.0000000000000007E-2</v>
      </c>
      <c r="R31" s="1722">
        <v>45657</v>
      </c>
      <c r="S31" s="515" t="s">
        <v>336</v>
      </c>
      <c r="T31" s="516">
        <v>0.45</v>
      </c>
      <c r="U31" s="237">
        <v>0</v>
      </c>
      <c r="V31" s="238"/>
      <c r="W31" s="1630">
        <f>SUM(U31:U33)</f>
        <v>0</v>
      </c>
      <c r="X31" s="1633">
        <f>SUM(V31:V33)</f>
        <v>0</v>
      </c>
      <c r="Y31" s="1610"/>
      <c r="Z31" s="1610"/>
      <c r="AA31" s="239"/>
      <c r="AB31" s="240"/>
      <c r="AC31" s="239">
        <v>0</v>
      </c>
      <c r="AD31" s="644">
        <v>0</v>
      </c>
      <c r="AE31" s="1750">
        <f>SUM(AC31:AC33)</f>
        <v>0</v>
      </c>
      <c r="AF31" s="1627">
        <f>SUM(AD31:AD33)</f>
        <v>0</v>
      </c>
      <c r="AG31" s="1610"/>
      <c r="AH31" s="1610"/>
      <c r="AI31" s="239"/>
      <c r="AJ31" s="241"/>
      <c r="AK31" s="239">
        <v>0</v>
      </c>
      <c r="AL31" s="644">
        <v>0</v>
      </c>
      <c r="AM31" s="1630">
        <f>SUM(AK31:AK33)</f>
        <v>0</v>
      </c>
      <c r="AN31" s="1633">
        <f>SUM(AL31:AL33)</f>
        <v>0</v>
      </c>
      <c r="AO31" s="1610"/>
      <c r="AP31" s="1610"/>
      <c r="AQ31" s="239"/>
      <c r="AR31" s="241"/>
      <c r="AS31" s="239">
        <v>0</v>
      </c>
      <c r="AT31" s="644">
        <v>0</v>
      </c>
      <c r="AU31" s="1630">
        <f>SUM(AS31:AS33)</f>
        <v>0</v>
      </c>
      <c r="AV31" s="1633">
        <f>SUM(AT31:AT33)</f>
        <v>0</v>
      </c>
      <c r="AW31" s="1610"/>
      <c r="AX31" s="1610"/>
      <c r="AY31" s="239"/>
      <c r="AZ31" s="241"/>
      <c r="BA31" s="239">
        <v>0</v>
      </c>
      <c r="BB31" s="644">
        <v>0</v>
      </c>
      <c r="BC31" s="1630">
        <f>SUM(BA31:BA33)</f>
        <v>0</v>
      </c>
      <c r="BD31" s="1633">
        <f>SUM(BB31:BB33)</f>
        <v>0</v>
      </c>
      <c r="BE31" s="1610"/>
      <c r="BF31" s="1610"/>
      <c r="BG31" s="242"/>
      <c r="BH31" s="243"/>
      <c r="BI31" s="723">
        <v>0</v>
      </c>
      <c r="BJ31" s="727">
        <v>0</v>
      </c>
      <c r="BK31" s="1677">
        <f>SUM(BI31:BI33)</f>
        <v>0</v>
      </c>
      <c r="BL31" s="1678">
        <f>SUM(BJ31:BJ33)</f>
        <v>0</v>
      </c>
      <c r="BM31" s="1610"/>
      <c r="BN31" s="1610"/>
      <c r="BO31" s="244"/>
      <c r="BP31" s="243"/>
      <c r="BQ31" s="735">
        <v>7.4999999999999997E-2</v>
      </c>
      <c r="BR31" s="959">
        <v>7.4999999999999997E-2</v>
      </c>
      <c r="BS31" s="1677">
        <f>SUM(BQ31:BQ33)</f>
        <v>0.16600000000000001</v>
      </c>
      <c r="BT31" s="1680">
        <f>SUM(BR31:BR33)</f>
        <v>0.16600000000000001</v>
      </c>
      <c r="BU31" s="1610"/>
      <c r="BV31" s="1610"/>
      <c r="BW31" s="245" t="s">
        <v>337</v>
      </c>
      <c r="BX31" s="246" t="s">
        <v>338</v>
      </c>
      <c r="BY31" s="740">
        <v>7.4999999999999997E-2</v>
      </c>
      <c r="BZ31" s="1085">
        <v>7.4999999999999997E-2</v>
      </c>
      <c r="CA31" s="1682">
        <f>SUM(BY31:BY33)</f>
        <v>0.16600000000000001</v>
      </c>
      <c r="CB31" s="1660">
        <f>SUM(BZ31:BZ33)</f>
        <v>0.16600000000000001</v>
      </c>
      <c r="CC31" s="1610"/>
      <c r="CD31" s="1610"/>
      <c r="CE31" s="245" t="s">
        <v>339</v>
      </c>
      <c r="CF31" s="246" t="s">
        <v>338</v>
      </c>
      <c r="CG31" s="740">
        <v>7.4999999999999997E-2</v>
      </c>
      <c r="CH31" s="1085">
        <v>7.4999999999999997E-2</v>
      </c>
      <c r="CI31" s="1682">
        <f>SUM(CG31:CG33)</f>
        <v>0.16600000000000001</v>
      </c>
      <c r="CJ31" s="1660">
        <f>SUM(CH31:CH33)</f>
        <v>0.16600000000000001</v>
      </c>
      <c r="CK31" s="1610"/>
      <c r="CL31" s="1610"/>
      <c r="CM31" s="245" t="s">
        <v>340</v>
      </c>
      <c r="CN31" s="246" t="s">
        <v>338</v>
      </c>
      <c r="CO31" s="740">
        <v>7.4999999999999997E-2</v>
      </c>
      <c r="CP31" s="1085">
        <v>7.0000000000000007E-2</v>
      </c>
      <c r="CQ31" s="1682">
        <f>SUM(CO31:CO33)</f>
        <v>0.16600000000000001</v>
      </c>
      <c r="CR31" s="1660">
        <f>SUM(CP31:CP33)</f>
        <v>0.161</v>
      </c>
      <c r="CS31" s="1610"/>
      <c r="CT31" s="1610"/>
      <c r="CU31" s="245" t="s">
        <v>341</v>
      </c>
      <c r="CV31" s="246" t="s">
        <v>338</v>
      </c>
      <c r="CW31" s="743">
        <v>7.4999999999999997E-2</v>
      </c>
      <c r="CX31" s="746">
        <v>0</v>
      </c>
      <c r="CY31" s="1663">
        <f>SUM(CW31:CW33)</f>
        <v>0.16600000000000001</v>
      </c>
      <c r="CZ31" s="1666">
        <f>SUM(CX31:CX33)</f>
        <v>0</v>
      </c>
      <c r="DA31" s="1610"/>
      <c r="DB31" s="1610"/>
      <c r="DC31" s="567"/>
      <c r="DD31" s="582"/>
      <c r="DE31" s="772">
        <v>7.4999999999999997E-2</v>
      </c>
      <c r="DF31" s="786">
        <v>0</v>
      </c>
      <c r="DG31" s="1669">
        <f>SUM(DE31:DE33)</f>
        <v>0.17</v>
      </c>
      <c r="DH31" s="1672">
        <f>SUM(DF31:DF33)</f>
        <v>0</v>
      </c>
      <c r="DI31" s="1610"/>
      <c r="DJ31" s="1610"/>
      <c r="DK31" s="1610"/>
      <c r="DL31" s="568"/>
      <c r="DM31" s="196">
        <f t="shared" si="3"/>
        <v>0.45</v>
      </c>
      <c r="DN31" s="196" t="str">
        <f t="shared" si="4"/>
        <v>OK</v>
      </c>
      <c r="DO31" s="597">
        <f t="shared" si="0"/>
        <v>0</v>
      </c>
      <c r="DP31" s="598">
        <f t="shared" si="1"/>
        <v>0</v>
      </c>
      <c r="DQ31" s="599" t="e">
        <f t="shared" si="5"/>
        <v>#DIV/0!</v>
      </c>
      <c r="DR31" s="1614">
        <f>SUM(W31+AE31+AM31)</f>
        <v>0</v>
      </c>
      <c r="DS31" s="1651">
        <f>SUM(AN31+AV31+BD31)</f>
        <v>0</v>
      </c>
      <c r="DT31" s="1654" t="e">
        <f>DS31/DR31</f>
        <v>#DIV/0!</v>
      </c>
      <c r="DU31" s="1700"/>
      <c r="DV31" s="1700"/>
      <c r="DW31" s="1702"/>
      <c r="DX31" s="597">
        <f t="shared" si="6"/>
        <v>0</v>
      </c>
      <c r="DY31" s="598">
        <f t="shared" si="7"/>
        <v>0</v>
      </c>
      <c r="DZ31" s="599" t="e">
        <f t="shared" si="8"/>
        <v>#DIV/0!</v>
      </c>
      <c r="EA31" s="1657">
        <f>W31+AE31+AM31+AU31+BC31+BK31</f>
        <v>0</v>
      </c>
      <c r="EB31" s="1657">
        <f>X31+AF31+AN31+AV31+BD31+BL31</f>
        <v>0</v>
      </c>
      <c r="EC31" s="1607" t="e">
        <f>EB31/EA31</f>
        <v>#DIV/0!</v>
      </c>
      <c r="ED31" s="1700"/>
      <c r="EE31" s="1700"/>
      <c r="EF31" s="1702"/>
      <c r="EG31" s="597">
        <f t="shared" si="9"/>
        <v>0.22499999999999998</v>
      </c>
      <c r="EH31" s="598">
        <f t="shared" si="10"/>
        <v>0.22499999999999998</v>
      </c>
      <c r="EI31" s="907">
        <f t="shared" si="11"/>
        <v>1</v>
      </c>
      <c r="EJ31" s="1647">
        <f>W31+AE31+AM31+AU31+BC31+BK31+BS31+CA31+CI31</f>
        <v>0.498</v>
      </c>
      <c r="EK31" s="1647">
        <f>X31+AF31+AN31+AV31+BD31+BL31+BT31+CB31+CJ31</f>
        <v>0.498</v>
      </c>
      <c r="EL31" s="1607">
        <f>EK31/EJ31</f>
        <v>1</v>
      </c>
      <c r="EM31" s="1700"/>
      <c r="EN31" s="1700"/>
      <c r="EO31" s="1704"/>
      <c r="EP31" s="597">
        <f t="shared" si="12"/>
        <v>0.45</v>
      </c>
      <c r="EQ31" s="598">
        <f t="shared" si="13"/>
        <v>0.29499999999999998</v>
      </c>
      <c r="ER31" s="907">
        <f t="shared" si="14"/>
        <v>0.65555555555555556</v>
      </c>
      <c r="ES31" s="1647">
        <f>+W31+AE31+AM31+AU31+BC31+BK31+BS31+CA31+CI31+CQ31+CY31+DG31</f>
        <v>1</v>
      </c>
      <c r="ET31" s="1647">
        <f>+X31+AF31+AN31+AV31+BD31+BL31+BT31+CB31+CJ31+CR31+CZ31+DH31</f>
        <v>0.65900000000000003</v>
      </c>
      <c r="EU31" s="1607">
        <f>ET31/ES31</f>
        <v>0.65900000000000003</v>
      </c>
      <c r="EV31" s="1700"/>
      <c r="EW31" s="1700"/>
      <c r="EX31" s="1981"/>
      <c r="EY31" s="92">
        <f t="shared" si="15"/>
        <v>0</v>
      </c>
    </row>
    <row r="32" spans="1:155" ht="52.5" customHeight="1" x14ac:dyDescent="0.25">
      <c r="A32" s="1331"/>
      <c r="B32" s="1332"/>
      <c r="C32" s="1334"/>
      <c r="D32" s="1800"/>
      <c r="E32" s="1803"/>
      <c r="F32" s="1803"/>
      <c r="G32" s="1803"/>
      <c r="H32" s="1806"/>
      <c r="I32" s="1766"/>
      <c r="J32" s="1827"/>
      <c r="K32" s="1732"/>
      <c r="L32" s="1778"/>
      <c r="M32" s="1631"/>
      <c r="N32" s="1787"/>
      <c r="O32" s="1732"/>
      <c r="P32" s="1735"/>
      <c r="Q32" s="1735"/>
      <c r="R32" s="1723"/>
      <c r="S32" s="517" t="s">
        <v>342</v>
      </c>
      <c r="T32" s="518">
        <v>0.35</v>
      </c>
      <c r="U32" s="247">
        <v>0</v>
      </c>
      <c r="V32" s="248"/>
      <c r="W32" s="1631"/>
      <c r="X32" s="1634"/>
      <c r="Y32" s="1610"/>
      <c r="Z32" s="1610"/>
      <c r="AA32" s="249"/>
      <c r="AB32" s="250"/>
      <c r="AC32" s="249">
        <v>0</v>
      </c>
      <c r="AD32" s="645">
        <v>0</v>
      </c>
      <c r="AE32" s="1751"/>
      <c r="AF32" s="1628"/>
      <c r="AG32" s="1610"/>
      <c r="AH32" s="1610"/>
      <c r="AI32" s="249"/>
      <c r="AJ32" s="251"/>
      <c r="AK32" s="249">
        <v>0</v>
      </c>
      <c r="AL32" s="645">
        <v>0</v>
      </c>
      <c r="AM32" s="1631"/>
      <c r="AN32" s="1634"/>
      <c r="AO32" s="1610"/>
      <c r="AP32" s="1610"/>
      <c r="AQ32" s="249"/>
      <c r="AR32" s="251"/>
      <c r="AS32" s="249">
        <v>0</v>
      </c>
      <c r="AT32" s="645">
        <v>0</v>
      </c>
      <c r="AU32" s="1631"/>
      <c r="AV32" s="1634"/>
      <c r="AW32" s="1610"/>
      <c r="AX32" s="1610"/>
      <c r="AY32" s="249"/>
      <c r="AZ32" s="251"/>
      <c r="BA32" s="249">
        <v>0</v>
      </c>
      <c r="BB32" s="645">
        <v>0</v>
      </c>
      <c r="BC32" s="1631"/>
      <c r="BD32" s="1634"/>
      <c r="BE32" s="1610"/>
      <c r="BF32" s="1610"/>
      <c r="BG32" s="252"/>
      <c r="BH32" s="251"/>
      <c r="BI32" s="249">
        <v>0</v>
      </c>
      <c r="BJ32" s="645">
        <v>0</v>
      </c>
      <c r="BK32" s="1631"/>
      <c r="BL32" s="1679"/>
      <c r="BM32" s="1610"/>
      <c r="BN32" s="1610"/>
      <c r="BO32" s="253"/>
      <c r="BP32" s="251"/>
      <c r="BQ32" s="736">
        <v>5.8000000000000003E-2</v>
      </c>
      <c r="BR32" s="960">
        <v>5.8000000000000003E-2</v>
      </c>
      <c r="BS32" s="1631"/>
      <c r="BT32" s="1681"/>
      <c r="BU32" s="1610"/>
      <c r="BV32" s="1610"/>
      <c r="BW32" s="254" t="s">
        <v>343</v>
      </c>
      <c r="BX32" s="255" t="s">
        <v>288</v>
      </c>
      <c r="BY32" s="741">
        <v>5.8000000000000003E-2</v>
      </c>
      <c r="BZ32" s="1086">
        <v>5.8000000000000003E-2</v>
      </c>
      <c r="CA32" s="1683"/>
      <c r="CB32" s="1661"/>
      <c r="CC32" s="1610"/>
      <c r="CD32" s="1610"/>
      <c r="CE32" s="254" t="s">
        <v>344</v>
      </c>
      <c r="CF32" s="255" t="s">
        <v>288</v>
      </c>
      <c r="CG32" s="741">
        <v>5.8000000000000003E-2</v>
      </c>
      <c r="CH32" s="1086">
        <v>5.8000000000000003E-2</v>
      </c>
      <c r="CI32" s="1683"/>
      <c r="CJ32" s="1661"/>
      <c r="CK32" s="1610"/>
      <c r="CL32" s="1610"/>
      <c r="CM32" s="254" t="s">
        <v>345</v>
      </c>
      <c r="CN32" s="255" t="s">
        <v>288</v>
      </c>
      <c r="CO32" s="741">
        <v>5.8000000000000003E-2</v>
      </c>
      <c r="CP32" s="1086">
        <v>5.8000000000000003E-2</v>
      </c>
      <c r="CQ32" s="1683"/>
      <c r="CR32" s="1661"/>
      <c r="CS32" s="1610"/>
      <c r="CT32" s="1610"/>
      <c r="CU32" s="254" t="s">
        <v>346</v>
      </c>
      <c r="CV32" s="255" t="s">
        <v>288</v>
      </c>
      <c r="CW32" s="744">
        <v>5.8000000000000003E-2</v>
      </c>
      <c r="CX32" s="747">
        <v>0</v>
      </c>
      <c r="CY32" s="1664"/>
      <c r="CZ32" s="1667"/>
      <c r="DA32" s="1610"/>
      <c r="DB32" s="1610"/>
      <c r="DC32" s="569"/>
      <c r="DD32" s="583"/>
      <c r="DE32" s="773">
        <v>0.06</v>
      </c>
      <c r="DF32" s="787">
        <v>0</v>
      </c>
      <c r="DG32" s="1670"/>
      <c r="DH32" s="1673"/>
      <c r="DI32" s="1610"/>
      <c r="DJ32" s="1610"/>
      <c r="DK32" s="1610"/>
      <c r="DL32" s="570"/>
      <c r="DM32" s="196">
        <f t="shared" si="3"/>
        <v>0.35</v>
      </c>
      <c r="DN32" s="196" t="str">
        <f t="shared" si="4"/>
        <v>OK</v>
      </c>
      <c r="DO32" s="600">
        <f t="shared" si="0"/>
        <v>0</v>
      </c>
      <c r="DP32" s="596">
        <f t="shared" si="1"/>
        <v>0</v>
      </c>
      <c r="DQ32" s="601" t="e">
        <f t="shared" si="5"/>
        <v>#DIV/0!</v>
      </c>
      <c r="DR32" s="1615"/>
      <c r="DS32" s="1652"/>
      <c r="DT32" s="1655"/>
      <c r="DU32" s="1700"/>
      <c r="DV32" s="1700"/>
      <c r="DW32" s="1702"/>
      <c r="DX32" s="600">
        <f t="shared" si="6"/>
        <v>0</v>
      </c>
      <c r="DY32" s="596">
        <f t="shared" si="7"/>
        <v>0</v>
      </c>
      <c r="DZ32" s="601" t="e">
        <f t="shared" si="8"/>
        <v>#DIV/0!</v>
      </c>
      <c r="EA32" s="1658"/>
      <c r="EB32" s="1658"/>
      <c r="EC32" s="1608"/>
      <c r="ED32" s="1700"/>
      <c r="EE32" s="1700"/>
      <c r="EF32" s="1702"/>
      <c r="EG32" s="600">
        <f t="shared" si="9"/>
        <v>0.17400000000000002</v>
      </c>
      <c r="EH32" s="596">
        <f t="shared" si="10"/>
        <v>0.17400000000000002</v>
      </c>
      <c r="EI32" s="908">
        <f t="shared" si="11"/>
        <v>1</v>
      </c>
      <c r="EJ32" s="1694"/>
      <c r="EK32" s="1694"/>
      <c r="EL32" s="1608"/>
      <c r="EM32" s="1700"/>
      <c r="EN32" s="1700"/>
      <c r="EO32" s="1704"/>
      <c r="EP32" s="600">
        <f t="shared" si="12"/>
        <v>0.35000000000000003</v>
      </c>
      <c r="EQ32" s="596">
        <f t="shared" si="13"/>
        <v>0.23200000000000001</v>
      </c>
      <c r="ER32" s="908">
        <f t="shared" si="14"/>
        <v>0.66285714285714281</v>
      </c>
      <c r="ES32" s="1648"/>
      <c r="ET32" s="1648"/>
      <c r="EU32" s="1608"/>
      <c r="EV32" s="1700"/>
      <c r="EW32" s="1700"/>
      <c r="EX32" s="1981"/>
      <c r="EY32" s="92">
        <f t="shared" si="15"/>
        <v>0</v>
      </c>
    </row>
    <row r="33" spans="1:222" ht="90" customHeight="1" thickBot="1" x14ac:dyDescent="0.3">
      <c r="A33" s="1331"/>
      <c r="B33" s="1332"/>
      <c r="C33" s="1334"/>
      <c r="D33" s="1800"/>
      <c r="E33" s="1803"/>
      <c r="F33" s="1803"/>
      <c r="G33" s="1803"/>
      <c r="H33" s="1806"/>
      <c r="I33" s="1766"/>
      <c r="J33" s="1828"/>
      <c r="K33" s="1733"/>
      <c r="L33" s="1779"/>
      <c r="M33" s="1632"/>
      <c r="N33" s="1788"/>
      <c r="O33" s="1733"/>
      <c r="P33" s="1736"/>
      <c r="Q33" s="1736"/>
      <c r="R33" s="1724"/>
      <c r="S33" s="519" t="s">
        <v>347</v>
      </c>
      <c r="T33" s="520">
        <v>0.2</v>
      </c>
      <c r="U33" s="256">
        <v>0</v>
      </c>
      <c r="V33" s="257"/>
      <c r="W33" s="1632"/>
      <c r="X33" s="1635"/>
      <c r="Y33" s="1610"/>
      <c r="Z33" s="1610"/>
      <c r="AA33" s="258"/>
      <c r="AB33" s="259"/>
      <c r="AC33" s="258">
        <v>0</v>
      </c>
      <c r="AD33" s="646">
        <v>0</v>
      </c>
      <c r="AE33" s="1752"/>
      <c r="AF33" s="1629"/>
      <c r="AG33" s="1610"/>
      <c r="AH33" s="1610"/>
      <c r="AI33" s="258"/>
      <c r="AJ33" s="260"/>
      <c r="AK33" s="258">
        <v>0</v>
      </c>
      <c r="AL33" s="646">
        <v>0</v>
      </c>
      <c r="AM33" s="1632"/>
      <c r="AN33" s="1635"/>
      <c r="AO33" s="1610"/>
      <c r="AP33" s="1610"/>
      <c r="AQ33" s="258"/>
      <c r="AR33" s="260"/>
      <c r="AS33" s="258">
        <v>0</v>
      </c>
      <c r="AT33" s="646">
        <v>0</v>
      </c>
      <c r="AU33" s="1632"/>
      <c r="AV33" s="1635"/>
      <c r="AW33" s="1610"/>
      <c r="AX33" s="1610"/>
      <c r="AY33" s="258"/>
      <c r="AZ33" s="260"/>
      <c r="BA33" s="258">
        <v>0</v>
      </c>
      <c r="BB33" s="646">
        <v>0</v>
      </c>
      <c r="BC33" s="1632"/>
      <c r="BD33" s="1635"/>
      <c r="BE33" s="1610"/>
      <c r="BF33" s="1610"/>
      <c r="BG33" s="252"/>
      <c r="BH33" s="251"/>
      <c r="BI33" s="249">
        <v>0</v>
      </c>
      <c r="BJ33" s="645">
        <v>0</v>
      </c>
      <c r="BK33" s="1631"/>
      <c r="BL33" s="1679"/>
      <c r="BM33" s="1610"/>
      <c r="BN33" s="1610"/>
      <c r="BO33" s="253"/>
      <c r="BP33" s="251"/>
      <c r="BQ33" s="736">
        <v>3.3000000000000002E-2</v>
      </c>
      <c r="BR33" s="960">
        <v>3.3000000000000002E-2</v>
      </c>
      <c r="BS33" s="1631"/>
      <c r="BT33" s="1681"/>
      <c r="BU33" s="1610"/>
      <c r="BV33" s="1610"/>
      <c r="BW33" s="261" t="s">
        <v>348</v>
      </c>
      <c r="BX33" s="262" t="s">
        <v>288</v>
      </c>
      <c r="BY33" s="742">
        <v>3.3000000000000002E-2</v>
      </c>
      <c r="BZ33" s="1087">
        <v>3.3000000000000002E-2</v>
      </c>
      <c r="CA33" s="1684"/>
      <c r="CB33" s="1662"/>
      <c r="CC33" s="1610"/>
      <c r="CD33" s="1610"/>
      <c r="CE33" s="261" t="s">
        <v>349</v>
      </c>
      <c r="CF33" s="262" t="s">
        <v>288</v>
      </c>
      <c r="CG33" s="742">
        <v>3.3000000000000002E-2</v>
      </c>
      <c r="CH33" s="1087">
        <v>3.3000000000000002E-2</v>
      </c>
      <c r="CI33" s="1684"/>
      <c r="CJ33" s="1662"/>
      <c r="CK33" s="1610"/>
      <c r="CL33" s="1610"/>
      <c r="CM33" s="261" t="s">
        <v>350</v>
      </c>
      <c r="CN33" s="262" t="s">
        <v>288</v>
      </c>
      <c r="CO33" s="742">
        <v>3.3000000000000002E-2</v>
      </c>
      <c r="CP33" s="1087">
        <v>3.3000000000000002E-2</v>
      </c>
      <c r="CQ33" s="1684"/>
      <c r="CR33" s="1662"/>
      <c r="CS33" s="1610"/>
      <c r="CT33" s="1610"/>
      <c r="CU33" s="261" t="s">
        <v>351</v>
      </c>
      <c r="CV33" s="262" t="s">
        <v>288</v>
      </c>
      <c r="CW33" s="745">
        <v>3.3000000000000002E-2</v>
      </c>
      <c r="CX33" s="748">
        <v>0</v>
      </c>
      <c r="CY33" s="1665"/>
      <c r="CZ33" s="1668"/>
      <c r="DA33" s="1610"/>
      <c r="DB33" s="1610"/>
      <c r="DC33" s="571"/>
      <c r="DD33" s="584"/>
      <c r="DE33" s="774">
        <v>3.5000000000000003E-2</v>
      </c>
      <c r="DF33" s="788">
        <v>0</v>
      </c>
      <c r="DG33" s="1671"/>
      <c r="DH33" s="1674"/>
      <c r="DI33" s="1610"/>
      <c r="DJ33" s="1610"/>
      <c r="DK33" s="1610"/>
      <c r="DL33" s="572"/>
      <c r="DM33" s="196">
        <f t="shared" si="3"/>
        <v>0.2</v>
      </c>
      <c r="DN33" s="196" t="str">
        <f t="shared" si="4"/>
        <v>OK</v>
      </c>
      <c r="DO33" s="602">
        <f t="shared" si="0"/>
        <v>0</v>
      </c>
      <c r="DP33" s="603">
        <f t="shared" si="1"/>
        <v>0</v>
      </c>
      <c r="DQ33" s="604" t="e">
        <f t="shared" si="5"/>
        <v>#DIV/0!</v>
      </c>
      <c r="DR33" s="1616"/>
      <c r="DS33" s="1653"/>
      <c r="DT33" s="1656"/>
      <c r="DU33" s="1700"/>
      <c r="DV33" s="1700"/>
      <c r="DW33" s="1702"/>
      <c r="DX33" s="602">
        <f t="shared" si="6"/>
        <v>0</v>
      </c>
      <c r="DY33" s="603">
        <f t="shared" si="7"/>
        <v>0</v>
      </c>
      <c r="DZ33" s="604" t="e">
        <f t="shared" si="8"/>
        <v>#DIV/0!</v>
      </c>
      <c r="EA33" s="1659"/>
      <c r="EB33" s="1659"/>
      <c r="EC33" s="1650"/>
      <c r="ED33" s="1700"/>
      <c r="EE33" s="1700"/>
      <c r="EF33" s="1702"/>
      <c r="EG33" s="602">
        <f t="shared" si="9"/>
        <v>9.9000000000000005E-2</v>
      </c>
      <c r="EH33" s="603">
        <f t="shared" si="10"/>
        <v>9.9000000000000005E-2</v>
      </c>
      <c r="EI33" s="909">
        <f t="shared" si="11"/>
        <v>1</v>
      </c>
      <c r="EJ33" s="1705"/>
      <c r="EK33" s="1705"/>
      <c r="EL33" s="1650"/>
      <c r="EM33" s="1700"/>
      <c r="EN33" s="1700"/>
      <c r="EO33" s="1704"/>
      <c r="EP33" s="602">
        <f t="shared" si="12"/>
        <v>0.2</v>
      </c>
      <c r="EQ33" s="603">
        <f t="shared" si="13"/>
        <v>0.13200000000000001</v>
      </c>
      <c r="ER33" s="909">
        <f t="shared" si="14"/>
        <v>0.66</v>
      </c>
      <c r="ES33" s="1649"/>
      <c r="ET33" s="1649"/>
      <c r="EU33" s="1650"/>
      <c r="EV33" s="1700"/>
      <c r="EW33" s="1700"/>
      <c r="EX33" s="1981"/>
      <c r="EY33" s="92">
        <f t="shared" si="15"/>
        <v>0</v>
      </c>
    </row>
    <row r="34" spans="1:222" ht="47.25" customHeight="1" thickBot="1" x14ac:dyDescent="0.3">
      <c r="A34" s="1331"/>
      <c r="B34" s="1332"/>
      <c r="C34" s="1334"/>
      <c r="D34" s="1800"/>
      <c r="E34" s="1803"/>
      <c r="F34" s="1803"/>
      <c r="G34" s="1803"/>
      <c r="H34" s="1806"/>
      <c r="I34" s="1766"/>
      <c r="J34" s="1829">
        <v>4</v>
      </c>
      <c r="K34" s="1716" t="s">
        <v>352</v>
      </c>
      <c r="L34" s="1789" t="s">
        <v>353</v>
      </c>
      <c r="M34" s="1792" t="s">
        <v>276</v>
      </c>
      <c r="N34" s="1793">
        <v>263</v>
      </c>
      <c r="O34" s="1716" t="s">
        <v>354</v>
      </c>
      <c r="P34" s="1604">
        <v>0.2</v>
      </c>
      <c r="Q34" s="1604">
        <v>0.08</v>
      </c>
      <c r="R34" s="1725">
        <v>45657</v>
      </c>
      <c r="S34" s="521" t="s">
        <v>355</v>
      </c>
      <c r="T34" s="522">
        <v>0.25</v>
      </c>
      <c r="U34" s="263">
        <v>0</v>
      </c>
      <c r="V34" s="264"/>
      <c r="W34" s="1583">
        <f>SUM(U34:U36)</f>
        <v>0</v>
      </c>
      <c r="X34" s="1587">
        <f>SUM(V34:V36)</f>
        <v>0</v>
      </c>
      <c r="Y34" s="1610"/>
      <c r="Z34" s="1610"/>
      <c r="AA34" s="265"/>
      <c r="AB34" s="266"/>
      <c r="AC34" s="265">
        <v>0</v>
      </c>
      <c r="AD34" s="647">
        <v>0</v>
      </c>
      <c r="AE34" s="1737">
        <f>SUM(AC34:AC36)</f>
        <v>0</v>
      </c>
      <c r="AF34" s="1636">
        <f>SUM(AD34:AD36)</f>
        <v>0</v>
      </c>
      <c r="AG34" s="1610"/>
      <c r="AH34" s="1610"/>
      <c r="AI34" s="265"/>
      <c r="AJ34" s="267"/>
      <c r="AK34" s="265">
        <v>0</v>
      </c>
      <c r="AL34" s="647">
        <v>0</v>
      </c>
      <c r="AM34" s="1583">
        <f>SUM(AK34:AK36)</f>
        <v>0</v>
      </c>
      <c r="AN34" s="1587">
        <f>SUM(AL34:AL36)</f>
        <v>0</v>
      </c>
      <c r="AO34" s="1610"/>
      <c r="AP34" s="1610"/>
      <c r="AQ34" s="265"/>
      <c r="AR34" s="267"/>
      <c r="AS34" s="265">
        <v>0</v>
      </c>
      <c r="AT34" s="647">
        <v>0</v>
      </c>
      <c r="AU34" s="1583">
        <f>SUM(AS34:AS36)</f>
        <v>0</v>
      </c>
      <c r="AV34" s="1587">
        <f>SUM(AT34:AT36)</f>
        <v>0</v>
      </c>
      <c r="AW34" s="1610"/>
      <c r="AX34" s="1610"/>
      <c r="AY34" s="265"/>
      <c r="AZ34" s="267"/>
      <c r="BA34" s="265">
        <v>0</v>
      </c>
      <c r="BB34" s="647">
        <v>0</v>
      </c>
      <c r="BC34" s="1583">
        <f>SUM(BA34:BA36)</f>
        <v>0</v>
      </c>
      <c r="BD34" s="1587">
        <f>SUM(BB34:BB36)</f>
        <v>0</v>
      </c>
      <c r="BE34" s="1610"/>
      <c r="BF34" s="1610"/>
      <c r="BG34" s="268"/>
      <c r="BH34" s="267"/>
      <c r="BI34" s="265">
        <v>0</v>
      </c>
      <c r="BJ34" s="647">
        <v>0</v>
      </c>
      <c r="BK34" s="1583">
        <f>SUM(BI34:BI36)</f>
        <v>0</v>
      </c>
      <c r="BL34" s="1587">
        <f>SUM(BJ34:BJ36)</f>
        <v>0</v>
      </c>
      <c r="BM34" s="1610"/>
      <c r="BN34" s="1610"/>
      <c r="BO34" s="269"/>
      <c r="BP34" s="267"/>
      <c r="BQ34" s="737">
        <v>4.1000000000000002E-2</v>
      </c>
      <c r="BR34" s="961">
        <v>4.1000000000000002E-2</v>
      </c>
      <c r="BS34" s="1583">
        <f>SUM(BQ34:BQ36)</f>
        <v>0.16500000000000001</v>
      </c>
      <c r="BT34" s="1907">
        <f>SUM(BR34:BR36)</f>
        <v>0.16500000000000001</v>
      </c>
      <c r="BU34" s="1610"/>
      <c r="BV34" s="1610"/>
      <c r="BW34" s="270" t="s">
        <v>356</v>
      </c>
      <c r="BX34" s="266" t="s">
        <v>357</v>
      </c>
      <c r="BY34" s="265">
        <v>4.1000000000000002E-2</v>
      </c>
      <c r="BZ34" s="961">
        <v>4.1000000000000002E-2</v>
      </c>
      <c r="CA34" s="1583">
        <f>SUM(BY34:BY36)</f>
        <v>0.16500000000000001</v>
      </c>
      <c r="CB34" s="1739">
        <f>SUM(BZ34:BZ36)</f>
        <v>0.16500000000000001</v>
      </c>
      <c r="CC34" s="1610"/>
      <c r="CD34" s="1610"/>
      <c r="CE34" s="270" t="s">
        <v>358</v>
      </c>
      <c r="CF34" s="1058" t="s">
        <v>357</v>
      </c>
      <c r="CG34" s="265">
        <v>4.1000000000000002E-2</v>
      </c>
      <c r="CH34" s="961">
        <v>4.1000000000000002E-2</v>
      </c>
      <c r="CI34" s="1583">
        <f>SUM(CG34:CG36)</f>
        <v>0.16500000000000001</v>
      </c>
      <c r="CJ34" s="1739">
        <f>SUM(CH34:CH36)</f>
        <v>0.16500000000000001</v>
      </c>
      <c r="CK34" s="1610"/>
      <c r="CL34" s="1610"/>
      <c r="CM34" s="270" t="s">
        <v>359</v>
      </c>
      <c r="CN34" s="1058" t="s">
        <v>357</v>
      </c>
      <c r="CO34" s="265">
        <v>4.1000000000000002E-2</v>
      </c>
      <c r="CP34" s="961">
        <v>4.1000000000000002E-2</v>
      </c>
      <c r="CQ34" s="1583">
        <f>SUM(CO34:CO36)</f>
        <v>0.16500000000000001</v>
      </c>
      <c r="CR34" s="1739">
        <f>SUM(CP34:CP36)</f>
        <v>0.16500000000000001</v>
      </c>
      <c r="CS34" s="1610"/>
      <c r="CT34" s="1610"/>
      <c r="CU34" s="270" t="s">
        <v>360</v>
      </c>
      <c r="CV34" s="1058" t="s">
        <v>357</v>
      </c>
      <c r="CW34" s="265">
        <v>4.2999999999999997E-2</v>
      </c>
      <c r="CX34" s="647">
        <v>0</v>
      </c>
      <c r="CY34" s="1583">
        <f>SUM(CW34:CW36)</f>
        <v>0.17099999999999999</v>
      </c>
      <c r="CZ34" s="1587">
        <f>SUM(CX34:CX36)</f>
        <v>0</v>
      </c>
      <c r="DA34" s="1610"/>
      <c r="DB34" s="1610"/>
      <c r="DC34" s="573"/>
      <c r="DD34" s="574"/>
      <c r="DE34" s="775">
        <v>4.2999999999999997E-2</v>
      </c>
      <c r="DF34" s="789">
        <v>0</v>
      </c>
      <c r="DG34" s="1644">
        <f>SUM(DE34:DE36)</f>
        <v>0.16899999999999998</v>
      </c>
      <c r="DH34" s="1744">
        <f>SUM(DF34:DF36)</f>
        <v>0</v>
      </c>
      <c r="DI34" s="1610"/>
      <c r="DJ34" s="1610"/>
      <c r="DK34" s="1610"/>
      <c r="DL34" s="579"/>
      <c r="DM34" s="196">
        <f t="shared" si="3"/>
        <v>0.25</v>
      </c>
      <c r="DN34" s="196" t="str">
        <f t="shared" si="4"/>
        <v>OK</v>
      </c>
      <c r="DO34" s="597">
        <f t="shared" si="0"/>
        <v>0</v>
      </c>
      <c r="DP34" s="598">
        <f t="shared" si="1"/>
        <v>0</v>
      </c>
      <c r="DQ34" s="599" t="e">
        <f t="shared" si="5"/>
        <v>#DIV/0!</v>
      </c>
      <c r="DR34" s="1614">
        <f>SUM(W34+AE34+AM34)</f>
        <v>0</v>
      </c>
      <c r="DS34" s="1651">
        <f>SUM(X34+AF34+AN34)</f>
        <v>0</v>
      </c>
      <c r="DT34" s="1654" t="e">
        <f>DS34/DR34</f>
        <v>#DIV/0!</v>
      </c>
      <c r="DU34" s="1700"/>
      <c r="DV34" s="1700"/>
      <c r="DW34" s="1702"/>
      <c r="DX34" s="597">
        <f t="shared" si="6"/>
        <v>0</v>
      </c>
      <c r="DY34" s="598">
        <f t="shared" si="7"/>
        <v>0</v>
      </c>
      <c r="DZ34" s="599" t="e">
        <f t="shared" si="8"/>
        <v>#DIV/0!</v>
      </c>
      <c r="EA34" s="1696">
        <f>W34+AE34+AM34+AU34+BC34+BK34</f>
        <v>0</v>
      </c>
      <c r="EB34" s="1696">
        <f>X34+AF34+AN34+AV34+BD34+BL34</f>
        <v>0</v>
      </c>
      <c r="EC34" s="1607" t="e">
        <f>EB34/EA34</f>
        <v>#DIV/0!</v>
      </c>
      <c r="ED34" s="1700"/>
      <c r="EE34" s="1700"/>
      <c r="EF34" s="1702"/>
      <c r="EG34" s="597">
        <f t="shared" si="9"/>
        <v>0.123</v>
      </c>
      <c r="EH34" s="598">
        <f t="shared" si="10"/>
        <v>0.123</v>
      </c>
      <c r="EI34" s="907">
        <f t="shared" si="11"/>
        <v>1</v>
      </c>
      <c r="EJ34" s="1647">
        <f>W34+AE34+AM34+AU34+BC34+BK34+BS34+CA34+CI34</f>
        <v>0.495</v>
      </c>
      <c r="EK34" s="1647">
        <f>X34+AF34+AN34+AV34+BD34+BL34+BT34+CB34+CJ34</f>
        <v>0.495</v>
      </c>
      <c r="EL34" s="1607">
        <f>EK34/EJ34</f>
        <v>1</v>
      </c>
      <c r="EM34" s="1700"/>
      <c r="EN34" s="1700"/>
      <c r="EO34" s="1704"/>
      <c r="EP34" s="597">
        <f t="shared" si="12"/>
        <v>0.25</v>
      </c>
      <c r="EQ34" s="598">
        <f t="shared" si="13"/>
        <v>0.16400000000000001</v>
      </c>
      <c r="ER34" s="907">
        <f t="shared" si="14"/>
        <v>0.65600000000000003</v>
      </c>
      <c r="ES34" s="1647">
        <f>+W34+AE34+AM34+AU34+BC34+BK34+BS34+CA34+CI34+CQ34+CY34+DG34</f>
        <v>1</v>
      </c>
      <c r="ET34" s="1647">
        <f>+X34+AF34+AN34+AV34+BD34+BL34+BT34+CB34+CJ34+CR34+CZ34+DH34</f>
        <v>0.66</v>
      </c>
      <c r="EU34" s="1607">
        <f>ET34/ES34</f>
        <v>0.66</v>
      </c>
      <c r="EV34" s="1700"/>
      <c r="EW34" s="1700"/>
      <c r="EX34" s="1981"/>
      <c r="EY34" s="92">
        <f t="shared" si="15"/>
        <v>0</v>
      </c>
    </row>
    <row r="35" spans="1:222" ht="55.5" customHeight="1" x14ac:dyDescent="0.25">
      <c r="A35" s="1331"/>
      <c r="B35" s="1332"/>
      <c r="C35" s="1334"/>
      <c r="D35" s="1800"/>
      <c r="E35" s="1803"/>
      <c r="F35" s="1803"/>
      <c r="G35" s="1803"/>
      <c r="H35" s="1806"/>
      <c r="I35" s="1766"/>
      <c r="J35" s="1830"/>
      <c r="K35" s="1717"/>
      <c r="L35" s="1790"/>
      <c r="M35" s="1584"/>
      <c r="N35" s="1794"/>
      <c r="O35" s="1717"/>
      <c r="P35" s="1605"/>
      <c r="Q35" s="1605"/>
      <c r="R35" s="1726"/>
      <c r="S35" s="523" t="s">
        <v>361</v>
      </c>
      <c r="T35" s="524">
        <v>0.5</v>
      </c>
      <c r="U35" s="271">
        <v>0</v>
      </c>
      <c r="V35" s="272"/>
      <c r="W35" s="1584"/>
      <c r="X35" s="1588"/>
      <c r="Y35" s="1610"/>
      <c r="Z35" s="1610"/>
      <c r="AA35" s="273"/>
      <c r="AB35" s="274"/>
      <c r="AC35" s="273">
        <v>0</v>
      </c>
      <c r="AD35" s="648">
        <v>0</v>
      </c>
      <c r="AE35" s="1738"/>
      <c r="AF35" s="1637"/>
      <c r="AG35" s="1610"/>
      <c r="AH35" s="1610"/>
      <c r="AI35" s="273"/>
      <c r="AJ35" s="275"/>
      <c r="AK35" s="273">
        <v>0</v>
      </c>
      <c r="AL35" s="648">
        <v>0</v>
      </c>
      <c r="AM35" s="1584"/>
      <c r="AN35" s="1588"/>
      <c r="AO35" s="1610"/>
      <c r="AP35" s="1610"/>
      <c r="AQ35" s="273"/>
      <c r="AR35" s="275"/>
      <c r="AS35" s="273">
        <v>0</v>
      </c>
      <c r="AT35" s="648">
        <v>0</v>
      </c>
      <c r="AU35" s="1584"/>
      <c r="AV35" s="1588"/>
      <c r="AW35" s="1610"/>
      <c r="AX35" s="1610"/>
      <c r="AY35" s="273"/>
      <c r="AZ35" s="275"/>
      <c r="BA35" s="273">
        <v>0</v>
      </c>
      <c r="BB35" s="648">
        <v>0</v>
      </c>
      <c r="BC35" s="1584"/>
      <c r="BD35" s="1588"/>
      <c r="BE35" s="1610"/>
      <c r="BF35" s="1610"/>
      <c r="BG35" s="276"/>
      <c r="BH35" s="275"/>
      <c r="BI35" s="273">
        <v>0</v>
      </c>
      <c r="BJ35" s="648">
        <v>0</v>
      </c>
      <c r="BK35" s="1584"/>
      <c r="BL35" s="1588"/>
      <c r="BM35" s="1610"/>
      <c r="BN35" s="1610"/>
      <c r="BO35" s="277"/>
      <c r="BP35" s="275"/>
      <c r="BQ35" s="738">
        <v>8.3000000000000004E-2</v>
      </c>
      <c r="BR35" s="962">
        <v>8.3000000000000004E-2</v>
      </c>
      <c r="BS35" s="1584"/>
      <c r="BT35" s="1908"/>
      <c r="BU35" s="1610"/>
      <c r="BV35" s="1610"/>
      <c r="BW35" s="278" t="s">
        <v>362</v>
      </c>
      <c r="BX35" s="274" t="s">
        <v>363</v>
      </c>
      <c r="BY35" s="273">
        <v>8.3000000000000004E-2</v>
      </c>
      <c r="BZ35" s="962">
        <v>8.3000000000000004E-2</v>
      </c>
      <c r="CA35" s="1584"/>
      <c r="CB35" s="1740"/>
      <c r="CC35" s="1610"/>
      <c r="CD35" s="1610"/>
      <c r="CE35" s="278" t="s">
        <v>364</v>
      </c>
      <c r="CF35" s="1059" t="s">
        <v>363</v>
      </c>
      <c r="CG35" s="738">
        <v>8.3000000000000004E-2</v>
      </c>
      <c r="CH35" s="962">
        <v>8.3000000000000004E-2</v>
      </c>
      <c r="CI35" s="1584"/>
      <c r="CJ35" s="1740"/>
      <c r="CK35" s="1610"/>
      <c r="CL35" s="1610"/>
      <c r="CM35" s="278" t="s">
        <v>365</v>
      </c>
      <c r="CN35" s="1059" t="s">
        <v>363</v>
      </c>
      <c r="CO35" s="273">
        <v>8.3000000000000004E-2</v>
      </c>
      <c r="CP35" s="962">
        <v>8.3000000000000004E-2</v>
      </c>
      <c r="CQ35" s="1584"/>
      <c r="CR35" s="1740"/>
      <c r="CS35" s="1610"/>
      <c r="CT35" s="1610"/>
      <c r="CU35" s="278" t="s">
        <v>366</v>
      </c>
      <c r="CV35" s="1059" t="s">
        <v>363</v>
      </c>
      <c r="CW35" s="273">
        <v>8.5000000000000006E-2</v>
      </c>
      <c r="CX35" s="648">
        <v>0</v>
      </c>
      <c r="CY35" s="1584"/>
      <c r="CZ35" s="1588"/>
      <c r="DA35" s="1610"/>
      <c r="DB35" s="1610"/>
      <c r="DC35" s="575"/>
      <c r="DD35" s="576"/>
      <c r="DE35" s="776">
        <v>8.3000000000000004E-2</v>
      </c>
      <c r="DF35" s="790">
        <v>0</v>
      </c>
      <c r="DG35" s="1645"/>
      <c r="DH35" s="1745"/>
      <c r="DI35" s="1610"/>
      <c r="DJ35" s="1610"/>
      <c r="DK35" s="1610"/>
      <c r="DL35" s="580"/>
      <c r="DM35" s="196">
        <f t="shared" si="3"/>
        <v>0.5</v>
      </c>
      <c r="DN35" s="196" t="str">
        <f t="shared" si="4"/>
        <v>OK</v>
      </c>
      <c r="DO35" s="600">
        <f t="shared" si="0"/>
        <v>0</v>
      </c>
      <c r="DP35" s="596">
        <f t="shared" si="1"/>
        <v>0</v>
      </c>
      <c r="DQ35" s="601" t="e">
        <f t="shared" si="5"/>
        <v>#DIV/0!</v>
      </c>
      <c r="DR35" s="1615"/>
      <c r="DS35" s="1652"/>
      <c r="DT35" s="1655"/>
      <c r="DU35" s="1700"/>
      <c r="DV35" s="1700"/>
      <c r="DW35" s="1702"/>
      <c r="DX35" s="600">
        <f t="shared" si="6"/>
        <v>0</v>
      </c>
      <c r="DY35" s="596">
        <f t="shared" si="7"/>
        <v>0</v>
      </c>
      <c r="DZ35" s="601" t="e">
        <f t="shared" si="8"/>
        <v>#DIV/0!</v>
      </c>
      <c r="EA35" s="1697"/>
      <c r="EB35" s="1697"/>
      <c r="EC35" s="1608"/>
      <c r="ED35" s="1700"/>
      <c r="EE35" s="1700"/>
      <c r="EF35" s="1702"/>
      <c r="EG35" s="600">
        <f t="shared" si="9"/>
        <v>0.249</v>
      </c>
      <c r="EH35" s="596">
        <f t="shared" si="10"/>
        <v>0.249</v>
      </c>
      <c r="EI35" s="908">
        <f t="shared" si="11"/>
        <v>1</v>
      </c>
      <c r="EJ35" s="1694"/>
      <c r="EK35" s="1694"/>
      <c r="EL35" s="1608"/>
      <c r="EM35" s="1700"/>
      <c r="EN35" s="1700"/>
      <c r="EO35" s="1704"/>
      <c r="EP35" s="600">
        <f t="shared" si="12"/>
        <v>0.5</v>
      </c>
      <c r="EQ35" s="596">
        <f t="shared" si="13"/>
        <v>0.33200000000000002</v>
      </c>
      <c r="ER35" s="908">
        <f t="shared" si="14"/>
        <v>0.66400000000000003</v>
      </c>
      <c r="ES35" s="1648"/>
      <c r="ET35" s="1648"/>
      <c r="EU35" s="1608"/>
      <c r="EV35" s="1700"/>
      <c r="EW35" s="1700"/>
      <c r="EX35" s="1981"/>
      <c r="EY35" s="92">
        <f t="shared" si="15"/>
        <v>0</v>
      </c>
    </row>
    <row r="36" spans="1:222" ht="54.75" customHeight="1" thickBot="1" x14ac:dyDescent="0.3">
      <c r="A36" s="1331"/>
      <c r="B36" s="1332"/>
      <c r="C36" s="1334"/>
      <c r="D36" s="1801"/>
      <c r="E36" s="1804"/>
      <c r="F36" s="1804"/>
      <c r="G36" s="1804"/>
      <c r="H36" s="1807"/>
      <c r="I36" s="1767"/>
      <c r="J36" s="1830"/>
      <c r="K36" s="1718"/>
      <c r="L36" s="1791"/>
      <c r="M36" s="1584"/>
      <c r="N36" s="1795"/>
      <c r="O36" s="1718"/>
      <c r="P36" s="1606"/>
      <c r="Q36" s="1606"/>
      <c r="R36" s="1726"/>
      <c r="S36" s="525" t="s">
        <v>367</v>
      </c>
      <c r="T36" s="526">
        <v>0.25</v>
      </c>
      <c r="U36" s="303">
        <v>0</v>
      </c>
      <c r="V36" s="304"/>
      <c r="W36" s="1584"/>
      <c r="X36" s="1588"/>
      <c r="Y36" s="1610"/>
      <c r="Z36" s="1610"/>
      <c r="AA36" s="305"/>
      <c r="AB36" s="306"/>
      <c r="AC36" s="305">
        <v>0</v>
      </c>
      <c r="AD36" s="649">
        <v>0</v>
      </c>
      <c r="AE36" s="1738"/>
      <c r="AF36" s="1637"/>
      <c r="AG36" s="1610"/>
      <c r="AH36" s="1610"/>
      <c r="AI36" s="305"/>
      <c r="AJ36" s="307"/>
      <c r="AK36" s="305">
        <v>0</v>
      </c>
      <c r="AL36" s="649">
        <v>0</v>
      </c>
      <c r="AM36" s="1584"/>
      <c r="AN36" s="1588"/>
      <c r="AO36" s="1610"/>
      <c r="AP36" s="1610"/>
      <c r="AQ36" s="305"/>
      <c r="AR36" s="307"/>
      <c r="AS36" s="305">
        <v>0</v>
      </c>
      <c r="AT36" s="649">
        <v>0</v>
      </c>
      <c r="AU36" s="1584"/>
      <c r="AV36" s="1588"/>
      <c r="AW36" s="1610"/>
      <c r="AX36" s="1610"/>
      <c r="AY36" s="305"/>
      <c r="AZ36" s="307"/>
      <c r="BA36" s="305">
        <v>0</v>
      </c>
      <c r="BB36" s="649">
        <v>0</v>
      </c>
      <c r="BC36" s="1584"/>
      <c r="BD36" s="1588"/>
      <c r="BE36" s="1610"/>
      <c r="BF36" s="1610"/>
      <c r="BG36" s="308"/>
      <c r="BH36" s="307"/>
      <c r="BI36" s="305">
        <v>0</v>
      </c>
      <c r="BJ36" s="649">
        <v>0</v>
      </c>
      <c r="BK36" s="1584"/>
      <c r="BL36" s="1588"/>
      <c r="BM36" s="1610"/>
      <c r="BN36" s="1610"/>
      <c r="BO36" s="309"/>
      <c r="BP36" s="307"/>
      <c r="BQ36" s="739">
        <v>4.1000000000000002E-2</v>
      </c>
      <c r="BR36" s="963">
        <v>4.1000000000000002E-2</v>
      </c>
      <c r="BS36" s="1584"/>
      <c r="BT36" s="1908"/>
      <c r="BU36" s="1610"/>
      <c r="BV36" s="1610"/>
      <c r="BW36" s="310" t="s">
        <v>368</v>
      </c>
      <c r="BX36" s="306" t="s">
        <v>369</v>
      </c>
      <c r="BY36" s="305">
        <v>4.1000000000000002E-2</v>
      </c>
      <c r="BZ36" s="963">
        <v>4.1000000000000002E-2</v>
      </c>
      <c r="CA36" s="1584"/>
      <c r="CB36" s="1740"/>
      <c r="CC36" s="1610"/>
      <c r="CD36" s="1610"/>
      <c r="CE36" s="310" t="s">
        <v>370</v>
      </c>
      <c r="CF36" s="1060" t="s">
        <v>369</v>
      </c>
      <c r="CG36" s="739">
        <v>4.1000000000000002E-2</v>
      </c>
      <c r="CH36" s="963">
        <v>4.1000000000000002E-2</v>
      </c>
      <c r="CI36" s="1584"/>
      <c r="CJ36" s="1740"/>
      <c r="CK36" s="1610"/>
      <c r="CL36" s="1610"/>
      <c r="CM36" s="310" t="s">
        <v>370</v>
      </c>
      <c r="CN36" s="1060" t="s">
        <v>369</v>
      </c>
      <c r="CO36" s="305">
        <v>4.1000000000000002E-2</v>
      </c>
      <c r="CP36" s="963">
        <v>4.1000000000000002E-2</v>
      </c>
      <c r="CQ36" s="1584"/>
      <c r="CR36" s="1740"/>
      <c r="CS36" s="1610"/>
      <c r="CT36" s="1610"/>
      <c r="CU36" s="310" t="s">
        <v>371</v>
      </c>
      <c r="CV36" s="1060" t="s">
        <v>369</v>
      </c>
      <c r="CW36" s="305">
        <v>4.2999999999999997E-2</v>
      </c>
      <c r="CX36" s="649">
        <v>0</v>
      </c>
      <c r="CY36" s="1584"/>
      <c r="CZ36" s="1588"/>
      <c r="DA36" s="1610"/>
      <c r="DB36" s="1610"/>
      <c r="DC36" s="577"/>
      <c r="DD36" s="578"/>
      <c r="DE36" s="777">
        <v>4.2999999999999997E-2</v>
      </c>
      <c r="DF36" s="791">
        <v>0</v>
      </c>
      <c r="DG36" s="1646"/>
      <c r="DH36" s="1746"/>
      <c r="DI36" s="1610"/>
      <c r="DJ36" s="1610"/>
      <c r="DK36" s="1610"/>
      <c r="DL36" s="581"/>
      <c r="DM36" s="196">
        <f t="shared" si="3"/>
        <v>0.25</v>
      </c>
      <c r="DN36" s="196" t="str">
        <f t="shared" si="4"/>
        <v>OK</v>
      </c>
      <c r="DO36" s="625">
        <f t="shared" si="0"/>
        <v>0</v>
      </c>
      <c r="DP36" s="626">
        <f t="shared" si="1"/>
        <v>0</v>
      </c>
      <c r="DQ36" s="627" t="e">
        <f t="shared" si="5"/>
        <v>#DIV/0!</v>
      </c>
      <c r="DR36" s="1626"/>
      <c r="DS36" s="1714"/>
      <c r="DT36" s="1715"/>
      <c r="DU36" s="1700"/>
      <c r="DV36" s="1700"/>
      <c r="DW36" s="1702"/>
      <c r="DX36" s="625">
        <f t="shared" si="6"/>
        <v>0</v>
      </c>
      <c r="DY36" s="626">
        <f t="shared" si="7"/>
        <v>0</v>
      </c>
      <c r="DZ36" s="627" t="e">
        <f t="shared" si="8"/>
        <v>#DIV/0!</v>
      </c>
      <c r="EA36" s="1697"/>
      <c r="EB36" s="1697"/>
      <c r="EC36" s="1608"/>
      <c r="ED36" s="1700"/>
      <c r="EE36" s="1700"/>
      <c r="EF36" s="1702"/>
      <c r="EG36" s="625">
        <f t="shared" si="9"/>
        <v>0.123</v>
      </c>
      <c r="EH36" s="626">
        <f t="shared" si="10"/>
        <v>0.123</v>
      </c>
      <c r="EI36" s="910">
        <f t="shared" si="11"/>
        <v>1</v>
      </c>
      <c r="EJ36" s="1694"/>
      <c r="EK36" s="1694"/>
      <c r="EL36" s="1608"/>
      <c r="EM36" s="1700"/>
      <c r="EN36" s="1700"/>
      <c r="EO36" s="1704"/>
      <c r="EP36" s="625">
        <f t="shared" si="12"/>
        <v>0.25</v>
      </c>
      <c r="EQ36" s="626">
        <f t="shared" si="13"/>
        <v>0.16400000000000001</v>
      </c>
      <c r="ER36" s="910">
        <f t="shared" si="14"/>
        <v>0.65600000000000003</v>
      </c>
      <c r="ES36" s="1648"/>
      <c r="ET36" s="1648"/>
      <c r="EU36" s="1608"/>
      <c r="EV36" s="1700"/>
      <c r="EW36" s="1700"/>
      <c r="EX36" s="1981"/>
      <c r="EY36" s="92">
        <f t="shared" si="15"/>
        <v>0</v>
      </c>
    </row>
    <row r="37" spans="1:222" s="93" customFormat="1" ht="47.25" customHeight="1" thickBot="1" x14ac:dyDescent="0.3">
      <c r="A37" s="1331"/>
      <c r="B37" s="1332"/>
      <c r="C37" s="1334"/>
      <c r="D37" s="1600">
        <v>2</v>
      </c>
      <c r="E37" s="1342" t="s">
        <v>53</v>
      </c>
      <c r="F37" s="1342" t="s">
        <v>372</v>
      </c>
      <c r="G37" s="1358" t="s">
        <v>276</v>
      </c>
      <c r="H37" s="1363">
        <v>600</v>
      </c>
      <c r="I37" s="1371">
        <v>0.1</v>
      </c>
      <c r="J37" s="1602">
        <v>5</v>
      </c>
      <c r="K37" s="1595" t="s">
        <v>373</v>
      </c>
      <c r="L37" s="1597" t="s">
        <v>374</v>
      </c>
      <c r="M37" s="1599" t="s">
        <v>276</v>
      </c>
      <c r="N37" s="1599">
        <v>600</v>
      </c>
      <c r="O37" s="1595" t="s">
        <v>306</v>
      </c>
      <c r="P37" s="1567">
        <v>1</v>
      </c>
      <c r="Q37" s="1567">
        <v>0.02</v>
      </c>
      <c r="R37" s="1585">
        <v>45657</v>
      </c>
      <c r="S37" s="404" t="s">
        <v>375</v>
      </c>
      <c r="T37" s="527">
        <v>0.3</v>
      </c>
      <c r="U37" s="311">
        <v>0</v>
      </c>
      <c r="V37" s="312"/>
      <c r="W37" s="1539">
        <f>SUM(U37:U38)</f>
        <v>0</v>
      </c>
      <c r="X37" s="1541">
        <f>SUM(V37:V38)</f>
        <v>0</v>
      </c>
      <c r="Y37" s="1557">
        <f>+W37*$P$37</f>
        <v>0</v>
      </c>
      <c r="Z37" s="1557">
        <f>+X37*$P$37</f>
        <v>0</v>
      </c>
      <c r="AA37" s="314"/>
      <c r="AB37" s="313"/>
      <c r="AC37" s="314">
        <v>0</v>
      </c>
      <c r="AD37" s="312">
        <v>0</v>
      </c>
      <c r="AE37" s="1571">
        <f>SUM(AC37:AC38)</f>
        <v>0</v>
      </c>
      <c r="AF37" s="1573">
        <f>SUM(AD37:AD38)</f>
        <v>0</v>
      </c>
      <c r="AG37" s="1557">
        <f>+AE37*$P$37</f>
        <v>0</v>
      </c>
      <c r="AH37" s="1557">
        <f>+AF37*$P$37</f>
        <v>0</v>
      </c>
      <c r="AI37" s="311"/>
      <c r="AJ37" s="315"/>
      <c r="AK37" s="314">
        <v>0</v>
      </c>
      <c r="AL37" s="312">
        <v>0</v>
      </c>
      <c r="AM37" s="1539">
        <f>SUM(AK37:AK38)</f>
        <v>0</v>
      </c>
      <c r="AN37" s="1581">
        <f>SUM(AL37:AL38)</f>
        <v>0</v>
      </c>
      <c r="AO37" s="1557">
        <f>+AM37*$P$37</f>
        <v>0</v>
      </c>
      <c r="AP37" s="1557">
        <f>+AN37*$P$37</f>
        <v>0</v>
      </c>
      <c r="AQ37" s="311"/>
      <c r="AR37" s="315"/>
      <c r="AS37" s="314">
        <v>0</v>
      </c>
      <c r="AT37" s="312">
        <v>0</v>
      </c>
      <c r="AU37" s="1539">
        <f>SUM(AS37:AS38)</f>
        <v>0</v>
      </c>
      <c r="AV37" s="1581">
        <f>SUM(AT37:AT38)</f>
        <v>0</v>
      </c>
      <c r="AW37" s="1557">
        <f>+AU37*$P$37</f>
        <v>0</v>
      </c>
      <c r="AX37" s="1557">
        <f>+AV37*$P$37</f>
        <v>0</v>
      </c>
      <c r="AY37" s="311"/>
      <c r="AZ37" s="315"/>
      <c r="BA37" s="314">
        <v>0</v>
      </c>
      <c r="BB37" s="312">
        <v>0</v>
      </c>
      <c r="BC37" s="1539">
        <f>SUM(BA37:BA38)</f>
        <v>0</v>
      </c>
      <c r="BD37" s="1581">
        <f>SUM(BB37:BB38)</f>
        <v>0</v>
      </c>
      <c r="BE37" s="1557">
        <f>+BC37*$P$37</f>
        <v>0</v>
      </c>
      <c r="BF37" s="1557">
        <f>+BD37*$P$37</f>
        <v>0</v>
      </c>
      <c r="BG37" s="318"/>
      <c r="BH37" s="315"/>
      <c r="BI37" s="314">
        <v>0</v>
      </c>
      <c r="BJ37" s="312">
        <v>0</v>
      </c>
      <c r="BK37" s="1539">
        <f>SUM(BI37:BI38)</f>
        <v>0</v>
      </c>
      <c r="BL37" s="1581">
        <f>SUM(BJ37:BJ38)</f>
        <v>0</v>
      </c>
      <c r="BM37" s="1557">
        <f>+BK37*$P$37</f>
        <v>0</v>
      </c>
      <c r="BN37" s="1557">
        <f>+BL37*$P$37</f>
        <v>0</v>
      </c>
      <c r="BO37" s="319"/>
      <c r="BP37" s="315"/>
      <c r="BQ37" s="311">
        <v>0.05</v>
      </c>
      <c r="BR37" s="964">
        <v>0</v>
      </c>
      <c r="BS37" s="1539">
        <f>SUM(BQ37:BQ38)</f>
        <v>0.16600000000000001</v>
      </c>
      <c r="BT37" s="1549">
        <f>SUM(BR37:BR38)</f>
        <v>0</v>
      </c>
      <c r="BU37" s="1557">
        <f>+BS37*$P$37</f>
        <v>0.16600000000000001</v>
      </c>
      <c r="BV37" s="1557">
        <f>+BT37*$P$37</f>
        <v>0</v>
      </c>
      <c r="BW37" s="622" t="s">
        <v>376</v>
      </c>
      <c r="BX37" s="623" t="s">
        <v>92</v>
      </c>
      <c r="BY37" s="621">
        <v>0.05</v>
      </c>
      <c r="BZ37" s="1088">
        <v>0.05</v>
      </c>
      <c r="CA37" s="1543">
        <f>SUM(BY37:BY38)</f>
        <v>0.16600000000000001</v>
      </c>
      <c r="CB37" s="1551">
        <f>SUM(BZ37:BZ38)</f>
        <v>0.16600000000000001</v>
      </c>
      <c r="CC37" s="1557">
        <f>+CA37*$P$37</f>
        <v>0.16600000000000001</v>
      </c>
      <c r="CD37" s="1557">
        <f>+CB37*$P$37</f>
        <v>0.16600000000000001</v>
      </c>
      <c r="CE37" s="622" t="s">
        <v>376</v>
      </c>
      <c r="CF37" s="1061" t="s">
        <v>92</v>
      </c>
      <c r="CG37" s="311">
        <v>0.05</v>
      </c>
      <c r="CH37" s="964">
        <v>0.05</v>
      </c>
      <c r="CI37" s="1553">
        <f>SUM(CG37:CG38)</f>
        <v>0.16600000000000001</v>
      </c>
      <c r="CJ37" s="1555">
        <f>SUM(CH37:CH38)</f>
        <v>0.11</v>
      </c>
      <c r="CK37" s="1557">
        <f>+CI37*$P$37</f>
        <v>0.16600000000000001</v>
      </c>
      <c r="CL37" s="1557">
        <f>+CJ37*$P$37</f>
        <v>0.11</v>
      </c>
      <c r="CM37" s="622" t="s">
        <v>377</v>
      </c>
      <c r="CN37" s="1061" t="s">
        <v>92</v>
      </c>
      <c r="CO37" s="311">
        <v>0.05</v>
      </c>
      <c r="CP37" s="964">
        <v>0.03</v>
      </c>
      <c r="CQ37" s="1553">
        <f>SUM(CO37:CO38)</f>
        <v>0.16600000000000001</v>
      </c>
      <c r="CR37" s="1555">
        <f>SUM(CP37:CP38)</f>
        <v>0.09</v>
      </c>
      <c r="CS37" s="1557">
        <f>+CQ37*$P$37</f>
        <v>0.16600000000000001</v>
      </c>
      <c r="CT37" s="1557">
        <f>+CR37*$P$37</f>
        <v>0.09</v>
      </c>
      <c r="CU37" s="622" t="s">
        <v>378</v>
      </c>
      <c r="CV37" s="1061" t="s">
        <v>92</v>
      </c>
      <c r="CW37" s="311">
        <v>0.05</v>
      </c>
      <c r="CX37" s="312">
        <v>0</v>
      </c>
      <c r="CY37" s="1539">
        <f>SUM(CW37:CW38)</f>
        <v>0.16600000000000001</v>
      </c>
      <c r="CZ37" s="1541">
        <f>SUM(CX37:CX38)</f>
        <v>0</v>
      </c>
      <c r="DA37" s="1557">
        <f>+CY37*$P$37</f>
        <v>0.16600000000000001</v>
      </c>
      <c r="DB37" s="1557">
        <f>+CZ37*$P$37</f>
        <v>0</v>
      </c>
      <c r="DC37" s="615"/>
      <c r="DD37" s="616"/>
      <c r="DE37" s="621">
        <v>0.05</v>
      </c>
      <c r="DF37" s="617">
        <v>0</v>
      </c>
      <c r="DG37" s="1543">
        <f>SUM(DE37:DE38)</f>
        <v>0.16999999999999998</v>
      </c>
      <c r="DH37" s="1545">
        <f>SUM(DF37:DF38)</f>
        <v>0</v>
      </c>
      <c r="DI37" s="1557">
        <f>+DG37*$P$37</f>
        <v>0.16999999999999998</v>
      </c>
      <c r="DJ37" s="1557">
        <f>+DH37*$P$37</f>
        <v>0</v>
      </c>
      <c r="DK37" s="1557"/>
      <c r="DL37" s="618"/>
      <c r="DM37" s="196">
        <f t="shared" si="3"/>
        <v>0.3</v>
      </c>
      <c r="DN37" s="196" t="str">
        <f t="shared" si="4"/>
        <v>OK</v>
      </c>
      <c r="DO37" s="597">
        <f t="shared" si="0"/>
        <v>0</v>
      </c>
      <c r="DP37" s="632">
        <f t="shared" si="1"/>
        <v>0</v>
      </c>
      <c r="DQ37" s="613" t="e">
        <f t="shared" si="5"/>
        <v>#DIV/0!</v>
      </c>
      <c r="DR37" s="1547">
        <f>SUM(W37+AE37+AM37)</f>
        <v>0</v>
      </c>
      <c r="DS37" s="1547">
        <f>SUM(X37+AF37+AN37)</f>
        <v>0</v>
      </c>
      <c r="DT37" s="1560" t="e">
        <f>+DS37/DR37</f>
        <v>#DIV/0!</v>
      </c>
      <c r="DU37" s="1980">
        <f>SUM(Y37+AG37+AO37)</f>
        <v>0</v>
      </c>
      <c r="DV37" s="1980">
        <f>SUM(Z37+AH37+AP37)</f>
        <v>0</v>
      </c>
      <c r="DW37" s="1980" t="e">
        <f>+DV37/DU37</f>
        <v>#DIV/0!</v>
      </c>
      <c r="DX37" s="607">
        <f t="shared" si="6"/>
        <v>0</v>
      </c>
      <c r="DY37" s="598">
        <f t="shared" si="7"/>
        <v>0</v>
      </c>
      <c r="DZ37" s="628" t="e">
        <f t="shared" si="8"/>
        <v>#DIV/0!</v>
      </c>
      <c r="EA37" s="1547">
        <f>W37+AE37+AM37+AU37+BC37+BK37</f>
        <v>0</v>
      </c>
      <c r="EB37" s="1547">
        <f>X37+AF37+AN37+AV37+BD37+BL37</f>
        <v>0</v>
      </c>
      <c r="EC37" s="1560" t="e">
        <f>+EB37/EA37</f>
        <v>#DIV/0!</v>
      </c>
      <c r="ED37" s="1980">
        <f>Y37+AG37+AO37+AW37+BE37+BM37</f>
        <v>0</v>
      </c>
      <c r="EE37" s="1980">
        <f>Z37+AH37+AP37+AX37+BF37+BN37</f>
        <v>0</v>
      </c>
      <c r="EF37" s="1980" t="e">
        <f>+EE37/ED37</f>
        <v>#DIV/0!</v>
      </c>
      <c r="EG37" s="607">
        <f t="shared" si="9"/>
        <v>0.15000000000000002</v>
      </c>
      <c r="EH37" s="598">
        <f t="shared" si="10"/>
        <v>0.1</v>
      </c>
      <c r="EI37" s="907">
        <f t="shared" si="11"/>
        <v>0.66666666666666663</v>
      </c>
      <c r="EJ37" s="1547">
        <f>W37+AE37+AM37+AU37+BC37+BK37+BS37+CA37+CI37</f>
        <v>0.498</v>
      </c>
      <c r="EK37" s="1547">
        <f>X37+AF37+AN37+AV37+BD37+BL37+BT37+CB37+CJ37</f>
        <v>0.27600000000000002</v>
      </c>
      <c r="EL37" s="1560">
        <f>+EK37/EJ37</f>
        <v>0.55421686746987953</v>
      </c>
      <c r="EM37" s="1699">
        <f>Y37+AG37+AO37+AW37+BE37+BM37+BU37+CC37+CK37</f>
        <v>0.498</v>
      </c>
      <c r="EN37" s="1699">
        <f>Z37+AH37+AP37+AX37+BF37+BN37+BV37+CD37+CL37</f>
        <v>0.27600000000000002</v>
      </c>
      <c r="EO37" s="1980">
        <f>+EN37/EM37</f>
        <v>0.55421686746987953</v>
      </c>
      <c r="EP37" s="607">
        <f t="shared" si="12"/>
        <v>0.3</v>
      </c>
      <c r="EQ37" s="598">
        <f t="shared" si="13"/>
        <v>0.13</v>
      </c>
      <c r="ER37" s="915">
        <f t="shared" si="14"/>
        <v>0.43333333333333335</v>
      </c>
      <c r="ES37" s="1562">
        <f>+W37+AE37+AM37+AU37+BC37+BK37+BS37+CA37+CI37+CQ37+CY37+DG37</f>
        <v>1</v>
      </c>
      <c r="ET37" s="1562">
        <f>+X37+AF37+AN37+AV37+BD37+BL37+BT37+CB37+CJ37+CR37+CZ37+DH37</f>
        <v>0.36599999999999999</v>
      </c>
      <c r="EU37" s="1564">
        <f>+ET37/ES37</f>
        <v>0.36599999999999999</v>
      </c>
      <c r="EV37" s="1984">
        <f>Y37+AG37+AO37+AW37+BE37+BM37+BU37+CC37+CK37+CS37+DA37+DI37</f>
        <v>1</v>
      </c>
      <c r="EW37" s="1984">
        <f>Z37+AH37+AP37+AX37+BF37+BN37+BV37+CD37+CL37+CT37+DB37+DJ37</f>
        <v>0.36599999999999999</v>
      </c>
      <c r="EX37" s="1980">
        <f>+EW37/EV37</f>
        <v>0.36599999999999999</v>
      </c>
      <c r="EY37" s="92">
        <f t="shared" si="15"/>
        <v>0</v>
      </c>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90"/>
      <c r="GE37" s="90"/>
      <c r="GF37" s="90"/>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row>
    <row r="38" spans="1:222" s="93" customFormat="1" ht="69.75" customHeight="1" thickBot="1" x14ac:dyDescent="0.3">
      <c r="A38" s="1331"/>
      <c r="B38" s="1332"/>
      <c r="C38" s="1334"/>
      <c r="D38" s="1601"/>
      <c r="E38" s="1343"/>
      <c r="F38" s="1343"/>
      <c r="G38" s="1359"/>
      <c r="H38" s="1364"/>
      <c r="I38" s="1372"/>
      <c r="J38" s="1603"/>
      <c r="K38" s="1596"/>
      <c r="L38" s="1598"/>
      <c r="M38" s="1568"/>
      <c r="N38" s="1568"/>
      <c r="O38" s="1596"/>
      <c r="P38" s="1568"/>
      <c r="Q38" s="1568"/>
      <c r="R38" s="1586"/>
      <c r="S38" s="405" t="s">
        <v>379</v>
      </c>
      <c r="T38" s="528">
        <v>0.7</v>
      </c>
      <c r="U38" s="316">
        <v>0</v>
      </c>
      <c r="V38" s="317"/>
      <c r="W38" s="1569"/>
      <c r="X38" s="1570"/>
      <c r="Y38" s="1558"/>
      <c r="Z38" s="1558"/>
      <c r="AA38" s="340"/>
      <c r="AB38" s="341"/>
      <c r="AC38" s="340">
        <v>0</v>
      </c>
      <c r="AD38" s="342">
        <v>0</v>
      </c>
      <c r="AE38" s="1572"/>
      <c r="AF38" s="1574"/>
      <c r="AG38" s="1558"/>
      <c r="AH38" s="1558"/>
      <c r="AI38" s="343"/>
      <c r="AJ38" s="344"/>
      <c r="AK38" s="340">
        <v>0</v>
      </c>
      <c r="AL38" s="342">
        <v>0</v>
      </c>
      <c r="AM38" s="1540"/>
      <c r="AN38" s="1582"/>
      <c r="AO38" s="1558"/>
      <c r="AP38" s="1558"/>
      <c r="AQ38" s="343"/>
      <c r="AR38" s="344"/>
      <c r="AS38" s="340">
        <v>0</v>
      </c>
      <c r="AT38" s="342">
        <v>0</v>
      </c>
      <c r="AU38" s="1540"/>
      <c r="AV38" s="1582"/>
      <c r="AW38" s="1558"/>
      <c r="AX38" s="1558"/>
      <c r="AY38" s="343"/>
      <c r="AZ38" s="344"/>
      <c r="BA38" s="340">
        <v>0</v>
      </c>
      <c r="BB38" s="342">
        <v>0</v>
      </c>
      <c r="BC38" s="1540"/>
      <c r="BD38" s="1582"/>
      <c r="BE38" s="1558"/>
      <c r="BF38" s="1558"/>
      <c r="BG38" s="345"/>
      <c r="BH38" s="344"/>
      <c r="BI38" s="340">
        <v>0</v>
      </c>
      <c r="BJ38" s="342">
        <v>0</v>
      </c>
      <c r="BK38" s="1540"/>
      <c r="BL38" s="1582"/>
      <c r="BM38" s="1558"/>
      <c r="BN38" s="1558"/>
      <c r="BO38" s="346"/>
      <c r="BP38" s="344"/>
      <c r="BQ38" s="343">
        <v>0.11600000000000001</v>
      </c>
      <c r="BR38" s="965">
        <v>0</v>
      </c>
      <c r="BS38" s="1540"/>
      <c r="BT38" s="1550"/>
      <c r="BU38" s="1558"/>
      <c r="BV38" s="1558"/>
      <c r="BW38" s="622" t="s">
        <v>376</v>
      </c>
      <c r="BX38" s="624" t="s">
        <v>92</v>
      </c>
      <c r="BY38" s="585">
        <v>0.11600000000000001</v>
      </c>
      <c r="BZ38" s="1089">
        <v>0.11600000000000001</v>
      </c>
      <c r="CA38" s="1544"/>
      <c r="CB38" s="1552"/>
      <c r="CC38" s="1558"/>
      <c r="CD38" s="1558"/>
      <c r="CE38" s="622" t="s">
        <v>376</v>
      </c>
      <c r="CF38" s="1062" t="s">
        <v>92</v>
      </c>
      <c r="CG38" s="343">
        <v>0.11600000000000001</v>
      </c>
      <c r="CH38" s="965">
        <v>0.06</v>
      </c>
      <c r="CI38" s="1554"/>
      <c r="CJ38" s="1556"/>
      <c r="CK38" s="1558"/>
      <c r="CL38" s="1558"/>
      <c r="CM38" s="622" t="s">
        <v>380</v>
      </c>
      <c r="CN38" s="1062" t="s">
        <v>92</v>
      </c>
      <c r="CO38" s="343">
        <v>0.11600000000000001</v>
      </c>
      <c r="CP38" s="965">
        <v>0.06</v>
      </c>
      <c r="CQ38" s="1554"/>
      <c r="CR38" s="1556"/>
      <c r="CS38" s="1558"/>
      <c r="CT38" s="1558"/>
      <c r="CU38" s="622" t="s">
        <v>381</v>
      </c>
      <c r="CV38" s="1062" t="s">
        <v>92</v>
      </c>
      <c r="CW38" s="343">
        <v>0.11600000000000001</v>
      </c>
      <c r="CX38" s="342">
        <v>0</v>
      </c>
      <c r="CY38" s="1540"/>
      <c r="CZ38" s="1542"/>
      <c r="DA38" s="1558"/>
      <c r="DB38" s="1558"/>
      <c r="DC38" s="749"/>
      <c r="DD38" s="750"/>
      <c r="DE38" s="585">
        <v>0.12</v>
      </c>
      <c r="DF38" s="619">
        <v>0</v>
      </c>
      <c r="DG38" s="1544"/>
      <c r="DH38" s="1546"/>
      <c r="DI38" s="1558"/>
      <c r="DJ38" s="1558"/>
      <c r="DK38" s="1558"/>
      <c r="DL38" s="620"/>
      <c r="DM38" s="196">
        <f t="shared" si="3"/>
        <v>0.7</v>
      </c>
      <c r="DN38" s="196" t="str">
        <f t="shared" si="4"/>
        <v>OK</v>
      </c>
      <c r="DO38" s="602">
        <f t="shared" si="0"/>
        <v>0</v>
      </c>
      <c r="DP38" s="633">
        <f t="shared" si="1"/>
        <v>0</v>
      </c>
      <c r="DQ38" s="614" t="e">
        <f t="shared" si="5"/>
        <v>#DIV/0!</v>
      </c>
      <c r="DR38" s="1548"/>
      <c r="DS38" s="1548"/>
      <c r="DT38" s="1566"/>
      <c r="DU38" s="1982"/>
      <c r="DV38" s="1982"/>
      <c r="DW38" s="1982"/>
      <c r="DX38" s="629">
        <f t="shared" si="6"/>
        <v>0</v>
      </c>
      <c r="DY38" s="630">
        <f t="shared" si="7"/>
        <v>0</v>
      </c>
      <c r="DZ38" s="631" t="e">
        <f t="shared" si="8"/>
        <v>#DIV/0!</v>
      </c>
      <c r="EA38" s="1548"/>
      <c r="EB38" s="1548"/>
      <c r="EC38" s="1566"/>
      <c r="ED38" s="1982"/>
      <c r="EE38" s="1982"/>
      <c r="EF38" s="1982"/>
      <c r="EG38" s="609">
        <f t="shared" si="9"/>
        <v>0.34800000000000003</v>
      </c>
      <c r="EH38" s="603">
        <f t="shared" si="10"/>
        <v>0.17599999999999999</v>
      </c>
      <c r="EI38" s="909">
        <f t="shared" si="11"/>
        <v>0.50574712643678155</v>
      </c>
      <c r="EJ38" s="1559"/>
      <c r="EK38" s="1559"/>
      <c r="EL38" s="1561"/>
      <c r="EM38" s="1983"/>
      <c r="EN38" s="1983"/>
      <c r="EO38" s="1982"/>
      <c r="EP38" s="609">
        <f t="shared" si="12"/>
        <v>0.70000000000000007</v>
      </c>
      <c r="EQ38" s="603">
        <f t="shared" si="13"/>
        <v>0.23599999999999999</v>
      </c>
      <c r="ER38" s="916">
        <f t="shared" si="14"/>
        <v>0.33714285714285708</v>
      </c>
      <c r="ES38" s="1563"/>
      <c r="ET38" s="1563"/>
      <c r="EU38" s="1565"/>
      <c r="EV38" s="1985"/>
      <c r="EW38" s="1985"/>
      <c r="EX38" s="1982"/>
      <c r="EY38" s="92">
        <f t="shared" si="15"/>
        <v>0</v>
      </c>
      <c r="EZ38" s="90"/>
      <c r="FA38" s="90"/>
      <c r="FB38" s="90"/>
      <c r="FC38" s="90"/>
      <c r="FD38" s="90"/>
      <c r="FE38" s="90"/>
      <c r="FF38" s="90"/>
      <c r="FG38" s="90"/>
      <c r="FH38" s="90"/>
      <c r="FI38" s="90"/>
      <c r="FJ38" s="90"/>
      <c r="FK38" s="90"/>
      <c r="FL38" s="90"/>
      <c r="FM38" s="90"/>
      <c r="FN38" s="90"/>
      <c r="FO38" s="90"/>
      <c r="FP38" s="90"/>
      <c r="FQ38" s="90"/>
      <c r="FR38" s="90"/>
      <c r="FS38" s="90"/>
      <c r="FT38" s="90"/>
      <c r="FU38" s="90"/>
      <c r="FV38" s="90"/>
      <c r="FW38" s="90"/>
      <c r="FX38" s="90"/>
      <c r="FY38" s="90"/>
      <c r="FZ38" s="90"/>
      <c r="GA38" s="90"/>
      <c r="GB38" s="90"/>
      <c r="GC38" s="90"/>
      <c r="GD38" s="90"/>
      <c r="GE38" s="90"/>
      <c r="GF38" s="90"/>
      <c r="GG38" s="90"/>
      <c r="GH38" s="90"/>
      <c r="GI38" s="90"/>
      <c r="GJ38" s="90"/>
      <c r="GK38" s="90"/>
      <c r="GL38" s="90"/>
      <c r="GM38" s="90"/>
      <c r="GN38" s="90"/>
      <c r="GO38" s="90"/>
      <c r="GP38" s="90"/>
      <c r="GQ38" s="90"/>
      <c r="GR38" s="90"/>
      <c r="GS38" s="90"/>
      <c r="GT38" s="90"/>
      <c r="GU38" s="90"/>
      <c r="GV38" s="90"/>
      <c r="GW38" s="90"/>
      <c r="GX38" s="90"/>
      <c r="GY38" s="90"/>
      <c r="GZ38" s="90"/>
      <c r="HA38" s="90"/>
      <c r="HB38" s="90"/>
      <c r="HC38" s="90"/>
      <c r="HD38" s="90"/>
      <c r="HE38" s="90"/>
      <c r="HF38" s="90"/>
      <c r="HG38" s="90"/>
      <c r="HH38" s="90"/>
      <c r="HI38" s="90"/>
      <c r="HJ38" s="90"/>
      <c r="HK38" s="90"/>
      <c r="HL38" s="90"/>
      <c r="HM38" s="90"/>
      <c r="HN38" s="90"/>
    </row>
    <row r="39" spans="1:222" ht="54" customHeight="1" x14ac:dyDescent="0.25">
      <c r="A39" s="1331"/>
      <c r="B39" s="1332"/>
      <c r="C39" s="1334"/>
      <c r="D39" s="1493">
        <v>3</v>
      </c>
      <c r="E39" s="1447" t="s">
        <v>54</v>
      </c>
      <c r="F39" s="1447" t="s">
        <v>382</v>
      </c>
      <c r="G39" s="1447" t="s">
        <v>276</v>
      </c>
      <c r="H39" s="1450">
        <v>4000</v>
      </c>
      <c r="I39" s="1453">
        <v>0.2</v>
      </c>
      <c r="J39" s="1438">
        <v>6</v>
      </c>
      <c r="K39" s="1441" t="s">
        <v>383</v>
      </c>
      <c r="L39" s="1444" t="s">
        <v>384</v>
      </c>
      <c r="M39" s="1514" t="s">
        <v>276</v>
      </c>
      <c r="N39" s="1514">
        <v>4000</v>
      </c>
      <c r="O39" s="1517" t="s">
        <v>385</v>
      </c>
      <c r="P39" s="1518">
        <v>0.4</v>
      </c>
      <c r="Q39" s="1518">
        <v>7.0000000000000007E-2</v>
      </c>
      <c r="R39" s="1385">
        <v>45657</v>
      </c>
      <c r="S39" s="406" t="s">
        <v>386</v>
      </c>
      <c r="T39" s="529">
        <v>0.4</v>
      </c>
      <c r="U39" s="320">
        <v>0</v>
      </c>
      <c r="V39" s="321"/>
      <c r="W39" s="1388">
        <f>SUM(U39:U42)</f>
        <v>0</v>
      </c>
      <c r="X39" s="1496">
        <f>SUM(V39:V42)</f>
        <v>0</v>
      </c>
      <c r="Y39" s="1314">
        <f>+(W39*$P$39)+(W43*$P$43)+(W46*$P$46)</f>
        <v>0</v>
      </c>
      <c r="Z39" s="1314">
        <f>+(X39*$P$39)+(X43*$P$43)+(X46*$P$46)</f>
        <v>0</v>
      </c>
      <c r="AA39" s="349"/>
      <c r="AB39" s="350"/>
      <c r="AC39" s="674">
        <v>0</v>
      </c>
      <c r="AD39" s="650">
        <v>0</v>
      </c>
      <c r="AE39" s="1952">
        <f>SUM(AC39:AC42)</f>
        <v>0</v>
      </c>
      <c r="AF39" s="1944">
        <f>SUM(AD39:AD42)</f>
        <v>0</v>
      </c>
      <c r="AG39" s="1314">
        <f>+(AE39*$P$39)+(AE43*$P$43)+(AE46*$P$46)</f>
        <v>0</v>
      </c>
      <c r="AH39" s="1314">
        <f>+(AF39*$P$39)+(AF43*$P$43)+(AF46*$P$46)</f>
        <v>0</v>
      </c>
      <c r="AI39" s="349"/>
      <c r="AJ39" s="367"/>
      <c r="AK39" s="674">
        <v>0</v>
      </c>
      <c r="AL39" s="650">
        <v>0</v>
      </c>
      <c r="AM39" s="1901">
        <f>SUM(AK39:AK42)</f>
        <v>0</v>
      </c>
      <c r="AN39" s="1922">
        <f>SUM(AL39:AL42)</f>
        <v>0</v>
      </c>
      <c r="AO39" s="1314">
        <f>+(AM39*$P$39)+(AM43*$P$43)+(AM46*$P$46)</f>
        <v>0</v>
      </c>
      <c r="AP39" s="1314">
        <f>+(AN39*$P$39)+(AN43*$P$43)+(AN46*$P$46)</f>
        <v>0</v>
      </c>
      <c r="AQ39" s="349"/>
      <c r="AR39" s="350"/>
      <c r="AS39" s="674">
        <v>0</v>
      </c>
      <c r="AT39" s="650">
        <v>0</v>
      </c>
      <c r="AU39" s="1901">
        <f>SUM(AS39:AS42)</f>
        <v>0</v>
      </c>
      <c r="AV39" s="1922">
        <f>SUM(AT39:AT42)</f>
        <v>0</v>
      </c>
      <c r="AW39" s="1314">
        <f>+(AU39*$P$39)+(AU43*$P$43)+(AU46*$P$46)</f>
        <v>0</v>
      </c>
      <c r="AX39" s="1314">
        <f>+(AV39*$P$39)+(AV43*$P$43)+(AV46*$P$46)</f>
        <v>0</v>
      </c>
      <c r="AY39" s="349"/>
      <c r="AZ39" s="350"/>
      <c r="BA39" s="713">
        <v>0</v>
      </c>
      <c r="BB39" s="650">
        <v>0</v>
      </c>
      <c r="BC39" s="1901">
        <f>SUM(BA39:BA42)</f>
        <v>0</v>
      </c>
      <c r="BD39" s="1922">
        <f>SUM(BB39:BB42)</f>
        <v>0</v>
      </c>
      <c r="BE39" s="1314">
        <f>+(BC39*$P$39)+(BC43*$P$43)+(BC46*$P$46)</f>
        <v>0</v>
      </c>
      <c r="BF39" s="1314">
        <f>+(BD39*$P$39)+(BD43*$P$43)+(BD46*$P$46)</f>
        <v>0</v>
      </c>
      <c r="BG39" s="349"/>
      <c r="BH39" s="350"/>
      <c r="BI39" s="713">
        <v>0</v>
      </c>
      <c r="BJ39" s="650">
        <v>0</v>
      </c>
      <c r="BK39" s="1901">
        <f>SUM(BI39:BI42)</f>
        <v>0</v>
      </c>
      <c r="BL39" s="1922">
        <f>SUM(BJ39:BJ42)</f>
        <v>0</v>
      </c>
      <c r="BM39" s="1314">
        <f>+(BK39*$P$39)+(BK43*$P$43)+(BK46*$P$46)</f>
        <v>0</v>
      </c>
      <c r="BN39" s="1314">
        <f>+(BL39*$P$39)+(BL43*$P$43)+(BL46*$P$46)</f>
        <v>0</v>
      </c>
      <c r="BO39" s="349"/>
      <c r="BP39" s="350"/>
      <c r="BQ39" s="674">
        <v>6.6000000000000003E-2</v>
      </c>
      <c r="BR39" s="966">
        <v>6.6000000000000003E-2</v>
      </c>
      <c r="BS39" s="1901">
        <f>SUM(BQ39:BQ42)</f>
        <v>0.16500000000000001</v>
      </c>
      <c r="BT39" s="1934">
        <f>SUM(BR39:BR42)</f>
        <v>0.157</v>
      </c>
      <c r="BU39" s="1314">
        <f>+(BS39*$P$39)+(BS43*$P$43)+(BS46*$P$46)</f>
        <v>0.16520000000000001</v>
      </c>
      <c r="BV39" s="1314">
        <f>+(BT39*$P$39)+(BT43*$P$43)+(BT46*$P$46)</f>
        <v>0.14540000000000003</v>
      </c>
      <c r="BW39" s="986" t="s">
        <v>387</v>
      </c>
      <c r="BX39" s="987" t="s">
        <v>388</v>
      </c>
      <c r="BY39" s="674">
        <v>6.6000000000000003E-2</v>
      </c>
      <c r="BZ39" s="966">
        <v>6.6000000000000003E-2</v>
      </c>
      <c r="CA39" s="1937">
        <f>SUM(BY39:BY42)</f>
        <v>0.16500000000000001</v>
      </c>
      <c r="CB39" s="1943">
        <f>SUM(BZ39:BZ42)</f>
        <v>0.157</v>
      </c>
      <c r="CC39" s="1314">
        <f>+(CA39*$P$39)+(CA43*$P$43)+(CA46*$P$46)</f>
        <v>0.16520000000000001</v>
      </c>
      <c r="CD39" s="1314">
        <f>+(CB39*$P$39)+(CB43*$P$43)+(CB46*$P$46)</f>
        <v>0.16200000000000003</v>
      </c>
      <c r="CE39" s="1036" t="s">
        <v>389</v>
      </c>
      <c r="CF39" s="1063" t="s">
        <v>388</v>
      </c>
      <c r="CG39" s="713">
        <v>6.6000000000000003E-2</v>
      </c>
      <c r="CH39" s="966">
        <v>6.6000000000000003E-2</v>
      </c>
      <c r="CI39" s="1901">
        <f>SUM(CG39:CG42)</f>
        <v>0.16500000000000001</v>
      </c>
      <c r="CJ39" s="1934">
        <f>SUM(CH39:CH42)</f>
        <v>0.13200000000000001</v>
      </c>
      <c r="CK39" s="1314">
        <f>+(CI39*$P$39)+(CI43*$P$43)+(CI46*$P$46)</f>
        <v>0.16520000000000001</v>
      </c>
      <c r="CL39" s="1314">
        <f>+(CJ39*$P$39)+(CJ43*$P$43)+(CJ46*$P$46)</f>
        <v>0.15200000000000002</v>
      </c>
      <c r="CM39" s="1036" t="s">
        <v>390</v>
      </c>
      <c r="CN39" s="1063" t="s">
        <v>388</v>
      </c>
      <c r="CO39" s="674">
        <v>6.6000000000000003E-2</v>
      </c>
      <c r="CP39" s="966">
        <v>6.6000000000000003E-2</v>
      </c>
      <c r="CQ39" s="1901">
        <f>SUM(CO39:CO42)</f>
        <v>0.16500000000000001</v>
      </c>
      <c r="CR39" s="1934">
        <f>SUM(CP39:CP42)</f>
        <v>0.75900000000000001</v>
      </c>
      <c r="CS39" s="1314">
        <f>+(CQ39*$P$39)+(CQ43*$P$43)+(CQ46*$P$46)</f>
        <v>0.16520000000000001</v>
      </c>
      <c r="CT39" s="1314">
        <f>+(CR39*$P$39)+(CR43*$P$43)+(CR46*$P$46)</f>
        <v>0.40280000000000005</v>
      </c>
      <c r="CU39" s="1036" t="s">
        <v>391</v>
      </c>
      <c r="CV39" s="1063" t="s">
        <v>388</v>
      </c>
      <c r="CW39" s="674">
        <v>6.6000000000000003E-2</v>
      </c>
      <c r="CX39" s="650">
        <v>0</v>
      </c>
      <c r="CY39" s="1956">
        <f>SUM(CW39:CW42)</f>
        <v>0.16500000000000001</v>
      </c>
      <c r="CZ39" s="1957">
        <f>SUM(CX39:CX42)</f>
        <v>0</v>
      </c>
      <c r="DA39" s="1314">
        <f>+(CY39*$P$39)+(CY43*$P$43)+(CY46*$P$46)</f>
        <v>0.16520000000000001</v>
      </c>
      <c r="DB39" s="1314">
        <f>+(CZ39*$P$39)+(CZ43*$P$43)+(CZ46*$P$46)</f>
        <v>0</v>
      </c>
      <c r="DC39" s="753"/>
      <c r="DD39" s="754"/>
      <c r="DE39" s="674">
        <v>7.0000000000000007E-2</v>
      </c>
      <c r="DF39" s="650">
        <v>0</v>
      </c>
      <c r="DG39" s="1956">
        <f>SUM(DE39:DE42)</f>
        <v>0.17500000000000002</v>
      </c>
      <c r="DH39" s="1957">
        <f>SUM(DF39:DF42)</f>
        <v>0</v>
      </c>
      <c r="DI39" s="1314">
        <f>+(DG39*$P$39)+(DG43*$P$43)+(DG46*$P$46)</f>
        <v>0.17400000000000002</v>
      </c>
      <c r="DJ39" s="1314">
        <f>+(DH39*$P$39)+(DH43*$P$43)+(DH46*$P$46)</f>
        <v>0</v>
      </c>
      <c r="DK39" s="1314"/>
      <c r="DL39" s="754"/>
      <c r="DM39" s="196">
        <f t="shared" si="3"/>
        <v>0.4</v>
      </c>
      <c r="DN39" s="196" t="str">
        <f t="shared" si="4"/>
        <v>OK</v>
      </c>
      <c r="DO39" s="597">
        <f t="shared" si="0"/>
        <v>0</v>
      </c>
      <c r="DP39" s="598">
        <f t="shared" si="1"/>
        <v>0</v>
      </c>
      <c r="DQ39" s="820" t="e">
        <f t="shared" si="5"/>
        <v>#DIV/0!</v>
      </c>
      <c r="DR39" s="1322">
        <f>SUM(W39+AE39+AM39)</f>
        <v>0</v>
      </c>
      <c r="DS39" s="1322">
        <f>SUM(X39+AF39+AN39)</f>
        <v>0</v>
      </c>
      <c r="DT39" s="1325" t="e">
        <f>+DS39/DR39</f>
        <v>#DIV/0!</v>
      </c>
      <c r="DU39" s="1328">
        <f>+Y39+AG39+AO39</f>
        <v>0</v>
      </c>
      <c r="DV39" s="1328">
        <f>SUM(Z39+AH39+AP39)</f>
        <v>0</v>
      </c>
      <c r="DW39" s="1328" t="e">
        <f>+DV39/DU39</f>
        <v>#DIV/0!</v>
      </c>
      <c r="DX39" s="597">
        <f t="shared" si="6"/>
        <v>0</v>
      </c>
      <c r="DY39" s="598">
        <f t="shared" si="7"/>
        <v>0</v>
      </c>
      <c r="DZ39" s="820" t="e">
        <f t="shared" si="8"/>
        <v>#DIV/0!</v>
      </c>
      <c r="EA39" s="1322">
        <f>W39+AE39+AM39+AU39+BC39+BK39</f>
        <v>0</v>
      </c>
      <c r="EB39" s="1322">
        <f>X39+AF39+AN39+AV39+BD39+BL39</f>
        <v>0</v>
      </c>
      <c r="EC39" s="1325" t="e">
        <f>+EB39/EA39</f>
        <v>#DIV/0!</v>
      </c>
      <c r="ED39" s="1328">
        <f>Y39+AG39+AO39+AW39+BE39+BM39</f>
        <v>0</v>
      </c>
      <c r="EE39" s="1328">
        <f>Z39+AH39+AP39+AX39+BF39+BN39</f>
        <v>0</v>
      </c>
      <c r="EF39" s="1328" t="e">
        <f>+EE39/ED39</f>
        <v>#DIV/0!</v>
      </c>
      <c r="EG39" s="597">
        <f t="shared" si="9"/>
        <v>0.19800000000000001</v>
      </c>
      <c r="EH39" s="598">
        <f t="shared" si="10"/>
        <v>0.19800000000000001</v>
      </c>
      <c r="EI39" s="911">
        <f t="shared" si="11"/>
        <v>1</v>
      </c>
      <c r="EJ39" s="1322">
        <f>W39+AE39+AM39+AU39+BC39+BK39+BS39+CA39+CI39</f>
        <v>0.495</v>
      </c>
      <c r="EK39" s="1322">
        <f>X39+AF39+AN39+AV39+BD39+BL39+BT39+CB39+CJ39</f>
        <v>0.44600000000000001</v>
      </c>
      <c r="EL39" s="1325">
        <f>+EK39/EJ39</f>
        <v>0.90101010101010104</v>
      </c>
      <c r="EM39" s="1328">
        <f>Y39+AG39+AO39+AW39+BE39+BM39+BU39+CC39+CK39</f>
        <v>0.49560000000000004</v>
      </c>
      <c r="EN39" s="1328">
        <f>Z39+AH39+AP39+AX39+BF39+BN39+BV39+CD39+CL39</f>
        <v>0.45940000000000009</v>
      </c>
      <c r="EO39" s="1328">
        <f>+EN39/EM39</f>
        <v>0.92695722356739318</v>
      </c>
      <c r="EP39" s="597">
        <f t="shared" si="12"/>
        <v>0.4</v>
      </c>
      <c r="EQ39" s="598">
        <f t="shared" si="13"/>
        <v>0.26400000000000001</v>
      </c>
      <c r="ER39" s="911">
        <f t="shared" si="14"/>
        <v>0.66</v>
      </c>
      <c r="ES39" s="1322">
        <f>+W39+AE39+AM39+AU39+BC39+BK39+BS39+CA39+CI39+CQ39+CY39+DG39</f>
        <v>1</v>
      </c>
      <c r="ET39" s="1322">
        <f>+X39+AF39+AN39+AV39+BD39+BL39+BT39+CB39+CJ39+CR39+CZ39+DH39</f>
        <v>1.2050000000000001</v>
      </c>
      <c r="EU39" s="1325">
        <f>+ET39/ES39</f>
        <v>1.2050000000000001</v>
      </c>
      <c r="EV39" s="1328">
        <f>Y39+AG39+AO39+AW39+BE39+BM39+BU39+CC39+CK39+CS39+DA39+DI39</f>
        <v>1</v>
      </c>
      <c r="EW39" s="1328">
        <f>Z39+AH39+AP39+AX39+BF39+BN39+BV39+CD39+CL39+CT39+DB39+DJ39</f>
        <v>0.86220000000000008</v>
      </c>
      <c r="EX39" s="1328">
        <f>+EW39/EV39</f>
        <v>0.86220000000000008</v>
      </c>
    </row>
    <row r="40" spans="1:222" ht="38.25" customHeight="1" x14ac:dyDescent="0.25">
      <c r="A40" s="1331"/>
      <c r="B40" s="1332"/>
      <c r="C40" s="1334"/>
      <c r="D40" s="1494"/>
      <c r="E40" s="1448"/>
      <c r="F40" s="1448"/>
      <c r="G40" s="1448"/>
      <c r="H40" s="1451"/>
      <c r="I40" s="1454"/>
      <c r="J40" s="1439"/>
      <c r="K40" s="1442"/>
      <c r="L40" s="1445"/>
      <c r="M40" s="1515"/>
      <c r="N40" s="1515"/>
      <c r="O40" s="1389"/>
      <c r="P40" s="1519"/>
      <c r="Q40" s="1519"/>
      <c r="R40" s="1386"/>
      <c r="S40" s="322" t="s">
        <v>392</v>
      </c>
      <c r="T40" s="530">
        <v>0.4</v>
      </c>
      <c r="U40" s="323">
        <v>0</v>
      </c>
      <c r="V40" s="324"/>
      <c r="W40" s="1389"/>
      <c r="X40" s="1497"/>
      <c r="Y40" s="1315"/>
      <c r="Z40" s="1315"/>
      <c r="AA40" s="351"/>
      <c r="AB40" s="352"/>
      <c r="AC40" s="675">
        <v>0</v>
      </c>
      <c r="AD40" s="651">
        <v>0</v>
      </c>
      <c r="AE40" s="1953"/>
      <c r="AF40" s="1945"/>
      <c r="AG40" s="1315"/>
      <c r="AH40" s="1315"/>
      <c r="AI40" s="351"/>
      <c r="AJ40" s="368"/>
      <c r="AK40" s="675">
        <v>0</v>
      </c>
      <c r="AL40" s="651">
        <v>0</v>
      </c>
      <c r="AM40" s="1902"/>
      <c r="AN40" s="1923"/>
      <c r="AO40" s="1315"/>
      <c r="AP40" s="1315"/>
      <c r="AQ40" s="351"/>
      <c r="AR40" s="352"/>
      <c r="AS40" s="675">
        <v>0</v>
      </c>
      <c r="AT40" s="651">
        <v>0</v>
      </c>
      <c r="AU40" s="1902"/>
      <c r="AV40" s="1923"/>
      <c r="AW40" s="1315"/>
      <c r="AX40" s="1315"/>
      <c r="AY40" s="351"/>
      <c r="AZ40" s="352"/>
      <c r="BA40" s="714">
        <v>0</v>
      </c>
      <c r="BB40" s="651">
        <v>0</v>
      </c>
      <c r="BC40" s="1902"/>
      <c r="BD40" s="1923"/>
      <c r="BE40" s="1315"/>
      <c r="BF40" s="1315"/>
      <c r="BG40" s="351"/>
      <c r="BH40" s="352"/>
      <c r="BI40" s="714">
        <v>0</v>
      </c>
      <c r="BJ40" s="651">
        <v>0</v>
      </c>
      <c r="BK40" s="1902"/>
      <c r="BL40" s="1923"/>
      <c r="BM40" s="1315"/>
      <c r="BN40" s="1315"/>
      <c r="BO40" s="351"/>
      <c r="BP40" s="352"/>
      <c r="BQ40" s="675">
        <v>6.6000000000000003E-2</v>
      </c>
      <c r="BR40" s="967">
        <v>6.6000000000000003E-2</v>
      </c>
      <c r="BS40" s="1902"/>
      <c r="BT40" s="1935"/>
      <c r="BU40" s="1315"/>
      <c r="BV40" s="1315"/>
      <c r="BW40" s="931" t="s">
        <v>393</v>
      </c>
      <c r="BX40" s="987" t="s">
        <v>388</v>
      </c>
      <c r="BY40" s="675">
        <v>6.6000000000000003E-2</v>
      </c>
      <c r="BZ40" s="967">
        <v>6.6000000000000003E-2</v>
      </c>
      <c r="CA40" s="1902"/>
      <c r="CB40" s="1935"/>
      <c r="CC40" s="1315"/>
      <c r="CD40" s="1315"/>
      <c r="CE40" s="1037" t="s">
        <v>394</v>
      </c>
      <c r="CF40" s="1063" t="s">
        <v>388</v>
      </c>
      <c r="CG40" s="714">
        <v>6.6000000000000003E-2</v>
      </c>
      <c r="CH40" s="967">
        <v>6.6000000000000003E-2</v>
      </c>
      <c r="CI40" s="1902"/>
      <c r="CJ40" s="1935"/>
      <c r="CK40" s="1315"/>
      <c r="CL40" s="1315"/>
      <c r="CM40" s="1037" t="s">
        <v>395</v>
      </c>
      <c r="CN40" s="1063" t="s">
        <v>388</v>
      </c>
      <c r="CO40" s="675">
        <v>6.6000000000000003E-2</v>
      </c>
      <c r="CP40" s="967">
        <v>0.66</v>
      </c>
      <c r="CQ40" s="1902"/>
      <c r="CR40" s="1935"/>
      <c r="CS40" s="1315"/>
      <c r="CT40" s="1315"/>
      <c r="CU40" s="1037" t="s">
        <v>396</v>
      </c>
      <c r="CV40" s="1063" t="s">
        <v>388</v>
      </c>
      <c r="CW40" s="675">
        <v>6.6000000000000003E-2</v>
      </c>
      <c r="CX40" s="651">
        <v>0</v>
      </c>
      <c r="CY40" s="1902"/>
      <c r="CZ40" s="1923"/>
      <c r="DA40" s="1315"/>
      <c r="DB40" s="1315"/>
      <c r="DC40" s="755"/>
      <c r="DD40" s="352"/>
      <c r="DE40" s="675">
        <v>7.0000000000000007E-2</v>
      </c>
      <c r="DF40" s="651">
        <v>0</v>
      </c>
      <c r="DG40" s="1902"/>
      <c r="DH40" s="1923"/>
      <c r="DI40" s="1315"/>
      <c r="DJ40" s="1315"/>
      <c r="DK40" s="1315"/>
      <c r="DL40" s="352"/>
      <c r="DM40" s="196">
        <f t="shared" si="3"/>
        <v>0.4</v>
      </c>
      <c r="DN40" s="196" t="str">
        <f t="shared" si="4"/>
        <v>OK</v>
      </c>
      <c r="DO40" s="600">
        <f t="shared" si="0"/>
        <v>0</v>
      </c>
      <c r="DP40" s="596">
        <f t="shared" si="1"/>
        <v>0</v>
      </c>
      <c r="DQ40" s="763" t="e">
        <f t="shared" si="5"/>
        <v>#DIV/0!</v>
      </c>
      <c r="DR40" s="1323"/>
      <c r="DS40" s="1323"/>
      <c r="DT40" s="1326"/>
      <c r="DU40" s="1329"/>
      <c r="DV40" s="1329"/>
      <c r="DW40" s="1329"/>
      <c r="DX40" s="600">
        <f t="shared" si="6"/>
        <v>0</v>
      </c>
      <c r="DY40" s="596">
        <f t="shared" si="7"/>
        <v>0</v>
      </c>
      <c r="DZ40" s="763" t="e">
        <f t="shared" si="8"/>
        <v>#DIV/0!</v>
      </c>
      <c r="EA40" s="1323"/>
      <c r="EB40" s="1323"/>
      <c r="EC40" s="1326"/>
      <c r="ED40" s="1329"/>
      <c r="EE40" s="1329"/>
      <c r="EF40" s="1329"/>
      <c r="EG40" s="600">
        <f t="shared" si="9"/>
        <v>0.19800000000000001</v>
      </c>
      <c r="EH40" s="596">
        <f t="shared" si="10"/>
        <v>0.19800000000000001</v>
      </c>
      <c r="EI40" s="912">
        <f t="shared" si="11"/>
        <v>1</v>
      </c>
      <c r="EJ40" s="1323"/>
      <c r="EK40" s="1323"/>
      <c r="EL40" s="1326"/>
      <c r="EM40" s="1329"/>
      <c r="EN40" s="1329"/>
      <c r="EO40" s="1329"/>
      <c r="EP40" s="600">
        <f t="shared" si="12"/>
        <v>0.4</v>
      </c>
      <c r="EQ40" s="596">
        <f t="shared" si="13"/>
        <v>0.8580000000000001</v>
      </c>
      <c r="ER40" s="912">
        <f t="shared" si="14"/>
        <v>2.145</v>
      </c>
      <c r="ES40" s="1323"/>
      <c r="ET40" s="1323"/>
      <c r="EU40" s="1326"/>
      <c r="EV40" s="1329"/>
      <c r="EW40" s="1329"/>
      <c r="EX40" s="1329"/>
    </row>
    <row r="41" spans="1:222" ht="100.5" customHeight="1" x14ac:dyDescent="0.25">
      <c r="A41" s="1331"/>
      <c r="B41" s="1332"/>
      <c r="C41" s="1334"/>
      <c r="D41" s="1494"/>
      <c r="E41" s="1448"/>
      <c r="F41" s="1448"/>
      <c r="G41" s="1448"/>
      <c r="H41" s="1451"/>
      <c r="I41" s="1454"/>
      <c r="J41" s="1439"/>
      <c r="K41" s="1442"/>
      <c r="L41" s="1445"/>
      <c r="M41" s="1515"/>
      <c r="N41" s="1515"/>
      <c r="O41" s="1389"/>
      <c r="P41" s="1519"/>
      <c r="Q41" s="1519"/>
      <c r="R41" s="1386"/>
      <c r="S41" s="322" t="s">
        <v>397</v>
      </c>
      <c r="T41" s="530">
        <v>0.05</v>
      </c>
      <c r="U41" s="323">
        <v>0</v>
      </c>
      <c r="V41" s="324"/>
      <c r="W41" s="1389"/>
      <c r="X41" s="1497"/>
      <c r="Y41" s="1315"/>
      <c r="Z41" s="1315"/>
      <c r="AA41" s="351"/>
      <c r="AB41" s="352"/>
      <c r="AC41" s="675">
        <v>0</v>
      </c>
      <c r="AD41" s="651">
        <v>0</v>
      </c>
      <c r="AE41" s="1953"/>
      <c r="AF41" s="1945"/>
      <c r="AG41" s="1315"/>
      <c r="AH41" s="1315"/>
      <c r="AI41" s="351"/>
      <c r="AJ41" s="368"/>
      <c r="AK41" s="675">
        <v>0</v>
      </c>
      <c r="AL41" s="651">
        <v>0</v>
      </c>
      <c r="AM41" s="1902"/>
      <c r="AN41" s="1923"/>
      <c r="AO41" s="1315"/>
      <c r="AP41" s="1315"/>
      <c r="AQ41" s="351"/>
      <c r="AR41" s="352"/>
      <c r="AS41" s="675">
        <v>0</v>
      </c>
      <c r="AT41" s="651">
        <v>0</v>
      </c>
      <c r="AU41" s="1902"/>
      <c r="AV41" s="1923"/>
      <c r="AW41" s="1315"/>
      <c r="AX41" s="1315"/>
      <c r="AY41" s="351"/>
      <c r="AZ41" s="352"/>
      <c r="BA41" s="714">
        <v>0</v>
      </c>
      <c r="BB41" s="651">
        <v>0</v>
      </c>
      <c r="BC41" s="1902"/>
      <c r="BD41" s="1923"/>
      <c r="BE41" s="1315"/>
      <c r="BF41" s="1315"/>
      <c r="BG41" s="351"/>
      <c r="BH41" s="352"/>
      <c r="BI41" s="714">
        <v>0</v>
      </c>
      <c r="BJ41" s="651">
        <v>0</v>
      </c>
      <c r="BK41" s="1902"/>
      <c r="BL41" s="1923"/>
      <c r="BM41" s="1315"/>
      <c r="BN41" s="1315"/>
      <c r="BO41" s="351"/>
      <c r="BP41" s="352"/>
      <c r="BQ41" s="675">
        <v>8.0000000000000002E-3</v>
      </c>
      <c r="BR41" s="967">
        <v>0</v>
      </c>
      <c r="BS41" s="1902"/>
      <c r="BT41" s="1935"/>
      <c r="BU41" s="1315"/>
      <c r="BV41" s="1315"/>
      <c r="BW41" s="931" t="s">
        <v>376</v>
      </c>
      <c r="BX41" s="988" t="s">
        <v>92</v>
      </c>
      <c r="BY41" s="675">
        <v>8.0000000000000002E-3</v>
      </c>
      <c r="BZ41" s="967">
        <v>0</v>
      </c>
      <c r="CA41" s="1902"/>
      <c r="CB41" s="1935"/>
      <c r="CC41" s="1315"/>
      <c r="CD41" s="1315"/>
      <c r="CE41" s="1037" t="s">
        <v>376</v>
      </c>
      <c r="CF41" s="1064" t="s">
        <v>92</v>
      </c>
      <c r="CG41" s="714">
        <v>8.0000000000000002E-3</v>
      </c>
      <c r="CH41" s="967">
        <v>0</v>
      </c>
      <c r="CI41" s="1902"/>
      <c r="CJ41" s="1935"/>
      <c r="CK41" s="1315"/>
      <c r="CL41" s="1315"/>
      <c r="CM41" s="1037" t="s">
        <v>376</v>
      </c>
      <c r="CN41" s="1064" t="s">
        <v>92</v>
      </c>
      <c r="CO41" s="675">
        <v>8.0000000000000002E-3</v>
      </c>
      <c r="CP41" s="967">
        <v>8.0000000000000002E-3</v>
      </c>
      <c r="CQ41" s="1902"/>
      <c r="CR41" s="1935"/>
      <c r="CS41" s="1315"/>
      <c r="CT41" s="1315"/>
      <c r="CU41" s="1037" t="s">
        <v>398</v>
      </c>
      <c r="CV41" s="1064" t="s">
        <v>92</v>
      </c>
      <c r="CW41" s="675">
        <v>8.0000000000000002E-3</v>
      </c>
      <c r="CX41" s="651">
        <v>0</v>
      </c>
      <c r="CY41" s="1902"/>
      <c r="CZ41" s="1923"/>
      <c r="DA41" s="1315"/>
      <c r="DB41" s="1315"/>
      <c r="DC41" s="755"/>
      <c r="DD41" s="352"/>
      <c r="DE41" s="675">
        <v>0.01</v>
      </c>
      <c r="DF41" s="651">
        <v>0</v>
      </c>
      <c r="DG41" s="1902"/>
      <c r="DH41" s="1923"/>
      <c r="DI41" s="1315"/>
      <c r="DJ41" s="1315"/>
      <c r="DK41" s="1315"/>
      <c r="DL41" s="352"/>
      <c r="DM41" s="196">
        <f t="shared" si="3"/>
        <v>0.05</v>
      </c>
      <c r="DN41" s="196" t="str">
        <f t="shared" si="4"/>
        <v>OK</v>
      </c>
      <c r="DO41" s="600">
        <f t="shared" si="0"/>
        <v>0</v>
      </c>
      <c r="DP41" s="596">
        <f t="shared" si="1"/>
        <v>0</v>
      </c>
      <c r="DQ41" s="763" t="e">
        <f t="shared" si="5"/>
        <v>#DIV/0!</v>
      </c>
      <c r="DR41" s="1323"/>
      <c r="DS41" s="1323"/>
      <c r="DT41" s="1326"/>
      <c r="DU41" s="1329"/>
      <c r="DV41" s="1329"/>
      <c r="DW41" s="1329"/>
      <c r="DX41" s="600">
        <f t="shared" si="6"/>
        <v>0</v>
      </c>
      <c r="DY41" s="596">
        <f t="shared" si="7"/>
        <v>0</v>
      </c>
      <c r="DZ41" s="763" t="e">
        <f t="shared" si="8"/>
        <v>#DIV/0!</v>
      </c>
      <c r="EA41" s="1323"/>
      <c r="EB41" s="1323"/>
      <c r="EC41" s="1326"/>
      <c r="ED41" s="1329"/>
      <c r="EE41" s="1329"/>
      <c r="EF41" s="1329"/>
      <c r="EG41" s="600">
        <f t="shared" si="9"/>
        <v>2.4E-2</v>
      </c>
      <c r="EH41" s="596">
        <f t="shared" si="10"/>
        <v>0</v>
      </c>
      <c r="EI41" s="912">
        <f t="shared" si="11"/>
        <v>0</v>
      </c>
      <c r="EJ41" s="1323"/>
      <c r="EK41" s="1323"/>
      <c r="EL41" s="1326"/>
      <c r="EM41" s="1329"/>
      <c r="EN41" s="1329"/>
      <c r="EO41" s="1329"/>
      <c r="EP41" s="600">
        <f t="shared" si="12"/>
        <v>0.05</v>
      </c>
      <c r="EQ41" s="596">
        <f t="shared" si="13"/>
        <v>8.0000000000000002E-3</v>
      </c>
      <c r="ER41" s="912">
        <f t="shared" si="14"/>
        <v>0.16</v>
      </c>
      <c r="ES41" s="1323"/>
      <c r="ET41" s="1323"/>
      <c r="EU41" s="1326"/>
      <c r="EV41" s="1329"/>
      <c r="EW41" s="1329"/>
      <c r="EX41" s="1329"/>
    </row>
    <row r="42" spans="1:222" ht="38.25" customHeight="1" thickBot="1" x14ac:dyDescent="0.3">
      <c r="A42" s="1331"/>
      <c r="B42" s="1332"/>
      <c r="C42" s="1334"/>
      <c r="D42" s="1494"/>
      <c r="E42" s="1448"/>
      <c r="F42" s="1448"/>
      <c r="G42" s="1448"/>
      <c r="H42" s="1451"/>
      <c r="I42" s="1454"/>
      <c r="J42" s="1440"/>
      <c r="K42" s="1443"/>
      <c r="L42" s="1446"/>
      <c r="M42" s="1516"/>
      <c r="N42" s="1516"/>
      <c r="O42" s="1390"/>
      <c r="P42" s="1520"/>
      <c r="Q42" s="1520"/>
      <c r="R42" s="1387"/>
      <c r="S42" s="325" t="s">
        <v>399</v>
      </c>
      <c r="T42" s="531">
        <v>0.15</v>
      </c>
      <c r="U42" s="326">
        <v>0</v>
      </c>
      <c r="V42" s="327"/>
      <c r="W42" s="1390"/>
      <c r="X42" s="1498"/>
      <c r="Y42" s="1315"/>
      <c r="Z42" s="1315"/>
      <c r="AA42" s="353"/>
      <c r="AB42" s="354"/>
      <c r="AC42" s="676">
        <v>0</v>
      </c>
      <c r="AD42" s="652">
        <v>0</v>
      </c>
      <c r="AE42" s="1954"/>
      <c r="AF42" s="1946"/>
      <c r="AG42" s="1315"/>
      <c r="AH42" s="1315"/>
      <c r="AI42" s="353"/>
      <c r="AJ42" s="369"/>
      <c r="AK42" s="676">
        <v>0</v>
      </c>
      <c r="AL42" s="652">
        <v>0</v>
      </c>
      <c r="AM42" s="1903"/>
      <c r="AN42" s="1924"/>
      <c r="AO42" s="1315"/>
      <c r="AP42" s="1315"/>
      <c r="AQ42" s="353"/>
      <c r="AR42" s="354"/>
      <c r="AS42" s="676">
        <v>0</v>
      </c>
      <c r="AT42" s="652">
        <v>0</v>
      </c>
      <c r="AU42" s="1903"/>
      <c r="AV42" s="1924"/>
      <c r="AW42" s="1315"/>
      <c r="AX42" s="1315"/>
      <c r="AY42" s="353"/>
      <c r="AZ42" s="354"/>
      <c r="BA42" s="715">
        <v>0</v>
      </c>
      <c r="BB42" s="652">
        <v>0</v>
      </c>
      <c r="BC42" s="1903"/>
      <c r="BD42" s="1924"/>
      <c r="BE42" s="1315"/>
      <c r="BF42" s="1315"/>
      <c r="BG42" s="381"/>
      <c r="BH42" s="382"/>
      <c r="BI42" s="724">
        <v>0</v>
      </c>
      <c r="BJ42" s="728">
        <v>0</v>
      </c>
      <c r="BK42" s="1903"/>
      <c r="BL42" s="1924"/>
      <c r="BM42" s="1315"/>
      <c r="BN42" s="1315"/>
      <c r="BO42" s="353"/>
      <c r="BP42" s="354"/>
      <c r="BQ42" s="676">
        <v>2.5000000000000001E-2</v>
      </c>
      <c r="BR42" s="968">
        <v>2.5000000000000001E-2</v>
      </c>
      <c r="BS42" s="1903"/>
      <c r="BT42" s="1936"/>
      <c r="BU42" s="1315"/>
      <c r="BV42" s="1315"/>
      <c r="BW42" s="932" t="s">
        <v>400</v>
      </c>
      <c r="BX42" s="987" t="s">
        <v>388</v>
      </c>
      <c r="BY42" s="676">
        <v>2.5000000000000001E-2</v>
      </c>
      <c r="BZ42" s="968">
        <v>2.5000000000000001E-2</v>
      </c>
      <c r="CA42" s="1903"/>
      <c r="CB42" s="1936"/>
      <c r="CC42" s="1315"/>
      <c r="CD42" s="1315"/>
      <c r="CE42" s="1038" t="s">
        <v>400</v>
      </c>
      <c r="CF42" s="1063" t="s">
        <v>388</v>
      </c>
      <c r="CG42" s="715">
        <v>2.5000000000000001E-2</v>
      </c>
      <c r="CH42" s="968">
        <v>0</v>
      </c>
      <c r="CI42" s="1903"/>
      <c r="CJ42" s="1936"/>
      <c r="CK42" s="1315"/>
      <c r="CL42" s="1315"/>
      <c r="CM42" s="1038" t="s">
        <v>400</v>
      </c>
      <c r="CN42" s="1063" t="s">
        <v>388</v>
      </c>
      <c r="CO42" s="676">
        <v>2.5000000000000001E-2</v>
      </c>
      <c r="CP42" s="968">
        <v>2.5000000000000001E-2</v>
      </c>
      <c r="CQ42" s="1903"/>
      <c r="CR42" s="1936"/>
      <c r="CS42" s="1315"/>
      <c r="CT42" s="1315"/>
      <c r="CU42" s="1038" t="s">
        <v>400</v>
      </c>
      <c r="CV42" s="1063" t="s">
        <v>388</v>
      </c>
      <c r="CW42" s="676">
        <v>2.5000000000000001E-2</v>
      </c>
      <c r="CX42" s="652">
        <v>0</v>
      </c>
      <c r="CY42" s="1903"/>
      <c r="CZ42" s="1924"/>
      <c r="DA42" s="1315"/>
      <c r="DB42" s="1315"/>
      <c r="DC42" s="756"/>
      <c r="DD42" s="354"/>
      <c r="DE42" s="676">
        <v>2.5000000000000001E-2</v>
      </c>
      <c r="DF42" s="652">
        <v>0</v>
      </c>
      <c r="DG42" s="1903"/>
      <c r="DH42" s="1924"/>
      <c r="DI42" s="1315"/>
      <c r="DJ42" s="1315"/>
      <c r="DK42" s="1315"/>
      <c r="DL42" s="354"/>
      <c r="DM42" s="196">
        <f t="shared" si="3"/>
        <v>0.15</v>
      </c>
      <c r="DN42" s="196" t="str">
        <f t="shared" si="4"/>
        <v>OK</v>
      </c>
      <c r="DO42" s="602">
        <f t="shared" si="0"/>
        <v>0</v>
      </c>
      <c r="DP42" s="603">
        <f t="shared" si="1"/>
        <v>0</v>
      </c>
      <c r="DQ42" s="821" t="e">
        <f t="shared" si="5"/>
        <v>#DIV/0!</v>
      </c>
      <c r="DR42" s="1324"/>
      <c r="DS42" s="1324"/>
      <c r="DT42" s="1327"/>
      <c r="DU42" s="1329"/>
      <c r="DV42" s="1329"/>
      <c r="DW42" s="1329"/>
      <c r="DX42" s="602">
        <f t="shared" si="6"/>
        <v>0</v>
      </c>
      <c r="DY42" s="603">
        <f t="shared" si="7"/>
        <v>0</v>
      </c>
      <c r="DZ42" s="821" t="e">
        <f t="shared" si="8"/>
        <v>#DIV/0!</v>
      </c>
      <c r="EA42" s="1324"/>
      <c r="EB42" s="1324"/>
      <c r="EC42" s="1327"/>
      <c r="ED42" s="1329"/>
      <c r="EE42" s="1329"/>
      <c r="EF42" s="1329"/>
      <c r="EG42" s="602">
        <f t="shared" si="9"/>
        <v>7.5000000000000011E-2</v>
      </c>
      <c r="EH42" s="603">
        <f t="shared" si="10"/>
        <v>0.05</v>
      </c>
      <c r="EI42" s="913">
        <f t="shared" si="11"/>
        <v>0.66666666666666663</v>
      </c>
      <c r="EJ42" s="1324"/>
      <c r="EK42" s="1324"/>
      <c r="EL42" s="1327"/>
      <c r="EM42" s="1329"/>
      <c r="EN42" s="1329"/>
      <c r="EO42" s="1329"/>
      <c r="EP42" s="602">
        <f t="shared" si="12"/>
        <v>0.15</v>
      </c>
      <c r="EQ42" s="603">
        <f t="shared" si="13"/>
        <v>7.5000000000000011E-2</v>
      </c>
      <c r="ER42" s="913">
        <f t="shared" si="14"/>
        <v>0.50000000000000011</v>
      </c>
      <c r="ES42" s="1324"/>
      <c r="ET42" s="1324"/>
      <c r="EU42" s="1327"/>
      <c r="EV42" s="1329"/>
      <c r="EW42" s="1329"/>
      <c r="EX42" s="1329"/>
    </row>
    <row r="43" spans="1:222" ht="52.5" customHeight="1" x14ac:dyDescent="0.25">
      <c r="A43" s="1331"/>
      <c r="B43" s="1332"/>
      <c r="C43" s="1334"/>
      <c r="D43" s="1494"/>
      <c r="E43" s="1448"/>
      <c r="F43" s="1448"/>
      <c r="G43" s="1448"/>
      <c r="H43" s="1451"/>
      <c r="I43" s="1454"/>
      <c r="J43" s="1499">
        <v>7</v>
      </c>
      <c r="K43" s="1501" t="s">
        <v>401</v>
      </c>
      <c r="L43" s="1503" t="s">
        <v>384</v>
      </c>
      <c r="M43" s="1505" t="s">
        <v>402</v>
      </c>
      <c r="N43" s="1507">
        <v>1</v>
      </c>
      <c r="O43" s="1508" t="s">
        <v>385</v>
      </c>
      <c r="P43" s="1511">
        <v>0.4</v>
      </c>
      <c r="Q43" s="1511">
        <v>7.0000000000000007E-2</v>
      </c>
      <c r="R43" s="1480">
        <v>45657</v>
      </c>
      <c r="S43" s="407" t="s">
        <v>403</v>
      </c>
      <c r="T43" s="532">
        <v>0.55000000000000004</v>
      </c>
      <c r="U43" s="328">
        <v>0</v>
      </c>
      <c r="V43" s="329"/>
      <c r="W43" s="1513">
        <f>SUM(U43:U45)</f>
        <v>0</v>
      </c>
      <c r="X43" s="1426">
        <f>SUM(V43:V45)</f>
        <v>0</v>
      </c>
      <c r="Y43" s="1315"/>
      <c r="Z43" s="1315"/>
      <c r="AA43" s="355"/>
      <c r="AB43" s="356"/>
      <c r="AC43" s="677">
        <v>0</v>
      </c>
      <c r="AD43" s="653">
        <v>0</v>
      </c>
      <c r="AE43" s="1915">
        <f>SUM(AC43:AC45)</f>
        <v>0</v>
      </c>
      <c r="AF43" s="1947">
        <f>SUM(AD43:AD45)</f>
        <v>0</v>
      </c>
      <c r="AG43" s="1315"/>
      <c r="AH43" s="1315"/>
      <c r="AI43" s="355"/>
      <c r="AJ43" s="370"/>
      <c r="AK43" s="677">
        <v>0</v>
      </c>
      <c r="AL43" s="653">
        <v>0</v>
      </c>
      <c r="AM43" s="1904">
        <f>SUM(AK43:AK45)</f>
        <v>0</v>
      </c>
      <c r="AN43" s="1533">
        <f>SUM(AL43:AL45)</f>
        <v>0</v>
      </c>
      <c r="AO43" s="1315"/>
      <c r="AP43" s="1315"/>
      <c r="AQ43" s="355"/>
      <c r="AR43" s="356"/>
      <c r="AS43" s="677">
        <v>0</v>
      </c>
      <c r="AT43" s="653">
        <v>0</v>
      </c>
      <c r="AU43" s="1904">
        <f>SUM(AS43:AS45)</f>
        <v>0</v>
      </c>
      <c r="AV43" s="1533">
        <f>SUM(AT43:AT45)</f>
        <v>0</v>
      </c>
      <c r="AW43" s="1315"/>
      <c r="AX43" s="1315"/>
      <c r="AY43" s="355"/>
      <c r="AZ43" s="356"/>
      <c r="BA43" s="716">
        <v>0</v>
      </c>
      <c r="BB43" s="653">
        <v>0</v>
      </c>
      <c r="BC43" s="1904">
        <f>SUM(BA43:BA45)</f>
        <v>0</v>
      </c>
      <c r="BD43" s="1533">
        <f>SUM(BB43:BB45)</f>
        <v>0</v>
      </c>
      <c r="BE43" s="1315"/>
      <c r="BF43" s="1315"/>
      <c r="BG43" s="355"/>
      <c r="BH43" s="356"/>
      <c r="BI43" s="716">
        <v>0</v>
      </c>
      <c r="BJ43" s="653">
        <v>0</v>
      </c>
      <c r="BK43" s="1904">
        <f>SUM(BI43:BI45)</f>
        <v>0</v>
      </c>
      <c r="BL43" s="1533">
        <f>SUM(BJ43:BJ45)</f>
        <v>0</v>
      </c>
      <c r="BM43" s="1315"/>
      <c r="BN43" s="1315"/>
      <c r="BO43" s="355"/>
      <c r="BP43" s="356"/>
      <c r="BQ43" s="677">
        <v>9.0999999999999998E-2</v>
      </c>
      <c r="BR43" s="969">
        <v>9.0999999999999998E-2</v>
      </c>
      <c r="BS43" s="1904">
        <f>SUM(BQ43:BQ45)</f>
        <v>0.16500000000000001</v>
      </c>
      <c r="BT43" s="1929">
        <f>SUM(BR43:BR45)</f>
        <v>0.16500000000000001</v>
      </c>
      <c r="BU43" s="1315"/>
      <c r="BV43" s="1315"/>
      <c r="BW43" s="929" t="s">
        <v>404</v>
      </c>
      <c r="BX43" s="993" t="s">
        <v>388</v>
      </c>
      <c r="BY43" s="677">
        <v>9.0999999999999998E-2</v>
      </c>
      <c r="BZ43" s="969">
        <v>9.0999999999999998E-2</v>
      </c>
      <c r="CA43" s="1904">
        <f>SUM(BY43:BY45)</f>
        <v>0.16500000000000001</v>
      </c>
      <c r="CB43" s="1929">
        <f>SUM(BZ43:BZ45)</f>
        <v>0.16500000000000001</v>
      </c>
      <c r="CC43" s="1315"/>
      <c r="CD43" s="1315"/>
      <c r="CE43" s="1039" t="s">
        <v>405</v>
      </c>
      <c r="CF43" s="1065" t="s">
        <v>388</v>
      </c>
      <c r="CG43" s="716">
        <v>9.0999999999999998E-2</v>
      </c>
      <c r="CH43" s="969">
        <v>9.0999999999999998E-2</v>
      </c>
      <c r="CI43" s="1904">
        <f>SUM(CG43:CG45)</f>
        <v>0.16500000000000001</v>
      </c>
      <c r="CJ43" s="1929">
        <f>SUM(CH43:CH45)</f>
        <v>0.16500000000000001</v>
      </c>
      <c r="CK43" s="1315"/>
      <c r="CL43" s="1315"/>
      <c r="CM43" s="1039" t="s">
        <v>406</v>
      </c>
      <c r="CN43" s="1065" t="s">
        <v>388</v>
      </c>
      <c r="CO43" s="677">
        <v>9.0999999999999998E-2</v>
      </c>
      <c r="CP43" s="969">
        <v>9.0999999999999998E-2</v>
      </c>
      <c r="CQ43" s="1904">
        <f>SUM(CO43:CO45)</f>
        <v>0.16500000000000001</v>
      </c>
      <c r="CR43" s="1929">
        <f>SUM(CP43:CP45)</f>
        <v>0.16500000000000001</v>
      </c>
      <c r="CS43" s="1315"/>
      <c r="CT43" s="1315"/>
      <c r="CU43" s="1039" t="s">
        <v>407</v>
      </c>
      <c r="CV43" s="1065" t="s">
        <v>388</v>
      </c>
      <c r="CW43" s="677">
        <v>9.0999999999999998E-2</v>
      </c>
      <c r="CX43" s="653">
        <v>0</v>
      </c>
      <c r="CY43" s="1904">
        <f>SUM(CW43:CW45)</f>
        <v>0.16500000000000001</v>
      </c>
      <c r="CZ43" s="1533">
        <f>SUM(CX43:CX45)</f>
        <v>0</v>
      </c>
      <c r="DA43" s="1315"/>
      <c r="DB43" s="1315"/>
      <c r="DC43" s="757"/>
      <c r="DD43" s="356"/>
      <c r="DE43" s="677">
        <v>9.5000000000000001E-2</v>
      </c>
      <c r="DF43" s="653">
        <v>0</v>
      </c>
      <c r="DG43" s="1904">
        <f>SUM(DE43:DE45)</f>
        <v>0.17500000000000002</v>
      </c>
      <c r="DH43" s="1533">
        <f>SUM(DF43:DF45)</f>
        <v>0</v>
      </c>
      <c r="DI43" s="1315"/>
      <c r="DJ43" s="1315"/>
      <c r="DK43" s="1315"/>
      <c r="DL43" s="356"/>
      <c r="DM43" s="196">
        <f t="shared" si="3"/>
        <v>0.54999999999999993</v>
      </c>
      <c r="DN43" s="196" t="str">
        <f t="shared" si="4"/>
        <v>OK</v>
      </c>
      <c r="DO43" s="597">
        <f t="shared" si="0"/>
        <v>0</v>
      </c>
      <c r="DP43" s="598">
        <f t="shared" si="1"/>
        <v>0</v>
      </c>
      <c r="DQ43" s="820" t="e">
        <f t="shared" si="5"/>
        <v>#DIV/0!</v>
      </c>
      <c r="DR43" s="1322">
        <f>SUM(W43+AE43+AM43)</f>
        <v>0</v>
      </c>
      <c r="DS43" s="1322">
        <f>SUM(X43+AF43+AN43)</f>
        <v>0</v>
      </c>
      <c r="DT43" s="1325" t="e">
        <f>+DS43/DR43</f>
        <v>#DIV/0!</v>
      </c>
      <c r="DU43" s="1329"/>
      <c r="DV43" s="1329"/>
      <c r="DW43" s="1329"/>
      <c r="DX43" s="597">
        <f t="shared" si="6"/>
        <v>0</v>
      </c>
      <c r="DY43" s="598">
        <f t="shared" si="7"/>
        <v>0</v>
      </c>
      <c r="DZ43" s="820" t="e">
        <f t="shared" si="8"/>
        <v>#DIV/0!</v>
      </c>
      <c r="EA43" s="1322">
        <f>W43+AE43+AM43+AU43+BC43+BK43</f>
        <v>0</v>
      </c>
      <c r="EB43" s="1322">
        <f>X43+AF43+AN43+AV43+BD43+BL43</f>
        <v>0</v>
      </c>
      <c r="EC43" s="1325" t="e">
        <f>+EB43/EA43</f>
        <v>#DIV/0!</v>
      </c>
      <c r="ED43" s="1329"/>
      <c r="EE43" s="1329"/>
      <c r="EF43" s="1329"/>
      <c r="EG43" s="597">
        <f t="shared" si="9"/>
        <v>0.27300000000000002</v>
      </c>
      <c r="EH43" s="598">
        <f t="shared" si="10"/>
        <v>0.27300000000000002</v>
      </c>
      <c r="EI43" s="911">
        <f t="shared" si="11"/>
        <v>1</v>
      </c>
      <c r="EJ43" s="1322">
        <f>W43+AE43+AM43+AU43+BC43+BK43+BS43+CA43+CI43</f>
        <v>0.495</v>
      </c>
      <c r="EK43" s="1322">
        <f>X43+AF43+AN43+AV43+BD43+BL43+BT43+CB43+CJ43</f>
        <v>0.495</v>
      </c>
      <c r="EL43" s="1325">
        <f>+EK43/EJ43</f>
        <v>1</v>
      </c>
      <c r="EM43" s="1329"/>
      <c r="EN43" s="1329"/>
      <c r="EO43" s="1329"/>
      <c r="EP43" s="597">
        <f t="shared" si="12"/>
        <v>0.54999999999999993</v>
      </c>
      <c r="EQ43" s="598">
        <f t="shared" si="13"/>
        <v>0.36399999999999999</v>
      </c>
      <c r="ER43" s="911">
        <f t="shared" si="14"/>
        <v>0.66181818181818186</v>
      </c>
      <c r="ES43" s="1322">
        <f>+W43+AE43+AM43+AU43+BC43+BK43+BS43+CA43+CI43+CQ43+CY43+DG43</f>
        <v>1</v>
      </c>
      <c r="ET43" s="1322">
        <f>+X43+AF43+AN43+AV43+BD43+BL43+BT43+CB43+CJ43+CR43+CZ43+DH43</f>
        <v>0.66</v>
      </c>
      <c r="EU43" s="1325">
        <f>+ET43/ES43</f>
        <v>0.66</v>
      </c>
      <c r="EV43" s="1329"/>
      <c r="EW43" s="1329"/>
      <c r="EX43" s="1329"/>
    </row>
    <row r="44" spans="1:222" ht="55.5" customHeight="1" x14ac:dyDescent="0.25">
      <c r="A44" s="1331"/>
      <c r="B44" s="1332"/>
      <c r="C44" s="1334"/>
      <c r="D44" s="1494"/>
      <c r="E44" s="1448"/>
      <c r="F44" s="1448"/>
      <c r="G44" s="1448"/>
      <c r="H44" s="1451"/>
      <c r="I44" s="1454"/>
      <c r="J44" s="1500"/>
      <c r="K44" s="1502"/>
      <c r="L44" s="1504"/>
      <c r="M44" s="1506"/>
      <c r="N44" s="1506"/>
      <c r="O44" s="1509"/>
      <c r="P44" s="1512"/>
      <c r="Q44" s="1512"/>
      <c r="R44" s="1481"/>
      <c r="S44" s="336" t="s">
        <v>408</v>
      </c>
      <c r="T44" s="533">
        <v>0.25</v>
      </c>
      <c r="U44" s="330">
        <v>0</v>
      </c>
      <c r="V44" s="331"/>
      <c r="W44" s="1509"/>
      <c r="X44" s="1427"/>
      <c r="Y44" s="1315"/>
      <c r="Z44" s="1315"/>
      <c r="AA44" s="357"/>
      <c r="AB44" s="358"/>
      <c r="AC44" s="678">
        <v>0</v>
      </c>
      <c r="AD44" s="654">
        <v>0</v>
      </c>
      <c r="AE44" s="1916"/>
      <c r="AF44" s="1948"/>
      <c r="AG44" s="1315"/>
      <c r="AH44" s="1315"/>
      <c r="AI44" s="357"/>
      <c r="AJ44" s="371"/>
      <c r="AK44" s="678">
        <v>0</v>
      </c>
      <c r="AL44" s="654">
        <v>0</v>
      </c>
      <c r="AM44" s="1905"/>
      <c r="AN44" s="1534"/>
      <c r="AO44" s="1315"/>
      <c r="AP44" s="1315"/>
      <c r="AQ44" s="357"/>
      <c r="AR44" s="358"/>
      <c r="AS44" s="678">
        <v>0</v>
      </c>
      <c r="AT44" s="654">
        <v>0</v>
      </c>
      <c r="AU44" s="1905"/>
      <c r="AV44" s="1534"/>
      <c r="AW44" s="1315"/>
      <c r="AX44" s="1315"/>
      <c r="AY44" s="357"/>
      <c r="AZ44" s="358"/>
      <c r="BA44" s="717">
        <v>0</v>
      </c>
      <c r="BB44" s="654">
        <v>0</v>
      </c>
      <c r="BC44" s="1905"/>
      <c r="BD44" s="1534"/>
      <c r="BE44" s="1315"/>
      <c r="BF44" s="1315"/>
      <c r="BG44" s="357"/>
      <c r="BH44" s="358"/>
      <c r="BI44" s="717">
        <v>0</v>
      </c>
      <c r="BJ44" s="654">
        <v>0</v>
      </c>
      <c r="BK44" s="1905"/>
      <c r="BL44" s="1534"/>
      <c r="BM44" s="1315"/>
      <c r="BN44" s="1315"/>
      <c r="BO44" s="357"/>
      <c r="BP44" s="358"/>
      <c r="BQ44" s="678">
        <v>4.1000000000000002E-2</v>
      </c>
      <c r="BR44" s="970">
        <v>4.1000000000000002E-2</v>
      </c>
      <c r="BS44" s="1905"/>
      <c r="BT44" s="1930"/>
      <c r="BU44" s="1315"/>
      <c r="BV44" s="1315"/>
      <c r="BW44" s="930" t="s">
        <v>409</v>
      </c>
      <c r="BX44" s="994" t="s">
        <v>388</v>
      </c>
      <c r="BY44" s="678">
        <v>4.1000000000000002E-2</v>
      </c>
      <c r="BZ44" s="970">
        <v>4.1000000000000002E-2</v>
      </c>
      <c r="CA44" s="1905"/>
      <c r="CB44" s="1930"/>
      <c r="CC44" s="1315"/>
      <c r="CD44" s="1315"/>
      <c r="CE44" s="1040" t="s">
        <v>410</v>
      </c>
      <c r="CF44" s="1066" t="s">
        <v>388</v>
      </c>
      <c r="CG44" s="717">
        <v>4.1000000000000002E-2</v>
      </c>
      <c r="CH44" s="970">
        <v>4.1000000000000002E-2</v>
      </c>
      <c r="CI44" s="1905"/>
      <c r="CJ44" s="1930"/>
      <c r="CK44" s="1315"/>
      <c r="CL44" s="1315"/>
      <c r="CM44" s="1040" t="s">
        <v>411</v>
      </c>
      <c r="CN44" s="1066" t="s">
        <v>388</v>
      </c>
      <c r="CO44" s="678">
        <v>4.1000000000000002E-2</v>
      </c>
      <c r="CP44" s="970">
        <v>4.1000000000000002E-2</v>
      </c>
      <c r="CQ44" s="1905"/>
      <c r="CR44" s="1930"/>
      <c r="CS44" s="1315"/>
      <c r="CT44" s="1315"/>
      <c r="CU44" s="1040" t="s">
        <v>412</v>
      </c>
      <c r="CV44" s="1066" t="s">
        <v>388</v>
      </c>
      <c r="CW44" s="678">
        <v>4.1000000000000002E-2</v>
      </c>
      <c r="CX44" s="654">
        <v>0</v>
      </c>
      <c r="CY44" s="1905"/>
      <c r="CZ44" s="1534"/>
      <c r="DA44" s="1315"/>
      <c r="DB44" s="1315"/>
      <c r="DC44" s="758"/>
      <c r="DD44" s="358"/>
      <c r="DE44" s="678">
        <v>4.4999999999999998E-2</v>
      </c>
      <c r="DF44" s="654">
        <v>0</v>
      </c>
      <c r="DG44" s="1905"/>
      <c r="DH44" s="1534"/>
      <c r="DI44" s="1315"/>
      <c r="DJ44" s="1315"/>
      <c r="DK44" s="1315"/>
      <c r="DL44" s="358"/>
      <c r="DM44" s="196">
        <f t="shared" si="3"/>
        <v>0.25</v>
      </c>
      <c r="DN44" s="196" t="str">
        <f t="shared" si="4"/>
        <v>OK</v>
      </c>
      <c r="DO44" s="600">
        <f t="shared" si="0"/>
        <v>0</v>
      </c>
      <c r="DP44" s="596">
        <f t="shared" si="1"/>
        <v>0</v>
      </c>
      <c r="DQ44" s="763" t="e">
        <f t="shared" si="5"/>
        <v>#DIV/0!</v>
      </c>
      <c r="DR44" s="1323"/>
      <c r="DS44" s="1323"/>
      <c r="DT44" s="1326"/>
      <c r="DU44" s="1329"/>
      <c r="DV44" s="1329"/>
      <c r="DW44" s="1329"/>
      <c r="DX44" s="600">
        <f t="shared" si="6"/>
        <v>0</v>
      </c>
      <c r="DY44" s="596">
        <f t="shared" si="7"/>
        <v>0</v>
      </c>
      <c r="DZ44" s="763" t="e">
        <f t="shared" si="8"/>
        <v>#DIV/0!</v>
      </c>
      <c r="EA44" s="1323"/>
      <c r="EB44" s="1323"/>
      <c r="EC44" s="1326"/>
      <c r="ED44" s="1329"/>
      <c r="EE44" s="1329"/>
      <c r="EF44" s="1329"/>
      <c r="EG44" s="600">
        <f t="shared" si="9"/>
        <v>0.123</v>
      </c>
      <c r="EH44" s="596">
        <f t="shared" si="10"/>
        <v>0.123</v>
      </c>
      <c r="EI44" s="912">
        <f t="shared" si="11"/>
        <v>1</v>
      </c>
      <c r="EJ44" s="1323"/>
      <c r="EK44" s="1323"/>
      <c r="EL44" s="1326"/>
      <c r="EM44" s="1329"/>
      <c r="EN44" s="1329"/>
      <c r="EO44" s="1329"/>
      <c r="EP44" s="600">
        <f t="shared" si="12"/>
        <v>0.25</v>
      </c>
      <c r="EQ44" s="596">
        <f t="shared" si="13"/>
        <v>0.16400000000000001</v>
      </c>
      <c r="ER44" s="912">
        <f t="shared" si="14"/>
        <v>0.65600000000000003</v>
      </c>
      <c r="ES44" s="1323"/>
      <c r="ET44" s="1323"/>
      <c r="EU44" s="1326"/>
      <c r="EV44" s="1329"/>
      <c r="EW44" s="1329"/>
      <c r="EX44" s="1329"/>
    </row>
    <row r="45" spans="1:222" ht="62.25" customHeight="1" thickBot="1" x14ac:dyDescent="0.3">
      <c r="A45" s="1331"/>
      <c r="B45" s="1332"/>
      <c r="C45" s="1334"/>
      <c r="D45" s="1494"/>
      <c r="E45" s="1448"/>
      <c r="F45" s="1448"/>
      <c r="G45" s="1448"/>
      <c r="H45" s="1451"/>
      <c r="I45" s="1454"/>
      <c r="J45" s="1500"/>
      <c r="K45" s="1502"/>
      <c r="L45" s="1504"/>
      <c r="M45" s="1506"/>
      <c r="N45" s="1506"/>
      <c r="O45" s="1510"/>
      <c r="P45" s="1512"/>
      <c r="Q45" s="1512"/>
      <c r="R45" s="1481"/>
      <c r="S45" s="337" t="s">
        <v>413</v>
      </c>
      <c r="T45" s="534">
        <v>0.2</v>
      </c>
      <c r="U45" s="338">
        <v>0</v>
      </c>
      <c r="V45" s="339"/>
      <c r="W45" s="1510"/>
      <c r="X45" s="1428"/>
      <c r="Y45" s="1315"/>
      <c r="Z45" s="1315"/>
      <c r="AA45" s="359"/>
      <c r="AB45" s="360"/>
      <c r="AC45" s="679">
        <v>0</v>
      </c>
      <c r="AD45" s="655">
        <v>0</v>
      </c>
      <c r="AE45" s="1917"/>
      <c r="AF45" s="1949"/>
      <c r="AG45" s="1315"/>
      <c r="AH45" s="1315"/>
      <c r="AI45" s="359"/>
      <c r="AJ45" s="372"/>
      <c r="AK45" s="679">
        <v>0</v>
      </c>
      <c r="AL45" s="655">
        <v>0</v>
      </c>
      <c r="AM45" s="1906"/>
      <c r="AN45" s="1912"/>
      <c r="AO45" s="1315"/>
      <c r="AP45" s="1315"/>
      <c r="AQ45" s="359"/>
      <c r="AR45" s="360"/>
      <c r="AS45" s="679">
        <v>0</v>
      </c>
      <c r="AT45" s="655">
        <v>0</v>
      </c>
      <c r="AU45" s="1906"/>
      <c r="AV45" s="1912"/>
      <c r="AW45" s="1315"/>
      <c r="AX45" s="1315"/>
      <c r="AY45" s="359"/>
      <c r="AZ45" s="360"/>
      <c r="BA45" s="718">
        <v>0</v>
      </c>
      <c r="BB45" s="721">
        <v>0</v>
      </c>
      <c r="BC45" s="1905"/>
      <c r="BD45" s="1534"/>
      <c r="BE45" s="1315"/>
      <c r="BF45" s="1315"/>
      <c r="BG45" s="359"/>
      <c r="BH45" s="360"/>
      <c r="BI45" s="725">
        <v>0</v>
      </c>
      <c r="BJ45" s="655">
        <v>0</v>
      </c>
      <c r="BK45" s="1906"/>
      <c r="BL45" s="1912"/>
      <c r="BM45" s="1315"/>
      <c r="BN45" s="1315"/>
      <c r="BO45" s="359"/>
      <c r="BP45" s="360"/>
      <c r="BQ45" s="679">
        <v>3.3000000000000002E-2</v>
      </c>
      <c r="BR45" s="971">
        <v>3.3000000000000002E-2</v>
      </c>
      <c r="BS45" s="1906"/>
      <c r="BT45" s="1931"/>
      <c r="BU45" s="1315"/>
      <c r="BV45" s="1315"/>
      <c r="BW45" s="989" t="s">
        <v>414</v>
      </c>
      <c r="BX45" s="995" t="s">
        <v>388</v>
      </c>
      <c r="BY45" s="679">
        <v>3.3000000000000002E-2</v>
      </c>
      <c r="BZ45" s="971">
        <v>3.3000000000000002E-2</v>
      </c>
      <c r="CA45" s="1906"/>
      <c r="CB45" s="1931"/>
      <c r="CC45" s="1315"/>
      <c r="CD45" s="1315"/>
      <c r="CE45" s="1041" t="s">
        <v>415</v>
      </c>
      <c r="CF45" s="1067" t="s">
        <v>388</v>
      </c>
      <c r="CG45" s="725">
        <v>3.3000000000000002E-2</v>
      </c>
      <c r="CH45" s="971">
        <v>3.3000000000000002E-2</v>
      </c>
      <c r="CI45" s="1906"/>
      <c r="CJ45" s="1931"/>
      <c r="CK45" s="1315"/>
      <c r="CL45" s="1315"/>
      <c r="CM45" s="1041" t="s">
        <v>416</v>
      </c>
      <c r="CN45" s="1067" t="s">
        <v>388</v>
      </c>
      <c r="CO45" s="679">
        <v>3.3000000000000002E-2</v>
      </c>
      <c r="CP45" s="971">
        <v>3.3000000000000002E-2</v>
      </c>
      <c r="CQ45" s="1906"/>
      <c r="CR45" s="1931"/>
      <c r="CS45" s="1315"/>
      <c r="CT45" s="1315"/>
      <c r="CU45" s="1041" t="s">
        <v>417</v>
      </c>
      <c r="CV45" s="1067" t="s">
        <v>388</v>
      </c>
      <c r="CW45" s="679">
        <v>3.3000000000000002E-2</v>
      </c>
      <c r="CX45" s="655">
        <v>0</v>
      </c>
      <c r="CY45" s="1906"/>
      <c r="CZ45" s="1912"/>
      <c r="DA45" s="1315"/>
      <c r="DB45" s="1315"/>
      <c r="DC45" s="759"/>
      <c r="DD45" s="360"/>
      <c r="DE45" s="679">
        <v>3.5000000000000003E-2</v>
      </c>
      <c r="DF45" s="655">
        <v>0</v>
      </c>
      <c r="DG45" s="1906"/>
      <c r="DH45" s="1912"/>
      <c r="DI45" s="1315"/>
      <c r="DJ45" s="1315"/>
      <c r="DK45" s="1315"/>
      <c r="DL45" s="360"/>
      <c r="DM45" s="196">
        <f t="shared" si="3"/>
        <v>0.2</v>
      </c>
      <c r="DN45" s="196" t="str">
        <f t="shared" si="4"/>
        <v>OK</v>
      </c>
      <c r="DO45" s="602">
        <f t="shared" si="0"/>
        <v>0</v>
      </c>
      <c r="DP45" s="603">
        <f t="shared" si="1"/>
        <v>0</v>
      </c>
      <c r="DQ45" s="821" t="e">
        <f t="shared" si="5"/>
        <v>#DIV/0!</v>
      </c>
      <c r="DR45" s="1324"/>
      <c r="DS45" s="1324"/>
      <c r="DT45" s="1327"/>
      <c r="DU45" s="1329"/>
      <c r="DV45" s="1329"/>
      <c r="DW45" s="1329"/>
      <c r="DX45" s="602">
        <f t="shared" si="6"/>
        <v>0</v>
      </c>
      <c r="DY45" s="603">
        <f t="shared" si="7"/>
        <v>0</v>
      </c>
      <c r="DZ45" s="821" t="e">
        <f t="shared" si="8"/>
        <v>#DIV/0!</v>
      </c>
      <c r="EA45" s="1324"/>
      <c r="EB45" s="1324"/>
      <c r="EC45" s="1327"/>
      <c r="ED45" s="1329"/>
      <c r="EE45" s="1329"/>
      <c r="EF45" s="1329"/>
      <c r="EG45" s="602">
        <f t="shared" si="9"/>
        <v>9.9000000000000005E-2</v>
      </c>
      <c r="EH45" s="603">
        <f t="shared" si="10"/>
        <v>9.9000000000000005E-2</v>
      </c>
      <c r="EI45" s="913">
        <f t="shared" si="11"/>
        <v>1</v>
      </c>
      <c r="EJ45" s="1324"/>
      <c r="EK45" s="1324"/>
      <c r="EL45" s="1327"/>
      <c r="EM45" s="1329"/>
      <c r="EN45" s="1329"/>
      <c r="EO45" s="1329"/>
      <c r="EP45" s="602">
        <f t="shared" si="12"/>
        <v>0.2</v>
      </c>
      <c r="EQ45" s="603">
        <f t="shared" si="13"/>
        <v>0.13200000000000001</v>
      </c>
      <c r="ER45" s="913">
        <f t="shared" si="14"/>
        <v>0.66</v>
      </c>
      <c r="ES45" s="1324"/>
      <c r="ET45" s="1324"/>
      <c r="EU45" s="1327"/>
      <c r="EV45" s="1329"/>
      <c r="EW45" s="1329"/>
      <c r="EX45" s="1329"/>
    </row>
    <row r="46" spans="1:222" ht="54.75" customHeight="1" x14ac:dyDescent="0.25">
      <c r="A46" s="1331"/>
      <c r="B46" s="1332"/>
      <c r="C46" s="1334"/>
      <c r="D46" s="1494"/>
      <c r="E46" s="1448"/>
      <c r="F46" s="1448"/>
      <c r="G46" s="1448"/>
      <c r="H46" s="1451"/>
      <c r="I46" s="1454"/>
      <c r="J46" s="1464">
        <v>8</v>
      </c>
      <c r="K46" s="1466" t="s">
        <v>418</v>
      </c>
      <c r="L46" s="1468" t="s">
        <v>419</v>
      </c>
      <c r="M46" s="1470" t="s">
        <v>402</v>
      </c>
      <c r="N46" s="1472">
        <v>1</v>
      </c>
      <c r="O46" s="1473" t="s">
        <v>385</v>
      </c>
      <c r="P46" s="1475">
        <v>0.2</v>
      </c>
      <c r="Q46" s="1475">
        <v>0.02</v>
      </c>
      <c r="R46" s="1482">
        <v>45657</v>
      </c>
      <c r="S46" s="408" t="s">
        <v>420</v>
      </c>
      <c r="T46" s="535">
        <v>0.5</v>
      </c>
      <c r="U46" s="332">
        <v>0</v>
      </c>
      <c r="V46" s="333"/>
      <c r="W46" s="1477">
        <f>SUM(U46:U47)</f>
        <v>0</v>
      </c>
      <c r="X46" s="1478">
        <f>SUM(V46:V47)</f>
        <v>0</v>
      </c>
      <c r="Y46" s="1315"/>
      <c r="Z46" s="1315"/>
      <c r="AA46" s="361"/>
      <c r="AB46" s="362"/>
      <c r="AC46" s="680">
        <v>0</v>
      </c>
      <c r="AD46" s="656">
        <v>0</v>
      </c>
      <c r="AE46" s="1918">
        <f>SUM(AC46:AC47)</f>
        <v>0</v>
      </c>
      <c r="AF46" s="1950">
        <f>SUM(AD46:AD47)</f>
        <v>0</v>
      </c>
      <c r="AG46" s="1315"/>
      <c r="AH46" s="1315"/>
      <c r="AI46" s="366"/>
      <c r="AJ46" s="373"/>
      <c r="AK46" s="682">
        <v>0</v>
      </c>
      <c r="AL46" s="695">
        <v>0</v>
      </c>
      <c r="AM46" s="1920">
        <f>SUM(AK46:AK47)</f>
        <v>0</v>
      </c>
      <c r="AN46" s="1925">
        <f>SUM(AL46:AL47)</f>
        <v>0</v>
      </c>
      <c r="AO46" s="1315"/>
      <c r="AP46" s="1315"/>
      <c r="AQ46" s="379"/>
      <c r="AR46" s="380"/>
      <c r="AS46" s="696">
        <v>0</v>
      </c>
      <c r="AT46" s="711">
        <v>0</v>
      </c>
      <c r="AU46" s="1913">
        <f>SUM(AS46:AS47)</f>
        <v>0</v>
      </c>
      <c r="AV46" s="1927">
        <f>SUM(AT46:AT47)</f>
        <v>0</v>
      </c>
      <c r="AW46" s="1315"/>
      <c r="AX46" s="1315"/>
      <c r="AY46" s="375"/>
      <c r="AZ46" s="376"/>
      <c r="BA46" s="719">
        <v>0</v>
      </c>
      <c r="BB46" s="722">
        <v>0</v>
      </c>
      <c r="BC46" s="1535">
        <f>SUM(BA46:BA47)</f>
        <v>0</v>
      </c>
      <c r="BD46" s="1537">
        <f>SUM(BB46:BB47)</f>
        <v>0</v>
      </c>
      <c r="BE46" s="1315"/>
      <c r="BF46" s="1315"/>
      <c r="BG46" s="379"/>
      <c r="BH46" s="380"/>
      <c r="BI46" s="726">
        <v>0</v>
      </c>
      <c r="BJ46" s="722">
        <v>0</v>
      </c>
      <c r="BK46" s="1913">
        <f>SUM(BI46:BI47)</f>
        <v>0</v>
      </c>
      <c r="BL46" s="1927">
        <f>SUM(BJ46:BJ47)</f>
        <v>0</v>
      </c>
      <c r="BM46" s="1315"/>
      <c r="BN46" s="1315"/>
      <c r="BO46" s="379"/>
      <c r="BP46" s="380"/>
      <c r="BQ46" s="719">
        <v>8.3000000000000004E-2</v>
      </c>
      <c r="BR46" s="972">
        <v>8.3000000000000004E-2</v>
      </c>
      <c r="BS46" s="1913">
        <f>SUM(BQ46:BQ47)</f>
        <v>0.16600000000000001</v>
      </c>
      <c r="BT46" s="1932">
        <f>SUM(BR46:BR47)</f>
        <v>8.3000000000000004E-2</v>
      </c>
      <c r="BU46" s="1315"/>
      <c r="BV46" s="1315"/>
      <c r="BW46" s="990" t="s">
        <v>421</v>
      </c>
      <c r="BX46" s="992" t="s">
        <v>422</v>
      </c>
      <c r="BY46" s="719">
        <v>8.3000000000000004E-2</v>
      </c>
      <c r="BZ46" s="972">
        <v>8.3000000000000004E-2</v>
      </c>
      <c r="CA46" s="1913">
        <f>SUM(BY46:BY47)</f>
        <v>0.16600000000000001</v>
      </c>
      <c r="CB46" s="1932">
        <f>SUM(BZ46:BZ47)</f>
        <v>0.16600000000000001</v>
      </c>
      <c r="CC46" s="1315"/>
      <c r="CD46" s="1315"/>
      <c r="CE46" s="1042" t="s">
        <v>423</v>
      </c>
      <c r="CF46" s="1068" t="s">
        <v>422</v>
      </c>
      <c r="CG46" s="726">
        <v>8.3000000000000004E-2</v>
      </c>
      <c r="CH46" s="972">
        <v>8.3000000000000004E-2</v>
      </c>
      <c r="CI46" s="1913">
        <f>SUM(CG46:CG47)</f>
        <v>0.16600000000000001</v>
      </c>
      <c r="CJ46" s="1932">
        <f>SUM(CH46:CH47)</f>
        <v>0.16600000000000001</v>
      </c>
      <c r="CK46" s="1315"/>
      <c r="CL46" s="1315"/>
      <c r="CM46" s="1042" t="s">
        <v>424</v>
      </c>
      <c r="CN46" s="1068" t="s">
        <v>422</v>
      </c>
      <c r="CO46" s="719">
        <v>8.3000000000000004E-2</v>
      </c>
      <c r="CP46" s="972">
        <v>8.3000000000000004E-2</v>
      </c>
      <c r="CQ46" s="1913">
        <f>SUM(CO46:CO47)</f>
        <v>0.16600000000000001</v>
      </c>
      <c r="CR46" s="1932">
        <f>SUM(CP46:CP47)</f>
        <v>0.16600000000000001</v>
      </c>
      <c r="CS46" s="1315"/>
      <c r="CT46" s="1315"/>
      <c r="CU46" s="1042" t="s">
        <v>425</v>
      </c>
      <c r="CV46" s="1068" t="s">
        <v>422</v>
      </c>
      <c r="CW46" s="719">
        <v>8.3000000000000004E-2</v>
      </c>
      <c r="CX46" s="722">
        <v>0</v>
      </c>
      <c r="CY46" s="1913">
        <f>SUM(CW46:CW47)</f>
        <v>0.16600000000000001</v>
      </c>
      <c r="CZ46" s="1927">
        <f>SUM(CX46:CX47)</f>
        <v>0</v>
      </c>
      <c r="DA46" s="1315"/>
      <c r="DB46" s="1315"/>
      <c r="DC46" s="760"/>
      <c r="DD46" s="380"/>
      <c r="DE46" s="719">
        <v>8.5000000000000006E-2</v>
      </c>
      <c r="DF46" s="722">
        <v>0</v>
      </c>
      <c r="DG46" s="1913">
        <f>SUM(DE46:DE47)</f>
        <v>0.17</v>
      </c>
      <c r="DH46" s="1927">
        <f>SUM(DF46:DF47)</f>
        <v>0</v>
      </c>
      <c r="DI46" s="1315"/>
      <c r="DJ46" s="1315"/>
      <c r="DK46" s="1315"/>
      <c r="DL46" s="380"/>
      <c r="DM46" s="196">
        <f t="shared" si="3"/>
        <v>0.5</v>
      </c>
      <c r="DN46" s="196" t="str">
        <f t="shared" si="4"/>
        <v>OK</v>
      </c>
      <c r="DO46" s="597">
        <f t="shared" si="0"/>
        <v>0</v>
      </c>
      <c r="DP46" s="598">
        <f t="shared" si="1"/>
        <v>0</v>
      </c>
      <c r="DQ46" s="820" t="e">
        <f t="shared" si="5"/>
        <v>#DIV/0!</v>
      </c>
      <c r="DR46" s="1322">
        <f>SUM(W46+AE46+AM46)</f>
        <v>0</v>
      </c>
      <c r="DS46" s="1322">
        <f>SUM(X46+AF46+AN46)</f>
        <v>0</v>
      </c>
      <c r="DT46" s="1325" t="e">
        <f>+DS46/DR46</f>
        <v>#DIV/0!</v>
      </c>
      <c r="DU46" s="1329"/>
      <c r="DV46" s="1329"/>
      <c r="DW46" s="1329"/>
      <c r="DX46" s="597">
        <f t="shared" si="6"/>
        <v>0</v>
      </c>
      <c r="DY46" s="598">
        <f t="shared" si="7"/>
        <v>0</v>
      </c>
      <c r="DZ46" s="820" t="e">
        <f t="shared" si="8"/>
        <v>#DIV/0!</v>
      </c>
      <c r="EA46" s="1322">
        <f>W46+AE46+AM46+AU46+BC46+BK46</f>
        <v>0</v>
      </c>
      <c r="EB46" s="1322">
        <f>X46+AF46+AN46+AV46+BD46+BL46</f>
        <v>0</v>
      </c>
      <c r="EC46" s="1325" t="e">
        <f>+EB46/EA46</f>
        <v>#DIV/0!</v>
      </c>
      <c r="ED46" s="1329"/>
      <c r="EE46" s="1329"/>
      <c r="EF46" s="1329"/>
      <c r="EG46" s="597">
        <f t="shared" si="9"/>
        <v>0.249</v>
      </c>
      <c r="EH46" s="598">
        <f t="shared" si="10"/>
        <v>0.249</v>
      </c>
      <c r="EI46" s="911">
        <f t="shared" si="11"/>
        <v>1</v>
      </c>
      <c r="EJ46" s="1322">
        <f>W46+AE46+AM46+AU46+BC46+BK46+BS46+CA46+CI46</f>
        <v>0.498</v>
      </c>
      <c r="EK46" s="1322">
        <f>X46+AF46+AN46+AV46+BD46+BL46+BT46+CB46+CJ46</f>
        <v>0.41500000000000004</v>
      </c>
      <c r="EL46" s="1325">
        <f>+EK46/EJ46</f>
        <v>0.83333333333333337</v>
      </c>
      <c r="EM46" s="1329"/>
      <c r="EN46" s="1329"/>
      <c r="EO46" s="1329"/>
      <c r="EP46" s="597">
        <f t="shared" si="12"/>
        <v>0.5</v>
      </c>
      <c r="EQ46" s="598">
        <f t="shared" si="13"/>
        <v>0.33200000000000002</v>
      </c>
      <c r="ER46" s="911">
        <f t="shared" si="14"/>
        <v>0.66400000000000003</v>
      </c>
      <c r="ES46" s="1322">
        <f>+W46+AE46+AM46+AU46+BC46+BK46+BS46+CA46+CI46+CQ46+CY46+DG46</f>
        <v>1</v>
      </c>
      <c r="ET46" s="1322">
        <f>+X46+AF46+AN46+AV46+BD46+BL46+BT46+CB46+CJ46+CR46+CZ46+DH46</f>
        <v>0.58100000000000007</v>
      </c>
      <c r="EU46" s="1325">
        <f>+ET46/ES46</f>
        <v>0.58100000000000007</v>
      </c>
      <c r="EV46" s="1329"/>
      <c r="EW46" s="1329"/>
      <c r="EX46" s="1329"/>
    </row>
    <row r="47" spans="1:222" ht="70.5" customHeight="1" thickBot="1" x14ac:dyDescent="0.3">
      <c r="A47" s="1331"/>
      <c r="B47" s="1332"/>
      <c r="C47" s="1334"/>
      <c r="D47" s="1495"/>
      <c r="E47" s="1449"/>
      <c r="F47" s="1449"/>
      <c r="G47" s="1449"/>
      <c r="H47" s="1452"/>
      <c r="I47" s="1455"/>
      <c r="J47" s="1465"/>
      <c r="K47" s="1467"/>
      <c r="L47" s="1469"/>
      <c r="M47" s="1471"/>
      <c r="N47" s="1471"/>
      <c r="O47" s="1474"/>
      <c r="P47" s="1476"/>
      <c r="Q47" s="1476"/>
      <c r="R47" s="1483"/>
      <c r="S47" s="409" t="s">
        <v>426</v>
      </c>
      <c r="T47" s="536">
        <v>0.5</v>
      </c>
      <c r="U47" s="334">
        <v>0</v>
      </c>
      <c r="V47" s="335"/>
      <c r="W47" s="1474"/>
      <c r="X47" s="1479"/>
      <c r="Y47" s="1316"/>
      <c r="Z47" s="1316"/>
      <c r="AA47" s="363"/>
      <c r="AB47" s="364"/>
      <c r="AC47" s="792">
        <v>0</v>
      </c>
      <c r="AD47" s="793">
        <v>0</v>
      </c>
      <c r="AE47" s="1919"/>
      <c r="AF47" s="1951"/>
      <c r="AG47" s="1316"/>
      <c r="AH47" s="1316"/>
      <c r="AI47" s="363"/>
      <c r="AJ47" s="374"/>
      <c r="AK47" s="681">
        <v>0</v>
      </c>
      <c r="AL47" s="657">
        <v>0</v>
      </c>
      <c r="AM47" s="1921"/>
      <c r="AN47" s="1926"/>
      <c r="AO47" s="1316"/>
      <c r="AP47" s="1316"/>
      <c r="AQ47" s="377"/>
      <c r="AR47" s="378"/>
      <c r="AS47" s="697">
        <v>0</v>
      </c>
      <c r="AT47" s="712">
        <v>0</v>
      </c>
      <c r="AU47" s="1914"/>
      <c r="AV47" s="1928"/>
      <c r="AW47" s="1316"/>
      <c r="AX47" s="1316"/>
      <c r="AY47" s="377"/>
      <c r="AZ47" s="378"/>
      <c r="BA47" s="720">
        <v>0</v>
      </c>
      <c r="BB47" s="712">
        <v>0</v>
      </c>
      <c r="BC47" s="1536"/>
      <c r="BD47" s="1538"/>
      <c r="BE47" s="1316"/>
      <c r="BF47" s="1316"/>
      <c r="BG47" s="377"/>
      <c r="BH47" s="378"/>
      <c r="BI47" s="697">
        <v>0</v>
      </c>
      <c r="BJ47" s="712">
        <v>0</v>
      </c>
      <c r="BK47" s="1914"/>
      <c r="BL47" s="1928"/>
      <c r="BM47" s="1316"/>
      <c r="BN47" s="1316"/>
      <c r="BO47" s="377"/>
      <c r="BP47" s="378"/>
      <c r="BQ47" s="720">
        <v>8.3000000000000004E-2</v>
      </c>
      <c r="BR47" s="973">
        <v>0</v>
      </c>
      <c r="BS47" s="1914"/>
      <c r="BT47" s="1933"/>
      <c r="BU47" s="1316"/>
      <c r="BV47" s="1316"/>
      <c r="BW47" s="991" t="s">
        <v>376</v>
      </c>
      <c r="BX47" s="996" t="s">
        <v>422</v>
      </c>
      <c r="BY47" s="720">
        <v>8.3000000000000004E-2</v>
      </c>
      <c r="BZ47" s="973">
        <v>8.3000000000000004E-2</v>
      </c>
      <c r="CA47" s="1914"/>
      <c r="CB47" s="1933"/>
      <c r="CC47" s="1316"/>
      <c r="CD47" s="1316"/>
      <c r="CE47" s="1043" t="s">
        <v>376</v>
      </c>
      <c r="CF47" s="1069" t="s">
        <v>422</v>
      </c>
      <c r="CG47" s="697">
        <v>8.3000000000000004E-2</v>
      </c>
      <c r="CH47" s="973">
        <v>8.3000000000000004E-2</v>
      </c>
      <c r="CI47" s="1914"/>
      <c r="CJ47" s="1933"/>
      <c r="CK47" s="1316"/>
      <c r="CL47" s="1316"/>
      <c r="CM47" s="1043" t="s">
        <v>376</v>
      </c>
      <c r="CN47" s="1069" t="s">
        <v>422</v>
      </c>
      <c r="CO47" s="720">
        <v>8.3000000000000004E-2</v>
      </c>
      <c r="CP47" s="973">
        <v>8.3000000000000004E-2</v>
      </c>
      <c r="CQ47" s="1914"/>
      <c r="CR47" s="1933"/>
      <c r="CS47" s="1316"/>
      <c r="CT47" s="1316"/>
      <c r="CU47" s="1043" t="s">
        <v>398</v>
      </c>
      <c r="CV47" s="1069" t="s">
        <v>422</v>
      </c>
      <c r="CW47" s="720">
        <v>8.3000000000000004E-2</v>
      </c>
      <c r="CX47" s="712">
        <v>0</v>
      </c>
      <c r="CY47" s="1955"/>
      <c r="CZ47" s="1958"/>
      <c r="DA47" s="1316"/>
      <c r="DB47" s="1316"/>
      <c r="DC47" s="761"/>
      <c r="DD47" s="762"/>
      <c r="DE47" s="720">
        <v>8.5000000000000006E-2</v>
      </c>
      <c r="DF47" s="712">
        <v>0</v>
      </c>
      <c r="DG47" s="1955"/>
      <c r="DH47" s="1958"/>
      <c r="DI47" s="1316"/>
      <c r="DJ47" s="1316"/>
      <c r="DK47" s="1316"/>
      <c r="DL47" s="762"/>
      <c r="DM47" s="196">
        <f t="shared" si="3"/>
        <v>0.5</v>
      </c>
      <c r="DN47" s="196" t="str">
        <f t="shared" si="4"/>
        <v>OK</v>
      </c>
      <c r="DO47" s="602">
        <f t="shared" si="0"/>
        <v>0</v>
      </c>
      <c r="DP47" s="603">
        <f t="shared" si="1"/>
        <v>0</v>
      </c>
      <c r="DQ47" s="821" t="e">
        <f t="shared" si="5"/>
        <v>#DIV/0!</v>
      </c>
      <c r="DR47" s="1324"/>
      <c r="DS47" s="1324"/>
      <c r="DT47" s="1327"/>
      <c r="DU47" s="1330"/>
      <c r="DV47" s="1330"/>
      <c r="DW47" s="1330"/>
      <c r="DX47" s="602">
        <f t="shared" si="6"/>
        <v>0</v>
      </c>
      <c r="DY47" s="603">
        <f t="shared" si="7"/>
        <v>0</v>
      </c>
      <c r="DZ47" s="821" t="e">
        <f t="shared" si="8"/>
        <v>#DIV/0!</v>
      </c>
      <c r="EA47" s="1324"/>
      <c r="EB47" s="1324"/>
      <c r="EC47" s="1327"/>
      <c r="ED47" s="1330"/>
      <c r="EE47" s="1330"/>
      <c r="EF47" s="1330"/>
      <c r="EG47" s="602">
        <f t="shared" si="9"/>
        <v>0.249</v>
      </c>
      <c r="EH47" s="603">
        <f t="shared" si="10"/>
        <v>0.16600000000000001</v>
      </c>
      <c r="EI47" s="913">
        <f t="shared" si="11"/>
        <v>0.66666666666666674</v>
      </c>
      <c r="EJ47" s="1324"/>
      <c r="EK47" s="1324"/>
      <c r="EL47" s="1327"/>
      <c r="EM47" s="1330"/>
      <c r="EN47" s="1330"/>
      <c r="EO47" s="1330"/>
      <c r="EP47" s="602">
        <f t="shared" si="12"/>
        <v>0.5</v>
      </c>
      <c r="EQ47" s="603">
        <f t="shared" si="13"/>
        <v>0.249</v>
      </c>
      <c r="ER47" s="913">
        <f t="shared" si="14"/>
        <v>0.498</v>
      </c>
      <c r="ES47" s="1324"/>
      <c r="ET47" s="1324"/>
      <c r="EU47" s="1327"/>
      <c r="EV47" s="1330"/>
      <c r="EW47" s="1330"/>
      <c r="EX47" s="1330"/>
    </row>
    <row r="48" spans="1:222" ht="63" customHeight="1" thickBot="1" x14ac:dyDescent="0.3">
      <c r="A48" s="1331"/>
      <c r="B48" s="1332"/>
      <c r="C48" s="1334"/>
      <c r="D48" s="1339">
        <v>4</v>
      </c>
      <c r="E48" s="1336" t="s">
        <v>547</v>
      </c>
      <c r="F48" s="1336" t="s">
        <v>427</v>
      </c>
      <c r="G48" s="1360" t="s">
        <v>276</v>
      </c>
      <c r="H48" s="1365">
        <v>174241</v>
      </c>
      <c r="I48" s="1368">
        <v>0.15</v>
      </c>
      <c r="J48" s="383">
        <v>9</v>
      </c>
      <c r="K48" s="384" t="s">
        <v>428</v>
      </c>
      <c r="L48" s="385" t="s">
        <v>429</v>
      </c>
      <c r="M48" s="384" t="s">
        <v>430</v>
      </c>
      <c r="N48" s="384">
        <v>165</v>
      </c>
      <c r="O48" s="386" t="s">
        <v>431</v>
      </c>
      <c r="P48" s="387">
        <v>0.25</v>
      </c>
      <c r="Q48" s="387">
        <v>0.06</v>
      </c>
      <c r="R48" s="498">
        <v>45657</v>
      </c>
      <c r="S48" s="401" t="s">
        <v>432</v>
      </c>
      <c r="T48" s="537">
        <v>1</v>
      </c>
      <c r="U48" s="388">
        <v>0</v>
      </c>
      <c r="V48" s="389"/>
      <c r="W48" s="389">
        <f>+U48</f>
        <v>0</v>
      </c>
      <c r="X48" s="398">
        <f>+V48</f>
        <v>0</v>
      </c>
      <c r="Y48" s="1317">
        <f>+(W48*$P$48)+(W49*$P$49)+(W51*$P$51)</f>
        <v>0</v>
      </c>
      <c r="Z48" s="1317">
        <f>+(X48*$P$48)+(X49*$P$49)+(X51*$P$51)</f>
        <v>0</v>
      </c>
      <c r="AA48" s="410"/>
      <c r="AB48" s="414"/>
      <c r="AC48" s="794">
        <v>0</v>
      </c>
      <c r="AD48" s="795">
        <v>0</v>
      </c>
      <c r="AE48" s="795">
        <f>+AC48</f>
        <v>0</v>
      </c>
      <c r="AF48" s="796">
        <v>0</v>
      </c>
      <c r="AG48" s="1317">
        <f>+(AE48*$P$48)+(AE49*$P$49)+(AE51*$P$51)</f>
        <v>0</v>
      </c>
      <c r="AH48" s="1317">
        <f>+(AF48*$P$48)+(AF49*$P$49)+(AF51*$P$51)</f>
        <v>0</v>
      </c>
      <c r="AI48" s="410"/>
      <c r="AJ48" s="390"/>
      <c r="AK48" s="683">
        <v>0</v>
      </c>
      <c r="AL48" s="658">
        <v>0</v>
      </c>
      <c r="AM48" s="795">
        <f>+AK48</f>
        <v>0</v>
      </c>
      <c r="AN48" s="796">
        <v>0</v>
      </c>
      <c r="AO48" s="1317">
        <f>+(AM48*$P$48)+(AM49*$P$49)+(AM51*$P$51)</f>
        <v>0</v>
      </c>
      <c r="AP48" s="1317">
        <f>+(AN48*$P$48)+(AN49*$P$49)+(AN51*$P$51)</f>
        <v>0</v>
      </c>
      <c r="AQ48" s="410"/>
      <c r="AR48" s="390"/>
      <c r="AS48" s="698">
        <v>0</v>
      </c>
      <c r="AT48" s="658">
        <v>0</v>
      </c>
      <c r="AU48" s="795">
        <f>+AS48</f>
        <v>0</v>
      </c>
      <c r="AV48" s="796">
        <v>0</v>
      </c>
      <c r="AW48" s="1317">
        <f>+(AU48*$P$48)+(AU49*$P$49)+(AU51*$P$51)</f>
        <v>0</v>
      </c>
      <c r="AX48" s="1317">
        <f>+(AV48*$P$48)+(AV49*$P$49)+(AV51*$P$51)</f>
        <v>0</v>
      </c>
      <c r="AY48" s="410"/>
      <c r="AZ48" s="390"/>
      <c r="BA48" s="683">
        <v>0</v>
      </c>
      <c r="BB48" s="658">
        <v>0</v>
      </c>
      <c r="BC48" s="795">
        <f>+BA48</f>
        <v>0</v>
      </c>
      <c r="BD48" s="796">
        <v>0</v>
      </c>
      <c r="BE48" s="1317">
        <f>+(BC48*$P$48)+(BC49*$P$49)+(BC51*$P$51)</f>
        <v>0</v>
      </c>
      <c r="BF48" s="1317">
        <f>+(BD48*$P$48)+(BD49*$P$49)+(BD51*$P$51)</f>
        <v>0</v>
      </c>
      <c r="BG48" s="410"/>
      <c r="BH48" s="414"/>
      <c r="BI48" s="698">
        <v>0</v>
      </c>
      <c r="BJ48" s="658">
        <v>0</v>
      </c>
      <c r="BK48" s="795">
        <f>+BI48</f>
        <v>0</v>
      </c>
      <c r="BL48" s="796">
        <v>0</v>
      </c>
      <c r="BM48" s="1317">
        <f>+(BK48*$P$48)+(BK49*$P$49)+(BK51*$P$51)</f>
        <v>0</v>
      </c>
      <c r="BN48" s="1317">
        <f>+(BL48*$P$48)+(BL49*$P$49)+(BL51*$P$51)</f>
        <v>0</v>
      </c>
      <c r="BO48" s="410"/>
      <c r="BP48" s="390"/>
      <c r="BQ48" s="698">
        <v>0.1</v>
      </c>
      <c r="BR48" s="974">
        <v>0.1</v>
      </c>
      <c r="BS48" s="795">
        <f>+BQ48</f>
        <v>0.1</v>
      </c>
      <c r="BT48" s="949">
        <f>+BR48</f>
        <v>0.1</v>
      </c>
      <c r="BU48" s="1317">
        <f>+(BS48*$P$48)+(BS49*$P$49)+(BS51*$P$51)</f>
        <v>0.14950000000000002</v>
      </c>
      <c r="BV48" s="1317">
        <f>+(BT48*$P$48)+(BT49*$P$49)+(BT51*$P$51)</f>
        <v>0.10385</v>
      </c>
      <c r="BW48" s="383" t="s">
        <v>433</v>
      </c>
      <c r="BX48" s="1003" t="s">
        <v>434</v>
      </c>
      <c r="BY48" s="698">
        <v>0.1</v>
      </c>
      <c r="BZ48" s="974">
        <v>0.1</v>
      </c>
      <c r="CA48" s="795">
        <f>+BY48</f>
        <v>0.1</v>
      </c>
      <c r="CB48" s="1090">
        <v>0</v>
      </c>
      <c r="CC48" s="1317">
        <f>+(CA48*$P$48)+(CA49*$P$49)+(CA51*$P$51)</f>
        <v>0.14950000000000002</v>
      </c>
      <c r="CD48" s="1317">
        <f>+(CB48*$P$48)+(CB49*$P$49)+(CB51*$P$51)</f>
        <v>0.1245</v>
      </c>
      <c r="CE48" s="1044" t="s">
        <v>435</v>
      </c>
      <c r="CF48" s="1070" t="s">
        <v>434</v>
      </c>
      <c r="CG48" s="683">
        <v>0.2</v>
      </c>
      <c r="CH48" s="974">
        <v>0.1</v>
      </c>
      <c r="CI48" s="795">
        <f>+CG48</f>
        <v>0.2</v>
      </c>
      <c r="CJ48" s="1090">
        <v>0</v>
      </c>
      <c r="CK48" s="1317">
        <f>+(CI48*$P$48)+(CI49*$P$49)+(CI51*$P$51)</f>
        <v>0.17450000000000002</v>
      </c>
      <c r="CL48" s="1317">
        <f>+(CJ48*$P$48)+(CJ49*$P$49)+(CJ51*$P$51)</f>
        <v>7.8850000000000003E-2</v>
      </c>
      <c r="CM48" s="1044" t="s">
        <v>436</v>
      </c>
      <c r="CN48" s="1070" t="s">
        <v>434</v>
      </c>
      <c r="CO48" s="698">
        <v>0.2</v>
      </c>
      <c r="CP48" s="974">
        <v>0.02</v>
      </c>
      <c r="CQ48" s="795">
        <f>+CO48</f>
        <v>0.2</v>
      </c>
      <c r="CR48" s="1090">
        <v>0</v>
      </c>
      <c r="CS48" s="1317">
        <f>+(CQ48*$P$48)+(CQ49*$P$49)+(CQ51*$P$51)</f>
        <v>0.17450000000000002</v>
      </c>
      <c r="CT48" s="1317">
        <f>+(CR48*$P$48)+(CR49*$P$49)+(CR51*$P$51)</f>
        <v>0.1245</v>
      </c>
      <c r="CU48" s="1044" t="s">
        <v>437</v>
      </c>
      <c r="CV48" s="1070" t="s">
        <v>434</v>
      </c>
      <c r="CW48" s="698">
        <v>0.2</v>
      </c>
      <c r="CX48" s="658">
        <v>0</v>
      </c>
      <c r="CY48" s="795">
        <f>+CW48</f>
        <v>0.2</v>
      </c>
      <c r="CZ48" s="796">
        <v>0</v>
      </c>
      <c r="DA48" s="1317">
        <f>+(CY48*$P$48)+(CY49*$P$49)+(CY51*$P$51)</f>
        <v>0.17750000000000002</v>
      </c>
      <c r="DB48" s="1317">
        <f>+(CZ48*$P$48)+(CZ49*$P$49)+(CZ51*$P$51)</f>
        <v>0</v>
      </c>
      <c r="DC48" s="751"/>
      <c r="DD48" s="752"/>
      <c r="DE48" s="698">
        <v>0.2</v>
      </c>
      <c r="DF48" s="658">
        <v>0</v>
      </c>
      <c r="DG48" s="795">
        <f>+DE48</f>
        <v>0.2</v>
      </c>
      <c r="DH48" s="796">
        <v>0</v>
      </c>
      <c r="DI48" s="1317">
        <f>+(DG48*$P$48)+(DG49*$P$49)+(DG51*$P$51)</f>
        <v>0.17450000000000002</v>
      </c>
      <c r="DJ48" s="1317">
        <f>+(DH48*$P$48)+(DH49*$P$49)+(DH51*$P$51)</f>
        <v>0</v>
      </c>
      <c r="DK48" s="1317"/>
      <c r="DL48" s="554"/>
      <c r="DM48" s="196">
        <f t="shared" si="3"/>
        <v>1</v>
      </c>
      <c r="DN48" s="196" t="str">
        <f t="shared" si="4"/>
        <v>OK</v>
      </c>
      <c r="DO48" s="822">
        <f t="shared" si="0"/>
        <v>0</v>
      </c>
      <c r="DP48" s="630">
        <f t="shared" si="1"/>
        <v>0</v>
      </c>
      <c r="DQ48" s="823" t="e">
        <f t="shared" si="5"/>
        <v>#DIV/0!</v>
      </c>
      <c r="DR48" s="630">
        <f>SUM(W48+AE48+AM48)</f>
        <v>0</v>
      </c>
      <c r="DS48" s="630">
        <f>SUM(X48+AF48+AN48)</f>
        <v>0</v>
      </c>
      <c r="DT48" s="824" t="e">
        <f>+DS48/DR48</f>
        <v>#DIV/0!</v>
      </c>
      <c r="DU48" s="1328">
        <f>SUM(Y48+AG48+AO48)</f>
        <v>0</v>
      </c>
      <c r="DV48" s="1328">
        <f>SUM(Z48+AH48+AP48)</f>
        <v>0</v>
      </c>
      <c r="DW48" s="1328" t="e">
        <f>+DV48/DU48</f>
        <v>#DIV/0!</v>
      </c>
      <c r="DX48" s="629">
        <f t="shared" si="6"/>
        <v>0</v>
      </c>
      <c r="DY48" s="630">
        <f t="shared" si="7"/>
        <v>0</v>
      </c>
      <c r="DZ48" s="823" t="e">
        <f t="shared" si="8"/>
        <v>#DIV/0!</v>
      </c>
      <c r="EA48" s="630">
        <f>W48+AE48+AM48+AU48+BC48+BK48</f>
        <v>0</v>
      </c>
      <c r="EB48" s="630">
        <f>X48+AF48+AN48+AV48+BD48+BL48</f>
        <v>0</v>
      </c>
      <c r="EC48" s="824" t="e">
        <f>+EB48/EA48</f>
        <v>#DIV/0!</v>
      </c>
      <c r="ED48" s="1328">
        <f>Y48+AG48+AO48+AW48+BE48+BM48</f>
        <v>0</v>
      </c>
      <c r="EE48" s="1328">
        <f>Z48+AH48+AP48+AX48+BF48+BN48</f>
        <v>0</v>
      </c>
      <c r="EF48" s="1328" t="e">
        <f>+EE48/ED48</f>
        <v>#DIV/0!</v>
      </c>
      <c r="EG48" s="629">
        <f t="shared" si="9"/>
        <v>0.4</v>
      </c>
      <c r="EH48" s="630">
        <f t="shared" si="10"/>
        <v>0.30000000000000004</v>
      </c>
      <c r="EI48" s="914">
        <f t="shared" si="11"/>
        <v>0.75000000000000011</v>
      </c>
      <c r="EJ48" s="630">
        <f>W48+AE48+AM48+AU48+BC48+BK48+BS48+CA48+CI48</f>
        <v>0.4</v>
      </c>
      <c r="EK48" s="630">
        <f>X48+AF48+AN48+AV48+BD48+BL48+BT48+CB48+CJ48</f>
        <v>0.1</v>
      </c>
      <c r="EL48" s="824">
        <f>+EK48/EJ48</f>
        <v>0.25</v>
      </c>
      <c r="EM48" s="1328">
        <f>Y48+AG48+AO48+AW48+BE48+BM48+BU48+CC48+CK48</f>
        <v>0.47350000000000003</v>
      </c>
      <c r="EN48" s="1328">
        <f>Z48+AH48+AP48+AX48+BF48+BN48+BV48+CD48+CL48</f>
        <v>0.30720000000000003</v>
      </c>
      <c r="EO48" s="1328">
        <f>+EN48/EM48</f>
        <v>0.64878563885955653</v>
      </c>
      <c r="EP48" s="629">
        <f t="shared" si="12"/>
        <v>1</v>
      </c>
      <c r="EQ48" s="630">
        <f t="shared" si="13"/>
        <v>0.32000000000000006</v>
      </c>
      <c r="ER48" s="914">
        <f t="shared" si="14"/>
        <v>0.32000000000000006</v>
      </c>
      <c r="ES48" s="630">
        <f>+W48+AE48+AM48+AU48+BC48+BK48+BS48+CA48+CI48+CQ48+CY48+DG48</f>
        <v>1</v>
      </c>
      <c r="ET48" s="630">
        <f>+X48+AF48+AN48+AV48+BD48+BL48+BT48+CB48+CJ48+CR48+CZ48+DH48</f>
        <v>0.1</v>
      </c>
      <c r="EU48" s="824">
        <f>+ET48/ES48</f>
        <v>0.1</v>
      </c>
      <c r="EV48" s="1328">
        <f>Y48+AG48+AO48+AW48+BE48+BM48+BU48+CC48+CK48+CS48+DA48+DI48</f>
        <v>1</v>
      </c>
      <c r="EW48" s="1328">
        <f>Z48+AH48+AP48+AX48+BF48+BN48+BV48+CD48+CL48+CT48+DB48+DJ48</f>
        <v>0.43170000000000003</v>
      </c>
      <c r="EX48" s="1328">
        <f>+EW48/EV48</f>
        <v>0.43170000000000003</v>
      </c>
    </row>
    <row r="49" spans="1:154" ht="63" customHeight="1" x14ac:dyDescent="0.25">
      <c r="A49" s="1331"/>
      <c r="B49" s="1332"/>
      <c r="C49" s="1334"/>
      <c r="D49" s="1340"/>
      <c r="E49" s="1337"/>
      <c r="F49" s="1337"/>
      <c r="G49" s="1361"/>
      <c r="H49" s="1366"/>
      <c r="I49" s="1369"/>
      <c r="J49" s="1456">
        <v>10</v>
      </c>
      <c r="K49" s="1938" t="s">
        <v>438</v>
      </c>
      <c r="L49" s="1460" t="s">
        <v>439</v>
      </c>
      <c r="M49" s="1938" t="s">
        <v>276</v>
      </c>
      <c r="N49" s="1938">
        <v>20000</v>
      </c>
      <c r="O49" s="1938" t="s">
        <v>431</v>
      </c>
      <c r="P49" s="1373">
        <v>0.55000000000000004</v>
      </c>
      <c r="Q49" s="1373">
        <v>7.0000000000000007E-2</v>
      </c>
      <c r="R49" s="1377">
        <v>45657</v>
      </c>
      <c r="S49" s="402" t="s">
        <v>440</v>
      </c>
      <c r="T49" s="538">
        <v>0.5</v>
      </c>
      <c r="U49" s="391">
        <v>0</v>
      </c>
      <c r="V49" s="392"/>
      <c r="W49" s="1381">
        <f>SUM(U49:U50)</f>
        <v>0</v>
      </c>
      <c r="X49" s="1529">
        <f>SUM(V49:V50)</f>
        <v>0</v>
      </c>
      <c r="Y49" s="1318"/>
      <c r="Z49" s="1318"/>
      <c r="AA49" s="411"/>
      <c r="AB49" s="415"/>
      <c r="AC49" s="797">
        <v>0</v>
      </c>
      <c r="AD49" s="659">
        <v>0</v>
      </c>
      <c r="AE49" s="1484">
        <f>SUM(AC49:AC50)</f>
        <v>0</v>
      </c>
      <c r="AF49" s="1526">
        <f>SUM(AD49:AD50)</f>
        <v>0</v>
      </c>
      <c r="AG49" s="1318"/>
      <c r="AH49" s="1318"/>
      <c r="AI49" s="411"/>
      <c r="AJ49" s="393"/>
      <c r="AK49" s="684">
        <v>0</v>
      </c>
      <c r="AL49" s="659">
        <v>0</v>
      </c>
      <c r="AM49" s="1484">
        <f>SUM(AK49:AK50)</f>
        <v>0</v>
      </c>
      <c r="AN49" s="1526">
        <f>SUM(AL49:AL50)</f>
        <v>0</v>
      </c>
      <c r="AO49" s="1318"/>
      <c r="AP49" s="1318"/>
      <c r="AQ49" s="411"/>
      <c r="AR49" s="393"/>
      <c r="AS49" s="699">
        <v>0</v>
      </c>
      <c r="AT49" s="659">
        <v>0</v>
      </c>
      <c r="AU49" s="1484">
        <f>SUM(AS49:AS50)</f>
        <v>0</v>
      </c>
      <c r="AV49" s="1526">
        <f>SUM(AT49:AT50)</f>
        <v>0</v>
      </c>
      <c r="AW49" s="1318"/>
      <c r="AX49" s="1318"/>
      <c r="AY49" s="411"/>
      <c r="AZ49" s="393"/>
      <c r="BA49" s="684">
        <v>0</v>
      </c>
      <c r="BB49" s="659">
        <v>0</v>
      </c>
      <c r="BC49" s="1484">
        <f>SUM(BA49:BA50)</f>
        <v>0</v>
      </c>
      <c r="BD49" s="1526">
        <f>SUM(BB49:BB50)</f>
        <v>0</v>
      </c>
      <c r="BE49" s="1318"/>
      <c r="BF49" s="1318"/>
      <c r="BG49" s="411"/>
      <c r="BH49" s="415"/>
      <c r="BI49" s="699">
        <v>0</v>
      </c>
      <c r="BJ49" s="659">
        <v>0</v>
      </c>
      <c r="BK49" s="1484">
        <f>SUM(BI49:BI50)</f>
        <v>0</v>
      </c>
      <c r="BL49" s="1526">
        <f>SUM(BJ49:BJ50)</f>
        <v>0</v>
      </c>
      <c r="BM49" s="1318"/>
      <c r="BN49" s="1318"/>
      <c r="BO49" s="411"/>
      <c r="BP49" s="393"/>
      <c r="BQ49" s="699">
        <v>8.3000000000000004E-2</v>
      </c>
      <c r="BR49" s="975">
        <v>0</v>
      </c>
      <c r="BS49" s="1484">
        <f>SUM(BQ49:BQ50)</f>
        <v>0.16600000000000001</v>
      </c>
      <c r="BT49" s="1486">
        <f>SUM(BR49:BR50)</f>
        <v>8.3000000000000004E-2</v>
      </c>
      <c r="BU49" s="1318"/>
      <c r="BV49" s="1318"/>
      <c r="BW49" s="997" t="s">
        <v>376</v>
      </c>
      <c r="BX49" s="1001" t="s">
        <v>92</v>
      </c>
      <c r="BY49" s="699">
        <v>8.3000000000000004E-2</v>
      </c>
      <c r="BZ49" s="975">
        <v>8.3000000000000004E-2</v>
      </c>
      <c r="CA49" s="1484">
        <f>SUM(BY49:BY50)</f>
        <v>0.16600000000000001</v>
      </c>
      <c r="CB49" s="1486">
        <f>SUM(BZ49:BZ50)</f>
        <v>0.16600000000000001</v>
      </c>
      <c r="CC49" s="1318"/>
      <c r="CD49" s="1318"/>
      <c r="CE49" s="1045" t="s">
        <v>376</v>
      </c>
      <c r="CF49" s="1071" t="s">
        <v>92</v>
      </c>
      <c r="CG49" s="684">
        <v>8.3000000000000004E-2</v>
      </c>
      <c r="CH49" s="975">
        <v>0</v>
      </c>
      <c r="CI49" s="1484">
        <f>SUM(CG49:CG50)</f>
        <v>0.16600000000000001</v>
      </c>
      <c r="CJ49" s="1486">
        <f>SUM(CH49:CH50)</f>
        <v>8.3000000000000004E-2</v>
      </c>
      <c r="CK49" s="1318"/>
      <c r="CL49" s="1318"/>
      <c r="CM49" s="1045" t="s">
        <v>376</v>
      </c>
      <c r="CN49" s="1071" t="s">
        <v>92</v>
      </c>
      <c r="CO49" s="699">
        <v>8.3000000000000004E-2</v>
      </c>
      <c r="CP49" s="975">
        <v>8.3000000000000004E-2</v>
      </c>
      <c r="CQ49" s="1484">
        <f>SUM(CO49:CO50)</f>
        <v>0.16600000000000001</v>
      </c>
      <c r="CR49" s="1486">
        <f>SUM(CP49:CP50)</f>
        <v>0.16600000000000001</v>
      </c>
      <c r="CS49" s="1318"/>
      <c r="CT49" s="1318"/>
      <c r="CU49" s="402" t="s">
        <v>441</v>
      </c>
      <c r="CV49" s="1071" t="s">
        <v>442</v>
      </c>
      <c r="CW49" s="699">
        <v>8.5000000000000006E-2</v>
      </c>
      <c r="CX49" s="659">
        <v>0</v>
      </c>
      <c r="CY49" s="1484">
        <f>SUM(CW49:CW50)</f>
        <v>0.17</v>
      </c>
      <c r="CZ49" s="1526">
        <f>SUM(CX49:CX50)</f>
        <v>0</v>
      </c>
      <c r="DA49" s="1318"/>
      <c r="DB49" s="1318"/>
      <c r="DC49" s="411"/>
      <c r="DD49" s="415"/>
      <c r="DE49" s="699">
        <v>8.3000000000000004E-2</v>
      </c>
      <c r="DF49" s="659">
        <v>0</v>
      </c>
      <c r="DG49" s="1484">
        <f>SUM(DE49:DE50)</f>
        <v>0.16600000000000001</v>
      </c>
      <c r="DH49" s="1526">
        <f>SUM(DF49:DF50)</f>
        <v>0</v>
      </c>
      <c r="DI49" s="1318"/>
      <c r="DJ49" s="1318"/>
      <c r="DK49" s="1318"/>
      <c r="DL49" s="418"/>
      <c r="DM49" s="196">
        <f t="shared" si="3"/>
        <v>0.5</v>
      </c>
      <c r="DN49" s="196" t="str">
        <f t="shared" si="4"/>
        <v>OK</v>
      </c>
      <c r="DO49" s="597">
        <f t="shared" si="0"/>
        <v>0</v>
      </c>
      <c r="DP49" s="598">
        <f t="shared" si="1"/>
        <v>0</v>
      </c>
      <c r="DQ49" s="820" t="e">
        <f t="shared" si="5"/>
        <v>#DIV/0!</v>
      </c>
      <c r="DR49" s="1322">
        <f>SUM(W49+AE49+AM49)</f>
        <v>0</v>
      </c>
      <c r="DS49" s="1322">
        <f>SUM(X49+AF49+AN49)</f>
        <v>0</v>
      </c>
      <c r="DT49" s="1986" t="e">
        <f>+DS49/DR49</f>
        <v>#DIV/0!</v>
      </c>
      <c r="DU49" s="1329"/>
      <c r="DV49" s="1329"/>
      <c r="DW49" s="1329"/>
      <c r="DX49" s="607">
        <f t="shared" si="6"/>
        <v>0</v>
      </c>
      <c r="DY49" s="598">
        <f t="shared" si="7"/>
        <v>0</v>
      </c>
      <c r="DZ49" s="820" t="e">
        <f t="shared" si="8"/>
        <v>#DIV/0!</v>
      </c>
      <c r="EA49" s="1322">
        <f>W49+AE49+AM49+AU49+BC49+BK49</f>
        <v>0</v>
      </c>
      <c r="EB49" s="1322">
        <f>X49+AF49+AN49+AV49+BD49+BL49</f>
        <v>0</v>
      </c>
      <c r="EC49" s="1986" t="e">
        <f>+EB49/EA49</f>
        <v>#DIV/0!</v>
      </c>
      <c r="ED49" s="1329"/>
      <c r="EE49" s="1329"/>
      <c r="EF49" s="1329"/>
      <c r="EG49" s="607">
        <f t="shared" si="9"/>
        <v>0.249</v>
      </c>
      <c r="EH49" s="598">
        <f t="shared" si="10"/>
        <v>8.3000000000000004E-2</v>
      </c>
      <c r="EI49" s="911">
        <f t="shared" si="11"/>
        <v>0.33333333333333337</v>
      </c>
      <c r="EJ49" s="1322">
        <f>W49+AE49+AM49+AU49+BC49+BK49+BS49+CA49+CI49</f>
        <v>0.498</v>
      </c>
      <c r="EK49" s="1322">
        <f>X49+AF49+AN49+AV49+BD49+BL49+BT49+CB49+CJ49</f>
        <v>0.33200000000000002</v>
      </c>
      <c r="EL49" s="1986">
        <f>+EK49/EJ49</f>
        <v>0.66666666666666674</v>
      </c>
      <c r="EM49" s="1329"/>
      <c r="EN49" s="1329"/>
      <c r="EO49" s="1329"/>
      <c r="EP49" s="607">
        <f t="shared" si="12"/>
        <v>0.5</v>
      </c>
      <c r="EQ49" s="598">
        <f t="shared" si="13"/>
        <v>0.16600000000000001</v>
      </c>
      <c r="ER49" s="911">
        <f t="shared" si="14"/>
        <v>0.33200000000000002</v>
      </c>
      <c r="ES49" s="1322">
        <f>+W49+AE49+AM49+AU49+BC49+BK49+BS49+CA49+CI49+CQ49+CY49+DG49</f>
        <v>1</v>
      </c>
      <c r="ET49" s="1322">
        <f>+X49+AF49+AN49+AV49+BD49+BL49+BT49+CB49+CJ49+CR49+CZ49+DH49</f>
        <v>0.498</v>
      </c>
      <c r="EU49" s="1986">
        <f>+ET49/ES49</f>
        <v>0.498</v>
      </c>
      <c r="EV49" s="1329"/>
      <c r="EW49" s="1329"/>
      <c r="EX49" s="1329"/>
    </row>
    <row r="50" spans="1:154" ht="66" customHeight="1" thickBot="1" x14ac:dyDescent="0.3">
      <c r="A50" s="1331"/>
      <c r="B50" s="1332"/>
      <c r="C50" s="1334"/>
      <c r="D50" s="1340"/>
      <c r="E50" s="1337"/>
      <c r="F50" s="1337"/>
      <c r="G50" s="1361"/>
      <c r="H50" s="1366"/>
      <c r="I50" s="1369"/>
      <c r="J50" s="1457"/>
      <c r="K50" s="1939"/>
      <c r="L50" s="1461"/>
      <c r="M50" s="1939"/>
      <c r="N50" s="1939"/>
      <c r="O50" s="1939"/>
      <c r="P50" s="1374"/>
      <c r="Q50" s="1374"/>
      <c r="R50" s="1378"/>
      <c r="S50" s="403" t="s">
        <v>443</v>
      </c>
      <c r="T50" s="539">
        <v>0.5</v>
      </c>
      <c r="U50" s="399">
        <v>0</v>
      </c>
      <c r="V50" s="400"/>
      <c r="W50" s="1382"/>
      <c r="X50" s="1530"/>
      <c r="Y50" s="1318"/>
      <c r="Z50" s="1318"/>
      <c r="AA50" s="412"/>
      <c r="AB50" s="416"/>
      <c r="AC50" s="798">
        <v>0</v>
      </c>
      <c r="AD50" s="660">
        <v>0</v>
      </c>
      <c r="AE50" s="1485"/>
      <c r="AF50" s="1527"/>
      <c r="AG50" s="1318"/>
      <c r="AH50" s="1318"/>
      <c r="AI50" s="412"/>
      <c r="AJ50" s="394"/>
      <c r="AK50" s="685">
        <v>0</v>
      </c>
      <c r="AL50" s="660">
        <v>0</v>
      </c>
      <c r="AM50" s="1485"/>
      <c r="AN50" s="1527"/>
      <c r="AO50" s="1318"/>
      <c r="AP50" s="1318"/>
      <c r="AQ50" s="412"/>
      <c r="AR50" s="394"/>
      <c r="AS50" s="700">
        <v>0</v>
      </c>
      <c r="AT50" s="660">
        <v>0</v>
      </c>
      <c r="AU50" s="1485"/>
      <c r="AV50" s="1527"/>
      <c r="AW50" s="1318"/>
      <c r="AX50" s="1318"/>
      <c r="AY50" s="412"/>
      <c r="AZ50" s="394"/>
      <c r="BA50" s="685">
        <v>0</v>
      </c>
      <c r="BB50" s="660">
        <v>0</v>
      </c>
      <c r="BC50" s="1485"/>
      <c r="BD50" s="1527"/>
      <c r="BE50" s="1318"/>
      <c r="BF50" s="1318"/>
      <c r="BG50" s="412"/>
      <c r="BH50" s="416"/>
      <c r="BI50" s="700">
        <v>0</v>
      </c>
      <c r="BJ50" s="660">
        <v>0</v>
      </c>
      <c r="BK50" s="1485"/>
      <c r="BL50" s="1527"/>
      <c r="BM50" s="1318"/>
      <c r="BN50" s="1318"/>
      <c r="BO50" s="412"/>
      <c r="BP50" s="394"/>
      <c r="BQ50" s="700">
        <v>8.3000000000000004E-2</v>
      </c>
      <c r="BR50" s="976">
        <v>8.3000000000000004E-2</v>
      </c>
      <c r="BS50" s="1485"/>
      <c r="BT50" s="1487"/>
      <c r="BU50" s="1318"/>
      <c r="BV50" s="1318"/>
      <c r="BW50" s="998" t="s">
        <v>444</v>
      </c>
      <c r="BX50" s="1004" t="s">
        <v>445</v>
      </c>
      <c r="BY50" s="700">
        <v>8.3000000000000004E-2</v>
      </c>
      <c r="BZ50" s="976">
        <v>8.3000000000000004E-2</v>
      </c>
      <c r="CA50" s="1485"/>
      <c r="CB50" s="1487"/>
      <c r="CC50" s="1318"/>
      <c r="CD50" s="1318"/>
      <c r="CE50" s="1046" t="s">
        <v>446</v>
      </c>
      <c r="CF50" s="1072" t="s">
        <v>445</v>
      </c>
      <c r="CG50" s="685">
        <v>8.3000000000000004E-2</v>
      </c>
      <c r="CH50" s="976">
        <v>8.3000000000000004E-2</v>
      </c>
      <c r="CI50" s="1485"/>
      <c r="CJ50" s="1487"/>
      <c r="CK50" s="1318"/>
      <c r="CL50" s="1318"/>
      <c r="CM50" s="1046" t="s">
        <v>447</v>
      </c>
      <c r="CN50" s="1072" t="s">
        <v>445</v>
      </c>
      <c r="CO50" s="700">
        <v>8.3000000000000004E-2</v>
      </c>
      <c r="CP50" s="976">
        <v>8.3000000000000004E-2</v>
      </c>
      <c r="CQ50" s="1485"/>
      <c r="CR50" s="1487"/>
      <c r="CS50" s="1318"/>
      <c r="CT50" s="1318"/>
      <c r="CU50" s="1046" t="s">
        <v>448</v>
      </c>
      <c r="CV50" s="1072" t="s">
        <v>445</v>
      </c>
      <c r="CW50" s="700">
        <v>8.5000000000000006E-2</v>
      </c>
      <c r="CX50" s="660">
        <v>0</v>
      </c>
      <c r="CY50" s="1485"/>
      <c r="CZ50" s="1527"/>
      <c r="DA50" s="1318"/>
      <c r="DB50" s="1318"/>
      <c r="DC50" s="412"/>
      <c r="DD50" s="416"/>
      <c r="DE50" s="700">
        <v>8.3000000000000004E-2</v>
      </c>
      <c r="DF50" s="660">
        <v>0</v>
      </c>
      <c r="DG50" s="1485"/>
      <c r="DH50" s="1527"/>
      <c r="DI50" s="1318"/>
      <c r="DJ50" s="1318"/>
      <c r="DK50" s="1318"/>
      <c r="DL50" s="418"/>
      <c r="DM50" s="196">
        <f t="shared" si="3"/>
        <v>0.5</v>
      </c>
      <c r="DN50" s="196" t="str">
        <f t="shared" si="4"/>
        <v>OK</v>
      </c>
      <c r="DO50" s="602">
        <f t="shared" si="0"/>
        <v>0</v>
      </c>
      <c r="DP50" s="603">
        <f t="shared" si="1"/>
        <v>0</v>
      </c>
      <c r="DQ50" s="821" t="e">
        <f t="shared" si="5"/>
        <v>#DIV/0!</v>
      </c>
      <c r="DR50" s="1324"/>
      <c r="DS50" s="1324"/>
      <c r="DT50" s="1987"/>
      <c r="DU50" s="1329"/>
      <c r="DV50" s="1329"/>
      <c r="DW50" s="1329"/>
      <c r="DX50" s="609">
        <f t="shared" si="6"/>
        <v>0</v>
      </c>
      <c r="DY50" s="603">
        <f t="shared" si="7"/>
        <v>0</v>
      </c>
      <c r="DZ50" s="821" t="e">
        <f t="shared" si="8"/>
        <v>#DIV/0!</v>
      </c>
      <c r="EA50" s="1324"/>
      <c r="EB50" s="1324"/>
      <c r="EC50" s="1987"/>
      <c r="ED50" s="1329"/>
      <c r="EE50" s="1329"/>
      <c r="EF50" s="1329"/>
      <c r="EG50" s="609">
        <f t="shared" si="9"/>
        <v>0.249</v>
      </c>
      <c r="EH50" s="603">
        <f t="shared" si="10"/>
        <v>0.249</v>
      </c>
      <c r="EI50" s="913">
        <f t="shared" si="11"/>
        <v>1</v>
      </c>
      <c r="EJ50" s="1324"/>
      <c r="EK50" s="1324"/>
      <c r="EL50" s="1987"/>
      <c r="EM50" s="1329"/>
      <c r="EN50" s="1329"/>
      <c r="EO50" s="1329"/>
      <c r="EP50" s="609">
        <f t="shared" si="12"/>
        <v>0.5</v>
      </c>
      <c r="EQ50" s="603">
        <f t="shared" si="13"/>
        <v>0.33200000000000002</v>
      </c>
      <c r="ER50" s="913">
        <f t="shared" si="14"/>
        <v>0.66400000000000003</v>
      </c>
      <c r="ES50" s="1324"/>
      <c r="ET50" s="1324"/>
      <c r="EU50" s="1987"/>
      <c r="EV50" s="1329"/>
      <c r="EW50" s="1329"/>
      <c r="EX50" s="1329"/>
    </row>
    <row r="51" spans="1:154" ht="55.5" customHeight="1" x14ac:dyDescent="0.25">
      <c r="A51" s="1331"/>
      <c r="B51" s="1332"/>
      <c r="C51" s="1334"/>
      <c r="D51" s="1340"/>
      <c r="E51" s="1337"/>
      <c r="F51" s="1337"/>
      <c r="G51" s="1361"/>
      <c r="H51" s="1366"/>
      <c r="I51" s="1369"/>
      <c r="J51" s="1458">
        <v>11</v>
      </c>
      <c r="K51" s="1940" t="s">
        <v>449</v>
      </c>
      <c r="L51" s="1462" t="s">
        <v>450</v>
      </c>
      <c r="M51" s="1940" t="s">
        <v>402</v>
      </c>
      <c r="N51" s="1942">
        <v>1</v>
      </c>
      <c r="O51" s="1940" t="s">
        <v>451</v>
      </c>
      <c r="P51" s="1375">
        <v>0.2</v>
      </c>
      <c r="Q51" s="1375">
        <v>0.05</v>
      </c>
      <c r="R51" s="1379">
        <v>45657</v>
      </c>
      <c r="S51" s="419" t="s">
        <v>452</v>
      </c>
      <c r="T51" s="540">
        <v>0.5</v>
      </c>
      <c r="U51" s="395">
        <v>0</v>
      </c>
      <c r="V51" s="396"/>
      <c r="W51" s="1383">
        <f>SUM(U51:U52)</f>
        <v>0</v>
      </c>
      <c r="X51" s="1531">
        <f>SUM(V51:V52)</f>
        <v>0</v>
      </c>
      <c r="Y51" s="1318"/>
      <c r="Z51" s="1318"/>
      <c r="AA51" s="413"/>
      <c r="AB51" s="417"/>
      <c r="AC51" s="799">
        <v>0</v>
      </c>
      <c r="AD51" s="661">
        <v>0</v>
      </c>
      <c r="AE51" s="1488">
        <f>SUM(AC51:AC52)</f>
        <v>0</v>
      </c>
      <c r="AF51" s="1524">
        <f>SUM(AD51:AD52)</f>
        <v>0</v>
      </c>
      <c r="AG51" s="1318"/>
      <c r="AH51" s="1318"/>
      <c r="AI51" s="413"/>
      <c r="AJ51" s="397"/>
      <c r="AK51" s="686">
        <v>0</v>
      </c>
      <c r="AL51" s="661">
        <v>0</v>
      </c>
      <c r="AM51" s="1488">
        <f>SUM(AK51:AK52)</f>
        <v>0</v>
      </c>
      <c r="AN51" s="1524">
        <f>SUM(AL51:AL52)</f>
        <v>0</v>
      </c>
      <c r="AO51" s="1318"/>
      <c r="AP51" s="1318"/>
      <c r="AQ51" s="413"/>
      <c r="AR51" s="397"/>
      <c r="AS51" s="701">
        <v>0</v>
      </c>
      <c r="AT51" s="661">
        <v>0</v>
      </c>
      <c r="AU51" s="1488">
        <f>SUM(AS51:AS52)</f>
        <v>0</v>
      </c>
      <c r="AV51" s="1524">
        <f>SUM(AT51:AT52)</f>
        <v>0</v>
      </c>
      <c r="AW51" s="1318"/>
      <c r="AX51" s="1318"/>
      <c r="AY51" s="413"/>
      <c r="AZ51" s="397"/>
      <c r="BA51" s="686">
        <v>0</v>
      </c>
      <c r="BB51" s="661">
        <v>0</v>
      </c>
      <c r="BC51" s="1488">
        <f>SUM(BA51:BA52)</f>
        <v>0</v>
      </c>
      <c r="BD51" s="1524">
        <f>SUM(BB51:BB52)</f>
        <v>0</v>
      </c>
      <c r="BE51" s="1318"/>
      <c r="BF51" s="1318"/>
      <c r="BG51" s="413"/>
      <c r="BH51" s="417"/>
      <c r="BI51" s="701">
        <v>0</v>
      </c>
      <c r="BJ51" s="661">
        <v>0</v>
      </c>
      <c r="BK51" s="1488">
        <f>SUM(BI51:BI52)</f>
        <v>0</v>
      </c>
      <c r="BL51" s="1524">
        <f>SUM(BJ51:BJ52)</f>
        <v>0</v>
      </c>
      <c r="BM51" s="1318"/>
      <c r="BN51" s="1318"/>
      <c r="BO51" s="413"/>
      <c r="BP51" s="397"/>
      <c r="BQ51" s="701">
        <v>8.3000000000000004E-2</v>
      </c>
      <c r="BR51" s="977">
        <v>8.3000000000000004E-2</v>
      </c>
      <c r="BS51" s="1488">
        <f>SUM(BQ51:BQ52)</f>
        <v>0.16600000000000001</v>
      </c>
      <c r="BT51" s="1521">
        <f>SUM(BR51:BR52)</f>
        <v>0.16600000000000001</v>
      </c>
      <c r="BU51" s="1318"/>
      <c r="BV51" s="1318"/>
      <c r="BW51" s="999" t="s">
        <v>453</v>
      </c>
      <c r="BX51" s="1002" t="s">
        <v>288</v>
      </c>
      <c r="BY51" s="701">
        <v>8.3000000000000004E-2</v>
      </c>
      <c r="BZ51" s="977">
        <v>8.3000000000000004E-2</v>
      </c>
      <c r="CA51" s="1488">
        <f>SUM(BY51:BY52)</f>
        <v>0.16600000000000001</v>
      </c>
      <c r="CB51" s="1521">
        <f>SUM(BZ51:BZ52)</f>
        <v>0.16600000000000001</v>
      </c>
      <c r="CC51" s="1318"/>
      <c r="CD51" s="1318"/>
      <c r="CE51" s="1047" t="s">
        <v>454</v>
      </c>
      <c r="CF51" s="1073" t="s">
        <v>288</v>
      </c>
      <c r="CG51" s="686">
        <v>8.3000000000000004E-2</v>
      </c>
      <c r="CH51" s="977">
        <v>8.3000000000000004E-2</v>
      </c>
      <c r="CI51" s="1488">
        <f>SUM(CG51:CG52)</f>
        <v>0.16600000000000001</v>
      </c>
      <c r="CJ51" s="1521">
        <f>SUM(CH51:CH52)</f>
        <v>0.16600000000000001</v>
      </c>
      <c r="CK51" s="1318"/>
      <c r="CL51" s="1318"/>
      <c r="CM51" s="1047" t="s">
        <v>455</v>
      </c>
      <c r="CN51" s="1073" t="s">
        <v>288</v>
      </c>
      <c r="CO51" s="701">
        <v>8.3000000000000004E-2</v>
      </c>
      <c r="CP51" s="977">
        <v>8.3000000000000004E-2</v>
      </c>
      <c r="CQ51" s="1488">
        <f>SUM(CO51:CO52)</f>
        <v>0.16600000000000001</v>
      </c>
      <c r="CR51" s="1521">
        <f>SUM(CP51:CP52)</f>
        <v>0.16600000000000001</v>
      </c>
      <c r="CS51" s="1318"/>
      <c r="CT51" s="1318"/>
      <c r="CU51" s="1047" t="s">
        <v>456</v>
      </c>
      <c r="CV51" s="1073" t="s">
        <v>288</v>
      </c>
      <c r="CW51" s="701">
        <v>8.5000000000000006E-2</v>
      </c>
      <c r="CX51" s="661">
        <v>0</v>
      </c>
      <c r="CY51" s="1488">
        <f>SUM(CW51:CW52)</f>
        <v>0.17</v>
      </c>
      <c r="CZ51" s="1524">
        <f>SUM(CX51:CX52)</f>
        <v>0</v>
      </c>
      <c r="DA51" s="1318"/>
      <c r="DB51" s="1318"/>
      <c r="DC51" s="413"/>
      <c r="DD51" s="417"/>
      <c r="DE51" s="701">
        <v>8.3000000000000004E-2</v>
      </c>
      <c r="DF51" s="661">
        <v>0</v>
      </c>
      <c r="DG51" s="1488">
        <f>SUM(DE51:DE52)</f>
        <v>0.16600000000000001</v>
      </c>
      <c r="DH51" s="1524">
        <f>SUM(DF51:DF52)</f>
        <v>0</v>
      </c>
      <c r="DI51" s="1318"/>
      <c r="DJ51" s="1318"/>
      <c r="DK51" s="1318"/>
      <c r="DL51" s="418"/>
      <c r="DM51" s="196">
        <f t="shared" si="3"/>
        <v>0.5</v>
      </c>
      <c r="DN51" s="196" t="str">
        <f t="shared" si="4"/>
        <v>OK</v>
      </c>
      <c r="DO51" s="597">
        <f t="shared" si="0"/>
        <v>0</v>
      </c>
      <c r="DP51" s="598">
        <f t="shared" si="1"/>
        <v>0</v>
      </c>
      <c r="DQ51" s="820" t="e">
        <f t="shared" si="5"/>
        <v>#DIV/0!</v>
      </c>
      <c r="DR51" s="1322">
        <f>SUM(W51+AE51+AM51)</f>
        <v>0</v>
      </c>
      <c r="DS51" s="1322">
        <f>SUM(X51+AF51+AN51)</f>
        <v>0</v>
      </c>
      <c r="DT51" s="1986" t="e">
        <f>+DS51/DR51</f>
        <v>#DIV/0!</v>
      </c>
      <c r="DU51" s="1329"/>
      <c r="DV51" s="1329"/>
      <c r="DW51" s="1329"/>
      <c r="DX51" s="607">
        <f t="shared" si="6"/>
        <v>0</v>
      </c>
      <c r="DY51" s="598">
        <f t="shared" si="7"/>
        <v>0</v>
      </c>
      <c r="DZ51" s="820" t="e">
        <f t="shared" si="8"/>
        <v>#DIV/0!</v>
      </c>
      <c r="EA51" s="1322">
        <f>W51+AE51+AM51+AU51+BC51+BK51</f>
        <v>0</v>
      </c>
      <c r="EB51" s="1322">
        <f>X51+AF51+AN51+AV51+BD51+BL51</f>
        <v>0</v>
      </c>
      <c r="EC51" s="1986" t="e">
        <f>+EB51/EA51</f>
        <v>#DIV/0!</v>
      </c>
      <c r="ED51" s="1329"/>
      <c r="EE51" s="1329"/>
      <c r="EF51" s="1329"/>
      <c r="EG51" s="607">
        <f t="shared" si="9"/>
        <v>0.249</v>
      </c>
      <c r="EH51" s="598">
        <f t="shared" si="10"/>
        <v>0.249</v>
      </c>
      <c r="EI51" s="911">
        <f t="shared" si="11"/>
        <v>1</v>
      </c>
      <c r="EJ51" s="1322">
        <f>W51+AE51+AM51+AU51+BC51+BK51+BS51+CA51+CI51</f>
        <v>0.498</v>
      </c>
      <c r="EK51" s="1322">
        <f>X51+AF51+AN51+AV51+BD51+BL51+BT51+CB51+CJ51</f>
        <v>0.498</v>
      </c>
      <c r="EL51" s="1986">
        <f>+EK51/EJ51</f>
        <v>1</v>
      </c>
      <c r="EM51" s="1329"/>
      <c r="EN51" s="1329"/>
      <c r="EO51" s="1329"/>
      <c r="EP51" s="607">
        <f t="shared" si="12"/>
        <v>0.5</v>
      </c>
      <c r="EQ51" s="598">
        <f t="shared" si="13"/>
        <v>0.33200000000000002</v>
      </c>
      <c r="ER51" s="911">
        <f t="shared" si="14"/>
        <v>0.66400000000000003</v>
      </c>
      <c r="ES51" s="1322">
        <f>+W51+AE51+AM51+AU51+BC51+BK51+BS51+CA51+CI51+CQ51+CY51+DG51</f>
        <v>1</v>
      </c>
      <c r="ET51" s="1322">
        <f>+X54+AF51+AN51+AV51+BD51+BL51+BT51+CB51+CJ51+CR51+CZ51+DH51</f>
        <v>0.66400000000000003</v>
      </c>
      <c r="EU51" s="1986">
        <f>+ET51/ES51</f>
        <v>0.66400000000000003</v>
      </c>
      <c r="EV51" s="1329"/>
      <c r="EW51" s="1329"/>
      <c r="EX51" s="1329"/>
    </row>
    <row r="52" spans="1:154" ht="38.25" customHeight="1" thickBot="1" x14ac:dyDescent="0.3">
      <c r="A52" s="1331"/>
      <c r="B52" s="1332"/>
      <c r="C52" s="1335"/>
      <c r="D52" s="1341"/>
      <c r="E52" s="1338"/>
      <c r="F52" s="1338"/>
      <c r="G52" s="1362"/>
      <c r="H52" s="1367"/>
      <c r="I52" s="1370"/>
      <c r="J52" s="1459"/>
      <c r="K52" s="1941"/>
      <c r="L52" s="1463"/>
      <c r="M52" s="1941"/>
      <c r="N52" s="1941"/>
      <c r="O52" s="1941"/>
      <c r="P52" s="1376"/>
      <c r="Q52" s="1376"/>
      <c r="R52" s="1380"/>
      <c r="S52" s="420" t="s">
        <v>457</v>
      </c>
      <c r="T52" s="541">
        <v>0.5</v>
      </c>
      <c r="U52" s="427">
        <v>0</v>
      </c>
      <c r="V52" s="428"/>
      <c r="W52" s="1384"/>
      <c r="X52" s="1532"/>
      <c r="Y52" s="1318"/>
      <c r="Z52" s="1318"/>
      <c r="AA52" s="429"/>
      <c r="AB52" s="430"/>
      <c r="AC52" s="800">
        <v>0</v>
      </c>
      <c r="AD52" s="801">
        <v>0</v>
      </c>
      <c r="AE52" s="1523"/>
      <c r="AF52" s="1525"/>
      <c r="AG52" s="1318"/>
      <c r="AH52" s="1318"/>
      <c r="AI52" s="429"/>
      <c r="AJ52" s="431"/>
      <c r="AK52" s="687">
        <v>0</v>
      </c>
      <c r="AL52" s="662">
        <v>0</v>
      </c>
      <c r="AM52" s="1523"/>
      <c r="AN52" s="1525"/>
      <c r="AO52" s="1318"/>
      <c r="AP52" s="1318"/>
      <c r="AQ52" s="429"/>
      <c r="AR52" s="431"/>
      <c r="AS52" s="702">
        <v>0</v>
      </c>
      <c r="AT52" s="662">
        <v>0</v>
      </c>
      <c r="AU52" s="1523"/>
      <c r="AV52" s="1525"/>
      <c r="AW52" s="1318"/>
      <c r="AX52" s="1318"/>
      <c r="AY52" s="429"/>
      <c r="AZ52" s="431"/>
      <c r="BA52" s="687">
        <v>0</v>
      </c>
      <c r="BB52" s="662">
        <v>0</v>
      </c>
      <c r="BC52" s="1523"/>
      <c r="BD52" s="1525"/>
      <c r="BE52" s="1318"/>
      <c r="BF52" s="1318"/>
      <c r="BG52" s="429"/>
      <c r="BH52" s="430"/>
      <c r="BI52" s="702">
        <v>0</v>
      </c>
      <c r="BJ52" s="662">
        <v>0</v>
      </c>
      <c r="BK52" s="1523"/>
      <c r="BL52" s="1525"/>
      <c r="BM52" s="1318"/>
      <c r="BN52" s="1318"/>
      <c r="BO52" s="429"/>
      <c r="BP52" s="431"/>
      <c r="BQ52" s="702">
        <v>8.3000000000000004E-2</v>
      </c>
      <c r="BR52" s="978">
        <v>8.3000000000000004E-2</v>
      </c>
      <c r="BS52" s="1523"/>
      <c r="BT52" s="1528"/>
      <c r="BU52" s="1318"/>
      <c r="BV52" s="1318"/>
      <c r="BW52" s="1000" t="s">
        <v>458</v>
      </c>
      <c r="BX52" s="1005" t="s">
        <v>459</v>
      </c>
      <c r="BY52" s="702">
        <v>8.3000000000000004E-2</v>
      </c>
      <c r="BZ52" s="978">
        <v>8.3000000000000004E-2</v>
      </c>
      <c r="CA52" s="1489"/>
      <c r="CB52" s="1522"/>
      <c r="CC52" s="1318"/>
      <c r="CD52" s="1318"/>
      <c r="CE52" s="1048" t="s">
        <v>460</v>
      </c>
      <c r="CF52" s="1074" t="s">
        <v>459</v>
      </c>
      <c r="CG52" s="687">
        <v>8.3000000000000004E-2</v>
      </c>
      <c r="CH52" s="978">
        <v>8.3000000000000004E-2</v>
      </c>
      <c r="CI52" s="1489"/>
      <c r="CJ52" s="1522"/>
      <c r="CK52" s="1318"/>
      <c r="CL52" s="1318"/>
      <c r="CM52" s="1048" t="s">
        <v>461</v>
      </c>
      <c r="CN52" s="1074" t="s">
        <v>459</v>
      </c>
      <c r="CO52" s="702">
        <v>8.3000000000000004E-2</v>
      </c>
      <c r="CP52" s="978">
        <v>8.3000000000000004E-2</v>
      </c>
      <c r="CQ52" s="1523"/>
      <c r="CR52" s="1528"/>
      <c r="CS52" s="1318"/>
      <c r="CT52" s="1318"/>
      <c r="CU52" s="1048" t="s">
        <v>462</v>
      </c>
      <c r="CV52" s="1074" t="s">
        <v>459</v>
      </c>
      <c r="CW52" s="702">
        <v>8.5000000000000006E-2</v>
      </c>
      <c r="CX52" s="662">
        <v>0</v>
      </c>
      <c r="CY52" s="1523"/>
      <c r="CZ52" s="1525"/>
      <c r="DA52" s="1318"/>
      <c r="DB52" s="1318"/>
      <c r="DC52" s="429"/>
      <c r="DD52" s="430"/>
      <c r="DE52" s="702">
        <v>8.3000000000000004E-2</v>
      </c>
      <c r="DF52" s="662">
        <v>0</v>
      </c>
      <c r="DG52" s="1523"/>
      <c r="DH52" s="1525"/>
      <c r="DI52" s="1318"/>
      <c r="DJ52" s="1318"/>
      <c r="DK52" s="1318"/>
      <c r="DL52" s="432"/>
      <c r="DM52" s="196">
        <f t="shared" si="3"/>
        <v>0.5</v>
      </c>
      <c r="DN52" s="196" t="str">
        <f t="shared" si="4"/>
        <v>OK</v>
      </c>
      <c r="DO52" s="602">
        <f t="shared" si="0"/>
        <v>0</v>
      </c>
      <c r="DP52" s="603">
        <f t="shared" si="1"/>
        <v>0</v>
      </c>
      <c r="DQ52" s="821" t="e">
        <f t="shared" si="5"/>
        <v>#DIV/0!</v>
      </c>
      <c r="DR52" s="1324"/>
      <c r="DS52" s="1324"/>
      <c r="DT52" s="1987"/>
      <c r="DU52" s="1330"/>
      <c r="DV52" s="1330"/>
      <c r="DW52" s="1330"/>
      <c r="DX52" s="609">
        <f t="shared" si="6"/>
        <v>0</v>
      </c>
      <c r="DY52" s="603">
        <f t="shared" si="7"/>
        <v>0</v>
      </c>
      <c r="DZ52" s="821" t="e">
        <f t="shared" si="8"/>
        <v>#DIV/0!</v>
      </c>
      <c r="EA52" s="1324"/>
      <c r="EB52" s="1324"/>
      <c r="EC52" s="1987"/>
      <c r="ED52" s="1330"/>
      <c r="EE52" s="1330"/>
      <c r="EF52" s="1330"/>
      <c r="EG52" s="609">
        <f t="shared" si="9"/>
        <v>0.249</v>
      </c>
      <c r="EH52" s="603">
        <f t="shared" si="10"/>
        <v>0.249</v>
      </c>
      <c r="EI52" s="913">
        <f t="shared" si="11"/>
        <v>1</v>
      </c>
      <c r="EJ52" s="1324"/>
      <c r="EK52" s="1324"/>
      <c r="EL52" s="1987"/>
      <c r="EM52" s="1330"/>
      <c r="EN52" s="1330"/>
      <c r="EO52" s="1330"/>
      <c r="EP52" s="609">
        <f t="shared" si="12"/>
        <v>0.5</v>
      </c>
      <c r="EQ52" s="603">
        <f t="shared" si="13"/>
        <v>0.33200000000000002</v>
      </c>
      <c r="ER52" s="913">
        <f t="shared" si="14"/>
        <v>0.66400000000000003</v>
      </c>
      <c r="ES52" s="1324"/>
      <c r="ET52" s="1324"/>
      <c r="EU52" s="1987"/>
      <c r="EV52" s="1330"/>
      <c r="EW52" s="1330"/>
      <c r="EX52" s="1330"/>
    </row>
    <row r="53" spans="1:154" ht="60.75" customHeight="1" thickBot="1" x14ac:dyDescent="0.3">
      <c r="A53" s="1331"/>
      <c r="B53" s="1332"/>
      <c r="C53" s="1429" t="s">
        <v>56</v>
      </c>
      <c r="D53" s="1432">
        <v>5</v>
      </c>
      <c r="E53" s="1432" t="s">
        <v>57</v>
      </c>
      <c r="F53" s="1432" t="s">
        <v>463</v>
      </c>
      <c r="G53" s="1432" t="s">
        <v>464</v>
      </c>
      <c r="H53" s="1435">
        <v>0.2</v>
      </c>
      <c r="I53" s="1393">
        <v>0.2</v>
      </c>
      <c r="J53" s="1396">
        <v>12</v>
      </c>
      <c r="K53" s="1398" t="s">
        <v>465</v>
      </c>
      <c r="L53" s="1398" t="s">
        <v>466</v>
      </c>
      <c r="M53" s="1400" t="s">
        <v>276</v>
      </c>
      <c r="N53" s="1400">
        <v>563</v>
      </c>
      <c r="O53" s="1415" t="s">
        <v>467</v>
      </c>
      <c r="P53" s="1417">
        <v>0.2</v>
      </c>
      <c r="Q53" s="1417">
        <v>7.0000000000000007E-2</v>
      </c>
      <c r="R53" s="1419">
        <v>45657</v>
      </c>
      <c r="S53" s="433" t="s">
        <v>468</v>
      </c>
      <c r="T53" s="542">
        <v>0.5</v>
      </c>
      <c r="U53" s="434">
        <v>0</v>
      </c>
      <c r="V53" s="435"/>
      <c r="W53" s="1424">
        <f>SUM(U53:U54)</f>
        <v>0</v>
      </c>
      <c r="X53" s="1391">
        <f>SUM(V53:V54)</f>
        <v>0</v>
      </c>
      <c r="Y53" s="1319">
        <f>+(W53*$P$53)+(W55*$P$55)+(W56*$P$56)+(W57*$P$57)+(W58*$P$58)+(W61*$P$61)</f>
        <v>0</v>
      </c>
      <c r="Z53" s="1319">
        <f>+(X53*$P$53)+(X55*$P$55)+(X56*$P$56)+(X57*$P$57)+(X58*$P$58)+(X61*$P$61)</f>
        <v>0</v>
      </c>
      <c r="AA53" s="476"/>
      <c r="AB53" s="802"/>
      <c r="AC53" s="807">
        <v>0</v>
      </c>
      <c r="AD53" s="808">
        <v>0</v>
      </c>
      <c r="AE53" s="1959">
        <f>SUM(AC53:AC54)</f>
        <v>0</v>
      </c>
      <c r="AF53" s="1961">
        <f>SUM(AD53:AD54)</f>
        <v>0</v>
      </c>
      <c r="AG53" s="1319">
        <f>+(AE53*$P$53)+(AE55*$P$55)+(AE56*$P$56)+(AE57*$P$57)+(AE58*$P$58)+(AE61*$P$61)</f>
        <v>0</v>
      </c>
      <c r="AH53" s="1319">
        <f>+(AF53*$P$53)+(AF55*$P$55)+(AF56*$P$56)+(AF57*$P$57)+(AF58*$P$58)+(AF61*$P$61)</f>
        <v>0</v>
      </c>
      <c r="AI53" s="483"/>
      <c r="AJ53" s="437"/>
      <c r="AK53" s="688">
        <v>0</v>
      </c>
      <c r="AL53" s="663">
        <v>0</v>
      </c>
      <c r="AM53" s="1959">
        <f>SUM(AK53:AK54)</f>
        <v>0</v>
      </c>
      <c r="AN53" s="1961">
        <f>SUM(AL53:AL54)</f>
        <v>0</v>
      </c>
      <c r="AO53" s="1319">
        <f>+(AM53*$P$53)+(AM55*$P$55)+(AM56*$P$56)+(AM57*$P$57)+(AM58*$P$58)+(AM61*$P$61)</f>
        <v>0</v>
      </c>
      <c r="AP53" s="1319">
        <f>+(AN53*$P$53)+(AN55*$P$55)+(AN56*$P$56)+(AN57*$P$57)+(AN58*$P$58)+(AN61*$P$61)</f>
        <v>0</v>
      </c>
      <c r="AQ53" s="483"/>
      <c r="AR53" s="437"/>
      <c r="AS53" s="703">
        <v>0</v>
      </c>
      <c r="AT53" s="663">
        <v>0</v>
      </c>
      <c r="AU53" s="1959">
        <f>SUM(AS53:AS54)</f>
        <v>0</v>
      </c>
      <c r="AV53" s="1961">
        <f>SUM(AT53:AT54)</f>
        <v>0</v>
      </c>
      <c r="AW53" s="1319">
        <f>+(AU53*$P$53)+(AU55*$P$55)+(AU56*$P$56)+(AU57*$P$57)+(AU58*$P$58)+(AU61*$P$61)</f>
        <v>0</v>
      </c>
      <c r="AX53" s="1319">
        <f>+(AV53*$P$53)+(AV55*$P$55)+(AV56*$P$56)+(AV57*$P$57)+(AV58*$P$58)+(AV61*$P$61)</f>
        <v>0</v>
      </c>
      <c r="AY53" s="483"/>
      <c r="AZ53" s="437"/>
      <c r="BA53" s="688">
        <v>0</v>
      </c>
      <c r="BB53" s="663">
        <v>0</v>
      </c>
      <c r="BC53" s="1959">
        <f>SUM(BA53:BA54)</f>
        <v>0</v>
      </c>
      <c r="BD53" s="1961">
        <f>SUM(BB53:BB54)</f>
        <v>0</v>
      </c>
      <c r="BE53" s="1319">
        <f>+(BC53*$P$53)+(BC55*$P$55)+(BC56*$P$56)+(BC57*$P$57)+(BC58*$P$58)+(BC61*$P$61)</f>
        <v>0</v>
      </c>
      <c r="BF53" s="1319">
        <f>+(BD53*$P$53)+(BD55*$P$55)+(BD56*$P$56)+(BD57*$P$57)+(BD58*$P$58)+(BD61*$P$61)</f>
        <v>0</v>
      </c>
      <c r="BG53" s="483"/>
      <c r="BH53" s="437"/>
      <c r="BI53" s="703">
        <v>0</v>
      </c>
      <c r="BJ53" s="663">
        <v>0</v>
      </c>
      <c r="BK53" s="1959">
        <f>SUM(BI53:BI54)</f>
        <v>0</v>
      </c>
      <c r="BL53" s="1961">
        <f>SUM(BJ53:BJ54)</f>
        <v>0</v>
      </c>
      <c r="BM53" s="1319">
        <f>+(BK53*$P$53)+(BK55*$P$55)+(BK56*$P$56)+(BK57*$P$57)+(BK58*$P$58)+(BK61*$P$61)</f>
        <v>0</v>
      </c>
      <c r="BN53" s="1319">
        <f>+(BL53*$P$53)+(BL55*$P$55)+(BL56*$P$56)+(BL57*$P$57)+(BL58*$P$58)+(BL61*$P$61)</f>
        <v>0</v>
      </c>
      <c r="BO53" s="483"/>
      <c r="BP53" s="437"/>
      <c r="BQ53" s="703">
        <v>0.1</v>
      </c>
      <c r="BR53" s="979">
        <v>0</v>
      </c>
      <c r="BS53" s="1959">
        <f>SUM(BQ53:BQ54)</f>
        <v>0.1</v>
      </c>
      <c r="BT53" s="1969">
        <f>SUM(BR53:BR54)</f>
        <v>0</v>
      </c>
      <c r="BU53" s="1319">
        <f>+(BS53*$P$53)+(BS55*$P$55)+(BS56*$P$56)+(BS57*$P$57)+(BS58*$P$58)+(BS61*$P$61)</f>
        <v>0.10000000000000002</v>
      </c>
      <c r="BV53" s="1319">
        <f>+(BT53*$P$53)+(BT55*$P$55)+(BT56*$P$56)+(BT57*$P$57)+(BT58*$P$58)+(BT61*$P$61)</f>
        <v>8.0000000000000016E-2</v>
      </c>
      <c r="BW53" s="1010" t="s">
        <v>376</v>
      </c>
      <c r="BX53" s="1013" t="s">
        <v>92</v>
      </c>
      <c r="BY53" s="703">
        <v>0</v>
      </c>
      <c r="BZ53" s="979">
        <v>0</v>
      </c>
      <c r="CA53" s="1976">
        <f>SUM(BY53:BY54)</f>
        <v>0</v>
      </c>
      <c r="CB53" s="1974">
        <f>SUM(BZ53:BZ54)</f>
        <v>0</v>
      </c>
      <c r="CC53" s="1319">
        <f>+(CA53*$P$53)+(CA55*$P$55)+(CA56*$P$56)+(CA57*$P$57)+(CA58*$P$58)+(CA61*$P$61)</f>
        <v>0</v>
      </c>
      <c r="CD53" s="1319">
        <f>+(CB53*$P$53)+(CB55*$P$55)+(CB56*$P$56)+(CB57*$P$57)+(CB58*$P$58)+(CB61*$P$61)</f>
        <v>0</v>
      </c>
      <c r="CE53" s="1049" t="s">
        <v>469</v>
      </c>
      <c r="CF53" s="1075" t="s">
        <v>92</v>
      </c>
      <c r="CG53" s="1056">
        <v>0.1</v>
      </c>
      <c r="CH53" s="1093">
        <v>0</v>
      </c>
      <c r="CI53" s="1959">
        <f>SUM(CG53:CG54)</f>
        <v>0.2</v>
      </c>
      <c r="CJ53" s="1969">
        <f>SUM(CH53:CH54)</f>
        <v>0</v>
      </c>
      <c r="CK53" s="1319">
        <f>+(CI53*$P$53)+(CI55*$P$55)+(CI56*$P$56)+(CI57*$P$57)+(CI58*$P$58)+(CI61*$P$61)</f>
        <v>0.22000000000000003</v>
      </c>
      <c r="CL53" s="1319">
        <f>+(CJ53*$P$53)+(CJ55*$P$55)+(CJ56*$P$56)+(CJ57*$P$57)+(CJ58*$P$58)+(CJ61*$P$61)</f>
        <v>2.0000000000000004E-2</v>
      </c>
      <c r="CM53" s="1049" t="s">
        <v>469</v>
      </c>
      <c r="CN53" s="1075" t="s">
        <v>92</v>
      </c>
      <c r="CO53" s="807">
        <v>0.1</v>
      </c>
      <c r="CP53" s="1093">
        <v>0.25</v>
      </c>
      <c r="CQ53" s="1959">
        <f>SUM(CO53:CO54)</f>
        <v>0.23</v>
      </c>
      <c r="CR53" s="1969">
        <f>SUM(CP53:CP54)</f>
        <v>0.5</v>
      </c>
      <c r="CS53" s="1319">
        <f>+(CQ53*$P$53)+(CQ55*$P$55)+(CQ56*$P$56)+(CQ57*$P$57)+(CQ58*$P$58)+(CQ61*$P$61)</f>
        <v>0.22600000000000003</v>
      </c>
      <c r="CT53" s="1319">
        <f>+(CR53*$P$53)+(CR55*$P$55)+(CR56*$P$56)+(CR57*$P$57)+(CR58*$P$58)+(CR61*$P$61)</f>
        <v>0.4</v>
      </c>
      <c r="CU53" s="433" t="s">
        <v>470</v>
      </c>
      <c r="CV53" s="1075" t="s">
        <v>471</v>
      </c>
      <c r="CW53" s="807">
        <v>0.1</v>
      </c>
      <c r="CX53" s="808">
        <v>0</v>
      </c>
      <c r="CY53" s="1959">
        <f>SUM(CW53:CW54)</f>
        <v>0.23</v>
      </c>
      <c r="CZ53" s="1961">
        <f>SUM(CX53:CX54)</f>
        <v>0</v>
      </c>
      <c r="DA53" s="1319">
        <f>+(CY53*$P$53)+(CY55*$P$55)+(CY56*$P$56)+(CY57*$P$57)+(CY58*$P$58)+(CY61*$P$61)</f>
        <v>0.22600000000000003</v>
      </c>
      <c r="DB53" s="1319">
        <f>+(CZ53*$P$53)+(CZ55*$P$55)+(CZ56*$P$56)+(CZ57*$P$57)+(CZ58*$P$58)+(CZ61*$P$61)</f>
        <v>0</v>
      </c>
      <c r="DC53" s="476"/>
      <c r="DD53" s="436"/>
      <c r="DE53" s="807">
        <v>0.1</v>
      </c>
      <c r="DF53" s="808">
        <v>0</v>
      </c>
      <c r="DG53" s="1959">
        <f>SUM(DE53:DE54)</f>
        <v>0.24000000000000002</v>
      </c>
      <c r="DH53" s="1961">
        <f>SUM(DF53:DF54)</f>
        <v>0</v>
      </c>
      <c r="DI53" s="1319">
        <f>+(DG53*$P$53)+(DG55*$P$55)+(DG56*$P$56)+(DG57*$P$57)+(DG58*$P$58)+(DG61*$P$61)</f>
        <v>0.22800000000000004</v>
      </c>
      <c r="DJ53" s="1319">
        <f>+(DH53*$P$53)+(DH55*$P$55)+(DH56*$P$56)+(DH57*$P$57)+(DH58*$P$58)+(DH61*$P$61)</f>
        <v>0</v>
      </c>
      <c r="DK53" s="1319"/>
      <c r="DL53" s="437"/>
      <c r="DM53" s="196">
        <f t="shared" si="3"/>
        <v>0.5</v>
      </c>
      <c r="DN53" s="196" t="str">
        <f t="shared" si="4"/>
        <v>OK</v>
      </c>
      <c r="DO53" s="597">
        <f t="shared" si="0"/>
        <v>0</v>
      </c>
      <c r="DP53" s="598">
        <f t="shared" si="1"/>
        <v>0</v>
      </c>
      <c r="DQ53" s="820" t="e">
        <f t="shared" si="5"/>
        <v>#DIV/0!</v>
      </c>
      <c r="DR53" s="1322">
        <f>SUM(W53+AE53+AM53)</f>
        <v>0</v>
      </c>
      <c r="DS53" s="1322">
        <f>SUM(X53+AF53+AN53)</f>
        <v>0</v>
      </c>
      <c r="DT53" s="1986" t="e">
        <f>+DS53/DR53</f>
        <v>#DIV/0!</v>
      </c>
      <c r="DU53" s="1328">
        <f>SUM(Y53+AG53+AO53)</f>
        <v>0</v>
      </c>
      <c r="DV53" s="1328">
        <f>SUM(Z53+AH53+AP53)</f>
        <v>0</v>
      </c>
      <c r="DW53" s="1328" t="e">
        <f>+DV53/DU53</f>
        <v>#DIV/0!</v>
      </c>
      <c r="DX53" s="607">
        <f t="shared" si="6"/>
        <v>0</v>
      </c>
      <c r="DY53" s="598">
        <f t="shared" si="7"/>
        <v>0</v>
      </c>
      <c r="DZ53" s="820" t="e">
        <f t="shared" si="8"/>
        <v>#DIV/0!</v>
      </c>
      <c r="EA53" s="1322">
        <f>W53+AE53+AM53+AU53+BC53+BK53</f>
        <v>0</v>
      </c>
      <c r="EB53" s="1322">
        <f>X53+AF53+AN53+AV53+BD53+BL53</f>
        <v>0</v>
      </c>
      <c r="EC53" s="1986" t="e">
        <f>+EB53/EA53</f>
        <v>#DIV/0!</v>
      </c>
      <c r="ED53" s="1328">
        <f>Y52+AG53+AO53+AW53+BE53+BM53</f>
        <v>0</v>
      </c>
      <c r="EE53" s="1328">
        <f>Z52+AH53+AP53+AX53+BF53+BN53</f>
        <v>0</v>
      </c>
      <c r="EF53" s="1328" t="e">
        <f>+EE53/ED53</f>
        <v>#DIV/0!</v>
      </c>
      <c r="EG53" s="607">
        <f t="shared" si="9"/>
        <v>0.2</v>
      </c>
      <c r="EH53" s="598">
        <f t="shared" si="10"/>
        <v>0</v>
      </c>
      <c r="EI53" s="911">
        <f t="shared" si="11"/>
        <v>0</v>
      </c>
      <c r="EJ53" s="1322">
        <f>W53+AE53+AM53+AU53+BC53+BK53+BS53+CA53+CI53</f>
        <v>0.30000000000000004</v>
      </c>
      <c r="EK53" s="1322">
        <f>X53+AF53+AN53+AV53+BD53+BL53+BT53+CB53+CJ53</f>
        <v>0</v>
      </c>
      <c r="EL53" s="1986">
        <f>+EK53/EJ53</f>
        <v>0</v>
      </c>
      <c r="EM53" s="1328">
        <f>Y53+AG53+AO53+AW53+BE53+BM53+BU53+CC53+CK53</f>
        <v>0.32000000000000006</v>
      </c>
      <c r="EN53" s="1328">
        <f>Z53+AH53+AP53+AX53+BF53+BN53+BV53+CD53+CL53</f>
        <v>0.10000000000000002</v>
      </c>
      <c r="EO53" s="1328">
        <f>+EN53/EM53</f>
        <v>0.3125</v>
      </c>
      <c r="EP53" s="607">
        <f t="shared" si="12"/>
        <v>0.5</v>
      </c>
      <c r="EQ53" s="598">
        <f t="shared" si="13"/>
        <v>0.25</v>
      </c>
      <c r="ER53" s="911">
        <f t="shared" si="14"/>
        <v>0.5</v>
      </c>
      <c r="ES53" s="1322">
        <f>+W53+AE53+AM53+AU53+BC53+BK53+BS53+CA53+CI53+CQ53+CY53+DG53</f>
        <v>1</v>
      </c>
      <c r="ET53" s="1322">
        <f>+X53+AF53+AN53+AV53+BD53+BL53+BT53+CB53+CJ53+CR53+CZ53+DH53</f>
        <v>0.5</v>
      </c>
      <c r="EU53" s="1986">
        <f>+ET53/ES53</f>
        <v>0.5</v>
      </c>
      <c r="EV53" s="1328">
        <f>Y53+AG53+AO53+AW53+BE53+BM53+BU53+CC53+CK53+CS53+DA53+DI53</f>
        <v>1</v>
      </c>
      <c r="EW53" s="1328">
        <f>Z53+AH53+AP53+AX53+BF53+BN53+BV53+CD53+CL53+CT53+DB53+DJ53</f>
        <v>0.5</v>
      </c>
      <c r="EX53" s="1328">
        <f>+EW53/EV53</f>
        <v>0.5</v>
      </c>
    </row>
    <row r="54" spans="1:154" ht="58.5" customHeight="1" thickBot="1" x14ac:dyDescent="0.3">
      <c r="A54" s="1331"/>
      <c r="B54" s="1332"/>
      <c r="C54" s="1430"/>
      <c r="D54" s="1433"/>
      <c r="E54" s="1433"/>
      <c r="F54" s="1433"/>
      <c r="G54" s="1433"/>
      <c r="H54" s="1436"/>
      <c r="I54" s="1394"/>
      <c r="J54" s="1397"/>
      <c r="K54" s="1399"/>
      <c r="L54" s="1399"/>
      <c r="M54" s="1401"/>
      <c r="N54" s="1401"/>
      <c r="O54" s="1416"/>
      <c r="P54" s="1418"/>
      <c r="Q54" s="1418"/>
      <c r="R54" s="1420"/>
      <c r="S54" s="438" t="s">
        <v>472</v>
      </c>
      <c r="T54" s="543">
        <v>0.5</v>
      </c>
      <c r="U54" s="439">
        <v>0</v>
      </c>
      <c r="V54" s="440"/>
      <c r="W54" s="1425"/>
      <c r="X54" s="1392"/>
      <c r="Y54" s="1320"/>
      <c r="Z54" s="1320"/>
      <c r="AA54" s="477"/>
      <c r="AB54" s="803"/>
      <c r="AC54" s="809">
        <v>0</v>
      </c>
      <c r="AD54" s="664">
        <v>0</v>
      </c>
      <c r="AE54" s="1960"/>
      <c r="AF54" s="1962"/>
      <c r="AG54" s="1320"/>
      <c r="AH54" s="1320"/>
      <c r="AI54" s="484"/>
      <c r="AJ54" s="442"/>
      <c r="AK54" s="689">
        <v>0</v>
      </c>
      <c r="AL54" s="664">
        <v>0</v>
      </c>
      <c r="AM54" s="1960"/>
      <c r="AN54" s="1962"/>
      <c r="AO54" s="1320"/>
      <c r="AP54" s="1320"/>
      <c r="AQ54" s="484"/>
      <c r="AR54" s="442"/>
      <c r="AS54" s="704">
        <v>0</v>
      </c>
      <c r="AT54" s="664">
        <v>0</v>
      </c>
      <c r="AU54" s="1960"/>
      <c r="AV54" s="1962"/>
      <c r="AW54" s="1320"/>
      <c r="AX54" s="1320"/>
      <c r="AY54" s="484"/>
      <c r="AZ54" s="442"/>
      <c r="BA54" s="689">
        <v>0</v>
      </c>
      <c r="BB54" s="664">
        <v>0</v>
      </c>
      <c r="BC54" s="1960"/>
      <c r="BD54" s="1962"/>
      <c r="BE54" s="1320"/>
      <c r="BF54" s="1320"/>
      <c r="BG54" s="484"/>
      <c r="BH54" s="442"/>
      <c r="BI54" s="704">
        <v>0</v>
      </c>
      <c r="BJ54" s="664">
        <v>0</v>
      </c>
      <c r="BK54" s="1960"/>
      <c r="BL54" s="1962"/>
      <c r="BM54" s="1320"/>
      <c r="BN54" s="1320"/>
      <c r="BO54" s="484"/>
      <c r="BP54" s="442"/>
      <c r="BQ54" s="704">
        <v>0</v>
      </c>
      <c r="BR54" s="980">
        <v>0</v>
      </c>
      <c r="BS54" s="1960"/>
      <c r="BT54" s="1970"/>
      <c r="BU54" s="1320"/>
      <c r="BV54" s="1320"/>
      <c r="BW54" s="1011" t="s">
        <v>469</v>
      </c>
      <c r="BX54" s="1014" t="s">
        <v>92</v>
      </c>
      <c r="BY54" s="704">
        <v>0</v>
      </c>
      <c r="BZ54" s="980">
        <v>0</v>
      </c>
      <c r="CA54" s="1960"/>
      <c r="CB54" s="1975"/>
      <c r="CC54" s="1320"/>
      <c r="CD54" s="1320"/>
      <c r="CE54" s="1050" t="s">
        <v>469</v>
      </c>
      <c r="CF54" s="1076" t="s">
        <v>92</v>
      </c>
      <c r="CG54" s="689">
        <v>0.1</v>
      </c>
      <c r="CH54" s="980">
        <v>0</v>
      </c>
      <c r="CI54" s="1960"/>
      <c r="CJ54" s="1970"/>
      <c r="CK54" s="1320"/>
      <c r="CL54" s="1320"/>
      <c r="CM54" s="1050" t="s">
        <v>469</v>
      </c>
      <c r="CN54" s="1076" t="s">
        <v>92</v>
      </c>
      <c r="CO54" s="809">
        <v>0.13</v>
      </c>
      <c r="CP54" s="980">
        <v>0.25</v>
      </c>
      <c r="CQ54" s="1960"/>
      <c r="CR54" s="1970"/>
      <c r="CS54" s="1320"/>
      <c r="CT54" s="1320"/>
      <c r="CU54" s="438" t="s">
        <v>473</v>
      </c>
      <c r="CV54" s="1075" t="s">
        <v>471</v>
      </c>
      <c r="CW54" s="809">
        <v>0.13</v>
      </c>
      <c r="CX54" s="664">
        <v>0</v>
      </c>
      <c r="CY54" s="1960"/>
      <c r="CZ54" s="1962"/>
      <c r="DA54" s="1320"/>
      <c r="DB54" s="1320"/>
      <c r="DC54" s="477"/>
      <c r="DD54" s="441"/>
      <c r="DE54" s="809">
        <v>0.14000000000000001</v>
      </c>
      <c r="DF54" s="664">
        <v>0</v>
      </c>
      <c r="DG54" s="1960"/>
      <c r="DH54" s="1962"/>
      <c r="DI54" s="1320"/>
      <c r="DJ54" s="1320"/>
      <c r="DK54" s="1320"/>
      <c r="DL54" s="442"/>
      <c r="DM54" s="196">
        <f t="shared" si="3"/>
        <v>0.5</v>
      </c>
      <c r="DN54" s="196" t="str">
        <f t="shared" si="4"/>
        <v>OK</v>
      </c>
      <c r="DO54" s="602">
        <f t="shared" si="0"/>
        <v>0</v>
      </c>
      <c r="DP54" s="603">
        <f t="shared" si="1"/>
        <v>0</v>
      </c>
      <c r="DQ54" s="821" t="e">
        <f t="shared" si="5"/>
        <v>#DIV/0!</v>
      </c>
      <c r="DR54" s="1324"/>
      <c r="DS54" s="1324"/>
      <c r="DT54" s="1987"/>
      <c r="DU54" s="1329"/>
      <c r="DV54" s="1329"/>
      <c r="DW54" s="1329"/>
      <c r="DX54" s="609">
        <f t="shared" si="6"/>
        <v>0</v>
      </c>
      <c r="DY54" s="603">
        <f t="shared" si="7"/>
        <v>0</v>
      </c>
      <c r="DZ54" s="821" t="e">
        <f t="shared" si="8"/>
        <v>#DIV/0!</v>
      </c>
      <c r="EA54" s="1324"/>
      <c r="EB54" s="1324"/>
      <c r="EC54" s="1987"/>
      <c r="ED54" s="1329"/>
      <c r="EE54" s="1329"/>
      <c r="EF54" s="1329"/>
      <c r="EG54" s="609">
        <f t="shared" si="9"/>
        <v>0.1</v>
      </c>
      <c r="EH54" s="603">
        <f t="shared" si="10"/>
        <v>0</v>
      </c>
      <c r="EI54" s="913">
        <f t="shared" si="11"/>
        <v>0</v>
      </c>
      <c r="EJ54" s="1324"/>
      <c r="EK54" s="1324"/>
      <c r="EL54" s="1987"/>
      <c r="EM54" s="1329"/>
      <c r="EN54" s="1329"/>
      <c r="EO54" s="1329"/>
      <c r="EP54" s="609">
        <f t="shared" si="12"/>
        <v>0.5</v>
      </c>
      <c r="EQ54" s="603">
        <f t="shared" si="13"/>
        <v>0.25</v>
      </c>
      <c r="ER54" s="913">
        <f t="shared" si="14"/>
        <v>0.5</v>
      </c>
      <c r="ES54" s="1324"/>
      <c r="ET54" s="1324"/>
      <c r="EU54" s="1987"/>
      <c r="EV54" s="1329"/>
      <c r="EW54" s="1329"/>
      <c r="EX54" s="1329"/>
    </row>
    <row r="55" spans="1:154" ht="55.5" customHeight="1" thickBot="1" x14ac:dyDescent="0.3">
      <c r="A55" s="1331"/>
      <c r="B55" s="1332"/>
      <c r="C55" s="1430"/>
      <c r="D55" s="1433"/>
      <c r="E55" s="1433"/>
      <c r="F55" s="1433"/>
      <c r="G55" s="1433"/>
      <c r="H55" s="1436"/>
      <c r="I55" s="1394"/>
      <c r="J55" s="465">
        <v>13</v>
      </c>
      <c r="K55" s="466" t="s">
        <v>474</v>
      </c>
      <c r="L55" s="466" t="s">
        <v>475</v>
      </c>
      <c r="M55" s="467" t="s">
        <v>276</v>
      </c>
      <c r="N55" s="467">
        <v>60</v>
      </c>
      <c r="O55" s="468" t="s">
        <v>467</v>
      </c>
      <c r="P55" s="469">
        <v>0.2</v>
      </c>
      <c r="Q55" s="469">
        <v>7.0000000000000007E-2</v>
      </c>
      <c r="R55" s="499">
        <v>45657</v>
      </c>
      <c r="S55" s="443" t="s">
        <v>476</v>
      </c>
      <c r="T55" s="544">
        <v>1</v>
      </c>
      <c r="U55" s="444">
        <v>0</v>
      </c>
      <c r="V55" s="445"/>
      <c r="W55" s="445">
        <f t="shared" ref="W55:X57" si="16">+U55</f>
        <v>0</v>
      </c>
      <c r="X55" s="475">
        <f t="shared" si="16"/>
        <v>0</v>
      </c>
      <c r="Y55" s="1320"/>
      <c r="Z55" s="1320"/>
      <c r="AA55" s="478"/>
      <c r="AB55" s="490"/>
      <c r="AC55" s="810">
        <v>0</v>
      </c>
      <c r="AD55" s="665">
        <v>0</v>
      </c>
      <c r="AE55" s="665">
        <f t="shared" ref="AE55:AF57" si="17">+AC55</f>
        <v>0</v>
      </c>
      <c r="AF55" s="811">
        <f t="shared" si="17"/>
        <v>0</v>
      </c>
      <c r="AG55" s="1320"/>
      <c r="AH55" s="1320"/>
      <c r="AI55" s="485"/>
      <c r="AJ55" s="447"/>
      <c r="AK55" s="690">
        <v>0</v>
      </c>
      <c r="AL55" s="665">
        <v>0</v>
      </c>
      <c r="AM55" s="665">
        <f t="shared" ref="AM55:AN57" si="18">+AK55</f>
        <v>0</v>
      </c>
      <c r="AN55" s="811">
        <f t="shared" si="18"/>
        <v>0</v>
      </c>
      <c r="AO55" s="1320"/>
      <c r="AP55" s="1320"/>
      <c r="AQ55" s="485"/>
      <c r="AR55" s="447"/>
      <c r="AS55" s="705">
        <v>0</v>
      </c>
      <c r="AT55" s="665">
        <v>0</v>
      </c>
      <c r="AU55" s="665">
        <f t="shared" ref="AU55:AV57" si="19">+AS55</f>
        <v>0</v>
      </c>
      <c r="AV55" s="811">
        <f t="shared" si="19"/>
        <v>0</v>
      </c>
      <c r="AW55" s="1320"/>
      <c r="AX55" s="1320"/>
      <c r="AY55" s="485"/>
      <c r="AZ55" s="447"/>
      <c r="BA55" s="690">
        <v>0</v>
      </c>
      <c r="BB55" s="665">
        <v>0</v>
      </c>
      <c r="BC55" s="665">
        <f t="shared" ref="BC55:BD57" si="20">+BA55</f>
        <v>0</v>
      </c>
      <c r="BD55" s="811">
        <f t="shared" si="20"/>
        <v>0</v>
      </c>
      <c r="BE55" s="1320"/>
      <c r="BF55" s="1320"/>
      <c r="BG55" s="485"/>
      <c r="BH55" s="447"/>
      <c r="BI55" s="705">
        <v>0</v>
      </c>
      <c r="BJ55" s="665">
        <v>0</v>
      </c>
      <c r="BK55" s="665">
        <f t="shared" ref="BK55:BL57" si="21">+BI55</f>
        <v>0</v>
      </c>
      <c r="BL55" s="811">
        <f t="shared" si="21"/>
        <v>0</v>
      </c>
      <c r="BM55" s="1320"/>
      <c r="BN55" s="1320"/>
      <c r="BO55" s="485"/>
      <c r="BP55" s="447"/>
      <c r="BQ55" s="705">
        <v>0.2</v>
      </c>
      <c r="BR55" s="981">
        <v>0.2</v>
      </c>
      <c r="BS55" s="665">
        <f t="shared" ref="BS55:BT57" si="22">+BQ55</f>
        <v>0.2</v>
      </c>
      <c r="BT55" s="950">
        <f t="shared" si="22"/>
        <v>0.2</v>
      </c>
      <c r="BU55" s="1320"/>
      <c r="BV55" s="1320"/>
      <c r="BW55" s="1006" t="s">
        <v>477</v>
      </c>
      <c r="BX55" s="1015" t="s">
        <v>478</v>
      </c>
      <c r="BY55" s="705">
        <v>0</v>
      </c>
      <c r="BZ55" s="981">
        <v>0</v>
      </c>
      <c r="CA55" s="665">
        <f t="shared" ref="CA55:CB57" si="23">+BY55</f>
        <v>0</v>
      </c>
      <c r="CB55" s="1091">
        <f t="shared" si="23"/>
        <v>0</v>
      </c>
      <c r="CC55" s="1320"/>
      <c r="CD55" s="1320"/>
      <c r="CE55" s="1051" t="s">
        <v>469</v>
      </c>
      <c r="CF55" s="1077" t="s">
        <v>92</v>
      </c>
      <c r="CG55" s="690">
        <v>0.2</v>
      </c>
      <c r="CH55" s="981">
        <v>0.05</v>
      </c>
      <c r="CI55" s="665">
        <f t="shared" ref="CI55:CJ57" si="24">+CG55</f>
        <v>0.2</v>
      </c>
      <c r="CJ55" s="950">
        <f t="shared" si="24"/>
        <v>0.05</v>
      </c>
      <c r="CK55" s="1320"/>
      <c r="CL55" s="1320"/>
      <c r="CM55" s="1051" t="s">
        <v>469</v>
      </c>
      <c r="CN55" s="1077" t="s">
        <v>92</v>
      </c>
      <c r="CO55" s="810">
        <v>0.2</v>
      </c>
      <c r="CP55" s="981">
        <v>0.38</v>
      </c>
      <c r="CQ55" s="665">
        <f t="shared" ref="CQ55:CR57" si="25">+CO55</f>
        <v>0.2</v>
      </c>
      <c r="CR55" s="950">
        <f t="shared" si="25"/>
        <v>0.38</v>
      </c>
      <c r="CS55" s="1320"/>
      <c r="CT55" s="1320"/>
      <c r="CU55" s="443" t="s">
        <v>479</v>
      </c>
      <c r="CV55" s="1075" t="s">
        <v>471</v>
      </c>
      <c r="CW55" s="810">
        <v>0.2</v>
      </c>
      <c r="CX55" s="665">
        <v>0</v>
      </c>
      <c r="CY55" s="665">
        <f t="shared" ref="CY55:CZ57" si="26">+CW55</f>
        <v>0.2</v>
      </c>
      <c r="CZ55" s="811">
        <f t="shared" si="26"/>
        <v>0</v>
      </c>
      <c r="DA55" s="1320"/>
      <c r="DB55" s="1320"/>
      <c r="DC55" s="478"/>
      <c r="DD55" s="446"/>
      <c r="DE55" s="810">
        <v>0.2</v>
      </c>
      <c r="DF55" s="665">
        <v>0</v>
      </c>
      <c r="DG55" s="665">
        <f t="shared" ref="DG55:DH57" si="27">+DE55</f>
        <v>0.2</v>
      </c>
      <c r="DH55" s="811">
        <f t="shared" si="27"/>
        <v>0</v>
      </c>
      <c r="DI55" s="1320"/>
      <c r="DJ55" s="1320"/>
      <c r="DK55" s="1320"/>
      <c r="DL55" s="447"/>
      <c r="DM55" s="196">
        <f t="shared" si="3"/>
        <v>1</v>
      </c>
      <c r="DN55" s="196" t="str">
        <f t="shared" si="4"/>
        <v>OK</v>
      </c>
      <c r="DO55" s="822">
        <f t="shared" si="0"/>
        <v>0</v>
      </c>
      <c r="DP55" s="630">
        <f t="shared" si="1"/>
        <v>0</v>
      </c>
      <c r="DQ55" s="823" t="e">
        <f t="shared" si="5"/>
        <v>#DIV/0!</v>
      </c>
      <c r="DR55" s="630">
        <f t="shared" ref="DR55:DS58" si="28">SUM(W55+AE55+AM55)</f>
        <v>0</v>
      </c>
      <c r="DS55" s="630">
        <f t="shared" si="28"/>
        <v>0</v>
      </c>
      <c r="DT55" s="824" t="e">
        <f>+DS55/DR55</f>
        <v>#DIV/0!</v>
      </c>
      <c r="DU55" s="1329"/>
      <c r="DV55" s="1329"/>
      <c r="DW55" s="1329"/>
      <c r="DX55" s="629">
        <f t="shared" si="6"/>
        <v>0</v>
      </c>
      <c r="DY55" s="630">
        <f t="shared" si="7"/>
        <v>0</v>
      </c>
      <c r="DZ55" s="823" t="e">
        <f t="shared" si="8"/>
        <v>#DIV/0!</v>
      </c>
      <c r="EA55" s="630">
        <f t="shared" ref="EA55:EB58" si="29">W55+AE55+AM55+AU55+BC55+BK55</f>
        <v>0</v>
      </c>
      <c r="EB55" s="630">
        <f t="shared" si="29"/>
        <v>0</v>
      </c>
      <c r="EC55" s="824" t="e">
        <f>+EB55/EA55</f>
        <v>#DIV/0!</v>
      </c>
      <c r="ED55" s="1329"/>
      <c r="EE55" s="1329"/>
      <c r="EF55" s="1329"/>
      <c r="EG55" s="629">
        <f t="shared" si="9"/>
        <v>0.4</v>
      </c>
      <c r="EH55" s="630">
        <f t="shared" si="10"/>
        <v>0.25</v>
      </c>
      <c r="EI55" s="914">
        <f t="shared" si="11"/>
        <v>0.625</v>
      </c>
      <c r="EJ55" s="630">
        <f>W55+AE55+AM55+AU55+BC55+BK55+BS55+CA55+CI55</f>
        <v>0.4</v>
      </c>
      <c r="EK55" s="630">
        <f>X55+AF55+AN55+AV55+BD55+BL55+BT55+CB55+CJ55</f>
        <v>0.25</v>
      </c>
      <c r="EL55" s="824">
        <f>+EK55/EJ55</f>
        <v>0.625</v>
      </c>
      <c r="EM55" s="1329"/>
      <c r="EN55" s="1329"/>
      <c r="EO55" s="1329"/>
      <c r="EP55" s="629">
        <f t="shared" si="12"/>
        <v>1</v>
      </c>
      <c r="EQ55" s="630">
        <f t="shared" si="13"/>
        <v>0.63</v>
      </c>
      <c r="ER55" s="914">
        <f t="shared" si="14"/>
        <v>0.63</v>
      </c>
      <c r="ES55" s="630">
        <f t="shared" ref="ES55:ET58" si="30">+W55+AE55+AM55+AU55+BC55+BK55+BS55+CA55+CI55+CQ55+CY55+DG55</f>
        <v>1</v>
      </c>
      <c r="ET55" s="630">
        <f t="shared" si="30"/>
        <v>0.63</v>
      </c>
      <c r="EU55" s="824">
        <f>+ET55/ES55</f>
        <v>0.63</v>
      </c>
      <c r="EV55" s="1329"/>
      <c r="EW55" s="1329"/>
      <c r="EX55" s="1329"/>
    </row>
    <row r="56" spans="1:154" ht="51.75" customHeight="1" thickBot="1" x14ac:dyDescent="0.3">
      <c r="A56" s="1331"/>
      <c r="B56" s="1332"/>
      <c r="C56" s="1430"/>
      <c r="D56" s="1433"/>
      <c r="E56" s="1433"/>
      <c r="F56" s="1433"/>
      <c r="G56" s="1433"/>
      <c r="H56" s="1436"/>
      <c r="I56" s="1394"/>
      <c r="J56" s="461">
        <v>14</v>
      </c>
      <c r="K56" s="462" t="s">
        <v>480</v>
      </c>
      <c r="L56" s="462" t="s">
        <v>481</v>
      </c>
      <c r="M56" s="451" t="s">
        <v>276</v>
      </c>
      <c r="N56" s="451">
        <v>100</v>
      </c>
      <c r="O56" s="463" t="s">
        <v>467</v>
      </c>
      <c r="P56" s="464">
        <v>0.2</v>
      </c>
      <c r="Q56" s="464">
        <v>7.0000000000000007E-2</v>
      </c>
      <c r="R56" s="500">
        <v>45657</v>
      </c>
      <c r="S56" s="448" t="s">
        <v>482</v>
      </c>
      <c r="T56" s="545">
        <v>1</v>
      </c>
      <c r="U56" s="449">
        <v>0</v>
      </c>
      <c r="V56" s="450"/>
      <c r="W56" s="550">
        <f t="shared" si="16"/>
        <v>0</v>
      </c>
      <c r="X56" s="551">
        <f t="shared" si="16"/>
        <v>0</v>
      </c>
      <c r="Y56" s="1320"/>
      <c r="Z56" s="1320"/>
      <c r="AA56" s="479"/>
      <c r="AB56" s="491"/>
      <c r="AC56" s="812">
        <v>0</v>
      </c>
      <c r="AD56" s="666">
        <v>0</v>
      </c>
      <c r="AE56" s="666">
        <f t="shared" si="17"/>
        <v>0</v>
      </c>
      <c r="AF56" s="813">
        <f t="shared" si="17"/>
        <v>0</v>
      </c>
      <c r="AG56" s="1320"/>
      <c r="AH56" s="1320"/>
      <c r="AI56" s="486"/>
      <c r="AJ56" s="453"/>
      <c r="AK56" s="691">
        <v>0</v>
      </c>
      <c r="AL56" s="666">
        <v>0</v>
      </c>
      <c r="AM56" s="666">
        <f t="shared" si="18"/>
        <v>0</v>
      </c>
      <c r="AN56" s="813">
        <f t="shared" si="18"/>
        <v>0</v>
      </c>
      <c r="AO56" s="1320"/>
      <c r="AP56" s="1320"/>
      <c r="AQ56" s="486"/>
      <c r="AR56" s="453"/>
      <c r="AS56" s="706">
        <v>0</v>
      </c>
      <c r="AT56" s="666">
        <v>0</v>
      </c>
      <c r="AU56" s="666">
        <f t="shared" si="19"/>
        <v>0</v>
      </c>
      <c r="AV56" s="813">
        <f t="shared" si="19"/>
        <v>0</v>
      </c>
      <c r="AW56" s="1320"/>
      <c r="AX56" s="1320"/>
      <c r="AY56" s="486"/>
      <c r="AZ56" s="453"/>
      <c r="BA56" s="691">
        <v>0</v>
      </c>
      <c r="BB56" s="666">
        <v>0</v>
      </c>
      <c r="BC56" s="666">
        <f t="shared" si="20"/>
        <v>0</v>
      </c>
      <c r="BD56" s="813">
        <f t="shared" si="20"/>
        <v>0</v>
      </c>
      <c r="BE56" s="1320"/>
      <c r="BF56" s="1320"/>
      <c r="BG56" s="486"/>
      <c r="BH56" s="453"/>
      <c r="BI56" s="706">
        <v>0</v>
      </c>
      <c r="BJ56" s="666">
        <v>0</v>
      </c>
      <c r="BK56" s="666">
        <f t="shared" si="21"/>
        <v>0</v>
      </c>
      <c r="BL56" s="813">
        <f t="shared" si="21"/>
        <v>0</v>
      </c>
      <c r="BM56" s="1320"/>
      <c r="BN56" s="1320"/>
      <c r="BO56" s="486"/>
      <c r="BP56" s="453"/>
      <c r="BQ56" s="706">
        <v>0</v>
      </c>
      <c r="BR56" s="982">
        <v>0</v>
      </c>
      <c r="BS56" s="666">
        <f t="shared" si="22"/>
        <v>0</v>
      </c>
      <c r="BT56" s="951">
        <f t="shared" si="22"/>
        <v>0</v>
      </c>
      <c r="BU56" s="1320"/>
      <c r="BV56" s="1320"/>
      <c r="BW56" s="1012" t="s">
        <v>469</v>
      </c>
      <c r="BX56" s="1016" t="s">
        <v>92</v>
      </c>
      <c r="BY56" s="706">
        <v>0</v>
      </c>
      <c r="BZ56" s="982">
        <v>0</v>
      </c>
      <c r="CA56" s="666">
        <f t="shared" si="23"/>
        <v>0</v>
      </c>
      <c r="CB56" s="1092">
        <f t="shared" si="23"/>
        <v>0</v>
      </c>
      <c r="CC56" s="1320"/>
      <c r="CD56" s="1320"/>
      <c r="CE56" s="1052" t="s">
        <v>469</v>
      </c>
      <c r="CF56" s="1078" t="s">
        <v>92</v>
      </c>
      <c r="CG56" s="691">
        <v>0.25</v>
      </c>
      <c r="CH56" s="982">
        <v>0</v>
      </c>
      <c r="CI56" s="666">
        <f t="shared" si="24"/>
        <v>0.25</v>
      </c>
      <c r="CJ56" s="951">
        <f t="shared" si="24"/>
        <v>0</v>
      </c>
      <c r="CK56" s="1320"/>
      <c r="CL56" s="1320"/>
      <c r="CM56" s="1052" t="s">
        <v>469</v>
      </c>
      <c r="CN56" s="1078" t="s">
        <v>92</v>
      </c>
      <c r="CO56" s="812">
        <v>0.25</v>
      </c>
      <c r="CP56" s="982">
        <v>0.48</v>
      </c>
      <c r="CQ56" s="666">
        <f t="shared" si="25"/>
        <v>0.25</v>
      </c>
      <c r="CR56" s="951">
        <f t="shared" si="25"/>
        <v>0.48</v>
      </c>
      <c r="CS56" s="1320"/>
      <c r="CT56" s="1320"/>
      <c r="CU56" s="448" t="s">
        <v>483</v>
      </c>
      <c r="CV56" s="1075" t="s">
        <v>471</v>
      </c>
      <c r="CW56" s="812">
        <v>0.25</v>
      </c>
      <c r="CX56" s="666">
        <v>0</v>
      </c>
      <c r="CY56" s="666">
        <v>0.25</v>
      </c>
      <c r="CZ56" s="813">
        <f t="shared" si="26"/>
        <v>0</v>
      </c>
      <c r="DA56" s="1320"/>
      <c r="DB56" s="1320"/>
      <c r="DC56" s="479"/>
      <c r="DD56" s="452"/>
      <c r="DE56" s="812">
        <v>0.25</v>
      </c>
      <c r="DF56" s="666">
        <v>0</v>
      </c>
      <c r="DG56" s="666">
        <f t="shared" si="27"/>
        <v>0.25</v>
      </c>
      <c r="DH56" s="813">
        <f t="shared" si="27"/>
        <v>0</v>
      </c>
      <c r="DI56" s="1320"/>
      <c r="DJ56" s="1320"/>
      <c r="DK56" s="1320"/>
      <c r="DL56" s="453"/>
      <c r="DM56" s="196">
        <f t="shared" si="3"/>
        <v>1</v>
      </c>
      <c r="DN56" s="196" t="str">
        <f t="shared" si="4"/>
        <v>OK</v>
      </c>
      <c r="DO56" s="822">
        <f t="shared" si="0"/>
        <v>0</v>
      </c>
      <c r="DP56" s="630">
        <f t="shared" si="1"/>
        <v>0</v>
      </c>
      <c r="DQ56" s="823" t="e">
        <f t="shared" si="5"/>
        <v>#DIV/0!</v>
      </c>
      <c r="DR56" s="630">
        <f t="shared" si="28"/>
        <v>0</v>
      </c>
      <c r="DS56" s="630">
        <f t="shared" si="28"/>
        <v>0</v>
      </c>
      <c r="DT56" s="824" t="e">
        <f>+DS56/DR56</f>
        <v>#DIV/0!</v>
      </c>
      <c r="DU56" s="1329"/>
      <c r="DV56" s="1329"/>
      <c r="DW56" s="1329"/>
      <c r="DX56" s="629">
        <f t="shared" si="6"/>
        <v>0</v>
      </c>
      <c r="DY56" s="630">
        <f t="shared" si="7"/>
        <v>0</v>
      </c>
      <c r="DZ56" s="823" t="e">
        <f t="shared" si="8"/>
        <v>#DIV/0!</v>
      </c>
      <c r="EA56" s="630">
        <f t="shared" si="29"/>
        <v>0</v>
      </c>
      <c r="EB56" s="630">
        <f t="shared" si="29"/>
        <v>0</v>
      </c>
      <c r="EC56" s="824" t="e">
        <f>+EB56/EA56</f>
        <v>#DIV/0!</v>
      </c>
      <c r="ED56" s="1329"/>
      <c r="EE56" s="1329"/>
      <c r="EF56" s="1329"/>
      <c r="EG56" s="629">
        <f t="shared" si="9"/>
        <v>0.25</v>
      </c>
      <c r="EH56" s="630">
        <f t="shared" si="10"/>
        <v>0</v>
      </c>
      <c r="EI56" s="914">
        <f t="shared" si="11"/>
        <v>0</v>
      </c>
      <c r="EJ56" s="630">
        <f>W56+AE56+AM56+AU56+BC56+BK56+BS56+CA56+CI56</f>
        <v>0.25</v>
      </c>
      <c r="EK56" s="630">
        <f>X56+AF56+AN56+AV56+BD56+BL56+BT56+CB56+CJ56</f>
        <v>0</v>
      </c>
      <c r="EL56" s="824">
        <f>+EK56/EJ56</f>
        <v>0</v>
      </c>
      <c r="EM56" s="1329"/>
      <c r="EN56" s="1329"/>
      <c r="EO56" s="1329"/>
      <c r="EP56" s="629">
        <f t="shared" si="12"/>
        <v>1</v>
      </c>
      <c r="EQ56" s="630">
        <f t="shared" si="13"/>
        <v>0.48</v>
      </c>
      <c r="ER56" s="914">
        <f t="shared" si="14"/>
        <v>0.48</v>
      </c>
      <c r="ES56" s="630">
        <f t="shared" si="30"/>
        <v>1</v>
      </c>
      <c r="ET56" s="630">
        <f t="shared" si="30"/>
        <v>0.48</v>
      </c>
      <c r="EU56" s="824">
        <f>+ET56/ES56</f>
        <v>0.48</v>
      </c>
      <c r="EV56" s="1329"/>
      <c r="EW56" s="1329"/>
      <c r="EX56" s="1329"/>
    </row>
    <row r="57" spans="1:154" s="421" customFormat="1" ht="62.25" customHeight="1" thickBot="1" x14ac:dyDescent="0.3">
      <c r="A57" s="1331"/>
      <c r="B57" s="1332"/>
      <c r="C57" s="1430"/>
      <c r="D57" s="1433"/>
      <c r="E57" s="1433"/>
      <c r="F57" s="1433"/>
      <c r="G57" s="1433"/>
      <c r="H57" s="1436"/>
      <c r="I57" s="1394"/>
      <c r="J57" s="465">
        <v>15</v>
      </c>
      <c r="K57" s="466" t="s">
        <v>484</v>
      </c>
      <c r="L57" s="466" t="s">
        <v>485</v>
      </c>
      <c r="M57" s="467" t="s">
        <v>402</v>
      </c>
      <c r="N57" s="549">
        <v>1</v>
      </c>
      <c r="O57" s="468" t="s">
        <v>467</v>
      </c>
      <c r="P57" s="469">
        <v>0.1</v>
      </c>
      <c r="Q57" s="469">
        <v>0.04</v>
      </c>
      <c r="R57" s="499">
        <v>45657</v>
      </c>
      <c r="S57" s="443" t="s">
        <v>486</v>
      </c>
      <c r="T57" s="544">
        <v>1</v>
      </c>
      <c r="U57" s="444">
        <v>0</v>
      </c>
      <c r="V57" s="445"/>
      <c r="W57" s="445">
        <f t="shared" si="16"/>
        <v>0</v>
      </c>
      <c r="X57" s="475">
        <f t="shared" si="16"/>
        <v>0</v>
      </c>
      <c r="Y57" s="1320"/>
      <c r="Z57" s="1320"/>
      <c r="AA57" s="478"/>
      <c r="AB57" s="490"/>
      <c r="AC57" s="810">
        <v>0</v>
      </c>
      <c r="AD57" s="665">
        <v>0</v>
      </c>
      <c r="AE57" s="665">
        <f t="shared" si="17"/>
        <v>0</v>
      </c>
      <c r="AF57" s="811">
        <f t="shared" si="17"/>
        <v>0</v>
      </c>
      <c r="AG57" s="1320"/>
      <c r="AH57" s="1320"/>
      <c r="AI57" s="485"/>
      <c r="AJ57" s="447"/>
      <c r="AK57" s="690">
        <v>0</v>
      </c>
      <c r="AL57" s="665">
        <v>0</v>
      </c>
      <c r="AM57" s="665">
        <f t="shared" si="18"/>
        <v>0</v>
      </c>
      <c r="AN57" s="811">
        <f t="shared" si="18"/>
        <v>0</v>
      </c>
      <c r="AO57" s="1320"/>
      <c r="AP57" s="1320"/>
      <c r="AQ57" s="485"/>
      <c r="AR57" s="447"/>
      <c r="AS57" s="705">
        <v>0</v>
      </c>
      <c r="AT57" s="665">
        <v>0</v>
      </c>
      <c r="AU57" s="665">
        <f t="shared" si="19"/>
        <v>0</v>
      </c>
      <c r="AV57" s="811">
        <f t="shared" si="19"/>
        <v>0</v>
      </c>
      <c r="AW57" s="1320"/>
      <c r="AX57" s="1320"/>
      <c r="AY57" s="485"/>
      <c r="AZ57" s="447"/>
      <c r="BA57" s="690">
        <v>0</v>
      </c>
      <c r="BB57" s="665">
        <v>0</v>
      </c>
      <c r="BC57" s="665">
        <f t="shared" si="20"/>
        <v>0</v>
      </c>
      <c r="BD57" s="811">
        <f t="shared" si="20"/>
        <v>0</v>
      </c>
      <c r="BE57" s="1320"/>
      <c r="BF57" s="1320"/>
      <c r="BG57" s="485"/>
      <c r="BH57" s="447"/>
      <c r="BI57" s="705">
        <v>0</v>
      </c>
      <c r="BJ57" s="665">
        <v>0</v>
      </c>
      <c r="BK57" s="665">
        <f t="shared" si="21"/>
        <v>0</v>
      </c>
      <c r="BL57" s="811">
        <f t="shared" si="21"/>
        <v>0</v>
      </c>
      <c r="BM57" s="1320"/>
      <c r="BN57" s="1320"/>
      <c r="BO57" s="485"/>
      <c r="BP57" s="447"/>
      <c r="BQ57" s="705">
        <v>0.2</v>
      </c>
      <c r="BR57" s="981">
        <v>0.2</v>
      </c>
      <c r="BS57" s="665">
        <f t="shared" si="22"/>
        <v>0.2</v>
      </c>
      <c r="BT57" s="950">
        <f t="shared" si="22"/>
        <v>0.2</v>
      </c>
      <c r="BU57" s="1320"/>
      <c r="BV57" s="1320"/>
      <c r="BW57" s="1006" t="s">
        <v>487</v>
      </c>
      <c r="BX57" s="1015" t="s">
        <v>485</v>
      </c>
      <c r="BY57" s="705">
        <v>0</v>
      </c>
      <c r="BZ57" s="981">
        <v>0</v>
      </c>
      <c r="CA57" s="665">
        <f t="shared" si="23"/>
        <v>0</v>
      </c>
      <c r="CB57" s="1091">
        <f t="shared" si="23"/>
        <v>0</v>
      </c>
      <c r="CC57" s="1320"/>
      <c r="CD57" s="1320"/>
      <c r="CE57" s="1051" t="s">
        <v>469</v>
      </c>
      <c r="CF57" s="1077" t="s">
        <v>92</v>
      </c>
      <c r="CG57" s="690">
        <v>0.2</v>
      </c>
      <c r="CH57" s="981">
        <v>0.1</v>
      </c>
      <c r="CI57" s="665">
        <f t="shared" si="24"/>
        <v>0.2</v>
      </c>
      <c r="CJ57" s="950">
        <f t="shared" si="24"/>
        <v>0.1</v>
      </c>
      <c r="CK57" s="1320"/>
      <c r="CL57" s="1320"/>
      <c r="CM57" s="1051" t="s">
        <v>469</v>
      </c>
      <c r="CN57" s="1077" t="s">
        <v>92</v>
      </c>
      <c r="CO57" s="810">
        <v>0.2</v>
      </c>
      <c r="CP57" s="981">
        <v>0.45</v>
      </c>
      <c r="CQ57" s="665">
        <f t="shared" si="25"/>
        <v>0.2</v>
      </c>
      <c r="CR57" s="950">
        <f t="shared" si="25"/>
        <v>0.45</v>
      </c>
      <c r="CS57" s="1320"/>
      <c r="CT57" s="1320"/>
      <c r="CU57" s="443" t="s">
        <v>488</v>
      </c>
      <c r="CV57" s="1075" t="s">
        <v>471</v>
      </c>
      <c r="CW57" s="810">
        <v>0.2</v>
      </c>
      <c r="CX57" s="665">
        <v>0</v>
      </c>
      <c r="CY57" s="665">
        <v>0.2</v>
      </c>
      <c r="CZ57" s="811">
        <f t="shared" si="26"/>
        <v>0</v>
      </c>
      <c r="DA57" s="1320"/>
      <c r="DB57" s="1320"/>
      <c r="DC57" s="478"/>
      <c r="DD57" s="446"/>
      <c r="DE57" s="810">
        <v>0.2</v>
      </c>
      <c r="DF57" s="665">
        <v>0</v>
      </c>
      <c r="DG57" s="665">
        <f t="shared" si="27"/>
        <v>0.2</v>
      </c>
      <c r="DH57" s="811">
        <f t="shared" si="27"/>
        <v>0</v>
      </c>
      <c r="DI57" s="1320"/>
      <c r="DJ57" s="1320"/>
      <c r="DK57" s="1320"/>
      <c r="DL57" s="447"/>
      <c r="DM57" s="196">
        <f t="shared" si="3"/>
        <v>1</v>
      </c>
      <c r="DN57" s="196" t="str">
        <f t="shared" si="4"/>
        <v>OK</v>
      </c>
      <c r="DO57" s="822">
        <f t="shared" si="0"/>
        <v>0</v>
      </c>
      <c r="DP57" s="630">
        <f t="shared" si="1"/>
        <v>0</v>
      </c>
      <c r="DQ57" s="823" t="e">
        <f t="shared" si="5"/>
        <v>#DIV/0!</v>
      </c>
      <c r="DR57" s="630">
        <f t="shared" si="28"/>
        <v>0</v>
      </c>
      <c r="DS57" s="630">
        <f t="shared" si="28"/>
        <v>0</v>
      </c>
      <c r="DT57" s="824" t="e">
        <f>+DS57/DR57</f>
        <v>#DIV/0!</v>
      </c>
      <c r="DU57" s="1329"/>
      <c r="DV57" s="1329"/>
      <c r="DW57" s="1329"/>
      <c r="DX57" s="629">
        <f t="shared" si="6"/>
        <v>0</v>
      </c>
      <c r="DY57" s="630">
        <v>0.1</v>
      </c>
      <c r="DZ57" s="823" t="e">
        <f t="shared" si="8"/>
        <v>#DIV/0!</v>
      </c>
      <c r="EA57" s="630">
        <f t="shared" si="29"/>
        <v>0</v>
      </c>
      <c r="EB57" s="630">
        <f t="shared" si="29"/>
        <v>0</v>
      </c>
      <c r="EC57" s="824" t="e">
        <f>+EB57/EA57</f>
        <v>#DIV/0!</v>
      </c>
      <c r="ED57" s="1329"/>
      <c r="EE57" s="1329"/>
      <c r="EF57" s="1329"/>
      <c r="EG57" s="629">
        <f t="shared" si="9"/>
        <v>0.4</v>
      </c>
      <c r="EH57" s="630">
        <f t="shared" si="10"/>
        <v>0.30000000000000004</v>
      </c>
      <c r="EI57" s="914">
        <f t="shared" si="11"/>
        <v>0.75000000000000011</v>
      </c>
      <c r="EJ57" s="630">
        <f>W57+AE57+AM57+AU57+BC57+BK57+BS57+CA57+CI57</f>
        <v>0.4</v>
      </c>
      <c r="EK57" s="630">
        <v>0.01</v>
      </c>
      <c r="EL57" s="824">
        <f>+EK57/EJ57</f>
        <v>2.4999999999999998E-2</v>
      </c>
      <c r="EM57" s="1329"/>
      <c r="EN57" s="1329"/>
      <c r="EO57" s="1329"/>
      <c r="EP57" s="629">
        <f t="shared" si="12"/>
        <v>1</v>
      </c>
      <c r="EQ57" s="630">
        <f t="shared" si="13"/>
        <v>0.75</v>
      </c>
      <c r="ER57" s="914">
        <f t="shared" si="14"/>
        <v>0.75</v>
      </c>
      <c r="ES57" s="630">
        <f t="shared" si="30"/>
        <v>1</v>
      </c>
      <c r="ET57" s="630">
        <f t="shared" si="30"/>
        <v>0.75</v>
      </c>
      <c r="EU57" s="824">
        <f>+ET57/ES57</f>
        <v>0.75</v>
      </c>
      <c r="EV57" s="1329"/>
      <c r="EW57" s="1329"/>
      <c r="EX57" s="1329"/>
    </row>
    <row r="58" spans="1:154" ht="38.25" customHeight="1" thickBot="1" x14ac:dyDescent="0.3">
      <c r="A58" s="1331"/>
      <c r="B58" s="1332"/>
      <c r="C58" s="1430"/>
      <c r="D58" s="1433"/>
      <c r="E58" s="1433"/>
      <c r="F58" s="1433"/>
      <c r="G58" s="1433"/>
      <c r="H58" s="1436"/>
      <c r="I58" s="1394"/>
      <c r="J58" s="1402">
        <v>16</v>
      </c>
      <c r="K58" s="1405" t="s">
        <v>489</v>
      </c>
      <c r="L58" s="1405" t="s">
        <v>490</v>
      </c>
      <c r="M58" s="1408" t="s">
        <v>402</v>
      </c>
      <c r="N58" s="1411">
        <v>1</v>
      </c>
      <c r="O58" s="1344" t="s">
        <v>467</v>
      </c>
      <c r="P58" s="1347">
        <v>0.1</v>
      </c>
      <c r="Q58" s="1347">
        <v>0.05</v>
      </c>
      <c r="R58" s="1421">
        <v>45657</v>
      </c>
      <c r="S58" s="471" t="s">
        <v>491</v>
      </c>
      <c r="T58" s="546">
        <v>0.25</v>
      </c>
      <c r="U58" s="422">
        <v>0</v>
      </c>
      <c r="V58" s="423"/>
      <c r="W58" s="1350">
        <f>SUM(U58:U60)</f>
        <v>0</v>
      </c>
      <c r="X58" s="1412">
        <f>SUM(V58:V60)</f>
        <v>0</v>
      </c>
      <c r="Y58" s="1320"/>
      <c r="Z58" s="1320"/>
      <c r="AA58" s="480"/>
      <c r="AB58" s="804"/>
      <c r="AC58" s="814">
        <v>0</v>
      </c>
      <c r="AD58" s="667">
        <v>0</v>
      </c>
      <c r="AE58" s="1963">
        <f>SUM(AC58:AC60)</f>
        <v>0</v>
      </c>
      <c r="AF58" s="1966">
        <f>SUM(AD58:AD60)</f>
        <v>0</v>
      </c>
      <c r="AG58" s="1320"/>
      <c r="AH58" s="1320"/>
      <c r="AI58" s="487"/>
      <c r="AJ58" s="455"/>
      <c r="AK58" s="692">
        <v>0</v>
      </c>
      <c r="AL58" s="667">
        <v>0</v>
      </c>
      <c r="AM58" s="1963">
        <f>SUM(AK58:AK60)</f>
        <v>0</v>
      </c>
      <c r="AN58" s="1966">
        <f>SUM(AL58:AL60)</f>
        <v>0</v>
      </c>
      <c r="AO58" s="1320"/>
      <c r="AP58" s="1320"/>
      <c r="AQ58" s="487"/>
      <c r="AR58" s="455"/>
      <c r="AS58" s="707">
        <v>0</v>
      </c>
      <c r="AT58" s="667">
        <v>0</v>
      </c>
      <c r="AU58" s="1963">
        <f>SUM(AS58:AS60)</f>
        <v>0</v>
      </c>
      <c r="AV58" s="1966">
        <f>SUM(AT58:AT60)</f>
        <v>0</v>
      </c>
      <c r="AW58" s="1320"/>
      <c r="AX58" s="1320"/>
      <c r="AY58" s="487"/>
      <c r="AZ58" s="455"/>
      <c r="BA58" s="692">
        <v>0</v>
      </c>
      <c r="BB58" s="667">
        <v>0</v>
      </c>
      <c r="BC58" s="1963">
        <f>SUM(BA58:BA60)</f>
        <v>0</v>
      </c>
      <c r="BD58" s="1966">
        <f>SUM(BB58:BB60)</f>
        <v>0</v>
      </c>
      <c r="BE58" s="1320"/>
      <c r="BF58" s="1320"/>
      <c r="BG58" s="487"/>
      <c r="BH58" s="455"/>
      <c r="BI58" s="707">
        <v>0</v>
      </c>
      <c r="BJ58" s="667">
        <v>0</v>
      </c>
      <c r="BK58" s="1963">
        <f>SUM(BI58:BI60)</f>
        <v>0</v>
      </c>
      <c r="BL58" s="1966">
        <f>SUM(BJ58:BJ60)</f>
        <v>0</v>
      </c>
      <c r="BM58" s="1320"/>
      <c r="BN58" s="1320"/>
      <c r="BO58" s="487"/>
      <c r="BP58" s="455"/>
      <c r="BQ58" s="707">
        <v>0.05</v>
      </c>
      <c r="BR58" s="983">
        <v>0.05</v>
      </c>
      <c r="BS58" s="1963">
        <f>SUM(BQ58:BQ60)</f>
        <v>0.2</v>
      </c>
      <c r="BT58" s="1971">
        <f>SUM(BR58:BR60)</f>
        <v>0.2</v>
      </c>
      <c r="BU58" s="1320"/>
      <c r="BV58" s="1320"/>
      <c r="BW58" s="1007" t="s">
        <v>492</v>
      </c>
      <c r="BX58" s="1017" t="s">
        <v>493</v>
      </c>
      <c r="BY58" s="707">
        <v>0</v>
      </c>
      <c r="BZ58" s="983">
        <v>0</v>
      </c>
      <c r="CA58" s="1963">
        <f>SUM(BY58:BY60)</f>
        <v>0</v>
      </c>
      <c r="CB58" s="1977">
        <f>SUM(BZ58:BZ60)</f>
        <v>0</v>
      </c>
      <c r="CC58" s="1320"/>
      <c r="CD58" s="1320"/>
      <c r="CE58" s="1053" t="s">
        <v>469</v>
      </c>
      <c r="CF58" s="1079" t="s">
        <v>92</v>
      </c>
      <c r="CG58" s="692">
        <v>0.05</v>
      </c>
      <c r="CH58" s="983">
        <v>0</v>
      </c>
      <c r="CI58" s="1963">
        <f>SUM(CG58:CG60)</f>
        <v>0.2</v>
      </c>
      <c r="CJ58" s="1971">
        <f>SUM(CH58:CH60)</f>
        <v>0</v>
      </c>
      <c r="CK58" s="1320"/>
      <c r="CL58" s="1320"/>
      <c r="CM58" s="1053" t="s">
        <v>469</v>
      </c>
      <c r="CN58" s="1079" t="s">
        <v>92</v>
      </c>
      <c r="CO58" s="814">
        <v>0.05</v>
      </c>
      <c r="CP58" s="983">
        <v>7.0000000000000007E-2</v>
      </c>
      <c r="CQ58" s="1963">
        <f>SUM(CO58:CO60)</f>
        <v>0.2</v>
      </c>
      <c r="CR58" s="1971">
        <f>SUM(CP58:CP60)</f>
        <v>0.25</v>
      </c>
      <c r="CS58" s="1320"/>
      <c r="CT58" s="1320"/>
      <c r="CU58" s="471" t="s">
        <v>494</v>
      </c>
      <c r="CV58" s="1075" t="s">
        <v>471</v>
      </c>
      <c r="CW58" s="814">
        <v>0.05</v>
      </c>
      <c r="CX58" s="667">
        <v>0</v>
      </c>
      <c r="CY58" s="1963">
        <f>SUM(CW58:CW60)</f>
        <v>0.2</v>
      </c>
      <c r="CZ58" s="1966">
        <f>SUM(CX58:CX60)</f>
        <v>0</v>
      </c>
      <c r="DA58" s="1320"/>
      <c r="DB58" s="1320"/>
      <c r="DC58" s="480"/>
      <c r="DD58" s="454"/>
      <c r="DE58" s="814">
        <v>0.05</v>
      </c>
      <c r="DF58" s="667">
        <v>0</v>
      </c>
      <c r="DG58" s="1963">
        <f>SUM(DE58:DE60)</f>
        <v>0.2</v>
      </c>
      <c r="DH58" s="1966">
        <f>SUM(DF58:DF60)</f>
        <v>0</v>
      </c>
      <c r="DI58" s="1320"/>
      <c r="DJ58" s="1320"/>
      <c r="DK58" s="1320"/>
      <c r="DL58" s="455"/>
      <c r="DM58" s="196">
        <f t="shared" si="3"/>
        <v>0.25</v>
      </c>
      <c r="DN58" s="196" t="str">
        <f t="shared" si="4"/>
        <v>OK</v>
      </c>
      <c r="DO58" s="597">
        <f t="shared" si="0"/>
        <v>0</v>
      </c>
      <c r="DP58" s="598">
        <f t="shared" si="1"/>
        <v>0</v>
      </c>
      <c r="DQ58" s="820" t="e">
        <f t="shared" si="5"/>
        <v>#DIV/0!</v>
      </c>
      <c r="DR58" s="1322">
        <f t="shared" si="28"/>
        <v>0</v>
      </c>
      <c r="DS58" s="1322">
        <f t="shared" si="28"/>
        <v>0</v>
      </c>
      <c r="DT58" s="1986" t="e">
        <f>+DS58/DR58</f>
        <v>#DIV/0!</v>
      </c>
      <c r="DU58" s="1329"/>
      <c r="DV58" s="1329"/>
      <c r="DW58" s="1329"/>
      <c r="DX58" s="607">
        <f t="shared" si="6"/>
        <v>0</v>
      </c>
      <c r="DY58" s="598">
        <f t="shared" si="7"/>
        <v>0</v>
      </c>
      <c r="DZ58" s="820" t="e">
        <f t="shared" si="8"/>
        <v>#DIV/0!</v>
      </c>
      <c r="EA58" s="1322">
        <f t="shared" si="29"/>
        <v>0</v>
      </c>
      <c r="EB58" s="1322">
        <f t="shared" si="29"/>
        <v>0</v>
      </c>
      <c r="EC58" s="1986" t="e">
        <f>+EB58/EA58</f>
        <v>#DIV/0!</v>
      </c>
      <c r="ED58" s="1329"/>
      <c r="EE58" s="1329"/>
      <c r="EF58" s="1329"/>
      <c r="EG58" s="607">
        <f t="shared" si="9"/>
        <v>0.1</v>
      </c>
      <c r="EH58" s="598">
        <f t="shared" si="10"/>
        <v>0.05</v>
      </c>
      <c r="EI58" s="911">
        <f t="shared" si="11"/>
        <v>0.5</v>
      </c>
      <c r="EJ58" s="1322">
        <f>W58+AE58+AM58+AU58+BC58+BK58+BS58+CA58+CI58</f>
        <v>0.4</v>
      </c>
      <c r="EK58" s="1322">
        <f>X58+AF58+AN58+AV58+BD58+BL58+BT58+CB58+CJ58</f>
        <v>0.2</v>
      </c>
      <c r="EL58" s="1986">
        <f>+EK58/EJ58</f>
        <v>0.5</v>
      </c>
      <c r="EM58" s="1329"/>
      <c r="EN58" s="1329"/>
      <c r="EO58" s="1329"/>
      <c r="EP58" s="607">
        <f t="shared" si="12"/>
        <v>0.25</v>
      </c>
      <c r="EQ58" s="598">
        <f t="shared" si="13"/>
        <v>0.12000000000000001</v>
      </c>
      <c r="ER58" s="911">
        <f t="shared" si="14"/>
        <v>0.48000000000000004</v>
      </c>
      <c r="ES58" s="1322">
        <f t="shared" si="30"/>
        <v>1</v>
      </c>
      <c r="ET58" s="1322">
        <f t="shared" si="30"/>
        <v>0.45</v>
      </c>
      <c r="EU58" s="1986">
        <f>+ET58/ES58</f>
        <v>0.45</v>
      </c>
      <c r="EV58" s="1329"/>
      <c r="EW58" s="1329"/>
      <c r="EX58" s="1329"/>
    </row>
    <row r="59" spans="1:154" ht="63.75" customHeight="1" thickBot="1" x14ac:dyDescent="0.3">
      <c r="A59" s="1331"/>
      <c r="B59" s="1332"/>
      <c r="C59" s="1430"/>
      <c r="D59" s="1433"/>
      <c r="E59" s="1433"/>
      <c r="F59" s="1433"/>
      <c r="G59" s="1433"/>
      <c r="H59" s="1436"/>
      <c r="I59" s="1394"/>
      <c r="J59" s="1403"/>
      <c r="K59" s="1406"/>
      <c r="L59" s="1406"/>
      <c r="M59" s="1409"/>
      <c r="N59" s="1409"/>
      <c r="O59" s="1345"/>
      <c r="P59" s="1348"/>
      <c r="Q59" s="1348"/>
      <c r="R59" s="1422"/>
      <c r="S59" s="472" t="s">
        <v>495</v>
      </c>
      <c r="T59" s="547">
        <v>0.5</v>
      </c>
      <c r="U59" s="425">
        <v>0</v>
      </c>
      <c r="V59" s="426"/>
      <c r="W59" s="1351"/>
      <c r="X59" s="1413"/>
      <c r="Y59" s="1320"/>
      <c r="Z59" s="1320"/>
      <c r="AA59" s="481"/>
      <c r="AB59" s="805"/>
      <c r="AC59" s="815">
        <v>0</v>
      </c>
      <c r="AD59" s="668">
        <v>0</v>
      </c>
      <c r="AE59" s="1964"/>
      <c r="AF59" s="1967"/>
      <c r="AG59" s="1320"/>
      <c r="AH59" s="1320"/>
      <c r="AI59" s="488"/>
      <c r="AJ59" s="456"/>
      <c r="AK59" s="693">
        <v>0</v>
      </c>
      <c r="AL59" s="668">
        <v>0</v>
      </c>
      <c r="AM59" s="1964"/>
      <c r="AN59" s="1967"/>
      <c r="AO59" s="1320"/>
      <c r="AP59" s="1320"/>
      <c r="AQ59" s="488"/>
      <c r="AR59" s="456"/>
      <c r="AS59" s="708">
        <v>0</v>
      </c>
      <c r="AT59" s="668">
        <v>0</v>
      </c>
      <c r="AU59" s="1964"/>
      <c r="AV59" s="1967"/>
      <c r="AW59" s="1320"/>
      <c r="AX59" s="1320"/>
      <c r="AY59" s="488"/>
      <c r="AZ59" s="456"/>
      <c r="BA59" s="693">
        <v>0</v>
      </c>
      <c r="BB59" s="668">
        <v>0</v>
      </c>
      <c r="BC59" s="1964"/>
      <c r="BD59" s="1967"/>
      <c r="BE59" s="1320"/>
      <c r="BF59" s="1320"/>
      <c r="BG59" s="488"/>
      <c r="BH59" s="456"/>
      <c r="BI59" s="708">
        <v>0</v>
      </c>
      <c r="BJ59" s="668">
        <v>0</v>
      </c>
      <c r="BK59" s="1964"/>
      <c r="BL59" s="1967"/>
      <c r="BM59" s="1320"/>
      <c r="BN59" s="1320"/>
      <c r="BO59" s="488"/>
      <c r="BP59" s="456"/>
      <c r="BQ59" s="708">
        <v>0.1</v>
      </c>
      <c r="BR59" s="984">
        <v>0.1</v>
      </c>
      <c r="BS59" s="1964"/>
      <c r="BT59" s="1972"/>
      <c r="BU59" s="1320"/>
      <c r="BV59" s="1320"/>
      <c r="BW59" s="1008" t="s">
        <v>496</v>
      </c>
      <c r="BX59" s="1018" t="s">
        <v>497</v>
      </c>
      <c r="BY59" s="708">
        <v>0</v>
      </c>
      <c r="BZ59" s="984">
        <v>0</v>
      </c>
      <c r="CA59" s="1964"/>
      <c r="CB59" s="1978"/>
      <c r="CC59" s="1320"/>
      <c r="CD59" s="1320"/>
      <c r="CE59" s="1054" t="s">
        <v>469</v>
      </c>
      <c r="CF59" s="1080" t="s">
        <v>92</v>
      </c>
      <c r="CG59" s="693">
        <v>0.1</v>
      </c>
      <c r="CH59" s="984">
        <v>0</v>
      </c>
      <c r="CI59" s="1964"/>
      <c r="CJ59" s="1972"/>
      <c r="CK59" s="1320"/>
      <c r="CL59" s="1320"/>
      <c r="CM59" s="1054" t="s">
        <v>469</v>
      </c>
      <c r="CN59" s="1080" t="s">
        <v>92</v>
      </c>
      <c r="CO59" s="815">
        <v>0.1</v>
      </c>
      <c r="CP59" s="984">
        <v>0.1</v>
      </c>
      <c r="CQ59" s="1964"/>
      <c r="CR59" s="1972"/>
      <c r="CS59" s="1320"/>
      <c r="CT59" s="1320"/>
      <c r="CU59" s="472" t="s">
        <v>498</v>
      </c>
      <c r="CV59" s="1075" t="s">
        <v>471</v>
      </c>
      <c r="CW59" s="815">
        <v>0.1</v>
      </c>
      <c r="CX59" s="668">
        <v>0</v>
      </c>
      <c r="CY59" s="1964"/>
      <c r="CZ59" s="1967"/>
      <c r="DA59" s="1320"/>
      <c r="DB59" s="1320"/>
      <c r="DC59" s="481"/>
      <c r="DD59" s="424"/>
      <c r="DE59" s="815">
        <v>0.1</v>
      </c>
      <c r="DF59" s="668">
        <v>0</v>
      </c>
      <c r="DG59" s="1964"/>
      <c r="DH59" s="1967"/>
      <c r="DI59" s="1320"/>
      <c r="DJ59" s="1320"/>
      <c r="DK59" s="1320"/>
      <c r="DL59" s="456"/>
      <c r="DM59" s="196">
        <f t="shared" si="3"/>
        <v>0.5</v>
      </c>
      <c r="DN59" s="196" t="str">
        <f t="shared" si="4"/>
        <v>OK</v>
      </c>
      <c r="DO59" s="600">
        <f t="shared" si="0"/>
        <v>0</v>
      </c>
      <c r="DP59" s="596">
        <f t="shared" si="1"/>
        <v>0</v>
      </c>
      <c r="DQ59" s="763" t="e">
        <f t="shared" si="5"/>
        <v>#DIV/0!</v>
      </c>
      <c r="DR59" s="1323"/>
      <c r="DS59" s="1323"/>
      <c r="DT59" s="1988"/>
      <c r="DU59" s="1329"/>
      <c r="DV59" s="1329"/>
      <c r="DW59" s="1329"/>
      <c r="DX59" s="608">
        <f t="shared" si="6"/>
        <v>0</v>
      </c>
      <c r="DY59" s="596">
        <f t="shared" si="7"/>
        <v>0</v>
      </c>
      <c r="DZ59" s="763" t="e">
        <f t="shared" si="8"/>
        <v>#DIV/0!</v>
      </c>
      <c r="EA59" s="1323"/>
      <c r="EB59" s="1323"/>
      <c r="EC59" s="1988"/>
      <c r="ED59" s="1329"/>
      <c r="EE59" s="1329"/>
      <c r="EF59" s="1329"/>
      <c r="EG59" s="608">
        <f t="shared" si="9"/>
        <v>0.2</v>
      </c>
      <c r="EH59" s="596">
        <f t="shared" si="10"/>
        <v>0.1</v>
      </c>
      <c r="EI59" s="912">
        <f t="shared" si="11"/>
        <v>0.5</v>
      </c>
      <c r="EJ59" s="1323"/>
      <c r="EK59" s="1323"/>
      <c r="EL59" s="1988"/>
      <c r="EM59" s="1329"/>
      <c r="EN59" s="1329"/>
      <c r="EO59" s="1329"/>
      <c r="EP59" s="608">
        <f t="shared" si="12"/>
        <v>0.5</v>
      </c>
      <c r="EQ59" s="596">
        <f t="shared" si="13"/>
        <v>0.2</v>
      </c>
      <c r="ER59" s="912">
        <f t="shared" si="14"/>
        <v>0.4</v>
      </c>
      <c r="ES59" s="1323"/>
      <c r="ET59" s="1323"/>
      <c r="EU59" s="1988"/>
      <c r="EV59" s="1329"/>
      <c r="EW59" s="1329"/>
      <c r="EX59" s="1329"/>
    </row>
    <row r="60" spans="1:154" ht="38.25" customHeight="1" thickBot="1" x14ac:dyDescent="0.3">
      <c r="A60" s="1331"/>
      <c r="B60" s="1332"/>
      <c r="C60" s="1430"/>
      <c r="D60" s="1433"/>
      <c r="E60" s="1433"/>
      <c r="F60" s="1433"/>
      <c r="G60" s="1433"/>
      <c r="H60" s="1436"/>
      <c r="I60" s="1394"/>
      <c r="J60" s="1404"/>
      <c r="K60" s="1407"/>
      <c r="L60" s="1407"/>
      <c r="M60" s="1410"/>
      <c r="N60" s="1410"/>
      <c r="O60" s="1346"/>
      <c r="P60" s="1349"/>
      <c r="Q60" s="1349"/>
      <c r="R60" s="1423"/>
      <c r="S60" s="473" t="s">
        <v>499</v>
      </c>
      <c r="T60" s="548">
        <v>0.25</v>
      </c>
      <c r="U60" s="457">
        <v>0</v>
      </c>
      <c r="V60" s="458"/>
      <c r="W60" s="1352"/>
      <c r="X60" s="1414"/>
      <c r="Y60" s="1320"/>
      <c r="Z60" s="1320"/>
      <c r="AA60" s="482"/>
      <c r="AB60" s="806"/>
      <c r="AC60" s="816">
        <v>0</v>
      </c>
      <c r="AD60" s="669">
        <v>0</v>
      </c>
      <c r="AE60" s="1965"/>
      <c r="AF60" s="1968"/>
      <c r="AG60" s="1320"/>
      <c r="AH60" s="1320"/>
      <c r="AI60" s="489"/>
      <c r="AJ60" s="460"/>
      <c r="AK60" s="694">
        <v>0</v>
      </c>
      <c r="AL60" s="669">
        <v>0</v>
      </c>
      <c r="AM60" s="1965"/>
      <c r="AN60" s="1968"/>
      <c r="AO60" s="1320"/>
      <c r="AP60" s="1320"/>
      <c r="AQ60" s="489"/>
      <c r="AR60" s="460"/>
      <c r="AS60" s="709">
        <v>0</v>
      </c>
      <c r="AT60" s="669">
        <v>0</v>
      </c>
      <c r="AU60" s="1965"/>
      <c r="AV60" s="1968"/>
      <c r="AW60" s="1320"/>
      <c r="AX60" s="1320"/>
      <c r="AY60" s="489"/>
      <c r="AZ60" s="460"/>
      <c r="BA60" s="694">
        <v>0</v>
      </c>
      <c r="BB60" s="669">
        <v>0</v>
      </c>
      <c r="BC60" s="1965"/>
      <c r="BD60" s="1968"/>
      <c r="BE60" s="1320"/>
      <c r="BF60" s="1320"/>
      <c r="BG60" s="489"/>
      <c r="BH60" s="460"/>
      <c r="BI60" s="709">
        <v>0</v>
      </c>
      <c r="BJ60" s="669">
        <v>0</v>
      </c>
      <c r="BK60" s="1965"/>
      <c r="BL60" s="1968"/>
      <c r="BM60" s="1320"/>
      <c r="BN60" s="1320"/>
      <c r="BO60" s="489"/>
      <c r="BP60" s="460"/>
      <c r="BQ60" s="709">
        <v>0.05</v>
      </c>
      <c r="BR60" s="985">
        <v>0.05</v>
      </c>
      <c r="BS60" s="1965"/>
      <c r="BT60" s="1973"/>
      <c r="BU60" s="1320"/>
      <c r="BV60" s="1320"/>
      <c r="BW60" s="1009" t="s">
        <v>500</v>
      </c>
      <c r="BX60" s="1019" t="s">
        <v>501</v>
      </c>
      <c r="BY60" s="709">
        <v>0</v>
      </c>
      <c r="BZ60" s="985">
        <v>0</v>
      </c>
      <c r="CA60" s="1965"/>
      <c r="CB60" s="1979"/>
      <c r="CC60" s="1320"/>
      <c r="CD60" s="1320"/>
      <c r="CE60" s="1055" t="s">
        <v>469</v>
      </c>
      <c r="CF60" s="1081" t="s">
        <v>92</v>
      </c>
      <c r="CG60" s="694">
        <v>0.05</v>
      </c>
      <c r="CH60" s="985">
        <v>0</v>
      </c>
      <c r="CI60" s="1965"/>
      <c r="CJ60" s="1973"/>
      <c r="CK60" s="1320"/>
      <c r="CL60" s="1320"/>
      <c r="CM60" s="1055" t="s">
        <v>469</v>
      </c>
      <c r="CN60" s="1081" t="s">
        <v>92</v>
      </c>
      <c r="CO60" s="816">
        <v>0.05</v>
      </c>
      <c r="CP60" s="985">
        <v>0.08</v>
      </c>
      <c r="CQ60" s="1965"/>
      <c r="CR60" s="1973"/>
      <c r="CS60" s="1320"/>
      <c r="CT60" s="1320"/>
      <c r="CU60" s="473" t="s">
        <v>502</v>
      </c>
      <c r="CV60" s="1075" t="s">
        <v>471</v>
      </c>
      <c r="CW60" s="816">
        <v>0.05</v>
      </c>
      <c r="CX60" s="669">
        <v>0</v>
      </c>
      <c r="CY60" s="1965"/>
      <c r="CZ60" s="1968"/>
      <c r="DA60" s="1320"/>
      <c r="DB60" s="1320"/>
      <c r="DC60" s="482"/>
      <c r="DD60" s="459"/>
      <c r="DE60" s="816">
        <v>0.05</v>
      </c>
      <c r="DF60" s="669">
        <v>0</v>
      </c>
      <c r="DG60" s="1965"/>
      <c r="DH60" s="1968"/>
      <c r="DI60" s="1320"/>
      <c r="DJ60" s="1320"/>
      <c r="DK60" s="1320"/>
      <c r="DL60" s="460"/>
      <c r="DM60" s="196">
        <f t="shared" si="3"/>
        <v>0.25</v>
      </c>
      <c r="DN60" s="196" t="str">
        <f t="shared" si="4"/>
        <v>OK</v>
      </c>
      <c r="DO60" s="602">
        <f t="shared" si="0"/>
        <v>0</v>
      </c>
      <c r="DP60" s="603">
        <f t="shared" si="1"/>
        <v>0</v>
      </c>
      <c r="DQ60" s="821" t="e">
        <f t="shared" si="5"/>
        <v>#DIV/0!</v>
      </c>
      <c r="DR60" s="1324"/>
      <c r="DS60" s="1324"/>
      <c r="DT60" s="1987"/>
      <c r="DU60" s="1329"/>
      <c r="DV60" s="1329"/>
      <c r="DW60" s="1329"/>
      <c r="DX60" s="609">
        <f t="shared" si="6"/>
        <v>0</v>
      </c>
      <c r="DY60" s="603">
        <f t="shared" si="7"/>
        <v>0</v>
      </c>
      <c r="DZ60" s="821" t="e">
        <f t="shared" si="8"/>
        <v>#DIV/0!</v>
      </c>
      <c r="EA60" s="1324"/>
      <c r="EB60" s="1324"/>
      <c r="EC60" s="1987"/>
      <c r="ED60" s="1329"/>
      <c r="EE60" s="1329"/>
      <c r="EF60" s="1329"/>
      <c r="EG60" s="609">
        <f t="shared" si="9"/>
        <v>0.1</v>
      </c>
      <c r="EH60" s="603">
        <f t="shared" si="10"/>
        <v>0.05</v>
      </c>
      <c r="EI60" s="913">
        <f t="shared" si="11"/>
        <v>0.5</v>
      </c>
      <c r="EJ60" s="1324"/>
      <c r="EK60" s="1324"/>
      <c r="EL60" s="1987"/>
      <c r="EM60" s="1329"/>
      <c r="EN60" s="1329"/>
      <c r="EO60" s="1329"/>
      <c r="EP60" s="609">
        <f t="shared" si="12"/>
        <v>0.25</v>
      </c>
      <c r="EQ60" s="603">
        <f t="shared" si="13"/>
        <v>0.13</v>
      </c>
      <c r="ER60" s="913">
        <f t="shared" si="14"/>
        <v>0.52</v>
      </c>
      <c r="ES60" s="1324"/>
      <c r="ET60" s="1324"/>
      <c r="EU60" s="1987"/>
      <c r="EV60" s="1329"/>
      <c r="EW60" s="1329"/>
      <c r="EX60" s="1329"/>
    </row>
    <row r="61" spans="1:154" ht="54.75" customHeight="1" thickBot="1" x14ac:dyDescent="0.3">
      <c r="A61" s="1331"/>
      <c r="B61" s="1332"/>
      <c r="C61" s="1431"/>
      <c r="D61" s="1434"/>
      <c r="E61" s="1434"/>
      <c r="F61" s="1434"/>
      <c r="G61" s="1434"/>
      <c r="H61" s="1437"/>
      <c r="I61" s="1395"/>
      <c r="J61" s="461">
        <v>17</v>
      </c>
      <c r="K61" s="462" t="s">
        <v>503</v>
      </c>
      <c r="L61" s="462" t="s">
        <v>504</v>
      </c>
      <c r="M61" s="451" t="s">
        <v>276</v>
      </c>
      <c r="N61" s="451">
        <v>60</v>
      </c>
      <c r="O61" s="463" t="s">
        <v>467</v>
      </c>
      <c r="P61" s="464">
        <v>0.2</v>
      </c>
      <c r="Q61" s="464">
        <v>0.05</v>
      </c>
      <c r="R61" s="501">
        <v>45657</v>
      </c>
      <c r="S61" s="448" t="s">
        <v>505</v>
      </c>
      <c r="T61" s="545">
        <v>1</v>
      </c>
      <c r="U61" s="449">
        <v>0</v>
      </c>
      <c r="V61" s="450"/>
      <c r="W61" s="450">
        <f>+U61</f>
        <v>0</v>
      </c>
      <c r="X61" s="474">
        <f>+V61</f>
        <v>0</v>
      </c>
      <c r="Y61" s="1321"/>
      <c r="Z61" s="1321"/>
      <c r="AA61" s="479"/>
      <c r="AB61" s="491"/>
      <c r="AC61" s="817">
        <v>0</v>
      </c>
      <c r="AD61" s="818">
        <v>0</v>
      </c>
      <c r="AE61" s="818">
        <f>+AC61</f>
        <v>0</v>
      </c>
      <c r="AF61" s="819">
        <f>+AD61</f>
        <v>0</v>
      </c>
      <c r="AG61" s="1321"/>
      <c r="AH61" s="1321"/>
      <c r="AI61" s="486"/>
      <c r="AJ61" s="453"/>
      <c r="AK61" s="691">
        <v>0</v>
      </c>
      <c r="AL61" s="666">
        <v>0</v>
      </c>
      <c r="AM61" s="818">
        <f>+AK61</f>
        <v>0</v>
      </c>
      <c r="AN61" s="819">
        <f>+AL61</f>
        <v>0</v>
      </c>
      <c r="AO61" s="1321"/>
      <c r="AP61" s="1321"/>
      <c r="AQ61" s="486"/>
      <c r="AR61" s="453"/>
      <c r="AS61" s="706">
        <v>0</v>
      </c>
      <c r="AT61" s="666">
        <v>0</v>
      </c>
      <c r="AU61" s="818">
        <f>+AS61</f>
        <v>0</v>
      </c>
      <c r="AV61" s="819">
        <f>+AT61</f>
        <v>0</v>
      </c>
      <c r="AW61" s="1321"/>
      <c r="AX61" s="1321"/>
      <c r="AY61" s="486"/>
      <c r="AZ61" s="453"/>
      <c r="BA61" s="691">
        <v>0</v>
      </c>
      <c r="BB61" s="666">
        <v>0</v>
      </c>
      <c r="BC61" s="818">
        <f>+BA61</f>
        <v>0</v>
      </c>
      <c r="BD61" s="819">
        <f>+BB61</f>
        <v>0</v>
      </c>
      <c r="BE61" s="1321"/>
      <c r="BF61" s="1321"/>
      <c r="BG61" s="486"/>
      <c r="BH61" s="453"/>
      <c r="BI61" s="706">
        <v>0</v>
      </c>
      <c r="BJ61" s="666">
        <v>0</v>
      </c>
      <c r="BK61" s="818">
        <f>+BI61</f>
        <v>0</v>
      </c>
      <c r="BL61" s="819">
        <f>+BJ61</f>
        <v>0</v>
      </c>
      <c r="BM61" s="1321"/>
      <c r="BN61" s="1321"/>
      <c r="BO61" s="486"/>
      <c r="BP61" s="453"/>
      <c r="BQ61" s="706">
        <v>0</v>
      </c>
      <c r="BR61" s="982">
        <v>0</v>
      </c>
      <c r="BS61" s="818">
        <f>+BQ61</f>
        <v>0</v>
      </c>
      <c r="BT61" s="952">
        <f>+BR61</f>
        <v>0</v>
      </c>
      <c r="BU61" s="1321"/>
      <c r="BV61" s="1321"/>
      <c r="BW61" s="1012" t="s">
        <v>469</v>
      </c>
      <c r="BX61" s="1020" t="s">
        <v>92</v>
      </c>
      <c r="BY61" s="666">
        <v>0</v>
      </c>
      <c r="BZ61" s="982">
        <v>0</v>
      </c>
      <c r="CA61" s="818">
        <f>+BY61</f>
        <v>0</v>
      </c>
      <c r="CB61" s="952">
        <f>+BZ61</f>
        <v>0</v>
      </c>
      <c r="CC61" s="1321"/>
      <c r="CD61" s="1321"/>
      <c r="CE61" s="1052" t="s">
        <v>469</v>
      </c>
      <c r="CF61" s="1078" t="s">
        <v>92</v>
      </c>
      <c r="CG61" s="1057">
        <v>0.25</v>
      </c>
      <c r="CH61" s="1094">
        <v>0</v>
      </c>
      <c r="CI61" s="818">
        <f>+CG61</f>
        <v>0.25</v>
      </c>
      <c r="CJ61" s="952">
        <f>+CH61</f>
        <v>0</v>
      </c>
      <c r="CK61" s="1321"/>
      <c r="CL61" s="1321"/>
      <c r="CM61" s="1052" t="s">
        <v>469</v>
      </c>
      <c r="CN61" s="1078" t="s">
        <v>92</v>
      </c>
      <c r="CO61" s="817">
        <v>0.25</v>
      </c>
      <c r="CP61" s="1094">
        <v>0.28999999999999998</v>
      </c>
      <c r="CQ61" s="818">
        <f>+CO61</f>
        <v>0.25</v>
      </c>
      <c r="CR61" s="952">
        <f>+CP61</f>
        <v>0.28999999999999998</v>
      </c>
      <c r="CS61" s="1321"/>
      <c r="CT61" s="1321"/>
      <c r="CU61" s="448" t="s">
        <v>506</v>
      </c>
      <c r="CV61" s="1075" t="s">
        <v>471</v>
      </c>
      <c r="CW61" s="817">
        <v>0.25</v>
      </c>
      <c r="CX61" s="818">
        <v>0</v>
      </c>
      <c r="CY61" s="818">
        <f>+CW61</f>
        <v>0.25</v>
      </c>
      <c r="CZ61" s="819">
        <f>+CX61</f>
        <v>0</v>
      </c>
      <c r="DA61" s="1321"/>
      <c r="DB61" s="1321"/>
      <c r="DC61" s="479"/>
      <c r="DD61" s="452"/>
      <c r="DE61" s="817">
        <v>0.25</v>
      </c>
      <c r="DF61" s="818">
        <v>0</v>
      </c>
      <c r="DG61" s="818">
        <f>+DE61</f>
        <v>0.25</v>
      </c>
      <c r="DH61" s="819">
        <f>+DF61</f>
        <v>0</v>
      </c>
      <c r="DI61" s="1321"/>
      <c r="DJ61" s="1321"/>
      <c r="DK61" s="1321"/>
      <c r="DL61" s="453"/>
      <c r="DM61" s="196">
        <f t="shared" si="3"/>
        <v>1</v>
      </c>
      <c r="DN61" s="196" t="str">
        <f t="shared" si="4"/>
        <v>OK</v>
      </c>
      <c r="DO61" s="822">
        <f t="shared" si="0"/>
        <v>0</v>
      </c>
      <c r="DP61" s="630">
        <f t="shared" si="1"/>
        <v>0</v>
      </c>
      <c r="DQ61" s="823" t="e">
        <f t="shared" si="5"/>
        <v>#DIV/0!</v>
      </c>
      <c r="DR61" s="630">
        <f>SUM(W61+AE61+AM61)</f>
        <v>0</v>
      </c>
      <c r="DS61" s="630">
        <f>SUM(X61+AF61+AN61)</f>
        <v>0</v>
      </c>
      <c r="DT61" s="824" t="e">
        <f>+DS61/DR61</f>
        <v>#DIV/0!</v>
      </c>
      <c r="DU61" s="1330"/>
      <c r="DV61" s="1330"/>
      <c r="DW61" s="1330"/>
      <c r="DX61" s="629">
        <f t="shared" si="6"/>
        <v>0</v>
      </c>
      <c r="DY61" s="630">
        <f t="shared" si="7"/>
        <v>0</v>
      </c>
      <c r="DZ61" s="823" t="e">
        <f t="shared" si="8"/>
        <v>#DIV/0!</v>
      </c>
      <c r="EA61" s="1322">
        <f>W61+AE61+AM61+AU61+BC61+BK61</f>
        <v>0</v>
      </c>
      <c r="EB61" s="1322">
        <f>X61+AF61+AN61+AV61+BD61+BL61</f>
        <v>0</v>
      </c>
      <c r="EC61" s="824" t="e">
        <f>+EB61/EA61</f>
        <v>#DIV/0!</v>
      </c>
      <c r="ED61" s="1330"/>
      <c r="EE61" s="1330"/>
      <c r="EF61" s="1330"/>
      <c r="EG61" s="629">
        <f t="shared" si="9"/>
        <v>0.25</v>
      </c>
      <c r="EH61" s="630">
        <f t="shared" si="10"/>
        <v>0</v>
      </c>
      <c r="EI61" s="914">
        <f t="shared" si="11"/>
        <v>0</v>
      </c>
      <c r="EJ61" s="1322">
        <f>W61+AE61+AM61+AU61+BC61+BK61+BS61+CA61+CI61</f>
        <v>0.25</v>
      </c>
      <c r="EK61" s="1322">
        <f>X61+AF61+AN61+AV61+BD61+BL61+BT61+CB61+CJ61</f>
        <v>0</v>
      </c>
      <c r="EL61" s="824">
        <f>+EK61/EJ61</f>
        <v>0</v>
      </c>
      <c r="EM61" s="1330"/>
      <c r="EN61" s="1330"/>
      <c r="EO61" s="1330"/>
      <c r="EP61" s="629">
        <f t="shared" si="12"/>
        <v>1</v>
      </c>
      <c r="EQ61" s="630">
        <f t="shared" si="13"/>
        <v>0.28999999999999998</v>
      </c>
      <c r="ER61" s="914">
        <f t="shared" si="14"/>
        <v>0.28999999999999998</v>
      </c>
      <c r="ES61" s="1322">
        <f>+W61+AE61+AM61+AU61+BC61+BK61+BS61+CA61+CI61+CQ61+CY61+DG61</f>
        <v>1</v>
      </c>
      <c r="ET61" s="1322">
        <f>+X61+AF61+AN61+AV61+BD61+BL61+BT61+CB61+CJ61+CR61+CZ61+DH61</f>
        <v>0.28999999999999998</v>
      </c>
      <c r="EU61" s="824">
        <f>+ET61/ES61</f>
        <v>0.28999999999999998</v>
      </c>
      <c r="EV61" s="1330"/>
      <c r="EW61" s="1330"/>
      <c r="EX61" s="1330"/>
    </row>
    <row r="62" spans="1:154" ht="38.25" hidden="1" customHeight="1" thickBot="1" x14ac:dyDescent="0.3">
      <c r="I62" s="470">
        <f>SUM(I22:I61)</f>
        <v>0.95000000000000018</v>
      </c>
      <c r="AA62" s="348"/>
      <c r="AB62" s="348"/>
      <c r="AC62" s="670"/>
      <c r="AD62" s="670"/>
      <c r="AE62" s="670"/>
      <c r="AF62" s="670"/>
      <c r="AG62" s="348"/>
      <c r="AH62" s="348"/>
      <c r="AI62" s="348"/>
      <c r="AJ62" s="348"/>
      <c r="AK62" s="670"/>
      <c r="AL62" s="670"/>
      <c r="AM62" s="348"/>
      <c r="AN62" s="348"/>
      <c r="AO62" s="348"/>
      <c r="AP62" s="348"/>
      <c r="AQ62" s="348"/>
      <c r="AR62" s="348"/>
      <c r="AS62" s="670"/>
      <c r="AT62" s="670"/>
      <c r="AU62" s="348"/>
      <c r="AV62" s="348"/>
      <c r="AW62" s="348"/>
      <c r="AX62" s="348"/>
      <c r="AY62" s="348"/>
      <c r="AZ62" s="348"/>
      <c r="BA62" s="670"/>
      <c r="BB62" s="670"/>
      <c r="BC62" s="348"/>
      <c r="BD62" s="348"/>
      <c r="BE62" s="348"/>
      <c r="BF62" s="348"/>
      <c r="BG62" s="348"/>
      <c r="BH62" s="348"/>
      <c r="BI62" s="670"/>
      <c r="BJ62" s="670"/>
      <c r="BK62" s="348"/>
      <c r="BL62" s="348"/>
      <c r="BM62" s="348"/>
      <c r="BN62" s="348"/>
      <c r="BO62" s="348"/>
      <c r="BP62" s="348"/>
      <c r="BQ62" s="670"/>
      <c r="BR62" s="670"/>
      <c r="BS62" s="553"/>
      <c r="BT62" s="348"/>
      <c r="BU62" s="348"/>
      <c r="BV62" s="348"/>
      <c r="BW62" s="348"/>
      <c r="BX62" s="348"/>
      <c r="BY62" s="670"/>
      <c r="BZ62" s="670"/>
      <c r="CA62" s="348"/>
      <c r="CB62" s="348"/>
      <c r="CC62" s="348"/>
      <c r="CD62" s="348"/>
      <c r="CE62" s="348"/>
      <c r="CF62" s="348"/>
      <c r="CG62" s="670"/>
      <c r="CH62" s="670"/>
      <c r="CI62" s="348"/>
      <c r="CJ62" s="348"/>
      <c r="CK62" s="348"/>
      <c r="CL62" s="348"/>
      <c r="CM62" s="348"/>
      <c r="CN62" s="348"/>
      <c r="CO62" s="670"/>
      <c r="CP62" s="670"/>
      <c r="CQ62" s="348"/>
      <c r="CR62" s="348"/>
      <c r="CS62" s="348"/>
      <c r="CT62" s="348"/>
      <c r="CU62" s="348"/>
      <c r="CV62" s="348"/>
      <c r="CW62" s="670"/>
      <c r="CX62" s="670"/>
      <c r="CY62" s="348"/>
      <c r="CZ62" s="348"/>
      <c r="DA62" s="348"/>
      <c r="DB62" s="348"/>
      <c r="DC62" s="348"/>
      <c r="DD62" s="348"/>
      <c r="DE62" s="670"/>
      <c r="DF62" s="670"/>
      <c r="DG62" s="348"/>
      <c r="DH62" s="348"/>
      <c r="DI62" s="348"/>
      <c r="DJ62" s="348"/>
      <c r="DK62" s="348"/>
      <c r="DL62" s="348"/>
      <c r="DO62" s="594"/>
      <c r="DW62" s="595"/>
      <c r="EA62" s="1323"/>
      <c r="EB62" s="1323"/>
      <c r="EJ62" s="1323"/>
      <c r="EK62" s="1323"/>
      <c r="ES62" s="1323"/>
      <c r="ET62" s="1323"/>
    </row>
    <row r="63" spans="1:154" ht="38.25" hidden="1" customHeight="1" x14ac:dyDescent="0.25">
      <c r="AA63" s="347"/>
      <c r="AB63" s="347"/>
      <c r="AC63" s="671"/>
      <c r="AD63" s="671"/>
      <c r="AE63" s="671"/>
      <c r="AF63" s="671"/>
      <c r="AG63" s="347"/>
      <c r="AH63" s="347"/>
      <c r="AI63" s="347"/>
      <c r="AJ63" s="347"/>
      <c r="AK63" s="671"/>
      <c r="AL63" s="671"/>
      <c r="AM63" s="347"/>
      <c r="AN63" s="347"/>
      <c r="AO63" s="347"/>
      <c r="AP63" s="347"/>
      <c r="AQ63" s="347"/>
      <c r="AR63" s="347"/>
      <c r="AS63" s="671"/>
      <c r="AT63" s="671"/>
      <c r="AU63" s="347"/>
      <c r="AV63" s="347"/>
      <c r="AW63" s="347"/>
      <c r="AX63" s="347"/>
      <c r="AY63" s="347"/>
      <c r="AZ63" s="347"/>
      <c r="BA63" s="671"/>
      <c r="BB63" s="671"/>
      <c r="BC63" s="347"/>
      <c r="BD63" s="347"/>
      <c r="BE63" s="347"/>
      <c r="BF63" s="347"/>
      <c r="BG63" s="347"/>
      <c r="BH63" s="347"/>
      <c r="BI63" s="671"/>
      <c r="BJ63" s="671"/>
      <c r="BK63" s="347"/>
      <c r="BL63" s="347"/>
      <c r="BM63" s="347"/>
      <c r="BN63" s="347"/>
      <c r="BO63" s="347"/>
      <c r="BP63" s="347"/>
      <c r="BQ63" s="671"/>
      <c r="BR63" s="671"/>
      <c r="BS63" s="365"/>
      <c r="BT63" s="347"/>
      <c r="BU63" s="347"/>
      <c r="BV63" s="347"/>
      <c r="BW63" s="347"/>
      <c r="BX63" s="347"/>
      <c r="BY63" s="671"/>
      <c r="BZ63" s="671"/>
      <c r="CA63" s="347"/>
      <c r="CB63" s="347"/>
      <c r="CC63" s="347"/>
      <c r="CD63" s="347"/>
      <c r="CE63" s="347"/>
      <c r="CF63" s="347"/>
      <c r="CG63" s="671"/>
      <c r="CH63" s="671"/>
      <c r="CI63" s="347"/>
      <c r="CJ63" s="347"/>
      <c r="CK63" s="347"/>
      <c r="CL63" s="347"/>
      <c r="CM63" s="347"/>
      <c r="CN63" s="347"/>
      <c r="CO63" s="671"/>
      <c r="CP63" s="671"/>
      <c r="CQ63" s="347"/>
      <c r="CR63" s="347"/>
      <c r="CS63" s="347"/>
      <c r="CT63" s="347"/>
      <c r="CU63" s="347"/>
      <c r="CV63" s="347"/>
      <c r="CW63" s="671"/>
      <c r="CX63" s="671"/>
      <c r="CY63" s="347"/>
      <c r="CZ63" s="347"/>
      <c r="DA63" s="347"/>
      <c r="DB63" s="347"/>
      <c r="DC63" s="347"/>
      <c r="DD63" s="347"/>
      <c r="DE63" s="671"/>
      <c r="DF63" s="671"/>
      <c r="DG63" s="347"/>
      <c r="DH63" s="347"/>
      <c r="DI63" s="347"/>
      <c r="DJ63" s="347"/>
      <c r="DK63" s="347"/>
      <c r="DL63" s="347"/>
      <c r="DO63" s="610"/>
      <c r="DP63" s="611"/>
      <c r="DQ63" s="611"/>
      <c r="DR63" s="611"/>
      <c r="DS63" s="611"/>
      <c r="DT63" s="611"/>
      <c r="DU63" s="611"/>
      <c r="DV63" s="611"/>
      <c r="DW63" s="612"/>
      <c r="EA63" s="1324"/>
      <c r="EB63" s="1324"/>
      <c r="EJ63" s="1324"/>
      <c r="EK63" s="1324"/>
      <c r="ES63" s="1324"/>
      <c r="ET63" s="1324"/>
    </row>
    <row r="64" spans="1:154" ht="38.25" hidden="1" customHeight="1" x14ac:dyDescent="0.25">
      <c r="AA64" s="347"/>
      <c r="AB64" s="347"/>
      <c r="AC64" s="671"/>
      <c r="AD64" s="671"/>
      <c r="AE64" s="671"/>
      <c r="AF64" s="671"/>
      <c r="AG64" s="347"/>
      <c r="AH64" s="347"/>
      <c r="AI64" s="347"/>
      <c r="AJ64" s="347"/>
      <c r="AK64" s="671"/>
      <c r="AL64" s="671"/>
      <c r="AM64" s="347"/>
      <c r="AN64" s="347"/>
      <c r="AO64" s="347"/>
      <c r="AP64" s="347"/>
      <c r="AQ64" s="347"/>
      <c r="AR64" s="347"/>
      <c r="AS64" s="671"/>
      <c r="AT64" s="671"/>
      <c r="AU64" s="347"/>
      <c r="AV64" s="347"/>
      <c r="AW64" s="347"/>
      <c r="AX64" s="347"/>
      <c r="AY64" s="347"/>
      <c r="AZ64" s="347"/>
      <c r="BA64" s="671"/>
      <c r="BB64" s="671"/>
      <c r="BC64" s="347"/>
      <c r="BD64" s="347"/>
      <c r="BE64" s="347"/>
      <c r="BF64" s="347"/>
      <c r="BG64" s="347"/>
      <c r="BH64" s="347"/>
      <c r="BI64" s="671"/>
      <c r="BJ64" s="671"/>
      <c r="BK64" s="347"/>
      <c r="BL64" s="347"/>
      <c r="BM64" s="347"/>
      <c r="BN64" s="347"/>
      <c r="BO64" s="347"/>
      <c r="BP64" s="347"/>
      <c r="BQ64" s="671"/>
      <c r="BR64" s="671"/>
      <c r="BS64" s="365"/>
      <c r="BT64" s="347"/>
      <c r="BU64" s="347"/>
      <c r="BV64" s="347"/>
      <c r="BW64" s="347"/>
      <c r="BX64" s="347"/>
      <c r="BY64" s="671"/>
      <c r="BZ64" s="671"/>
      <c r="CA64" s="347"/>
      <c r="CB64" s="347"/>
      <c r="CC64" s="347"/>
      <c r="CD64" s="347"/>
      <c r="CE64" s="347"/>
      <c r="CF64" s="347"/>
      <c r="CG64" s="671"/>
      <c r="CH64" s="671"/>
      <c r="CI64" s="347"/>
      <c r="CJ64" s="347"/>
      <c r="CK64" s="347"/>
      <c r="CL64" s="347"/>
      <c r="CM64" s="347"/>
      <c r="CN64" s="347"/>
      <c r="CO64" s="671"/>
      <c r="CP64" s="671"/>
      <c r="CQ64" s="347"/>
      <c r="CR64" s="347"/>
      <c r="CS64" s="347"/>
      <c r="CT64" s="347"/>
      <c r="CU64" s="347"/>
      <c r="CV64" s="347"/>
      <c r="CW64" s="671"/>
      <c r="CX64" s="671"/>
      <c r="CY64" s="347"/>
      <c r="CZ64" s="347"/>
      <c r="DA64" s="347"/>
      <c r="DB64" s="347"/>
      <c r="DC64" s="347"/>
      <c r="DD64" s="347"/>
      <c r="DE64" s="671"/>
      <c r="DF64" s="671"/>
      <c r="DG64" s="347"/>
      <c r="DH64" s="347"/>
      <c r="DI64" s="347"/>
      <c r="DJ64" s="347"/>
      <c r="DK64" s="347"/>
      <c r="DL64" s="347"/>
    </row>
    <row r="65" spans="27:116" ht="38.25" hidden="1" customHeight="1" x14ac:dyDescent="0.25">
      <c r="AA65" s="347"/>
      <c r="AB65" s="347"/>
      <c r="AC65" s="671"/>
      <c r="AD65" s="671"/>
      <c r="AE65" s="671"/>
      <c r="AF65" s="671"/>
      <c r="AG65" s="347"/>
      <c r="AH65" s="347"/>
      <c r="AI65" s="347"/>
      <c r="AJ65" s="347"/>
      <c r="AK65" s="671"/>
      <c r="AL65" s="671"/>
      <c r="AM65" s="347"/>
      <c r="AN65" s="347"/>
      <c r="AO65" s="347"/>
      <c r="AP65" s="347"/>
      <c r="AQ65" s="347"/>
      <c r="AR65" s="347"/>
      <c r="AS65" s="671"/>
      <c r="AT65" s="671"/>
      <c r="AU65" s="347"/>
      <c r="AV65" s="347"/>
      <c r="AW65" s="347"/>
      <c r="AX65" s="347"/>
      <c r="AY65" s="347"/>
      <c r="AZ65" s="347"/>
      <c r="BA65" s="671"/>
      <c r="BB65" s="671"/>
      <c r="BC65" s="347"/>
      <c r="BD65" s="347"/>
      <c r="BE65" s="347"/>
      <c r="BF65" s="347"/>
      <c r="BG65" s="347"/>
      <c r="BH65" s="347"/>
      <c r="BI65" s="671"/>
      <c r="BJ65" s="671"/>
      <c r="BK65" s="347"/>
      <c r="BL65" s="347"/>
      <c r="BM65" s="347"/>
      <c r="BN65" s="347"/>
      <c r="BO65" s="347"/>
      <c r="BP65" s="347"/>
      <c r="BQ65" s="671"/>
      <c r="BR65" s="671"/>
      <c r="BS65" s="365"/>
      <c r="BT65" s="347"/>
      <c r="BU65" s="347"/>
      <c r="BV65" s="347"/>
      <c r="BW65" s="347"/>
      <c r="BX65" s="347"/>
      <c r="BY65" s="671"/>
      <c r="BZ65" s="671"/>
      <c r="CA65" s="347"/>
      <c r="CB65" s="347"/>
      <c r="CC65" s="347"/>
      <c r="CD65" s="347"/>
      <c r="CE65" s="347"/>
      <c r="CF65" s="347"/>
      <c r="CG65" s="671"/>
      <c r="CH65" s="671"/>
      <c r="CI65" s="347"/>
      <c r="CJ65" s="347"/>
      <c r="CK65" s="347"/>
      <c r="CL65" s="347"/>
      <c r="CM65" s="347"/>
      <c r="CN65" s="347"/>
      <c r="CO65" s="671"/>
      <c r="CP65" s="671"/>
      <c r="CQ65" s="347"/>
      <c r="CR65" s="347"/>
      <c r="CS65" s="347"/>
      <c r="CT65" s="347"/>
      <c r="CU65" s="347"/>
      <c r="CV65" s="347"/>
      <c r="CW65" s="671"/>
      <c r="CX65" s="671"/>
      <c r="CY65" s="347"/>
      <c r="CZ65" s="347"/>
      <c r="DA65" s="347"/>
      <c r="DB65" s="347"/>
      <c r="DC65" s="347"/>
      <c r="DD65" s="347"/>
      <c r="DE65" s="671"/>
      <c r="DF65" s="671"/>
      <c r="DG65" s="347"/>
      <c r="DH65" s="347"/>
      <c r="DI65" s="347"/>
      <c r="DJ65" s="347"/>
      <c r="DK65" s="347"/>
      <c r="DL65" s="347"/>
    </row>
    <row r="66" spans="27:116" ht="38.25" hidden="1" customHeight="1" x14ac:dyDescent="0.25">
      <c r="AA66" s="347"/>
      <c r="AB66" s="347"/>
      <c r="AC66" s="671"/>
      <c r="AD66" s="671"/>
      <c r="AE66" s="671"/>
      <c r="AF66" s="671"/>
      <c r="AG66" s="347"/>
      <c r="AH66" s="347"/>
      <c r="AI66" s="347"/>
      <c r="AJ66" s="347"/>
      <c r="AK66" s="671"/>
      <c r="AL66" s="671"/>
      <c r="AM66" s="347"/>
      <c r="AN66" s="347"/>
      <c r="AO66" s="347"/>
      <c r="AP66" s="347"/>
      <c r="AQ66" s="347"/>
      <c r="AR66" s="347"/>
      <c r="AS66" s="671"/>
      <c r="AT66" s="671"/>
      <c r="AU66" s="347"/>
      <c r="AV66" s="347"/>
      <c r="AW66" s="347"/>
      <c r="AX66" s="347"/>
      <c r="AY66" s="347"/>
      <c r="AZ66" s="347"/>
      <c r="BA66" s="671"/>
      <c r="BB66" s="671"/>
      <c r="BC66" s="347"/>
      <c r="BD66" s="347"/>
      <c r="BE66" s="347"/>
      <c r="BF66" s="347"/>
      <c r="BG66" s="347"/>
      <c r="BH66" s="347"/>
      <c r="BI66" s="671"/>
      <c r="BJ66" s="671"/>
      <c r="BK66" s="347"/>
      <c r="BL66" s="347"/>
      <c r="BM66" s="347"/>
      <c r="BN66" s="347"/>
      <c r="BO66" s="347"/>
      <c r="BP66" s="347"/>
      <c r="BQ66" s="671"/>
      <c r="BR66" s="671"/>
      <c r="BS66" s="365"/>
      <c r="BT66" s="347"/>
      <c r="BU66" s="347"/>
      <c r="BV66" s="347"/>
      <c r="BW66" s="347"/>
      <c r="BX66" s="347"/>
      <c r="BY66" s="671"/>
      <c r="BZ66" s="671"/>
      <c r="CA66" s="347"/>
      <c r="CB66" s="347"/>
      <c r="CC66" s="347"/>
      <c r="CD66" s="347"/>
      <c r="CE66" s="347"/>
      <c r="CF66" s="347"/>
      <c r="CG66" s="671"/>
      <c r="CH66" s="671"/>
      <c r="CI66" s="347"/>
      <c r="CJ66" s="347"/>
      <c r="CK66" s="347"/>
      <c r="CL66" s="347"/>
      <c r="CM66" s="347"/>
      <c r="CN66" s="347"/>
      <c r="CO66" s="671"/>
      <c r="CP66" s="671"/>
      <c r="CQ66" s="347"/>
      <c r="CR66" s="347"/>
      <c r="CS66" s="347"/>
      <c r="CT66" s="347"/>
      <c r="CU66" s="347"/>
      <c r="CV66" s="347"/>
      <c r="CW66" s="671"/>
      <c r="CX66" s="671"/>
      <c r="CY66" s="347"/>
      <c r="CZ66" s="347"/>
      <c r="DA66" s="347"/>
      <c r="DB66" s="347"/>
      <c r="DC66" s="347"/>
      <c r="DD66" s="347"/>
      <c r="DE66" s="671"/>
      <c r="DF66" s="671"/>
      <c r="DG66" s="347"/>
      <c r="DH66" s="347"/>
      <c r="DI66" s="347"/>
      <c r="DJ66" s="347"/>
      <c r="DK66" s="347"/>
      <c r="DL66" s="347"/>
    </row>
    <row r="67" spans="27:116" ht="38.25" hidden="1" customHeight="1" x14ac:dyDescent="0.25">
      <c r="AA67" s="347"/>
      <c r="AB67" s="347"/>
      <c r="AC67" s="671"/>
      <c r="AD67" s="671"/>
      <c r="AE67" s="671"/>
      <c r="AF67" s="671"/>
      <c r="AG67" s="347"/>
      <c r="AH67" s="347"/>
      <c r="AI67" s="347"/>
      <c r="AJ67" s="347"/>
      <c r="AK67" s="671"/>
      <c r="AL67" s="671"/>
      <c r="AM67" s="347"/>
      <c r="AN67" s="347"/>
      <c r="AO67" s="347"/>
      <c r="AP67" s="347"/>
      <c r="AQ67" s="347"/>
      <c r="AR67" s="347"/>
      <c r="AS67" s="671"/>
      <c r="AT67" s="671"/>
      <c r="AU67" s="347"/>
      <c r="AV67" s="347"/>
      <c r="AW67" s="347"/>
      <c r="AX67" s="347"/>
      <c r="AY67" s="347"/>
      <c r="AZ67" s="347"/>
      <c r="BA67" s="671"/>
      <c r="BB67" s="671"/>
      <c r="BC67" s="347"/>
      <c r="BD67" s="347"/>
      <c r="BE67" s="347"/>
      <c r="BF67" s="347"/>
      <c r="BG67" s="347"/>
      <c r="BH67" s="347"/>
      <c r="BI67" s="671"/>
      <c r="BJ67" s="671"/>
      <c r="BK67" s="347"/>
      <c r="BL67" s="347"/>
      <c r="BM67" s="347"/>
      <c r="BN67" s="347"/>
      <c r="BO67" s="347"/>
      <c r="BP67" s="347"/>
      <c r="BQ67" s="671"/>
      <c r="BR67" s="671"/>
      <c r="BS67" s="365"/>
      <c r="BT67" s="347"/>
      <c r="BU67" s="347"/>
      <c r="BV67" s="347"/>
      <c r="BW67" s="347"/>
      <c r="BX67" s="347"/>
      <c r="BY67" s="671"/>
      <c r="BZ67" s="671"/>
      <c r="CA67" s="347"/>
      <c r="CB67" s="347"/>
      <c r="CC67" s="347"/>
      <c r="CD67" s="347"/>
      <c r="CE67" s="347"/>
      <c r="CF67" s="347"/>
      <c r="CG67" s="671"/>
      <c r="CH67" s="671"/>
      <c r="CI67" s="347"/>
      <c r="CJ67" s="347"/>
      <c r="CK67" s="347"/>
      <c r="CL67" s="347"/>
      <c r="CM67" s="347"/>
      <c r="CN67" s="347"/>
      <c r="CO67" s="671"/>
      <c r="CP67" s="671"/>
      <c r="CQ67" s="347"/>
      <c r="CR67" s="347"/>
      <c r="CS67" s="347"/>
      <c r="CT67" s="347"/>
      <c r="CU67" s="347"/>
      <c r="CV67" s="347"/>
      <c r="CW67" s="671"/>
      <c r="CX67" s="671"/>
      <c r="CY67" s="347"/>
      <c r="CZ67" s="347"/>
      <c r="DA67" s="347"/>
      <c r="DB67" s="347"/>
      <c r="DC67" s="347"/>
      <c r="DD67" s="347"/>
      <c r="DE67" s="671"/>
      <c r="DF67" s="671"/>
      <c r="DG67" s="347"/>
      <c r="DH67" s="347"/>
      <c r="DI67" s="347"/>
      <c r="DJ67" s="347"/>
      <c r="DK67" s="347"/>
      <c r="DL67" s="347"/>
    </row>
    <row r="68" spans="27:116" ht="38.25" hidden="1" customHeight="1" x14ac:dyDescent="0.25">
      <c r="AA68" s="347"/>
      <c r="AB68" s="347"/>
      <c r="AC68" s="671"/>
      <c r="AD68" s="671"/>
      <c r="AE68" s="671"/>
      <c r="AF68" s="671"/>
      <c r="AG68" s="347"/>
      <c r="AH68" s="347"/>
      <c r="AI68" s="347"/>
      <c r="AJ68" s="347"/>
      <c r="AK68" s="671"/>
      <c r="AL68" s="671"/>
      <c r="AM68" s="347"/>
      <c r="AN68" s="347"/>
      <c r="AO68" s="347"/>
      <c r="AP68" s="347"/>
      <c r="AQ68" s="347"/>
      <c r="AR68" s="347"/>
      <c r="AS68" s="671"/>
      <c r="AT68" s="671"/>
      <c r="AU68" s="347"/>
      <c r="AV68" s="347"/>
      <c r="AW68" s="347"/>
      <c r="AX68" s="347"/>
      <c r="AY68" s="347"/>
      <c r="AZ68" s="347"/>
      <c r="BA68" s="671"/>
      <c r="BB68" s="671"/>
      <c r="BC68" s="347"/>
      <c r="BD68" s="347"/>
      <c r="BE68" s="347"/>
      <c r="BF68" s="347"/>
      <c r="BG68" s="347"/>
      <c r="BH68" s="347"/>
      <c r="BI68" s="671"/>
      <c r="BJ68" s="671"/>
      <c r="BK68" s="347"/>
      <c r="BL68" s="347"/>
      <c r="BM68" s="347"/>
      <c r="BN68" s="347"/>
      <c r="BO68" s="347"/>
      <c r="BP68" s="347"/>
      <c r="BQ68" s="671"/>
      <c r="BR68" s="671"/>
      <c r="BS68" s="365"/>
      <c r="BT68" s="347"/>
      <c r="BU68" s="347"/>
      <c r="BV68" s="347"/>
      <c r="BW68" s="347"/>
      <c r="BX68" s="347"/>
      <c r="BY68" s="671"/>
      <c r="BZ68" s="671"/>
      <c r="CA68" s="347"/>
      <c r="CB68" s="347"/>
      <c r="CC68" s="347"/>
      <c r="CD68" s="347"/>
      <c r="CE68" s="347"/>
      <c r="CF68" s="347"/>
      <c r="CG68" s="671"/>
      <c r="CH68" s="671"/>
      <c r="CI68" s="347"/>
      <c r="CJ68" s="347"/>
      <c r="CK68" s="347"/>
      <c r="CL68" s="347"/>
      <c r="CM68" s="347"/>
      <c r="CN68" s="347"/>
      <c r="CO68" s="671"/>
      <c r="CP68" s="671"/>
      <c r="CQ68" s="347"/>
      <c r="CR68" s="347"/>
      <c r="CS68" s="347"/>
      <c r="CT68" s="347"/>
      <c r="CU68" s="347"/>
      <c r="CV68" s="347"/>
      <c r="CW68" s="671"/>
      <c r="CX68" s="671"/>
      <c r="CY68" s="347"/>
      <c r="CZ68" s="347"/>
      <c r="DA68" s="347"/>
      <c r="DB68" s="347"/>
      <c r="DC68" s="347"/>
      <c r="DD68" s="347"/>
      <c r="DE68" s="671"/>
      <c r="DF68" s="671"/>
      <c r="DG68" s="347"/>
      <c r="DH68" s="347"/>
      <c r="DI68" s="347"/>
      <c r="DJ68" s="347"/>
      <c r="DK68" s="347"/>
      <c r="DL68" s="347"/>
    </row>
    <row r="69" spans="27:116" ht="38.25" hidden="1" customHeight="1" x14ac:dyDescent="0.25">
      <c r="AA69" s="347"/>
      <c r="AB69" s="347"/>
      <c r="AC69" s="671"/>
      <c r="AD69" s="671"/>
      <c r="AE69" s="671"/>
      <c r="AF69" s="671"/>
      <c r="AG69" s="347"/>
      <c r="AH69" s="347"/>
      <c r="AI69" s="347"/>
      <c r="AJ69" s="347"/>
      <c r="AK69" s="671"/>
      <c r="AL69" s="671"/>
      <c r="AM69" s="347"/>
      <c r="AN69" s="347"/>
      <c r="AO69" s="347"/>
      <c r="AP69" s="347"/>
      <c r="AQ69" s="347"/>
      <c r="AR69" s="347"/>
      <c r="AS69" s="671"/>
      <c r="AT69" s="671"/>
      <c r="AU69" s="347"/>
      <c r="AV69" s="347"/>
      <c r="AW69" s="347"/>
      <c r="AX69" s="347"/>
      <c r="AY69" s="347"/>
      <c r="AZ69" s="347"/>
      <c r="BA69" s="671"/>
      <c r="BB69" s="671"/>
      <c r="BC69" s="347"/>
      <c r="BD69" s="347"/>
      <c r="BE69" s="347"/>
      <c r="BF69" s="347"/>
      <c r="BG69" s="347"/>
      <c r="BH69" s="347"/>
      <c r="BI69" s="671"/>
      <c r="BJ69" s="671"/>
      <c r="BK69" s="347"/>
      <c r="BL69" s="347"/>
      <c r="BM69" s="347"/>
      <c r="BN69" s="347"/>
      <c r="BO69" s="347"/>
      <c r="BP69" s="347"/>
      <c r="BQ69" s="671"/>
      <c r="BR69" s="671"/>
      <c r="BS69" s="365"/>
      <c r="BT69" s="347"/>
      <c r="BU69" s="347"/>
      <c r="BV69" s="347"/>
      <c r="BW69" s="347"/>
      <c r="BX69" s="347"/>
      <c r="BY69" s="671"/>
      <c r="BZ69" s="671"/>
      <c r="CA69" s="347"/>
      <c r="CB69" s="347"/>
      <c r="CC69" s="347"/>
      <c r="CD69" s="347"/>
      <c r="CE69" s="347"/>
      <c r="CF69" s="347"/>
      <c r="CG69" s="671"/>
      <c r="CH69" s="671"/>
      <c r="CI69" s="347"/>
      <c r="CJ69" s="347"/>
      <c r="CK69" s="347"/>
      <c r="CL69" s="347"/>
      <c r="CM69" s="347"/>
      <c r="CN69" s="347"/>
      <c r="CO69" s="671"/>
      <c r="CP69" s="671"/>
      <c r="CQ69" s="347"/>
      <c r="CR69" s="347"/>
      <c r="CS69" s="347"/>
      <c r="CT69" s="347"/>
      <c r="CU69" s="347"/>
      <c r="CV69" s="347"/>
      <c r="CW69" s="671"/>
      <c r="CX69" s="671"/>
      <c r="CY69" s="347"/>
      <c r="CZ69" s="347"/>
      <c r="DA69" s="347"/>
      <c r="DB69" s="347"/>
      <c r="DC69" s="347"/>
      <c r="DD69" s="347"/>
      <c r="DE69" s="671"/>
      <c r="DF69" s="671"/>
      <c r="DG69" s="347"/>
      <c r="DH69" s="347"/>
      <c r="DI69" s="347"/>
      <c r="DJ69" s="347"/>
      <c r="DK69" s="347"/>
      <c r="DL69" s="347"/>
    </row>
    <row r="70" spans="27:116" ht="38.25" hidden="1" customHeight="1" x14ac:dyDescent="0.25">
      <c r="AA70" s="347"/>
      <c r="AB70" s="347"/>
      <c r="AC70" s="671"/>
      <c r="AD70" s="671"/>
      <c r="AE70" s="671"/>
      <c r="AF70" s="671"/>
      <c r="AG70" s="347"/>
      <c r="AH70" s="347"/>
      <c r="AI70" s="347"/>
      <c r="AJ70" s="347"/>
      <c r="AK70" s="671"/>
      <c r="AL70" s="671"/>
      <c r="AM70" s="347"/>
      <c r="AN70" s="347"/>
      <c r="AO70" s="347"/>
      <c r="AP70" s="347"/>
      <c r="AQ70" s="347"/>
      <c r="AR70" s="347"/>
      <c r="AS70" s="671"/>
      <c r="AT70" s="671"/>
      <c r="AU70" s="347"/>
      <c r="AV70" s="347"/>
      <c r="AW70" s="347"/>
      <c r="AX70" s="347"/>
      <c r="AY70" s="347"/>
      <c r="AZ70" s="347"/>
      <c r="BA70" s="671"/>
      <c r="BB70" s="671"/>
      <c r="BC70" s="347"/>
      <c r="BD70" s="347"/>
      <c r="BE70" s="347"/>
      <c r="BF70" s="347"/>
      <c r="BG70" s="347"/>
      <c r="BH70" s="347"/>
      <c r="BI70" s="671"/>
      <c r="BJ70" s="671"/>
      <c r="BK70" s="347"/>
      <c r="BL70" s="347"/>
      <c r="BM70" s="347"/>
      <c r="BN70" s="347"/>
      <c r="BO70" s="347"/>
      <c r="BP70" s="347"/>
      <c r="BQ70" s="671"/>
      <c r="BR70" s="671"/>
      <c r="BS70" s="365"/>
      <c r="BT70" s="347"/>
      <c r="BU70" s="347"/>
      <c r="BV70" s="347"/>
      <c r="BW70" s="347"/>
      <c r="BX70" s="347"/>
      <c r="BY70" s="671"/>
      <c r="BZ70" s="671"/>
      <c r="CA70" s="347"/>
      <c r="CB70" s="347"/>
      <c r="CC70" s="347"/>
      <c r="CD70" s="347"/>
      <c r="CE70" s="347"/>
      <c r="CF70" s="347"/>
      <c r="CG70" s="671"/>
      <c r="CH70" s="671"/>
      <c r="CI70" s="347"/>
      <c r="CJ70" s="347"/>
      <c r="CK70" s="347"/>
      <c r="CL70" s="347"/>
      <c r="CM70" s="347"/>
      <c r="CN70" s="347"/>
      <c r="CO70" s="671"/>
      <c r="CP70" s="671"/>
      <c r="CQ70" s="347"/>
      <c r="CR70" s="347"/>
      <c r="CS70" s="347"/>
      <c r="CT70" s="347"/>
      <c r="CU70" s="347"/>
      <c r="CV70" s="347"/>
      <c r="CW70" s="671"/>
      <c r="CX70" s="671"/>
      <c r="CY70" s="347"/>
      <c r="CZ70" s="347"/>
      <c r="DA70" s="347"/>
      <c r="DB70" s="347"/>
      <c r="DC70" s="347"/>
      <c r="DD70" s="347"/>
      <c r="DE70" s="671"/>
      <c r="DF70" s="671"/>
      <c r="DG70" s="347"/>
      <c r="DH70" s="347"/>
      <c r="DI70" s="347"/>
      <c r="DJ70" s="347"/>
      <c r="DK70" s="347"/>
      <c r="DL70" s="347"/>
    </row>
    <row r="71" spans="27:116" ht="38.25" hidden="1" customHeight="1" x14ac:dyDescent="0.25">
      <c r="AA71" s="347"/>
      <c r="AB71" s="347"/>
      <c r="AC71" s="671"/>
      <c r="AD71" s="671"/>
      <c r="AE71" s="671"/>
      <c r="AF71" s="671"/>
      <c r="AG71" s="347"/>
      <c r="AH71" s="347"/>
      <c r="AI71" s="347"/>
      <c r="AJ71" s="347"/>
      <c r="AK71" s="671"/>
      <c r="AL71" s="671"/>
      <c r="AM71" s="347"/>
      <c r="AN71" s="347"/>
      <c r="AO71" s="347"/>
      <c r="AP71" s="347"/>
      <c r="AQ71" s="347"/>
      <c r="AR71" s="347"/>
      <c r="AS71" s="671"/>
      <c r="AT71" s="671"/>
      <c r="AU71" s="347"/>
      <c r="AV71" s="347"/>
      <c r="AW71" s="347"/>
      <c r="AX71" s="347"/>
      <c r="AY71" s="347"/>
      <c r="AZ71" s="347"/>
      <c r="BA71" s="671"/>
      <c r="BB71" s="671"/>
      <c r="BC71" s="347"/>
      <c r="BD71" s="347"/>
      <c r="BE71" s="347"/>
      <c r="BF71" s="347"/>
      <c r="BG71" s="347"/>
      <c r="BH71" s="347"/>
      <c r="BI71" s="671"/>
      <c r="BJ71" s="671"/>
      <c r="BK71" s="347"/>
      <c r="BL71" s="347"/>
      <c r="BM71" s="347"/>
      <c r="BN71" s="347"/>
      <c r="BO71" s="347"/>
      <c r="BP71" s="347"/>
      <c r="BQ71" s="671"/>
      <c r="BR71" s="671"/>
      <c r="BS71" s="365"/>
      <c r="BT71" s="347"/>
      <c r="BU71" s="347"/>
      <c r="BV71" s="347"/>
      <c r="BW71" s="347"/>
      <c r="BX71" s="347"/>
      <c r="BY71" s="671"/>
      <c r="BZ71" s="671"/>
      <c r="CA71" s="347"/>
      <c r="CB71" s="347"/>
      <c r="CC71" s="347"/>
      <c r="CD71" s="347"/>
      <c r="CE71" s="347"/>
      <c r="CF71" s="347"/>
      <c r="CG71" s="671"/>
      <c r="CH71" s="671"/>
      <c r="CI71" s="347"/>
      <c r="CJ71" s="347"/>
      <c r="CK71" s="347"/>
      <c r="CL71" s="347"/>
      <c r="CM71" s="347"/>
      <c r="CN71" s="347"/>
      <c r="CO71" s="671"/>
      <c r="CP71" s="671"/>
      <c r="CQ71" s="347"/>
      <c r="CR71" s="347"/>
      <c r="CS71" s="347"/>
      <c r="CT71" s="347"/>
      <c r="CU71" s="347"/>
      <c r="CV71" s="347"/>
      <c r="CW71" s="671"/>
      <c r="CX71" s="671"/>
      <c r="CY71" s="347"/>
      <c r="CZ71" s="347"/>
      <c r="DA71" s="347"/>
      <c r="DB71" s="347"/>
      <c r="DC71" s="347"/>
      <c r="DD71" s="347"/>
      <c r="DE71" s="671"/>
      <c r="DF71" s="671"/>
      <c r="DG71" s="347"/>
      <c r="DH71" s="347"/>
      <c r="DI71" s="347"/>
      <c r="DJ71" s="347"/>
      <c r="DK71" s="347"/>
      <c r="DL71" s="347"/>
    </row>
    <row r="72" spans="27:116" ht="38.25" hidden="1" customHeight="1" x14ac:dyDescent="0.25">
      <c r="AA72" s="347"/>
      <c r="AB72" s="347"/>
      <c r="AC72" s="671"/>
      <c r="AD72" s="671"/>
      <c r="AE72" s="671"/>
      <c r="AF72" s="671"/>
      <c r="AG72" s="347"/>
      <c r="AH72" s="347"/>
      <c r="AI72" s="347"/>
      <c r="AJ72" s="347"/>
      <c r="AK72" s="671"/>
      <c r="AL72" s="671"/>
      <c r="AM72" s="347"/>
      <c r="AN72" s="347"/>
      <c r="AO72" s="347"/>
      <c r="AP72" s="347"/>
      <c r="AQ72" s="347"/>
      <c r="AR72" s="347"/>
      <c r="AS72" s="671"/>
      <c r="AT72" s="671"/>
      <c r="AU72" s="347"/>
      <c r="AV72" s="347"/>
      <c r="AW72" s="347"/>
      <c r="AX72" s="347"/>
      <c r="AY72" s="347"/>
      <c r="AZ72" s="347"/>
      <c r="BA72" s="671"/>
      <c r="BB72" s="671"/>
      <c r="BC72" s="347"/>
      <c r="BD72" s="347"/>
      <c r="BE72" s="347"/>
      <c r="BF72" s="347"/>
      <c r="BG72" s="347"/>
      <c r="BH72" s="347"/>
      <c r="BI72" s="671"/>
      <c r="BJ72" s="671"/>
      <c r="BK72" s="347"/>
      <c r="BL72" s="347"/>
      <c r="BM72" s="347"/>
      <c r="BN72" s="347"/>
      <c r="BO72" s="347"/>
      <c r="BP72" s="347"/>
      <c r="BQ72" s="671"/>
      <c r="BR72" s="671"/>
      <c r="BS72" s="365"/>
      <c r="BT72" s="347"/>
      <c r="BU72" s="347"/>
      <c r="BV72" s="347"/>
      <c r="BW72" s="347"/>
      <c r="BX72" s="347"/>
      <c r="BY72" s="671"/>
      <c r="BZ72" s="671"/>
      <c r="CA72" s="347"/>
      <c r="CB72" s="347"/>
      <c r="CC72" s="347"/>
      <c r="CD72" s="347"/>
      <c r="CE72" s="347"/>
      <c r="CF72" s="347"/>
      <c r="CG72" s="671"/>
      <c r="CH72" s="671"/>
      <c r="CI72" s="347"/>
      <c r="CJ72" s="347"/>
      <c r="CK72" s="347"/>
      <c r="CL72" s="347"/>
      <c r="CM72" s="347"/>
      <c r="CN72" s="347"/>
      <c r="CO72" s="671"/>
      <c r="CP72" s="671"/>
      <c r="CQ72" s="347"/>
      <c r="CR72" s="347"/>
      <c r="CS72" s="347"/>
      <c r="CT72" s="347"/>
      <c r="CU72" s="347"/>
      <c r="CV72" s="347"/>
      <c r="CW72" s="671"/>
      <c r="CX72" s="671"/>
      <c r="CY72" s="347"/>
      <c r="CZ72" s="347"/>
      <c r="DA72" s="347"/>
      <c r="DB72" s="347"/>
      <c r="DC72" s="347"/>
      <c r="DD72" s="347"/>
      <c r="DE72" s="671"/>
      <c r="DF72" s="671"/>
      <c r="DG72" s="347"/>
      <c r="DH72" s="347"/>
      <c r="DI72" s="347"/>
      <c r="DJ72" s="347"/>
      <c r="DK72" s="347"/>
      <c r="DL72" s="347"/>
    </row>
    <row r="73" spans="27:116" ht="38.25" hidden="1" customHeight="1" x14ac:dyDescent="0.25">
      <c r="AA73" s="347"/>
      <c r="AB73" s="347"/>
      <c r="AC73" s="671"/>
      <c r="AD73" s="671"/>
      <c r="AE73" s="671"/>
      <c r="AF73" s="671"/>
      <c r="AG73" s="347"/>
      <c r="AH73" s="347"/>
      <c r="AI73" s="347"/>
      <c r="AJ73" s="347"/>
      <c r="AK73" s="671"/>
      <c r="AL73" s="671"/>
      <c r="AM73" s="347"/>
      <c r="AN73" s="347"/>
      <c r="AO73" s="347"/>
      <c r="AP73" s="347"/>
      <c r="AQ73" s="347"/>
      <c r="AR73" s="347"/>
      <c r="AS73" s="671"/>
      <c r="AT73" s="671"/>
      <c r="AU73" s="347"/>
      <c r="AV73" s="347"/>
      <c r="AW73" s="347"/>
      <c r="AX73" s="347"/>
      <c r="AY73" s="347"/>
      <c r="AZ73" s="347"/>
      <c r="BA73" s="671"/>
      <c r="BB73" s="671"/>
      <c r="BC73" s="347"/>
      <c r="BD73" s="347"/>
      <c r="BE73" s="347"/>
      <c r="BF73" s="347"/>
      <c r="BG73" s="347"/>
      <c r="BH73" s="347"/>
      <c r="BI73" s="671"/>
      <c r="BJ73" s="671"/>
      <c r="BK73" s="347"/>
      <c r="BL73" s="347"/>
      <c r="BM73" s="347"/>
      <c r="BN73" s="347"/>
      <c r="BO73" s="347"/>
      <c r="BP73" s="347"/>
      <c r="BQ73" s="671"/>
      <c r="BR73" s="671"/>
      <c r="BS73" s="365"/>
      <c r="BT73" s="347"/>
      <c r="BU73" s="347"/>
      <c r="BV73" s="347"/>
      <c r="BW73" s="347"/>
      <c r="BX73" s="347"/>
      <c r="BY73" s="671"/>
      <c r="BZ73" s="671"/>
      <c r="CA73" s="347"/>
      <c r="CB73" s="347"/>
      <c r="CC73" s="347"/>
      <c r="CD73" s="347"/>
      <c r="CE73" s="347"/>
      <c r="CF73" s="347"/>
      <c r="CG73" s="671"/>
      <c r="CH73" s="671"/>
      <c r="CI73" s="347"/>
      <c r="CJ73" s="347"/>
      <c r="CK73" s="347"/>
      <c r="CL73" s="347"/>
      <c r="CM73" s="347"/>
      <c r="CN73" s="347"/>
      <c r="CO73" s="671"/>
      <c r="CP73" s="671"/>
      <c r="CQ73" s="347"/>
      <c r="CR73" s="347"/>
      <c r="CS73" s="347"/>
      <c r="CT73" s="347"/>
      <c r="CU73" s="347"/>
      <c r="CV73" s="347"/>
      <c r="CW73" s="671"/>
      <c r="CX73" s="671"/>
      <c r="CY73" s="347"/>
      <c r="CZ73" s="347"/>
      <c r="DA73" s="347"/>
      <c r="DB73" s="347"/>
      <c r="DC73" s="347"/>
      <c r="DD73" s="347"/>
      <c r="DE73" s="671"/>
      <c r="DF73" s="671"/>
      <c r="DG73" s="347"/>
      <c r="DH73" s="347"/>
      <c r="DI73" s="347"/>
      <c r="DJ73" s="347"/>
      <c r="DK73" s="347"/>
      <c r="DL73" s="347"/>
    </row>
    <row r="74" spans="27:116" ht="38.25" hidden="1" customHeight="1" x14ac:dyDescent="0.25">
      <c r="AA74" s="347"/>
      <c r="AB74" s="347"/>
      <c r="AC74" s="671"/>
      <c r="AD74" s="671"/>
      <c r="AE74" s="671"/>
      <c r="AF74" s="671"/>
      <c r="AG74" s="347"/>
      <c r="AH74" s="347"/>
      <c r="AI74" s="347"/>
      <c r="AJ74" s="347"/>
      <c r="AK74" s="671"/>
      <c r="AL74" s="671"/>
      <c r="AM74" s="347"/>
      <c r="AN74" s="347"/>
      <c r="AO74" s="347"/>
      <c r="AP74" s="347"/>
      <c r="AQ74" s="347"/>
      <c r="AR74" s="347"/>
      <c r="AS74" s="671"/>
      <c r="AT74" s="671"/>
      <c r="AU74" s="347"/>
      <c r="AV74" s="347"/>
      <c r="AW74" s="347"/>
      <c r="AX74" s="347"/>
      <c r="AY74" s="347"/>
      <c r="AZ74" s="347"/>
      <c r="BA74" s="671"/>
      <c r="BB74" s="671"/>
      <c r="BC74" s="347"/>
      <c r="BD74" s="347"/>
      <c r="BE74" s="347"/>
      <c r="BF74" s="347"/>
      <c r="BG74" s="347"/>
      <c r="BH74" s="347"/>
      <c r="BI74" s="671"/>
      <c r="BJ74" s="671"/>
      <c r="BK74" s="347"/>
      <c r="BL74" s="347"/>
      <c r="BM74" s="347"/>
      <c r="BN74" s="347"/>
      <c r="BO74" s="347"/>
      <c r="BP74" s="347"/>
      <c r="BQ74" s="671"/>
      <c r="BR74" s="671"/>
      <c r="BS74" s="365"/>
      <c r="BT74" s="347"/>
      <c r="BU74" s="347"/>
      <c r="BV74" s="347"/>
      <c r="BW74" s="347"/>
      <c r="BX74" s="347"/>
      <c r="BY74" s="671"/>
      <c r="BZ74" s="671"/>
      <c r="CA74" s="347"/>
      <c r="CB74" s="347"/>
      <c r="CC74" s="347"/>
      <c r="CD74" s="347"/>
      <c r="CE74" s="347"/>
      <c r="CF74" s="347"/>
      <c r="CG74" s="671"/>
      <c r="CH74" s="671"/>
      <c r="CI74" s="347"/>
      <c r="CJ74" s="347"/>
      <c r="CK74" s="347"/>
      <c r="CL74" s="347"/>
      <c r="CM74" s="347"/>
      <c r="CN74" s="347"/>
      <c r="CO74" s="671"/>
      <c r="CP74" s="671"/>
      <c r="CQ74" s="347"/>
      <c r="CR74" s="347"/>
      <c r="CS74" s="347"/>
      <c r="CT74" s="347"/>
      <c r="CU74" s="347"/>
      <c r="CV74" s="347"/>
      <c r="CW74" s="671"/>
      <c r="CX74" s="671"/>
      <c r="CY74" s="347"/>
      <c r="CZ74" s="347"/>
      <c r="DA74" s="347"/>
      <c r="DB74" s="347"/>
      <c r="DC74" s="347"/>
      <c r="DD74" s="347"/>
      <c r="DE74" s="671"/>
      <c r="DF74" s="671"/>
      <c r="DG74" s="347"/>
      <c r="DH74" s="347"/>
      <c r="DI74" s="347"/>
      <c r="DJ74" s="347"/>
      <c r="DK74" s="347"/>
      <c r="DL74" s="347"/>
    </row>
    <row r="75" spans="27:116" ht="38.25" hidden="1" customHeight="1" x14ac:dyDescent="0.25">
      <c r="AA75" s="347"/>
      <c r="AB75" s="347"/>
      <c r="AC75" s="671"/>
      <c r="AD75" s="671"/>
      <c r="AE75" s="671"/>
      <c r="AF75" s="671"/>
      <c r="AG75" s="347"/>
      <c r="AH75" s="347"/>
      <c r="AI75" s="347"/>
      <c r="AJ75" s="347"/>
      <c r="AK75" s="671"/>
      <c r="AL75" s="671"/>
      <c r="AM75" s="347"/>
      <c r="AN75" s="347"/>
      <c r="AO75" s="347"/>
      <c r="AP75" s="347"/>
      <c r="AQ75" s="347"/>
      <c r="AR75" s="347"/>
      <c r="AS75" s="671"/>
      <c r="AT75" s="671"/>
      <c r="AU75" s="347"/>
      <c r="AV75" s="347"/>
      <c r="AW75" s="347"/>
      <c r="AX75" s="347"/>
      <c r="AY75" s="347"/>
      <c r="AZ75" s="347"/>
      <c r="BA75" s="671"/>
      <c r="BB75" s="671"/>
      <c r="BC75" s="347"/>
      <c r="BD75" s="347"/>
      <c r="BE75" s="347"/>
      <c r="BF75" s="347"/>
      <c r="BG75" s="347"/>
      <c r="BH75" s="347"/>
      <c r="BI75" s="671"/>
      <c r="BJ75" s="671"/>
      <c r="BK75" s="347"/>
      <c r="BL75" s="347"/>
      <c r="BM75" s="347"/>
      <c r="BN75" s="347"/>
      <c r="BO75" s="347"/>
      <c r="BP75" s="347"/>
      <c r="BQ75" s="671"/>
      <c r="BR75" s="671"/>
      <c r="BS75" s="365"/>
      <c r="BT75" s="347"/>
      <c r="BU75" s="347"/>
      <c r="BV75" s="347"/>
      <c r="BW75" s="347"/>
      <c r="BX75" s="347"/>
      <c r="BY75" s="671"/>
      <c r="BZ75" s="671"/>
      <c r="CA75" s="347"/>
      <c r="CB75" s="347"/>
      <c r="CC75" s="347"/>
      <c r="CD75" s="347"/>
      <c r="CE75" s="347"/>
      <c r="CF75" s="347"/>
      <c r="CG75" s="671"/>
      <c r="CH75" s="671"/>
      <c r="CI75" s="347"/>
      <c r="CJ75" s="347"/>
      <c r="CK75" s="347"/>
      <c r="CL75" s="347"/>
      <c r="CM75" s="347"/>
      <c r="CN75" s="347"/>
      <c r="CO75" s="671"/>
      <c r="CP75" s="671"/>
      <c r="CQ75" s="347"/>
      <c r="CR75" s="347"/>
      <c r="CS75" s="347"/>
      <c r="CT75" s="347"/>
      <c r="CU75" s="347"/>
      <c r="CV75" s="347"/>
      <c r="CW75" s="671"/>
      <c r="CX75" s="671"/>
      <c r="CY75" s="347"/>
      <c r="CZ75" s="347"/>
      <c r="DA75" s="347"/>
      <c r="DB75" s="347"/>
      <c r="DC75" s="347"/>
      <c r="DD75" s="347"/>
      <c r="DE75" s="671"/>
      <c r="DF75" s="671"/>
      <c r="DG75" s="347"/>
      <c r="DH75" s="347"/>
      <c r="DI75" s="347"/>
      <c r="DJ75" s="347"/>
      <c r="DK75" s="347"/>
      <c r="DL75" s="347"/>
    </row>
    <row r="76" spans="27:116" ht="38.25" hidden="1" customHeight="1" x14ac:dyDescent="0.25">
      <c r="AA76" s="347"/>
      <c r="AB76" s="347"/>
      <c r="AC76" s="671"/>
      <c r="AD76" s="671"/>
      <c r="AE76" s="671"/>
      <c r="AF76" s="671"/>
      <c r="AG76" s="347"/>
      <c r="AH76" s="347"/>
      <c r="AI76" s="347"/>
      <c r="AJ76" s="347"/>
      <c r="AK76" s="671"/>
      <c r="AL76" s="671"/>
      <c r="AM76" s="347"/>
      <c r="AN76" s="347"/>
      <c r="AO76" s="347"/>
      <c r="AP76" s="347"/>
      <c r="AQ76" s="347"/>
      <c r="AR76" s="347"/>
      <c r="AS76" s="671"/>
      <c r="AT76" s="671"/>
      <c r="AU76" s="347"/>
      <c r="AV76" s="347"/>
      <c r="AW76" s="347"/>
      <c r="AX76" s="347"/>
      <c r="AY76" s="347"/>
      <c r="AZ76" s="347"/>
      <c r="BA76" s="671"/>
      <c r="BB76" s="671"/>
      <c r="BC76" s="347"/>
      <c r="BD76" s="347"/>
      <c r="BE76" s="347"/>
      <c r="BF76" s="347"/>
      <c r="BG76" s="347"/>
      <c r="BH76" s="347"/>
      <c r="BI76" s="671"/>
      <c r="BJ76" s="671"/>
      <c r="BK76" s="347"/>
      <c r="BL76" s="347"/>
      <c r="BM76" s="347"/>
      <c r="BN76" s="347"/>
      <c r="BO76" s="347"/>
      <c r="BP76" s="347"/>
      <c r="BQ76" s="671"/>
      <c r="BR76" s="671"/>
      <c r="BS76" s="365"/>
      <c r="BT76" s="347"/>
      <c r="BU76" s="347"/>
      <c r="BV76" s="347"/>
      <c r="BW76" s="347"/>
      <c r="BX76" s="347"/>
      <c r="BY76" s="671"/>
      <c r="BZ76" s="671"/>
      <c r="CA76" s="347"/>
      <c r="CB76" s="347"/>
      <c r="CC76" s="347"/>
      <c r="CD76" s="347"/>
      <c r="CE76" s="347"/>
      <c r="CF76" s="347"/>
      <c r="CG76" s="671"/>
      <c r="CH76" s="671"/>
      <c r="CI76" s="347"/>
      <c r="CJ76" s="347"/>
      <c r="CK76" s="347"/>
      <c r="CL76" s="347"/>
      <c r="CM76" s="347"/>
      <c r="CN76" s="347"/>
      <c r="CO76" s="671"/>
      <c r="CP76" s="671"/>
      <c r="CQ76" s="347"/>
      <c r="CR76" s="347"/>
      <c r="CS76" s="347"/>
      <c r="CT76" s="347"/>
      <c r="CU76" s="347"/>
      <c r="CV76" s="347"/>
      <c r="CW76" s="671"/>
      <c r="CX76" s="671"/>
      <c r="CY76" s="347"/>
      <c r="CZ76" s="347"/>
      <c r="DA76" s="347"/>
      <c r="DB76" s="347"/>
      <c r="DC76" s="347"/>
      <c r="DD76" s="347"/>
      <c r="DE76" s="671"/>
      <c r="DF76" s="671"/>
      <c r="DG76" s="347"/>
      <c r="DH76" s="347"/>
      <c r="DI76" s="347"/>
      <c r="DJ76" s="347"/>
      <c r="DK76" s="347"/>
      <c r="DL76" s="347"/>
    </row>
    <row r="77" spans="27:116" ht="38.25" hidden="1" customHeight="1" x14ac:dyDescent="0.25">
      <c r="AA77" s="347"/>
      <c r="AB77" s="347"/>
      <c r="AC77" s="671"/>
      <c r="AD77" s="671"/>
      <c r="AE77" s="671"/>
      <c r="AF77" s="671"/>
      <c r="AG77" s="347"/>
      <c r="AH77" s="347"/>
      <c r="AI77" s="347"/>
      <c r="AJ77" s="347"/>
      <c r="AK77" s="671"/>
      <c r="AL77" s="671"/>
      <c r="AM77" s="347"/>
      <c r="AN77" s="347"/>
      <c r="AO77" s="347"/>
      <c r="AP77" s="347"/>
      <c r="AQ77" s="347"/>
      <c r="AR77" s="347"/>
      <c r="AS77" s="671"/>
      <c r="AT77" s="671"/>
      <c r="AU77" s="347"/>
      <c r="AV77" s="347"/>
      <c r="AW77" s="347"/>
      <c r="AX77" s="347"/>
      <c r="AY77" s="347"/>
      <c r="AZ77" s="347"/>
      <c r="BA77" s="671"/>
      <c r="BB77" s="671"/>
      <c r="BC77" s="347"/>
      <c r="BD77" s="347"/>
      <c r="BE77" s="347"/>
      <c r="BF77" s="347"/>
      <c r="BG77" s="347"/>
      <c r="BH77" s="347"/>
      <c r="BI77" s="671"/>
      <c r="BJ77" s="671"/>
      <c r="BK77" s="347"/>
      <c r="BL77" s="347"/>
      <c r="BM77" s="347"/>
      <c r="BN77" s="347"/>
      <c r="BO77" s="347"/>
      <c r="BP77" s="347"/>
      <c r="BQ77" s="671"/>
      <c r="BR77" s="671"/>
      <c r="BS77" s="365"/>
      <c r="BT77" s="347"/>
      <c r="BU77" s="347"/>
      <c r="BV77" s="347"/>
      <c r="BW77" s="347"/>
      <c r="BX77" s="347"/>
      <c r="BY77" s="671"/>
      <c r="BZ77" s="671"/>
      <c r="CA77" s="347"/>
      <c r="CB77" s="347"/>
      <c r="CC77" s="347"/>
      <c r="CD77" s="347"/>
      <c r="CE77" s="347"/>
      <c r="CF77" s="347"/>
      <c r="CG77" s="671"/>
      <c r="CH77" s="671"/>
      <c r="CI77" s="347"/>
      <c r="CJ77" s="347"/>
      <c r="CK77" s="347"/>
      <c r="CL77" s="347"/>
      <c r="CM77" s="347"/>
      <c r="CN77" s="347"/>
      <c r="CO77" s="671"/>
      <c r="CP77" s="671"/>
      <c r="CQ77" s="347"/>
      <c r="CR77" s="347"/>
      <c r="CS77" s="347"/>
      <c r="CT77" s="347"/>
      <c r="CU77" s="347"/>
      <c r="CV77" s="347"/>
      <c r="CW77" s="671"/>
      <c r="CX77" s="671"/>
      <c r="CY77" s="347"/>
      <c r="CZ77" s="347"/>
      <c r="DA77" s="347"/>
      <c r="DB77" s="347"/>
      <c r="DC77" s="347"/>
      <c r="DD77" s="347"/>
      <c r="DE77" s="671"/>
      <c r="DF77" s="671"/>
      <c r="DG77" s="347"/>
      <c r="DH77" s="347"/>
      <c r="DI77" s="347"/>
      <c r="DJ77" s="347"/>
      <c r="DK77" s="347"/>
      <c r="DL77" s="347"/>
    </row>
    <row r="78" spans="27:116" ht="38.25" hidden="1" customHeight="1" x14ac:dyDescent="0.25">
      <c r="AA78" s="347"/>
      <c r="AB78" s="347"/>
      <c r="AC78" s="671"/>
      <c r="AD78" s="671"/>
      <c r="AE78" s="671"/>
      <c r="AF78" s="671"/>
      <c r="AG78" s="347"/>
      <c r="AH78" s="347"/>
      <c r="AI78" s="347"/>
      <c r="AJ78" s="347"/>
      <c r="AK78" s="671"/>
      <c r="AL78" s="671"/>
      <c r="AM78" s="347"/>
      <c r="AN78" s="347"/>
      <c r="AO78" s="347"/>
      <c r="AP78" s="347"/>
      <c r="AQ78" s="347"/>
      <c r="AR78" s="347"/>
      <c r="AS78" s="671"/>
      <c r="AT78" s="671"/>
      <c r="AU78" s="347"/>
      <c r="AV78" s="347"/>
      <c r="AW78" s="347"/>
      <c r="AX78" s="347"/>
      <c r="AY78" s="347"/>
      <c r="AZ78" s="347"/>
      <c r="BA78" s="671"/>
      <c r="BB78" s="671"/>
      <c r="BC78" s="347"/>
      <c r="BD78" s="347"/>
      <c r="BE78" s="347"/>
      <c r="BF78" s="347"/>
      <c r="BG78" s="347"/>
      <c r="BH78" s="347"/>
      <c r="BI78" s="671"/>
      <c r="BJ78" s="671"/>
      <c r="BK78" s="347"/>
      <c r="BL78" s="347"/>
      <c r="BM78" s="347"/>
      <c r="BN78" s="347"/>
      <c r="BO78" s="347"/>
      <c r="BP78" s="347"/>
      <c r="BQ78" s="671"/>
      <c r="BR78" s="671"/>
      <c r="BS78" s="365"/>
      <c r="BT78" s="347"/>
      <c r="BU78" s="347"/>
      <c r="BV78" s="347"/>
      <c r="BW78" s="347"/>
      <c r="BX78" s="347"/>
      <c r="BY78" s="671"/>
      <c r="BZ78" s="671"/>
      <c r="CA78" s="347"/>
      <c r="CB78" s="347"/>
      <c r="CC78" s="347"/>
      <c r="CD78" s="347"/>
      <c r="CE78" s="347"/>
      <c r="CF78" s="347"/>
      <c r="CG78" s="671"/>
      <c r="CH78" s="671"/>
      <c r="CI78" s="347"/>
      <c r="CJ78" s="347"/>
      <c r="CK78" s="347"/>
      <c r="CL78" s="347"/>
      <c r="CM78" s="347"/>
      <c r="CN78" s="347"/>
      <c r="CO78" s="671"/>
      <c r="CP78" s="671"/>
      <c r="CQ78" s="347"/>
      <c r="CR78" s="347"/>
      <c r="CS78" s="347"/>
      <c r="CT78" s="347"/>
      <c r="CU78" s="347"/>
      <c r="CV78" s="347"/>
      <c r="CW78" s="671"/>
      <c r="CX78" s="671"/>
      <c r="CY78" s="347"/>
      <c r="CZ78" s="347"/>
      <c r="DA78" s="347"/>
      <c r="DB78" s="347"/>
      <c r="DC78" s="347"/>
      <c r="DD78" s="347"/>
      <c r="DE78" s="671"/>
      <c r="DF78" s="671"/>
      <c r="DG78" s="347"/>
      <c r="DH78" s="347"/>
      <c r="DI78" s="347"/>
      <c r="DJ78" s="347"/>
      <c r="DK78" s="347"/>
      <c r="DL78" s="347"/>
    </row>
    <row r="79" spans="27:116" ht="38.25" hidden="1" customHeight="1" x14ac:dyDescent="0.25">
      <c r="AA79" s="347"/>
      <c r="AB79" s="347"/>
      <c r="AC79" s="671"/>
      <c r="AD79" s="671"/>
      <c r="AE79" s="671"/>
      <c r="AF79" s="671"/>
      <c r="AG79" s="347"/>
      <c r="AH79" s="347"/>
      <c r="AI79" s="347"/>
      <c r="AJ79" s="347"/>
      <c r="AK79" s="671"/>
      <c r="AL79" s="671"/>
      <c r="AM79" s="347"/>
      <c r="AN79" s="347"/>
      <c r="AO79" s="347"/>
      <c r="AP79" s="347"/>
      <c r="AQ79" s="347"/>
      <c r="AR79" s="347"/>
      <c r="AS79" s="671"/>
      <c r="AT79" s="671"/>
      <c r="AU79" s="347"/>
      <c r="AV79" s="347"/>
      <c r="AW79" s="347"/>
      <c r="AX79" s="347"/>
      <c r="AY79" s="347"/>
      <c r="AZ79" s="347"/>
      <c r="BA79" s="671"/>
      <c r="BB79" s="671"/>
      <c r="BC79" s="347"/>
      <c r="BD79" s="347"/>
      <c r="BE79" s="347"/>
      <c r="BF79" s="347"/>
      <c r="BG79" s="347"/>
      <c r="BH79" s="347"/>
      <c r="BI79" s="671"/>
      <c r="BJ79" s="671"/>
      <c r="BK79" s="347"/>
      <c r="BL79" s="347"/>
      <c r="BM79" s="347"/>
      <c r="BN79" s="347"/>
      <c r="BO79" s="347"/>
      <c r="BP79" s="347"/>
      <c r="BQ79" s="671"/>
      <c r="BR79" s="671"/>
      <c r="BS79" s="365"/>
      <c r="BT79" s="347"/>
      <c r="BU79" s="347"/>
      <c r="BV79" s="347"/>
      <c r="BW79" s="347"/>
      <c r="BX79" s="347"/>
      <c r="BY79" s="671"/>
      <c r="BZ79" s="671"/>
      <c r="CA79" s="347"/>
      <c r="CB79" s="347"/>
      <c r="CC79" s="347"/>
      <c r="CD79" s="347"/>
      <c r="CE79" s="347"/>
      <c r="CF79" s="347"/>
      <c r="CG79" s="671"/>
      <c r="CH79" s="671"/>
      <c r="CI79" s="347"/>
      <c r="CJ79" s="347"/>
      <c r="CK79" s="347"/>
      <c r="CL79" s="347"/>
      <c r="CM79" s="347"/>
      <c r="CN79" s="347"/>
      <c r="CO79" s="671"/>
      <c r="CP79" s="671"/>
      <c r="CQ79" s="347"/>
      <c r="CR79" s="347"/>
      <c r="CS79" s="347"/>
      <c r="CT79" s="347"/>
      <c r="CU79" s="347"/>
      <c r="CV79" s="347"/>
      <c r="CW79" s="671"/>
      <c r="CX79" s="671"/>
      <c r="CY79" s="347"/>
      <c r="CZ79" s="347"/>
      <c r="DA79" s="347"/>
      <c r="DB79" s="347"/>
      <c r="DC79" s="347"/>
      <c r="DD79" s="347"/>
      <c r="DE79" s="671"/>
      <c r="DF79" s="671"/>
      <c r="DG79" s="347"/>
      <c r="DH79" s="347"/>
      <c r="DI79" s="347"/>
      <c r="DJ79" s="347"/>
      <c r="DK79" s="347"/>
      <c r="DL79" s="347"/>
    </row>
    <row r="80" spans="27:116" ht="38.25" hidden="1" customHeight="1" x14ac:dyDescent="0.25">
      <c r="AA80" s="347"/>
      <c r="AB80" s="347"/>
      <c r="AC80" s="671"/>
      <c r="AD80" s="671"/>
      <c r="AE80" s="671"/>
      <c r="AF80" s="671"/>
      <c r="AG80" s="347"/>
      <c r="AH80" s="347"/>
      <c r="AI80" s="347"/>
      <c r="AJ80" s="347"/>
      <c r="AK80" s="671"/>
      <c r="AL80" s="671"/>
      <c r="AM80" s="347"/>
      <c r="AN80" s="347"/>
      <c r="AO80" s="347"/>
      <c r="AP80" s="347"/>
      <c r="AQ80" s="347"/>
      <c r="AR80" s="347"/>
      <c r="AS80" s="671"/>
      <c r="AT80" s="671"/>
      <c r="AU80" s="347"/>
      <c r="AV80" s="347"/>
      <c r="AW80" s="347"/>
      <c r="AX80" s="347"/>
      <c r="AY80" s="347"/>
      <c r="AZ80" s="347"/>
      <c r="BA80" s="671"/>
      <c r="BB80" s="671"/>
      <c r="BC80" s="347"/>
      <c r="BD80" s="347"/>
      <c r="BE80" s="347"/>
      <c r="BF80" s="347"/>
      <c r="BG80" s="347"/>
      <c r="BH80" s="347"/>
      <c r="BI80" s="671"/>
      <c r="BJ80" s="671"/>
      <c r="BK80" s="347"/>
      <c r="BL80" s="347"/>
      <c r="BM80" s="347"/>
      <c r="BN80" s="347"/>
      <c r="BO80" s="347"/>
      <c r="BP80" s="347"/>
      <c r="BQ80" s="671"/>
      <c r="BR80" s="671"/>
      <c r="BS80" s="365"/>
      <c r="BT80" s="347"/>
      <c r="BU80" s="347"/>
      <c r="BV80" s="347"/>
      <c r="BW80" s="347"/>
      <c r="BX80" s="347"/>
      <c r="BY80" s="671"/>
      <c r="BZ80" s="671"/>
      <c r="CA80" s="347"/>
      <c r="CB80" s="347"/>
      <c r="CC80" s="347"/>
      <c r="CD80" s="347"/>
      <c r="CE80" s="347"/>
      <c r="CF80" s="347"/>
      <c r="CG80" s="671"/>
      <c r="CH80" s="671"/>
      <c r="CI80" s="347"/>
      <c r="CJ80" s="347"/>
      <c r="CK80" s="347"/>
      <c r="CL80" s="347"/>
      <c r="CM80" s="347"/>
      <c r="CN80" s="347"/>
      <c r="CO80" s="671"/>
      <c r="CP80" s="671"/>
      <c r="CQ80" s="347"/>
      <c r="CR80" s="347"/>
      <c r="CS80" s="347"/>
      <c r="CT80" s="347"/>
      <c r="CU80" s="347"/>
      <c r="CV80" s="347"/>
      <c r="CW80" s="671"/>
      <c r="CX80" s="671"/>
      <c r="CY80" s="347"/>
      <c r="CZ80" s="347"/>
      <c r="DA80" s="347"/>
      <c r="DB80" s="347"/>
      <c r="DC80" s="347"/>
      <c r="DD80" s="347"/>
      <c r="DE80" s="671"/>
      <c r="DF80" s="671"/>
      <c r="DG80" s="347"/>
      <c r="DH80" s="347"/>
      <c r="DI80" s="347"/>
      <c r="DJ80" s="347"/>
      <c r="DK80" s="347"/>
      <c r="DL80" s="347"/>
    </row>
    <row r="81" spans="16:116" ht="38.25" hidden="1" customHeight="1" x14ac:dyDescent="0.25">
      <c r="AA81" s="347"/>
      <c r="AB81" s="347"/>
      <c r="AC81" s="671"/>
      <c r="AD81" s="671"/>
      <c r="AE81" s="671"/>
      <c r="AF81" s="671"/>
      <c r="AG81" s="347"/>
      <c r="AH81" s="347"/>
      <c r="AI81" s="347"/>
      <c r="AJ81" s="347"/>
      <c r="AK81" s="671"/>
      <c r="AL81" s="671"/>
      <c r="AM81" s="347"/>
      <c r="AN81" s="347"/>
      <c r="AO81" s="347"/>
      <c r="AP81" s="347"/>
      <c r="AQ81" s="347"/>
      <c r="AR81" s="347"/>
      <c r="AS81" s="671"/>
      <c r="AT81" s="671"/>
      <c r="AU81" s="347"/>
      <c r="AV81" s="347"/>
      <c r="AW81" s="347"/>
      <c r="AX81" s="347"/>
      <c r="AY81" s="347"/>
      <c r="AZ81" s="347"/>
      <c r="BA81" s="671"/>
      <c r="BB81" s="671"/>
      <c r="BC81" s="347"/>
      <c r="BD81" s="347"/>
      <c r="BE81" s="347"/>
      <c r="BF81" s="347"/>
      <c r="BG81" s="347"/>
      <c r="BH81" s="347"/>
      <c r="BI81" s="671"/>
      <c r="BJ81" s="671"/>
      <c r="BK81" s="347"/>
      <c r="BL81" s="347"/>
      <c r="BM81" s="347"/>
      <c r="BN81" s="347"/>
      <c r="BO81" s="347"/>
      <c r="BP81" s="347"/>
      <c r="BQ81" s="671"/>
      <c r="BR81" s="671"/>
      <c r="BS81" s="365"/>
      <c r="BT81" s="347"/>
      <c r="BU81" s="347"/>
      <c r="BV81" s="347"/>
      <c r="BW81" s="347"/>
      <c r="BX81" s="347"/>
      <c r="BY81" s="671"/>
      <c r="BZ81" s="671"/>
      <c r="CA81" s="347"/>
      <c r="CB81" s="347"/>
      <c r="CC81" s="347"/>
      <c r="CD81" s="347"/>
      <c r="CE81" s="347"/>
      <c r="CF81" s="347"/>
      <c r="CG81" s="671"/>
      <c r="CH81" s="671"/>
      <c r="CI81" s="347"/>
      <c r="CJ81" s="347"/>
      <c r="CK81" s="347"/>
      <c r="CL81" s="347"/>
      <c r="CM81" s="347"/>
      <c r="CN81" s="347"/>
      <c r="CO81" s="671"/>
      <c r="CP81" s="671"/>
      <c r="CQ81" s="347"/>
      <c r="CR81" s="347"/>
      <c r="CS81" s="347"/>
      <c r="CT81" s="347"/>
      <c r="CU81" s="347"/>
      <c r="CV81" s="347"/>
      <c r="CW81" s="671"/>
      <c r="CX81" s="671"/>
      <c r="CY81" s="347"/>
      <c r="CZ81" s="347"/>
      <c r="DA81" s="347"/>
      <c r="DB81" s="347"/>
      <c r="DC81" s="347"/>
      <c r="DD81" s="347"/>
      <c r="DE81" s="671"/>
      <c r="DF81" s="671"/>
      <c r="DG81" s="347"/>
      <c r="DH81" s="347"/>
      <c r="DI81" s="347"/>
      <c r="DJ81" s="347"/>
      <c r="DK81" s="347"/>
      <c r="DL81" s="347"/>
    </row>
    <row r="82" spans="16:116" ht="38.25" hidden="1" customHeight="1" x14ac:dyDescent="0.25"/>
    <row r="83" spans="16:116" ht="38.25" hidden="1" customHeight="1" x14ac:dyDescent="0.25"/>
    <row r="84" spans="16:116" ht="38.25" hidden="1" customHeight="1" x14ac:dyDescent="0.25"/>
    <row r="85" spans="16:116" ht="38.25" hidden="1" customHeight="1" x14ac:dyDescent="0.25"/>
    <row r="86" spans="16:116" ht="38.25" hidden="1" customHeight="1" x14ac:dyDescent="0.25"/>
    <row r="87" spans="16:116" ht="38.25" hidden="1" customHeight="1" x14ac:dyDescent="0.25"/>
    <row r="88" spans="16:116" ht="38.25" hidden="1" customHeight="1" x14ac:dyDescent="0.25"/>
    <row r="89" spans="16:116" ht="38.25" hidden="1" customHeight="1" x14ac:dyDescent="0.25"/>
    <row r="90" spans="16:116" ht="38.25" hidden="1" customHeight="1" x14ac:dyDescent="0.25"/>
    <row r="91" spans="16:116" ht="38.25" customHeight="1" x14ac:dyDescent="0.25">
      <c r="P91" s="552">
        <f>SUM(P22:P61)</f>
        <v>5</v>
      </c>
      <c r="Q91" s="552">
        <f>SUM(Q22:Q61)</f>
        <v>1.0000000000000004</v>
      </c>
    </row>
  </sheetData>
  <sheetProtection algorithmName="SHA-512" hashValue="k1YR6hRB4FYBO5aGatTPQYb4mFJVyA7mCOVwUHbLW+3FCFgJqlauX+ptjbvsQcq9Rok/FjNc+hUXE6MVWsVKZg==" saltValue="Y2+MkFxZJO5FYImT1osPXw==" spinCount="100000" sheet="1" objects="1" scenarios="1"/>
  <mergeCells count="840">
    <mergeCell ref="EV53:EV61"/>
    <mergeCell ref="EW53:EW61"/>
    <mergeCell ref="EX53:EX61"/>
    <mergeCell ref="EK53:EK54"/>
    <mergeCell ref="EL53:EL54"/>
    <mergeCell ref="EJ58:EJ60"/>
    <mergeCell ref="EK58:EK60"/>
    <mergeCell ref="EL58:EL60"/>
    <mergeCell ref="EM53:EM61"/>
    <mergeCell ref="EN53:EN61"/>
    <mergeCell ref="EO53:EO61"/>
    <mergeCell ref="ES53:ES54"/>
    <mergeCell ref="ET53:ET54"/>
    <mergeCell ref="EU53:EU54"/>
    <mergeCell ref="ES58:ES60"/>
    <mergeCell ref="ET58:ET60"/>
    <mergeCell ref="EU58:EU60"/>
    <mergeCell ref="EU49:EU50"/>
    <mergeCell ref="EU51:EU52"/>
    <mergeCell ref="EL51:EL52"/>
    <mergeCell ref="EM48:EM52"/>
    <mergeCell ref="EN48:EN52"/>
    <mergeCell ref="EO48:EO52"/>
    <mergeCell ref="ES49:ES50"/>
    <mergeCell ref="ET49:ET50"/>
    <mergeCell ref="ES51:ES52"/>
    <mergeCell ref="ET51:ET52"/>
    <mergeCell ref="EV48:EV52"/>
    <mergeCell ref="EW48:EW52"/>
    <mergeCell ref="EX48:EX52"/>
    <mergeCell ref="DR53:DR54"/>
    <mergeCell ref="DS53:DS54"/>
    <mergeCell ref="DT53:DT54"/>
    <mergeCell ref="DR58:DR60"/>
    <mergeCell ref="DS58:DS60"/>
    <mergeCell ref="DT58:DT60"/>
    <mergeCell ref="DU53:DU61"/>
    <mergeCell ref="DV53:DV61"/>
    <mergeCell ref="DW53:DW61"/>
    <mergeCell ref="EA53:EA54"/>
    <mergeCell ref="EB53:EB54"/>
    <mergeCell ref="EC53:EC54"/>
    <mergeCell ref="EA58:EA60"/>
    <mergeCell ref="EB58:EB60"/>
    <mergeCell ref="EC58:EC60"/>
    <mergeCell ref="ED53:ED61"/>
    <mergeCell ref="EE53:EE61"/>
    <mergeCell ref="EF53:EF61"/>
    <mergeCell ref="EJ53:EJ54"/>
    <mergeCell ref="EK51:EK52"/>
    <mergeCell ref="EL49:EL50"/>
    <mergeCell ref="EV39:EV47"/>
    <mergeCell ref="EW39:EW47"/>
    <mergeCell ref="EX39:EX47"/>
    <mergeCell ref="DR49:DR50"/>
    <mergeCell ref="DR51:DR52"/>
    <mergeCell ref="DS49:DS50"/>
    <mergeCell ref="DS51:DS52"/>
    <mergeCell ref="DT49:DT50"/>
    <mergeCell ref="DT51:DT52"/>
    <mergeCell ref="DU48:DU52"/>
    <mergeCell ref="DV48:DV52"/>
    <mergeCell ref="DW48:DW52"/>
    <mergeCell ref="EA49:EA50"/>
    <mergeCell ref="EA51:EA52"/>
    <mergeCell ref="EB49:EB50"/>
    <mergeCell ref="EB51:EB52"/>
    <mergeCell ref="EC49:EC50"/>
    <mergeCell ref="EC51:EC52"/>
    <mergeCell ref="ED48:ED52"/>
    <mergeCell ref="EE48:EE52"/>
    <mergeCell ref="EF48:EF52"/>
    <mergeCell ref="EJ49:EJ50"/>
    <mergeCell ref="EJ51:EJ52"/>
    <mergeCell ref="EK49:EK50"/>
    <mergeCell ref="EM39:EM47"/>
    <mergeCell ref="EN39:EN47"/>
    <mergeCell ref="EO39:EO47"/>
    <mergeCell ref="ES39:ES42"/>
    <mergeCell ref="ET39:ET42"/>
    <mergeCell ref="EU39:EU42"/>
    <mergeCell ref="ES43:ES45"/>
    <mergeCell ref="ET43:ET45"/>
    <mergeCell ref="EU43:EU45"/>
    <mergeCell ref="ES46:ES47"/>
    <mergeCell ref="ET46:ET47"/>
    <mergeCell ref="EU46:EU47"/>
    <mergeCell ref="EJ39:EJ42"/>
    <mergeCell ref="EK39:EK42"/>
    <mergeCell ref="EL39:EL42"/>
    <mergeCell ref="EJ43:EJ45"/>
    <mergeCell ref="EK43:EK45"/>
    <mergeCell ref="EL43:EL45"/>
    <mergeCell ref="EJ46:EJ47"/>
    <mergeCell ref="EK46:EK47"/>
    <mergeCell ref="EL46:EL47"/>
    <mergeCell ref="EB39:EB42"/>
    <mergeCell ref="EB43:EB45"/>
    <mergeCell ref="EB46:EB47"/>
    <mergeCell ref="EC39:EC42"/>
    <mergeCell ref="EC43:EC45"/>
    <mergeCell ref="EC46:EC47"/>
    <mergeCell ref="ED39:ED47"/>
    <mergeCell ref="EE39:EE47"/>
    <mergeCell ref="EF39:EF47"/>
    <mergeCell ref="EV22:EV36"/>
    <mergeCell ref="EW22:EW36"/>
    <mergeCell ref="EX22:EX36"/>
    <mergeCell ref="AP37:AP38"/>
    <mergeCell ref="DU37:DU38"/>
    <mergeCell ref="DV37:DV38"/>
    <mergeCell ref="DW37:DW38"/>
    <mergeCell ref="ED37:ED38"/>
    <mergeCell ref="EE37:EE38"/>
    <mergeCell ref="EF37:EF38"/>
    <mergeCell ref="EM37:EM38"/>
    <mergeCell ref="EN37:EN38"/>
    <mergeCell ref="EO37:EO38"/>
    <mergeCell ref="EV37:EV38"/>
    <mergeCell ref="EW37:EW38"/>
    <mergeCell ref="EX37:EX38"/>
    <mergeCell ref="BF37:BF38"/>
    <mergeCell ref="DA37:DA38"/>
    <mergeCell ref="DB37:DB38"/>
    <mergeCell ref="DI37:DI38"/>
    <mergeCell ref="DJ37:DJ38"/>
    <mergeCell ref="BV37:BV38"/>
    <mergeCell ref="CC37:CC38"/>
    <mergeCell ref="CD37:CD38"/>
    <mergeCell ref="DA53:DA61"/>
    <mergeCell ref="DB53:DB61"/>
    <mergeCell ref="DH53:DH54"/>
    <mergeCell ref="DH58:DH60"/>
    <mergeCell ref="DI53:DI61"/>
    <mergeCell ref="DJ53:DJ61"/>
    <mergeCell ref="DG51:DG52"/>
    <mergeCell ref="DG49:DG50"/>
    <mergeCell ref="DG53:DG54"/>
    <mergeCell ref="DG58:DG60"/>
    <mergeCell ref="DJ48:DJ52"/>
    <mergeCell ref="CR53:CR54"/>
    <mergeCell ref="CQ58:CQ60"/>
    <mergeCell ref="CR58:CR60"/>
    <mergeCell ref="CS53:CS61"/>
    <mergeCell ref="CT53:CT61"/>
    <mergeCell ref="CY53:CY54"/>
    <mergeCell ref="CZ53:CZ54"/>
    <mergeCell ref="CY58:CY60"/>
    <mergeCell ref="CZ58:CZ60"/>
    <mergeCell ref="CC53:CC61"/>
    <mergeCell ref="CD53:CD61"/>
    <mergeCell ref="CI53:CI54"/>
    <mergeCell ref="CJ53:CJ54"/>
    <mergeCell ref="CI58:CI60"/>
    <mergeCell ref="CK53:CK61"/>
    <mergeCell ref="CL53:CL61"/>
    <mergeCell ref="CQ53:CQ54"/>
    <mergeCell ref="CJ58:CJ60"/>
    <mergeCell ref="BM53:BM61"/>
    <mergeCell ref="BN53:BN61"/>
    <mergeCell ref="BS53:BS54"/>
    <mergeCell ref="BT53:BT54"/>
    <mergeCell ref="BS58:BS60"/>
    <mergeCell ref="BT58:BT60"/>
    <mergeCell ref="BU53:BU61"/>
    <mergeCell ref="BV53:BV61"/>
    <mergeCell ref="CB53:CB54"/>
    <mergeCell ref="CA53:CA54"/>
    <mergeCell ref="CA58:CA60"/>
    <mergeCell ref="CB58:CB60"/>
    <mergeCell ref="BD53:BD54"/>
    <mergeCell ref="BC53:BC54"/>
    <mergeCell ref="BD58:BD60"/>
    <mergeCell ref="BC58:BC60"/>
    <mergeCell ref="BE53:BE61"/>
    <mergeCell ref="BF53:BF61"/>
    <mergeCell ref="BK53:BK54"/>
    <mergeCell ref="BL53:BL54"/>
    <mergeCell ref="BK58:BK60"/>
    <mergeCell ref="BL58:BL60"/>
    <mergeCell ref="AU53:AU54"/>
    <mergeCell ref="AV53:AV54"/>
    <mergeCell ref="AU58:AU60"/>
    <mergeCell ref="AV58:AV60"/>
    <mergeCell ref="AW53:AW61"/>
    <mergeCell ref="AX53:AX61"/>
    <mergeCell ref="AO53:AO61"/>
    <mergeCell ref="AP53:AP61"/>
    <mergeCell ref="Y53:Y61"/>
    <mergeCell ref="Z53:Z61"/>
    <mergeCell ref="AG53:AG61"/>
    <mergeCell ref="AH53:AH61"/>
    <mergeCell ref="AF53:AF54"/>
    <mergeCell ref="AE53:AE54"/>
    <mergeCell ref="AF58:AF60"/>
    <mergeCell ref="AE58:AE60"/>
    <mergeCell ref="AN53:AN54"/>
    <mergeCell ref="AM53:AM54"/>
    <mergeCell ref="AN58:AN60"/>
    <mergeCell ref="AM58:AM60"/>
    <mergeCell ref="CY49:CY50"/>
    <mergeCell ref="CZ49:CZ50"/>
    <mergeCell ref="CY51:CY52"/>
    <mergeCell ref="CZ51:CZ52"/>
    <mergeCell ref="DA48:DA52"/>
    <mergeCell ref="DB48:DB52"/>
    <mergeCell ref="DI39:DI47"/>
    <mergeCell ref="DH39:DH42"/>
    <mergeCell ref="DH43:DH45"/>
    <mergeCell ref="DH46:DH47"/>
    <mergeCell ref="DG39:DG42"/>
    <mergeCell ref="DG43:DG45"/>
    <mergeCell ref="DH49:DH50"/>
    <mergeCell ref="DH51:DH52"/>
    <mergeCell ref="DI48:DI52"/>
    <mergeCell ref="DA39:DA47"/>
    <mergeCell ref="DB39:DB47"/>
    <mergeCell ref="DJ39:DJ47"/>
    <mergeCell ref="DG46:DG47"/>
    <mergeCell ref="CJ51:CJ52"/>
    <mergeCell ref="CK48:CK52"/>
    <mergeCell ref="CL48:CL52"/>
    <mergeCell ref="CQ49:CQ50"/>
    <mergeCell ref="CR49:CR50"/>
    <mergeCell ref="CQ51:CQ52"/>
    <mergeCell ref="CR51:CR52"/>
    <mergeCell ref="CS48:CS52"/>
    <mergeCell ref="CT48:CT52"/>
    <mergeCell ref="CR39:CR42"/>
    <mergeCell ref="CQ43:CQ45"/>
    <mergeCell ref="CR43:CR45"/>
    <mergeCell ref="CQ46:CQ47"/>
    <mergeCell ref="CR46:CR47"/>
    <mergeCell ref="CS39:CS47"/>
    <mergeCell ref="CT39:CT47"/>
    <mergeCell ref="CY39:CY42"/>
    <mergeCell ref="CZ39:CZ42"/>
    <mergeCell ref="CY43:CY45"/>
    <mergeCell ref="CZ43:CZ45"/>
    <mergeCell ref="CY46:CY47"/>
    <mergeCell ref="CZ46:CZ47"/>
    <mergeCell ref="M49:M50"/>
    <mergeCell ref="M51:M52"/>
    <mergeCell ref="N49:N50"/>
    <mergeCell ref="N51:N52"/>
    <mergeCell ref="O49:O50"/>
    <mergeCell ref="O51:O52"/>
    <mergeCell ref="K51:K52"/>
    <mergeCell ref="K49:K50"/>
    <mergeCell ref="CB39:CB42"/>
    <mergeCell ref="CA43:CA45"/>
    <mergeCell ref="CB43:CB45"/>
    <mergeCell ref="CA46:CA47"/>
    <mergeCell ref="CB46:CB47"/>
    <mergeCell ref="BL46:BL47"/>
    <mergeCell ref="BM39:BM47"/>
    <mergeCell ref="BN39:BN47"/>
    <mergeCell ref="Y39:Y47"/>
    <mergeCell ref="Z39:Z47"/>
    <mergeCell ref="AG39:AG47"/>
    <mergeCell ref="AH39:AH47"/>
    <mergeCell ref="AF39:AF42"/>
    <mergeCell ref="AF43:AF45"/>
    <mergeCell ref="AF46:AF47"/>
    <mergeCell ref="AE39:AE42"/>
    <mergeCell ref="CI43:CI45"/>
    <mergeCell ref="CJ43:CJ45"/>
    <mergeCell ref="CI46:CI47"/>
    <mergeCell ref="CJ46:CJ47"/>
    <mergeCell ref="BS39:BS42"/>
    <mergeCell ref="BT39:BT42"/>
    <mergeCell ref="BS43:BS45"/>
    <mergeCell ref="BT43:BT45"/>
    <mergeCell ref="BS46:BS47"/>
    <mergeCell ref="BT46:BT47"/>
    <mergeCell ref="BU39:BU47"/>
    <mergeCell ref="BV39:BV47"/>
    <mergeCell ref="CA39:CA42"/>
    <mergeCell ref="CC39:CC47"/>
    <mergeCell ref="CD39:CD47"/>
    <mergeCell ref="CI39:CI42"/>
    <mergeCell ref="CJ39:CJ42"/>
    <mergeCell ref="AE43:AE45"/>
    <mergeCell ref="AE46:AE47"/>
    <mergeCell ref="AM46:AM47"/>
    <mergeCell ref="AN39:AN42"/>
    <mergeCell ref="AN43:AN45"/>
    <mergeCell ref="AN46:AN47"/>
    <mergeCell ref="AO39:AO47"/>
    <mergeCell ref="BN37:BN38"/>
    <mergeCell ref="BU37:BU38"/>
    <mergeCell ref="AP39:AP47"/>
    <mergeCell ref="AU39:AU42"/>
    <mergeCell ref="AV39:AV42"/>
    <mergeCell ref="AU43:AU45"/>
    <mergeCell ref="AV43:AV45"/>
    <mergeCell ref="AU46:AU47"/>
    <mergeCell ref="AV46:AV47"/>
    <mergeCell ref="AX39:AX47"/>
    <mergeCell ref="AW39:AW47"/>
    <mergeCell ref="BC39:BC42"/>
    <mergeCell ref="BD39:BD42"/>
    <mergeCell ref="BF39:BF47"/>
    <mergeCell ref="BL39:BL42"/>
    <mergeCell ref="BK39:BK42"/>
    <mergeCell ref="BK43:BK45"/>
    <mergeCell ref="BL43:BL45"/>
    <mergeCell ref="BK46:BK47"/>
    <mergeCell ref="CC22:CC36"/>
    <mergeCell ref="CD22:CD36"/>
    <mergeCell ref="BM37:BM38"/>
    <mergeCell ref="AW37:AW38"/>
    <mergeCell ref="AX37:AX38"/>
    <mergeCell ref="BE37:BE38"/>
    <mergeCell ref="CR37:CR38"/>
    <mergeCell ref="BK22:BK25"/>
    <mergeCell ref="CI34:CI36"/>
    <mergeCell ref="CJ34:CJ36"/>
    <mergeCell ref="BC37:BC38"/>
    <mergeCell ref="BD37:BD38"/>
    <mergeCell ref="BK37:BK38"/>
    <mergeCell ref="BL37:BL38"/>
    <mergeCell ref="AX22:AX36"/>
    <mergeCell ref="BE22:BE36"/>
    <mergeCell ref="BF22:BF36"/>
    <mergeCell ref="BC34:BC36"/>
    <mergeCell ref="BD34:BD36"/>
    <mergeCell ref="BD26:BD30"/>
    <mergeCell ref="BD31:BD33"/>
    <mergeCell ref="BC43:BC45"/>
    <mergeCell ref="AM39:AM42"/>
    <mergeCell ref="AM43:AM45"/>
    <mergeCell ref="CK39:CK47"/>
    <mergeCell ref="CL39:CL47"/>
    <mergeCell ref="CQ39:CQ42"/>
    <mergeCell ref="BT34:BT36"/>
    <mergeCell ref="CA34:CA36"/>
    <mergeCell ref="CB34:CB36"/>
    <mergeCell ref="BS26:BS30"/>
    <mergeCell ref="BT26:BT30"/>
    <mergeCell ref="BS37:BS38"/>
    <mergeCell ref="BK26:BK30"/>
    <mergeCell ref="BV22:BV36"/>
    <mergeCell ref="CI22:CI25"/>
    <mergeCell ref="CI26:CI30"/>
    <mergeCell ref="CI31:CI33"/>
    <mergeCell ref="BM22:BM36"/>
    <mergeCell ref="BN22:BN36"/>
    <mergeCell ref="BU22:BU36"/>
    <mergeCell ref="BC22:BC25"/>
    <mergeCell ref="BD22:BD25"/>
    <mergeCell ref="BC26:BC30"/>
    <mergeCell ref="AN22:AN25"/>
    <mergeCell ref="AU22:AU25"/>
    <mergeCell ref="A6:B6"/>
    <mergeCell ref="C6:H6"/>
    <mergeCell ref="A7:B7"/>
    <mergeCell ref="C7:H7"/>
    <mergeCell ref="A8:B8"/>
    <mergeCell ref="C8:H8"/>
    <mergeCell ref="A1:A3"/>
    <mergeCell ref="B1:Z1"/>
    <mergeCell ref="AB1:AC3"/>
    <mergeCell ref="B2:Z2"/>
    <mergeCell ref="B3:K3"/>
    <mergeCell ref="L3:Z3"/>
    <mergeCell ref="A12:B12"/>
    <mergeCell ref="C12:H12"/>
    <mergeCell ref="A13:B13"/>
    <mergeCell ref="C13:H13"/>
    <mergeCell ref="A14:B15"/>
    <mergeCell ref="H14:H15"/>
    <mergeCell ref="A9:B9"/>
    <mergeCell ref="C9:H9"/>
    <mergeCell ref="A10:B10"/>
    <mergeCell ref="C10:H10"/>
    <mergeCell ref="A11:B11"/>
    <mergeCell ref="C11:H11"/>
    <mergeCell ref="A19:B21"/>
    <mergeCell ref="C19:C21"/>
    <mergeCell ref="D19:I19"/>
    <mergeCell ref="J19:R19"/>
    <mergeCell ref="S19:T19"/>
    <mergeCell ref="U19:AB20"/>
    <mergeCell ref="K20:K21"/>
    <mergeCell ref="L20:L21"/>
    <mergeCell ref="M20:M21"/>
    <mergeCell ref="N20:N21"/>
    <mergeCell ref="DX19:EF19"/>
    <mergeCell ref="EG19:EO19"/>
    <mergeCell ref="EP19:EX19"/>
    <mergeCell ref="D20:D21"/>
    <mergeCell ref="E20:E21"/>
    <mergeCell ref="F20:F21"/>
    <mergeCell ref="G20:G21"/>
    <mergeCell ref="H20:H21"/>
    <mergeCell ref="I20:I21"/>
    <mergeCell ref="J20:J21"/>
    <mergeCell ref="BY19:CF20"/>
    <mergeCell ref="CG19:CN20"/>
    <mergeCell ref="CO19:CV20"/>
    <mergeCell ref="CW19:DD20"/>
    <mergeCell ref="DE19:DL20"/>
    <mergeCell ref="DO19:DW19"/>
    <mergeCell ref="DO20:DQ20"/>
    <mergeCell ref="DR20:DT20"/>
    <mergeCell ref="DU20:DW20"/>
    <mergeCell ref="AC19:AJ20"/>
    <mergeCell ref="AK19:AR20"/>
    <mergeCell ref="AS19:AZ20"/>
    <mergeCell ref="BA19:BH20"/>
    <mergeCell ref="BI19:BP20"/>
    <mergeCell ref="EP20:ER20"/>
    <mergeCell ref="ES20:EU20"/>
    <mergeCell ref="EV20:EX20"/>
    <mergeCell ref="D22:D36"/>
    <mergeCell ref="E22:E36"/>
    <mergeCell ref="F22:F36"/>
    <mergeCell ref="G22:G36"/>
    <mergeCell ref="H22:H36"/>
    <mergeCell ref="DX20:DZ20"/>
    <mergeCell ref="EA20:EC20"/>
    <mergeCell ref="ED20:EF20"/>
    <mergeCell ref="EG20:EI20"/>
    <mergeCell ref="EJ20:EL20"/>
    <mergeCell ref="EM20:EO20"/>
    <mergeCell ref="O20:O21"/>
    <mergeCell ref="P20:P21"/>
    <mergeCell ref="Q20:Q21"/>
    <mergeCell ref="R20:R21"/>
    <mergeCell ref="S20:S21"/>
    <mergeCell ref="T20:T21"/>
    <mergeCell ref="BQ19:BX20"/>
    <mergeCell ref="J31:J33"/>
    <mergeCell ref="J34:J36"/>
    <mergeCell ref="Y22:Y36"/>
    <mergeCell ref="I22:I36"/>
    <mergeCell ref="J22:J25"/>
    <mergeCell ref="K22:K25"/>
    <mergeCell ref="L22:L25"/>
    <mergeCell ref="M22:M25"/>
    <mergeCell ref="N22:N25"/>
    <mergeCell ref="K31:K33"/>
    <mergeCell ref="L31:L33"/>
    <mergeCell ref="M31:M33"/>
    <mergeCell ref="K26:K30"/>
    <mergeCell ref="L26:L30"/>
    <mergeCell ref="M26:M30"/>
    <mergeCell ref="N26:N30"/>
    <mergeCell ref="N31:N33"/>
    <mergeCell ref="K34:K36"/>
    <mergeCell ref="L34:L36"/>
    <mergeCell ref="M34:M36"/>
    <mergeCell ref="N34:N36"/>
    <mergeCell ref="AM26:AM30"/>
    <mergeCell ref="AE31:AE33"/>
    <mergeCell ref="O22:O25"/>
    <mergeCell ref="P22:P25"/>
    <mergeCell ref="Q22:Q25"/>
    <mergeCell ref="W22:W25"/>
    <mergeCell ref="X22:X25"/>
    <mergeCell ref="Q26:Q30"/>
    <mergeCell ref="W26:W30"/>
    <mergeCell ref="X26:X30"/>
    <mergeCell ref="AE22:AE25"/>
    <mergeCell ref="AF22:AF25"/>
    <mergeCell ref="AM22:AM25"/>
    <mergeCell ref="CK22:CK36"/>
    <mergeCell ref="CL22:CL36"/>
    <mergeCell ref="CS22:CS36"/>
    <mergeCell ref="CQ34:CQ36"/>
    <mergeCell ref="CR34:CR36"/>
    <mergeCell ref="CY34:CY36"/>
    <mergeCell ref="CZ34:CZ36"/>
    <mergeCell ref="DH26:DH30"/>
    <mergeCell ref="CT22:CT36"/>
    <mergeCell ref="DH34:DH36"/>
    <mergeCell ref="DH22:DH25"/>
    <mergeCell ref="CQ31:CQ33"/>
    <mergeCell ref="O34:O36"/>
    <mergeCell ref="Z22:Z36"/>
    <mergeCell ref="AG22:AG36"/>
    <mergeCell ref="AH22:AH36"/>
    <mergeCell ref="R26:R30"/>
    <mergeCell ref="R31:R33"/>
    <mergeCell ref="R34:R36"/>
    <mergeCell ref="CJ22:CJ25"/>
    <mergeCell ref="CQ22:CQ25"/>
    <mergeCell ref="O26:O30"/>
    <mergeCell ref="P26:P30"/>
    <mergeCell ref="O31:O33"/>
    <mergeCell ref="P31:P33"/>
    <mergeCell ref="Q31:Q33"/>
    <mergeCell ref="W31:W33"/>
    <mergeCell ref="X31:X33"/>
    <mergeCell ref="X34:X36"/>
    <mergeCell ref="AE34:AE36"/>
    <mergeCell ref="BK34:BK36"/>
    <mergeCell ref="BL34:BL36"/>
    <mergeCell ref="BS34:BS36"/>
    <mergeCell ref="CJ26:CJ30"/>
    <mergeCell ref="CQ26:CQ30"/>
    <mergeCell ref="CJ31:CJ33"/>
    <mergeCell ref="EL26:EL30"/>
    <mergeCell ref="EJ31:EJ33"/>
    <mergeCell ref="EA22:EA25"/>
    <mergeCell ref="EB22:EB25"/>
    <mergeCell ref="EK31:EK33"/>
    <mergeCell ref="EL31:EL33"/>
    <mergeCell ref="DS22:DS25"/>
    <mergeCell ref="DT22:DT25"/>
    <mergeCell ref="DS26:DS30"/>
    <mergeCell ref="DT26:DT30"/>
    <mergeCell ref="DU22:DU36"/>
    <mergeCell ref="DV22:DV36"/>
    <mergeCell ref="DW22:DW36"/>
    <mergeCell ref="DS34:DS36"/>
    <mergeCell ref="EA34:EA36"/>
    <mergeCell ref="EB34:EB36"/>
    <mergeCell ref="EC34:EC36"/>
    <mergeCell ref="DT34:DT36"/>
    <mergeCell ref="ET22:ET25"/>
    <mergeCell ref="EU22:EU25"/>
    <mergeCell ref="ES26:ES30"/>
    <mergeCell ref="ET26:ET30"/>
    <mergeCell ref="EU26:EU30"/>
    <mergeCell ref="EC22:EC25"/>
    <mergeCell ref="EA26:EA30"/>
    <mergeCell ref="EB26:EB30"/>
    <mergeCell ref="EC26:EC30"/>
    <mergeCell ref="ED22:ED36"/>
    <mergeCell ref="EE22:EE36"/>
    <mergeCell ref="EF22:EF36"/>
    <mergeCell ref="EM22:EM36"/>
    <mergeCell ref="EN22:EN36"/>
    <mergeCell ref="EO22:EO36"/>
    <mergeCell ref="EJ34:EJ36"/>
    <mergeCell ref="EK34:EK36"/>
    <mergeCell ref="EL34:EL36"/>
    <mergeCell ref="ES34:ES36"/>
    <mergeCell ref="EJ22:EJ25"/>
    <mergeCell ref="EK22:EK25"/>
    <mergeCell ref="EL22:EL25"/>
    <mergeCell ref="EJ26:EJ30"/>
    <mergeCell ref="EK26:EK30"/>
    <mergeCell ref="BK31:BK33"/>
    <mergeCell ref="BL31:BL33"/>
    <mergeCell ref="BS31:BS33"/>
    <mergeCell ref="BT31:BT33"/>
    <mergeCell ref="CA31:CA33"/>
    <mergeCell ref="CB31:CB33"/>
    <mergeCell ref="CA22:CA25"/>
    <mergeCell ref="CB22:CB25"/>
    <mergeCell ref="CA26:CA30"/>
    <mergeCell ref="CB26:CB30"/>
    <mergeCell ref="BL22:BL25"/>
    <mergeCell ref="BS22:BS25"/>
    <mergeCell ref="BT22:BT25"/>
    <mergeCell ref="BL26:BL30"/>
    <mergeCell ref="DI22:DI36"/>
    <mergeCell ref="DJ22:DJ36"/>
    <mergeCell ref="CR22:CR25"/>
    <mergeCell ref="CR26:CR30"/>
    <mergeCell ref="DG34:DG36"/>
    <mergeCell ref="DK22:DK36"/>
    <mergeCell ref="ES31:ES33"/>
    <mergeCell ref="ET31:ET33"/>
    <mergeCell ref="EU31:EU33"/>
    <mergeCell ref="DR31:DR33"/>
    <mergeCell ref="DS31:DS33"/>
    <mergeCell ref="DT31:DT33"/>
    <mergeCell ref="EA31:EA33"/>
    <mergeCell ref="EB31:EB33"/>
    <mergeCell ref="EC31:EC33"/>
    <mergeCell ref="CR31:CR33"/>
    <mergeCell ref="CY31:CY33"/>
    <mergeCell ref="CZ31:CZ33"/>
    <mergeCell ref="DG31:DG33"/>
    <mergeCell ref="DH31:DH33"/>
    <mergeCell ref="ET34:ET36"/>
    <mergeCell ref="DB22:DB36"/>
    <mergeCell ref="DR22:DR25"/>
    <mergeCell ref="ES22:ES25"/>
    <mergeCell ref="P34:P36"/>
    <mergeCell ref="EU34:EU36"/>
    <mergeCell ref="Q34:Q36"/>
    <mergeCell ref="W34:W36"/>
    <mergeCell ref="AO22:AO36"/>
    <mergeCell ref="AP22:AP36"/>
    <mergeCell ref="AW22:AW36"/>
    <mergeCell ref="AV22:AV25"/>
    <mergeCell ref="DR26:DR30"/>
    <mergeCell ref="CY22:CY25"/>
    <mergeCell ref="CZ22:CZ25"/>
    <mergeCell ref="DG22:DG25"/>
    <mergeCell ref="CY26:CY30"/>
    <mergeCell ref="CZ26:CZ30"/>
    <mergeCell ref="DG26:DG30"/>
    <mergeCell ref="DR34:DR36"/>
    <mergeCell ref="AF31:AF33"/>
    <mergeCell ref="AM31:AM33"/>
    <mergeCell ref="AN31:AN33"/>
    <mergeCell ref="AU31:AU33"/>
    <mergeCell ref="AV31:AV33"/>
    <mergeCell ref="BC31:BC33"/>
    <mergeCell ref="AF34:AF36"/>
    <mergeCell ref="DA22:DA36"/>
    <mergeCell ref="K37:K38"/>
    <mergeCell ref="L37:L38"/>
    <mergeCell ref="M37:M38"/>
    <mergeCell ref="N37:N38"/>
    <mergeCell ref="O37:O38"/>
    <mergeCell ref="P37:P38"/>
    <mergeCell ref="D37:D38"/>
    <mergeCell ref="E37:E38"/>
    <mergeCell ref="J37:J38"/>
    <mergeCell ref="Q37:Q38"/>
    <mergeCell ref="W37:W38"/>
    <mergeCell ref="X37:X38"/>
    <mergeCell ref="AE37:AE38"/>
    <mergeCell ref="AF37:AF38"/>
    <mergeCell ref="AM37:AM38"/>
    <mergeCell ref="AN26:AN30"/>
    <mergeCell ref="AU26:AU30"/>
    <mergeCell ref="AV26:AV30"/>
    <mergeCell ref="AN37:AN38"/>
    <mergeCell ref="AM34:AM36"/>
    <mergeCell ref="R37:R38"/>
    <mergeCell ref="Y37:Y38"/>
    <mergeCell ref="Z37:Z38"/>
    <mergeCell ref="AG37:AG38"/>
    <mergeCell ref="AH37:AH38"/>
    <mergeCell ref="AO37:AO38"/>
    <mergeCell ref="AU37:AU38"/>
    <mergeCell ref="AV37:AV38"/>
    <mergeCell ref="AN34:AN36"/>
    <mergeCell ref="AU34:AU36"/>
    <mergeCell ref="AV34:AV36"/>
    <mergeCell ref="AE26:AE30"/>
    <mergeCell ref="AF26:AF30"/>
    <mergeCell ref="EK37:EK38"/>
    <mergeCell ref="EL37:EL38"/>
    <mergeCell ref="ES37:ES38"/>
    <mergeCell ref="ET37:ET38"/>
    <mergeCell ref="EU37:EU38"/>
    <mergeCell ref="DS37:DS38"/>
    <mergeCell ref="DT37:DT38"/>
    <mergeCell ref="EA37:EA38"/>
    <mergeCell ref="EB37:EB38"/>
    <mergeCell ref="EC37:EC38"/>
    <mergeCell ref="EJ37:EJ38"/>
    <mergeCell ref="CY37:CY38"/>
    <mergeCell ref="CZ37:CZ38"/>
    <mergeCell ref="DG37:DG38"/>
    <mergeCell ref="DH37:DH38"/>
    <mergeCell ref="DR37:DR38"/>
    <mergeCell ref="BT37:BT38"/>
    <mergeCell ref="CA37:CA38"/>
    <mergeCell ref="CB37:CB38"/>
    <mergeCell ref="CI37:CI38"/>
    <mergeCell ref="CJ37:CJ38"/>
    <mergeCell ref="CQ37:CQ38"/>
    <mergeCell ref="CL37:CL38"/>
    <mergeCell ref="CS37:CS38"/>
    <mergeCell ref="CT37:CT38"/>
    <mergeCell ref="CK37:CK38"/>
    <mergeCell ref="DK37:DK38"/>
    <mergeCell ref="BD43:BD45"/>
    <mergeCell ref="BC46:BC47"/>
    <mergeCell ref="BD46:BD47"/>
    <mergeCell ref="BE39:BE47"/>
    <mergeCell ref="AO48:AO52"/>
    <mergeCell ref="AP48:AP52"/>
    <mergeCell ref="AU49:AU50"/>
    <mergeCell ref="AV49:AV50"/>
    <mergeCell ref="AU51:AU52"/>
    <mergeCell ref="AV51:AV52"/>
    <mergeCell ref="AW48:AW52"/>
    <mergeCell ref="AX48:AX52"/>
    <mergeCell ref="BC49:BC50"/>
    <mergeCell ref="BD49:BD50"/>
    <mergeCell ref="X49:X50"/>
    <mergeCell ref="X51:X52"/>
    <mergeCell ref="AN49:AN50"/>
    <mergeCell ref="AM51:AM52"/>
    <mergeCell ref="AN51:AN52"/>
    <mergeCell ref="Y48:Y52"/>
    <mergeCell ref="Z48:Z52"/>
    <mergeCell ref="AG48:AG52"/>
    <mergeCell ref="AH48:AH52"/>
    <mergeCell ref="AF49:AF50"/>
    <mergeCell ref="AE49:AE50"/>
    <mergeCell ref="AE51:AE52"/>
    <mergeCell ref="AF51:AF52"/>
    <mergeCell ref="AM49:AM50"/>
    <mergeCell ref="CB49:CB50"/>
    <mergeCell ref="CA51:CA52"/>
    <mergeCell ref="CB51:CB52"/>
    <mergeCell ref="CC48:CC52"/>
    <mergeCell ref="BC51:BC52"/>
    <mergeCell ref="BD51:BD52"/>
    <mergeCell ref="BE48:BE52"/>
    <mergeCell ref="BF48:BF52"/>
    <mergeCell ref="BK49:BK50"/>
    <mergeCell ref="BK51:BK52"/>
    <mergeCell ref="BU48:BU52"/>
    <mergeCell ref="BV48:BV52"/>
    <mergeCell ref="CA49:CA50"/>
    <mergeCell ref="BL49:BL50"/>
    <mergeCell ref="BL51:BL52"/>
    <mergeCell ref="BM48:BM52"/>
    <mergeCell ref="BN48:BN52"/>
    <mergeCell ref="BS49:BS50"/>
    <mergeCell ref="BT49:BT50"/>
    <mergeCell ref="BS51:BS52"/>
    <mergeCell ref="BT51:BT52"/>
    <mergeCell ref="CD48:CD52"/>
    <mergeCell ref="CI49:CI50"/>
    <mergeCell ref="CJ49:CJ50"/>
    <mergeCell ref="CI51:CI52"/>
    <mergeCell ref="D14:G14"/>
    <mergeCell ref="D15:G15"/>
    <mergeCell ref="D39:D47"/>
    <mergeCell ref="E39:E47"/>
    <mergeCell ref="F39:F47"/>
    <mergeCell ref="X39:X42"/>
    <mergeCell ref="J43:J45"/>
    <mergeCell ref="K43:K45"/>
    <mergeCell ref="L43:L45"/>
    <mergeCell ref="M43:M45"/>
    <mergeCell ref="N43:N45"/>
    <mergeCell ref="O43:O45"/>
    <mergeCell ref="P43:P45"/>
    <mergeCell ref="Q43:Q45"/>
    <mergeCell ref="W43:W45"/>
    <mergeCell ref="M39:M42"/>
    <mergeCell ref="N39:N42"/>
    <mergeCell ref="O39:O42"/>
    <mergeCell ref="P39:P42"/>
    <mergeCell ref="Q39:Q42"/>
    <mergeCell ref="M46:M47"/>
    <mergeCell ref="N46:N47"/>
    <mergeCell ref="O46:O47"/>
    <mergeCell ref="P46:P47"/>
    <mergeCell ref="Q46:Q47"/>
    <mergeCell ref="W46:W47"/>
    <mergeCell ref="X46:X47"/>
    <mergeCell ref="R43:R45"/>
    <mergeCell ref="R46:R47"/>
    <mergeCell ref="C53:C61"/>
    <mergeCell ref="D53:D61"/>
    <mergeCell ref="E53:E61"/>
    <mergeCell ref="F53:F61"/>
    <mergeCell ref="G53:G61"/>
    <mergeCell ref="H53:H61"/>
    <mergeCell ref="J39:J42"/>
    <mergeCell ref="K39:K42"/>
    <mergeCell ref="L39:L42"/>
    <mergeCell ref="G39:G47"/>
    <mergeCell ref="H39:H47"/>
    <mergeCell ref="I39:I47"/>
    <mergeCell ref="J49:J50"/>
    <mergeCell ref="J51:J52"/>
    <mergeCell ref="L49:L50"/>
    <mergeCell ref="L51:L52"/>
    <mergeCell ref="J46:J47"/>
    <mergeCell ref="K46:K47"/>
    <mergeCell ref="L46:L47"/>
    <mergeCell ref="W49:W50"/>
    <mergeCell ref="W51:W52"/>
    <mergeCell ref="R39:R42"/>
    <mergeCell ref="W39:W42"/>
    <mergeCell ref="X53:X54"/>
    <mergeCell ref="I53:I61"/>
    <mergeCell ref="J53:J54"/>
    <mergeCell ref="K53:K54"/>
    <mergeCell ref="L53:L54"/>
    <mergeCell ref="M53:M54"/>
    <mergeCell ref="N53:N54"/>
    <mergeCell ref="J58:J60"/>
    <mergeCell ref="K58:K60"/>
    <mergeCell ref="L58:L60"/>
    <mergeCell ref="M58:M60"/>
    <mergeCell ref="N58:N60"/>
    <mergeCell ref="X58:X60"/>
    <mergeCell ref="O53:O54"/>
    <mergeCell ref="P53:P54"/>
    <mergeCell ref="Q53:Q54"/>
    <mergeCell ref="R53:R54"/>
    <mergeCell ref="R58:R60"/>
    <mergeCell ref="W53:W54"/>
    <mergeCell ref="X43:X45"/>
    <mergeCell ref="A22:B61"/>
    <mergeCell ref="C22:C52"/>
    <mergeCell ref="E48:E52"/>
    <mergeCell ref="D48:D52"/>
    <mergeCell ref="F37:F38"/>
    <mergeCell ref="O58:O60"/>
    <mergeCell ref="P58:P60"/>
    <mergeCell ref="Q58:Q60"/>
    <mergeCell ref="W58:W60"/>
    <mergeCell ref="R22:R25"/>
    <mergeCell ref="J26:J30"/>
    <mergeCell ref="F48:F52"/>
    <mergeCell ref="G37:G38"/>
    <mergeCell ref="G48:G52"/>
    <mergeCell ref="H37:H38"/>
    <mergeCell ref="H48:H52"/>
    <mergeCell ref="I48:I52"/>
    <mergeCell ref="I37:I38"/>
    <mergeCell ref="P49:P50"/>
    <mergeCell ref="Q49:Q50"/>
    <mergeCell ref="P51:P52"/>
    <mergeCell ref="Q51:Q52"/>
    <mergeCell ref="R49:R50"/>
    <mergeCell ref="R51:R52"/>
    <mergeCell ref="DK39:DK47"/>
    <mergeCell ref="DK48:DK52"/>
    <mergeCell ref="DK53:DK61"/>
    <mergeCell ref="EA61:EA63"/>
    <mergeCell ref="EB61:EB63"/>
    <mergeCell ref="EJ61:EJ63"/>
    <mergeCell ref="EK61:EK63"/>
    <mergeCell ref="ES61:ES63"/>
    <mergeCell ref="ET61:ET63"/>
    <mergeCell ref="DS43:DS45"/>
    <mergeCell ref="DT43:DT45"/>
    <mergeCell ref="DR46:DR47"/>
    <mergeCell ref="DS46:DS47"/>
    <mergeCell ref="DT46:DT47"/>
    <mergeCell ref="DU39:DU47"/>
    <mergeCell ref="DV39:DV47"/>
    <mergeCell ref="DW39:DW47"/>
    <mergeCell ref="EA39:EA42"/>
    <mergeCell ref="EA43:EA45"/>
    <mergeCell ref="EA46:EA47"/>
    <mergeCell ref="DT39:DT42"/>
    <mergeCell ref="DR39:DR42"/>
    <mergeCell ref="DS39:DS42"/>
    <mergeCell ref="DR43:DR45"/>
  </mergeCells>
  <dataValidations count="2">
    <dataValidation allowBlank="1" showInputMessage="1" showErrorMessage="1" prompt="% PONDERACIÓN ACTIVIDAD SEGPLAN: La ponderacion se realiza frente al numero de actividades sin importar a qué meta proyecto de inversion corresponda y debe sumar el 100%" sqref="Q20:Q21" xr:uid="{99095FF4-3845-4025-9D0C-BF2FFE90957C}"/>
    <dataValidation allowBlank="1" showInputMessage="1" showErrorMessage="1" prompt="% PONDERACION ACTIVIDAD: Conforme al numero de actividades programadas para la ejecución de la meta, se debe ponderar para que el total corresponda al 100%" sqref="P20:P21" xr:uid="{88BA4477-0A99-46BC-99BD-71DD2060FA3F}"/>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I29"/>
  <sheetViews>
    <sheetView tabSelected="1" zoomScale="90" zoomScaleNormal="90" zoomScalePageLayoutView="60" workbookViewId="0">
      <selection activeCell="A11" sqref="A11:B11"/>
    </sheetView>
  </sheetViews>
  <sheetFormatPr baseColWidth="10" defaultColWidth="11.42578125" defaultRowHeight="15" x14ac:dyDescent="0.25"/>
  <cols>
    <col min="1" max="1" width="60" style="1" customWidth="1"/>
    <col min="2" max="2" width="38.5703125" style="1" customWidth="1"/>
    <col min="3" max="3" width="14.7109375" style="1" customWidth="1"/>
    <col min="4" max="4" width="33.42578125" style="1" customWidth="1"/>
    <col min="5" max="5" width="17.140625" style="1" customWidth="1"/>
    <col min="6" max="6" width="51.7109375" style="1" customWidth="1"/>
    <col min="7" max="7" width="15.5703125" style="1" customWidth="1"/>
    <col min="8" max="8" width="17.42578125" style="1" customWidth="1"/>
    <col min="9" max="9" width="16" style="1" customWidth="1"/>
    <col min="10" max="10" width="91.28515625" style="1" customWidth="1"/>
    <col min="11" max="11" width="70.42578125" style="1" customWidth="1"/>
    <col min="12" max="12" width="57.140625" style="1" customWidth="1"/>
    <col min="13" max="13" width="55.140625" style="1" customWidth="1"/>
    <col min="14" max="14" width="57.7109375" style="1" customWidth="1"/>
    <col min="15" max="15" width="58.140625" style="1" customWidth="1"/>
    <col min="16" max="16384" width="11.42578125" style="1"/>
  </cols>
  <sheetData>
    <row r="1" spans="1:139" s="59" customFormat="1" ht="29.25" customHeight="1" x14ac:dyDescent="0.25">
      <c r="A1" s="1989"/>
      <c r="B1" s="1993" t="s">
        <v>13</v>
      </c>
      <c r="C1" s="1994"/>
      <c r="D1" s="1994"/>
      <c r="E1" s="1994"/>
      <c r="F1" s="1994"/>
      <c r="G1" s="1994"/>
      <c r="H1" s="1994"/>
      <c r="I1" s="1994"/>
      <c r="J1" s="1994"/>
      <c r="K1" s="1994"/>
      <c r="L1" s="1994"/>
      <c r="M1" s="1994"/>
      <c r="N1" s="1995"/>
      <c r="O1" s="1992"/>
      <c r="P1" s="80"/>
      <c r="Q1" s="80"/>
      <c r="R1" s="80"/>
      <c r="S1" s="80"/>
      <c r="T1" s="80"/>
      <c r="U1" s="80"/>
      <c r="V1" s="80"/>
      <c r="W1" s="80"/>
      <c r="Z1" s="51"/>
      <c r="AA1" s="51"/>
      <c r="AB1" s="51"/>
      <c r="AC1" s="51"/>
      <c r="AD1" s="51"/>
      <c r="AE1" s="51"/>
      <c r="AF1" s="51"/>
      <c r="AG1" s="51"/>
      <c r="AH1" s="51"/>
      <c r="AI1" s="51"/>
      <c r="AJ1" s="51"/>
      <c r="AK1" s="51"/>
      <c r="AL1" s="51"/>
      <c r="AM1" s="51"/>
      <c r="AN1" s="6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58"/>
    </row>
    <row r="2" spans="1:139" s="59" customFormat="1" ht="29.25" customHeight="1" x14ac:dyDescent="0.25">
      <c r="A2" s="1990"/>
      <c r="B2" s="1993" t="s">
        <v>1</v>
      </c>
      <c r="C2" s="1994"/>
      <c r="D2" s="1994"/>
      <c r="E2" s="1994"/>
      <c r="F2" s="1994"/>
      <c r="G2" s="1994"/>
      <c r="H2" s="1994"/>
      <c r="I2" s="1994"/>
      <c r="J2" s="1994"/>
      <c r="K2" s="1994"/>
      <c r="L2" s="1994"/>
      <c r="M2" s="1994"/>
      <c r="N2" s="1995"/>
      <c r="O2" s="1992"/>
      <c r="P2" s="80"/>
      <c r="Q2" s="80"/>
      <c r="R2" s="80"/>
      <c r="S2" s="80"/>
      <c r="T2" s="80"/>
      <c r="U2" s="80"/>
      <c r="V2" s="80"/>
      <c r="W2" s="80"/>
      <c r="Z2" s="51"/>
      <c r="AA2" s="51"/>
      <c r="AB2" s="51"/>
      <c r="AC2" s="51"/>
      <c r="AD2" s="51"/>
      <c r="AE2" s="51"/>
      <c r="AF2" s="51"/>
      <c r="AG2" s="51"/>
      <c r="AH2" s="51"/>
      <c r="AI2" s="51"/>
      <c r="AJ2" s="51"/>
      <c r="AK2" s="51"/>
      <c r="AL2" s="51"/>
      <c r="AM2" s="51"/>
      <c r="AN2" s="6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58"/>
    </row>
    <row r="3" spans="1:139" s="59" customFormat="1" ht="29.25" customHeight="1" x14ac:dyDescent="0.25">
      <c r="A3" s="1991"/>
      <c r="B3" s="1997" t="s">
        <v>2</v>
      </c>
      <c r="C3" s="1997"/>
      <c r="D3" s="1997"/>
      <c r="E3" s="1997"/>
      <c r="F3" s="1997"/>
      <c r="G3" s="1997"/>
      <c r="H3" s="1997"/>
      <c r="I3" s="1997"/>
      <c r="J3" s="1997"/>
      <c r="K3" s="1996" t="s">
        <v>3</v>
      </c>
      <c r="L3" s="1996"/>
      <c r="M3" s="1996"/>
      <c r="N3" s="1996"/>
      <c r="O3" s="1992"/>
      <c r="P3" s="81"/>
      <c r="Q3" s="81"/>
      <c r="R3" s="81"/>
      <c r="S3" s="81"/>
      <c r="T3" s="81"/>
      <c r="U3" s="81"/>
      <c r="V3" s="81"/>
      <c r="W3" s="81"/>
      <c r="Z3" s="51"/>
      <c r="AA3" s="51"/>
      <c r="AB3" s="51"/>
      <c r="AC3" s="51"/>
      <c r="AD3" s="51"/>
      <c r="AE3" s="51"/>
      <c r="AF3" s="51"/>
      <c r="AG3" s="51"/>
      <c r="AH3" s="51"/>
      <c r="AI3" s="51"/>
      <c r="AJ3" s="51"/>
      <c r="AK3" s="51"/>
      <c r="AL3" s="51"/>
      <c r="AM3" s="51"/>
      <c r="AN3" s="6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58"/>
    </row>
    <row r="4" spans="1:139" s="2" customFormat="1" x14ac:dyDescent="0.25">
      <c r="A4" s="16"/>
      <c r="B4" s="16"/>
    </row>
    <row r="5" spans="1:139" s="2" customFormat="1" x14ac:dyDescent="0.25">
      <c r="A5" s="16"/>
      <c r="B5" s="16"/>
    </row>
    <row r="6" spans="1:139" s="2" customFormat="1" ht="14.25" x14ac:dyDescent="0.2"/>
    <row r="7" spans="1:139" s="2" customFormat="1" ht="18.75" customHeight="1" x14ac:dyDescent="0.2"/>
    <row r="8" spans="1:139" s="53" customFormat="1" ht="17.25" customHeight="1" x14ac:dyDescent="0.25">
      <c r="A8" s="1245" t="s">
        <v>14</v>
      </c>
      <c r="B8" s="1246"/>
      <c r="C8" s="1247" t="s">
        <v>15</v>
      </c>
      <c r="D8" s="1248"/>
      <c r="E8" s="1248"/>
      <c r="F8" s="1249"/>
      <c r="G8" s="36"/>
      <c r="H8" s="36"/>
      <c r="I8" s="36"/>
      <c r="J8" s="36"/>
      <c r="K8" s="36"/>
      <c r="L8" s="36"/>
      <c r="M8" s="36"/>
      <c r="N8" s="36"/>
      <c r="O8" s="36"/>
      <c r="P8" s="36"/>
      <c r="Q8" s="36"/>
      <c r="R8" s="54"/>
      <c r="S8" s="54"/>
      <c r="T8" s="54"/>
      <c r="U8" s="36"/>
      <c r="V8" s="36"/>
    </row>
    <row r="9" spans="1:139" s="53" customFormat="1" ht="18" customHeight="1" x14ac:dyDescent="0.25">
      <c r="A9" s="1245" t="s">
        <v>16</v>
      </c>
      <c r="B9" s="1246"/>
      <c r="C9" s="1250" t="s">
        <v>17</v>
      </c>
      <c r="D9" s="1250"/>
      <c r="E9" s="1250"/>
      <c r="F9" s="1250"/>
      <c r="G9" s="36"/>
      <c r="H9" s="36"/>
      <c r="I9" s="36"/>
      <c r="J9" s="36"/>
      <c r="K9" s="36"/>
      <c r="L9" s="36"/>
      <c r="M9" s="36"/>
      <c r="N9" s="36"/>
      <c r="O9" s="36"/>
      <c r="P9" s="36"/>
      <c r="Q9" s="36"/>
      <c r="R9" s="54"/>
      <c r="S9" s="54"/>
      <c r="T9" s="54"/>
      <c r="U9" s="36"/>
      <c r="V9" s="36"/>
    </row>
    <row r="10" spans="1:139" s="53" customFormat="1" x14ac:dyDescent="0.25">
      <c r="A10" s="1251" t="s">
        <v>18</v>
      </c>
      <c r="B10" s="1252"/>
      <c r="C10" s="1253" t="s">
        <v>19</v>
      </c>
      <c r="D10" s="1254"/>
      <c r="E10" s="1254"/>
      <c r="F10" s="1255"/>
      <c r="G10" s="36"/>
      <c r="H10" s="36"/>
      <c r="I10" s="36"/>
      <c r="J10" s="36"/>
      <c r="K10" s="36"/>
      <c r="L10" s="36"/>
      <c r="M10" s="36"/>
      <c r="N10" s="36"/>
      <c r="O10" s="36"/>
      <c r="P10" s="36"/>
      <c r="Q10" s="36"/>
      <c r="R10" s="54"/>
      <c r="S10" s="54"/>
      <c r="T10" s="54"/>
      <c r="U10" s="36"/>
      <c r="V10" s="36"/>
    </row>
    <row r="11" spans="1:139" s="53" customFormat="1" ht="135" customHeight="1" x14ac:dyDescent="0.25">
      <c r="A11" s="1251" t="s">
        <v>20</v>
      </c>
      <c r="B11" s="1252"/>
      <c r="C11" s="1261" t="s">
        <v>21</v>
      </c>
      <c r="D11" s="1261"/>
      <c r="E11" s="1261"/>
      <c r="F11" s="1261"/>
      <c r="G11" s="36"/>
      <c r="H11" s="36"/>
      <c r="I11" s="36"/>
      <c r="J11" s="36"/>
      <c r="K11" s="36"/>
      <c r="L11" s="36"/>
      <c r="M11" s="36"/>
      <c r="N11" s="36"/>
      <c r="O11" s="36"/>
      <c r="P11" s="36"/>
      <c r="Q11" s="36"/>
      <c r="R11" s="54"/>
      <c r="S11" s="54"/>
      <c r="T11" s="54"/>
      <c r="U11" s="36"/>
      <c r="V11" s="36"/>
    </row>
    <row r="12" spans="1:139" s="53" customFormat="1" ht="46.5" customHeight="1" x14ac:dyDescent="0.25">
      <c r="A12" s="1245" t="s">
        <v>22</v>
      </c>
      <c r="B12" s="1246"/>
      <c r="C12" s="1250" t="s">
        <v>23</v>
      </c>
      <c r="D12" s="1250"/>
      <c r="E12" s="1250"/>
      <c r="F12" s="1250"/>
      <c r="G12" s="36"/>
      <c r="H12" s="36"/>
      <c r="I12" s="36"/>
      <c r="J12" s="36"/>
      <c r="K12" s="36"/>
      <c r="L12" s="36"/>
      <c r="M12" s="36"/>
      <c r="N12" s="36"/>
      <c r="O12" s="36"/>
      <c r="P12" s="36"/>
      <c r="Q12" s="36"/>
      <c r="R12" s="54"/>
      <c r="S12" s="54"/>
      <c r="T12" s="54"/>
      <c r="U12" s="36"/>
    </row>
    <row r="13" spans="1:139" s="53" customFormat="1" ht="33" customHeight="1" x14ac:dyDescent="0.25">
      <c r="A13" s="1251" t="s">
        <v>24</v>
      </c>
      <c r="B13" s="1252"/>
      <c r="C13" s="1250" t="s">
        <v>25</v>
      </c>
      <c r="D13" s="1250"/>
      <c r="E13" s="1250"/>
      <c r="F13" s="1250"/>
      <c r="G13" s="36"/>
      <c r="H13" s="36"/>
      <c r="I13" s="36"/>
      <c r="J13" s="36"/>
      <c r="K13" s="36"/>
      <c r="L13" s="36"/>
      <c r="M13" s="36"/>
      <c r="N13" s="36"/>
      <c r="O13" s="36"/>
      <c r="P13" s="36"/>
      <c r="Q13" s="36"/>
      <c r="R13" s="54"/>
      <c r="S13" s="54"/>
      <c r="T13" s="54"/>
      <c r="U13" s="36"/>
      <c r="V13" s="36"/>
    </row>
    <row r="14" spans="1:139" s="53" customFormat="1" ht="20.25" customHeight="1" x14ac:dyDescent="0.25">
      <c r="A14" s="1251" t="s">
        <v>26</v>
      </c>
      <c r="B14" s="1252"/>
      <c r="C14" s="1250" t="s">
        <v>27</v>
      </c>
      <c r="D14" s="1250"/>
      <c r="E14" s="1250"/>
      <c r="F14" s="1250"/>
      <c r="G14" s="36"/>
      <c r="H14" s="36"/>
      <c r="I14" s="36"/>
      <c r="J14" s="36"/>
      <c r="K14" s="36"/>
      <c r="L14" s="36"/>
      <c r="M14" s="36"/>
      <c r="N14" s="36"/>
      <c r="O14" s="36"/>
      <c r="P14" s="36"/>
      <c r="Q14" s="36"/>
      <c r="R14" s="54"/>
      <c r="S14" s="54"/>
      <c r="T14" s="54"/>
      <c r="U14" s="36"/>
      <c r="V14" s="36"/>
    </row>
    <row r="15" spans="1:139" s="53" customFormat="1" ht="33" customHeight="1" x14ac:dyDescent="0.25">
      <c r="A15" s="1245" t="s">
        <v>28</v>
      </c>
      <c r="B15" s="1246"/>
      <c r="C15" s="1250" t="s">
        <v>29</v>
      </c>
      <c r="D15" s="1250"/>
      <c r="E15" s="1250"/>
      <c r="F15" s="1250"/>
      <c r="G15" s="36"/>
      <c r="H15" s="36"/>
      <c r="I15" s="36"/>
      <c r="J15" s="36"/>
      <c r="K15" s="36"/>
      <c r="L15" s="36"/>
      <c r="M15" s="36"/>
      <c r="N15" s="36"/>
      <c r="O15" s="36"/>
      <c r="P15" s="36"/>
      <c r="Q15" s="36"/>
      <c r="R15" s="54"/>
      <c r="S15" s="54"/>
      <c r="T15" s="54"/>
      <c r="U15" s="36"/>
      <c r="V15" s="36"/>
    </row>
    <row r="16" spans="1:139" s="53" customFormat="1" ht="24.75" customHeight="1" x14ac:dyDescent="0.25">
      <c r="A16" s="1256" t="s">
        <v>30</v>
      </c>
      <c r="B16" s="1257"/>
      <c r="C16" s="82" t="s">
        <v>31</v>
      </c>
      <c r="D16" s="1260" t="s">
        <v>32</v>
      </c>
      <c r="E16" s="1260"/>
      <c r="F16" s="1260">
        <v>2024</v>
      </c>
      <c r="G16" s="36"/>
      <c r="H16" s="36"/>
      <c r="I16" s="36"/>
      <c r="J16" s="36"/>
      <c r="K16" s="36"/>
      <c r="L16" s="36"/>
      <c r="M16" s="36"/>
      <c r="N16" s="36"/>
      <c r="O16" s="36"/>
      <c r="P16" s="36"/>
      <c r="Q16" s="36"/>
      <c r="R16" s="54"/>
      <c r="S16" s="54"/>
      <c r="T16" s="54"/>
      <c r="U16" s="36"/>
      <c r="V16" s="36"/>
    </row>
    <row r="17" spans="1:22" s="53" customFormat="1" ht="14.25" customHeight="1" x14ac:dyDescent="0.25">
      <c r="A17" s="1258"/>
      <c r="B17" s="1259"/>
      <c r="C17" s="82" t="s">
        <v>33</v>
      </c>
      <c r="D17" s="1260" t="s">
        <v>34</v>
      </c>
      <c r="E17" s="1260"/>
      <c r="F17" s="1260"/>
      <c r="G17" s="36"/>
      <c r="H17" s="36"/>
      <c r="I17" s="36"/>
      <c r="J17" s="36"/>
      <c r="K17" s="36"/>
      <c r="L17" s="36"/>
      <c r="M17" s="36"/>
      <c r="N17" s="36"/>
      <c r="O17" s="36"/>
      <c r="P17" s="36"/>
      <c r="Q17" s="36"/>
      <c r="R17" s="54"/>
      <c r="S17" s="54"/>
      <c r="T17" s="54"/>
      <c r="U17" s="36"/>
      <c r="V17" s="36"/>
    </row>
    <row r="18" spans="1:22" s="2" customFormat="1" ht="15" customHeight="1" x14ac:dyDescent="0.2">
      <c r="A18" s="3"/>
      <c r="C18" s="15"/>
      <c r="D18" s="15"/>
      <c r="E18" s="17"/>
      <c r="G18" s="14"/>
      <c r="H18" s="17"/>
      <c r="I18" s="17"/>
      <c r="J18" s="4"/>
    </row>
    <row r="19" spans="1:22" s="2" customFormat="1" ht="20.25" x14ac:dyDescent="0.2">
      <c r="A19" s="89" t="s">
        <v>507</v>
      </c>
    </row>
    <row r="20" spans="1:22" ht="18" customHeight="1" x14ac:dyDescent="0.25">
      <c r="A20" s="1999" t="s">
        <v>508</v>
      </c>
      <c r="B20" s="1999" t="s">
        <v>509</v>
      </c>
      <c r="C20" s="2003" t="s">
        <v>510</v>
      </c>
      <c r="D20" s="2004"/>
      <c r="E20" s="2001" t="s">
        <v>511</v>
      </c>
      <c r="F20" s="2001" t="s">
        <v>512</v>
      </c>
      <c r="G20" s="1999" t="s">
        <v>513</v>
      </c>
      <c r="H20" s="1999" t="s">
        <v>514</v>
      </c>
      <c r="I20" s="1999" t="s">
        <v>515</v>
      </c>
      <c r="J20" s="1998" t="s">
        <v>516</v>
      </c>
      <c r="K20" s="1998"/>
      <c r="L20" s="1998"/>
      <c r="M20" s="1998"/>
      <c r="N20" s="1998"/>
    </row>
    <row r="21" spans="1:22" s="5" customFormat="1" ht="48" x14ac:dyDescent="0.2">
      <c r="A21" s="2000"/>
      <c r="B21" s="2000"/>
      <c r="C21" s="2005"/>
      <c r="D21" s="2006"/>
      <c r="E21" s="2002"/>
      <c r="F21" s="2002"/>
      <c r="G21" s="2000"/>
      <c r="H21" s="2000"/>
      <c r="I21" s="2000"/>
      <c r="J21" s="48" t="s">
        <v>517</v>
      </c>
      <c r="K21" s="48" t="s">
        <v>518</v>
      </c>
      <c r="L21" s="48" t="s">
        <v>519</v>
      </c>
      <c r="M21" s="48" t="s">
        <v>520</v>
      </c>
      <c r="N21" s="49" t="s">
        <v>521</v>
      </c>
    </row>
    <row r="22" spans="1:22" ht="76.5" customHeight="1" x14ac:dyDescent="0.25">
      <c r="A22" s="2007" t="s">
        <v>522</v>
      </c>
      <c r="B22" s="2008" t="s">
        <v>523</v>
      </c>
      <c r="C22" s="2007" t="s">
        <v>275</v>
      </c>
      <c r="D22" s="2007"/>
      <c r="E22" s="2015" t="s">
        <v>524</v>
      </c>
      <c r="F22" s="904" t="s">
        <v>525</v>
      </c>
      <c r="G22" s="2016">
        <v>10000</v>
      </c>
      <c r="H22" s="2009">
        <f>+'1.PROGRAMACION CUATRIENIO'!H20+'1.PROGRAMACION CUATRIENIO'!H25+'1.PROGRAMACION CUATRIENIO'!H30</f>
        <v>4845</v>
      </c>
      <c r="I22" s="2012">
        <f>+H22/G22</f>
        <v>0.48449999999999999</v>
      </c>
      <c r="J22" s="2019" t="s">
        <v>526</v>
      </c>
      <c r="K22" s="2022" t="s">
        <v>527</v>
      </c>
      <c r="L22" s="2019" t="s">
        <v>528</v>
      </c>
      <c r="M22" s="2019" t="s">
        <v>529</v>
      </c>
      <c r="N22" s="2025" t="s">
        <v>530</v>
      </c>
    </row>
    <row r="23" spans="1:22" ht="93.75" customHeight="1" x14ac:dyDescent="0.25">
      <c r="A23" s="2007"/>
      <c r="B23" s="2008"/>
      <c r="C23" s="2007"/>
      <c r="D23" s="2007"/>
      <c r="E23" s="2015"/>
      <c r="F23" s="905" t="s">
        <v>531</v>
      </c>
      <c r="G23" s="2017"/>
      <c r="H23" s="2010"/>
      <c r="I23" s="2013"/>
      <c r="J23" s="2020"/>
      <c r="K23" s="2023"/>
      <c r="L23" s="2020"/>
      <c r="M23" s="2020"/>
      <c r="N23" s="2026"/>
    </row>
    <row r="24" spans="1:22" ht="66.75" customHeight="1" x14ac:dyDescent="0.25">
      <c r="A24" s="2007"/>
      <c r="B24" s="2008"/>
      <c r="C24" s="2007"/>
      <c r="D24" s="2007"/>
      <c r="E24" s="2015"/>
      <c r="F24" s="906" t="s">
        <v>532</v>
      </c>
      <c r="G24" s="2018"/>
      <c r="H24" s="2011"/>
      <c r="I24" s="2014"/>
      <c r="J24" s="2021"/>
      <c r="K24" s="2024"/>
      <c r="L24" s="2021"/>
      <c r="M24" s="2021"/>
      <c r="N24" s="2027"/>
    </row>
    <row r="25" spans="1:22" ht="89.25" customHeight="1" x14ac:dyDescent="0.25">
      <c r="A25" s="826" t="s">
        <v>533</v>
      </c>
      <c r="B25" s="826" t="s">
        <v>534</v>
      </c>
      <c r="C25" s="2007" t="s">
        <v>535</v>
      </c>
      <c r="D25" s="2007"/>
      <c r="E25" s="827" t="s">
        <v>524</v>
      </c>
      <c r="F25" s="830" t="s">
        <v>536</v>
      </c>
      <c r="G25" s="826">
        <v>24720</v>
      </c>
      <c r="H25" s="1021">
        <f>+'1.PROGRAMACION CUATRIENIO'!H35</f>
        <v>3701</v>
      </c>
      <c r="I25" s="832">
        <f>+H25/G25</f>
        <v>0.14971682847896439</v>
      </c>
      <c r="J25" s="1024" t="s">
        <v>537</v>
      </c>
      <c r="K25" s="1022" t="s">
        <v>538</v>
      </c>
      <c r="L25" s="1023" t="s">
        <v>539</v>
      </c>
      <c r="M25" s="1024" t="s">
        <v>540</v>
      </c>
      <c r="N25" s="1025" t="s">
        <v>95</v>
      </c>
    </row>
    <row r="26" spans="1:22" ht="183" customHeight="1" x14ac:dyDescent="0.25">
      <c r="A26" s="826" t="s">
        <v>541</v>
      </c>
      <c r="B26" s="828" t="s">
        <v>542</v>
      </c>
      <c r="C26" s="2007" t="s">
        <v>543</v>
      </c>
      <c r="D26" s="2007"/>
      <c r="E26" s="829" t="s">
        <v>524</v>
      </c>
      <c r="F26" s="831" t="s">
        <v>544</v>
      </c>
      <c r="G26" s="826">
        <v>0.2</v>
      </c>
      <c r="H26" s="1021">
        <v>0.1</v>
      </c>
      <c r="I26" s="832">
        <f>+H26/G26</f>
        <v>0.5</v>
      </c>
      <c r="J26" s="1024" t="s">
        <v>545</v>
      </c>
      <c r="K26" s="825" t="s">
        <v>546</v>
      </c>
      <c r="L26" s="1024" t="s">
        <v>92</v>
      </c>
      <c r="M26" s="1024" t="s">
        <v>92</v>
      </c>
      <c r="N26" s="1025" t="s">
        <v>97</v>
      </c>
    </row>
    <row r="29" spans="1:22" ht="15.75" x14ac:dyDescent="0.25">
      <c r="A29" s="6"/>
    </row>
  </sheetData>
  <sheetProtection algorithmName="SHA-512" hashValue="Q5HIbnLQ9fqLpfzxsmVCxSBbp8v+MhPUwbadFQbvIc3bL3n5dEiKxP3wp/yjTjyGL5GkbhEEEM8W3a4zG1oUnA==" saltValue="2IBjweAlkFU27NMwG87+GA==" spinCount="100000" sheet="1" objects="1" scenarios="1"/>
  <dataConsolidate/>
  <mergeCells count="49">
    <mergeCell ref="J22:J24"/>
    <mergeCell ref="K22:K24"/>
    <mergeCell ref="M22:M24"/>
    <mergeCell ref="L22:L24"/>
    <mergeCell ref="N22:N24"/>
    <mergeCell ref="C25:D25"/>
    <mergeCell ref="C26:D26"/>
    <mergeCell ref="E22:E24"/>
    <mergeCell ref="G22:G24"/>
    <mergeCell ref="I20:I21"/>
    <mergeCell ref="A22:A24"/>
    <mergeCell ref="B22:B24"/>
    <mergeCell ref="C22:D24"/>
    <mergeCell ref="H22:H24"/>
    <mergeCell ref="I22:I24"/>
    <mergeCell ref="J20:N20"/>
    <mergeCell ref="A14:B14"/>
    <mergeCell ref="C14:F14"/>
    <mergeCell ref="A20:A21"/>
    <mergeCell ref="B20:B21"/>
    <mergeCell ref="E20:E21"/>
    <mergeCell ref="F20:F21"/>
    <mergeCell ref="C20:D21"/>
    <mergeCell ref="G20:G21"/>
    <mergeCell ref="A15:B15"/>
    <mergeCell ref="C15:F15"/>
    <mergeCell ref="A16:B17"/>
    <mergeCell ref="F16:F17"/>
    <mergeCell ref="D17:E17"/>
    <mergeCell ref="D16:E16"/>
    <mergeCell ref="H20:H21"/>
    <mergeCell ref="A11:B11"/>
    <mergeCell ref="A12:B12"/>
    <mergeCell ref="A13:B13"/>
    <mergeCell ref="C11:F11"/>
    <mergeCell ref="C12:F12"/>
    <mergeCell ref="C13:F13"/>
    <mergeCell ref="A8:B8"/>
    <mergeCell ref="A9:B9"/>
    <mergeCell ref="A10:B10"/>
    <mergeCell ref="C9:F9"/>
    <mergeCell ref="C10:F10"/>
    <mergeCell ref="C8:F8"/>
    <mergeCell ref="A1:A3"/>
    <mergeCell ref="O1:O3"/>
    <mergeCell ref="B1:N1"/>
    <mergeCell ref="B2:N2"/>
    <mergeCell ref="K3:N3"/>
    <mergeCell ref="B3:J3"/>
  </mergeCells>
  <dataValidations xWindow="602" yWindow="402" count="13">
    <dataValidation allowBlank="1" showInputMessage="1" showErrorMessage="1" prompt=" DESCRIPCIÓN META PRODUCTO PDD: Relacione la meta tal y como se aparece en el sistema SEGPLAN." sqref="A20:A22 A25" xr:uid="{00000000-0002-0000-0900-000000000000}"/>
    <dataValidation allowBlank="1" showInputMessage="1" showErrorMessage="1" prompt=" LA META ES SDIS O COMPARTIDA CON (MENCIONE ENTIDAD): Relacione la-s entidades con las que se comparte esta meta, la información puede ser verificada en el sistema SEGPLAN." sqref="B20:B22 B25" xr:uid="{00000000-0002-0000-0900-000001000000}"/>
    <dataValidation allowBlank="1" showInputMessage="1" showErrorMessage="1" prompt=" TIPO INDICADOR: Relacione el tipo de indicador tal y como se aparece en el sistema SEGPLAN." sqref="E20:F21" xr:uid="{00000000-0002-0000-0900-000003000000}"/>
    <dataValidation allowBlank="1" showInputMessage="1" showErrorMessage="1" prompt=" PROGRAMACIÓN VIGENCIA: Relacione la programación de la meta para la vigencia, la información puede ser verificada en el sistema SEGPLAN." sqref="G20:G22 G25:G26" xr:uid="{00000000-0002-0000-0900-000004000000}"/>
    <dataValidation allowBlank="1" showInputMessage="1" showErrorMessage="1" prompt=" EJECUCIÓN VIGENCIA: Relacione la ejecución de la meta para el periodo de reporte." sqref="H25 H20:H22 I22 I25:I26" xr:uid="{00000000-0002-0000-0900-000005000000}"/>
    <dataValidation allowBlank="1" showInputMessage="1" showErrorMessage="1" prompt=" % EJECUCIÓN: Ya se encuentra formulado, es la división entre “Ejecución vigencia y “Programación vigencia”." sqref="I20:I21" xr:uid="{00000000-0002-0000-0900-000006000000}"/>
    <dataValidation allowBlank="1" showInputMessage="1" showErrorMessage="1" prompt="Representan el resultado alcanzado luego de las acciones realizadas durante el periodo del informe.  Se debe redactar en un lenguaje que la ciudadanía lo comprenda, que sea de su interés, que impliquen y aporten a la construcción de ciudad." sqref="J21 M25 L25 M22 L22 N22 N25" xr:uid="{00000000-0002-0000-0900-000007000000}"/>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 sqref="K21" xr:uid="{00000000-0002-0000-0900-000008000000}"/>
    <dataValidation allowBlank="1" showInputMessage="1" showErrorMessage="1" prompt="Mencionar aspectos misionales que hayan retrasado el cumplimiento de la meta. " sqref="L21" xr:uid="{00000000-0002-0000-0900-000009000000}"/>
    <dataValidation allowBlank="1" showInputMessage="1" showErrorMessage="1" prompt="Mencionar las acciones adelantadas para atenuar el impacto del retraso." sqref="M21" xr:uid="{00000000-0002-0000-0900-00000A000000}"/>
    <dataValidation allowBlank="1" showInputMessage="1" showErrorMessage="1" prompt="Teniendo en cuenta los logros, mencionar los beneficios que traen estas acciones y cuál es la apuesta de transformación." sqref="N21" xr:uid="{00000000-0002-0000-0900-00000B000000}"/>
    <dataValidation allowBlank="1" showInputMessage="1" showErrorMessage="1" prompt=" DESCRIPCIÓN INDICADOR: Relacione el indicador tal y como se aparece en el sistema SEGPLAN." sqref="C20" xr:uid="{00000000-0002-0000-0900-00000C000000}"/>
    <dataValidation type="list" allowBlank="1" showInputMessage="1" showErrorMessage="1" sqref="H6:L6 U16 G9:V9" xr:uid="{00000000-0002-0000-0900-00000D000000}"/>
  </dataValidations>
  <pageMargins left="0.70866141732283472" right="0.70866141732283472" top="0.74803149606299213" bottom="0.74803149606299213" header="0.31496062992125984" footer="0.31496062992125984"/>
  <pageSetup scale="41" orientation="landscape" horizontalDpi="4294967293"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3e988e9-ca31-4b06-9e13-b420a65392f3" xsi:nil="true"/>
    <lcf76f155ced4ddcb4097134ff3c332f xmlns="8b8fa32c-abd3-42f3-a97b-1f4db2c01c4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76C4B8442F54F418A0F5A46AFC1593A" ma:contentTypeVersion="12" ma:contentTypeDescription="Crear nuevo documento." ma:contentTypeScope="" ma:versionID="cf49c91ce6cad2b9d952c73bb23221da">
  <xsd:schema xmlns:xsd="http://www.w3.org/2001/XMLSchema" xmlns:xs="http://www.w3.org/2001/XMLSchema" xmlns:p="http://schemas.microsoft.com/office/2006/metadata/properties" xmlns:ns2="8b8fa32c-abd3-42f3-a97b-1f4db2c01c41" xmlns:ns3="f3e988e9-ca31-4b06-9e13-b420a65392f3" targetNamespace="http://schemas.microsoft.com/office/2006/metadata/properties" ma:root="true" ma:fieldsID="e005889c9c1bfb37ebca46f28e3519ad" ns2:_="" ns3:_="">
    <xsd:import namespace="8b8fa32c-abd3-42f3-a97b-1f4db2c01c41"/>
    <xsd:import namespace="f3e988e9-ca31-4b06-9e13-b420a65392f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fa32c-abd3-42f3-a97b-1f4db2c01c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9765d1ed-40da-4baf-8b08-8fc6c3ff474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e988e9-ca31-4b06-9e13-b420a65392f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1feb3d-754f-49cd-b20c-68695a8743ff}" ma:internalName="TaxCatchAll" ma:showField="CatchAllData" ma:web="f3e988e9-ca31-4b06-9e13-b420a65392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77AA68-C0DB-489A-89F7-AB10F54F5373}">
  <ds:schemaRefs>
    <ds:schemaRef ds:uri="http://schemas.microsoft.com/office/2006/metadata/properties"/>
    <ds:schemaRef ds:uri="http://schemas.microsoft.com/office/infopath/2007/PartnerControls"/>
    <ds:schemaRef ds:uri="f3e988e9-ca31-4b06-9e13-b420a65392f3"/>
    <ds:schemaRef ds:uri="8b8fa32c-abd3-42f3-a97b-1f4db2c01c41"/>
  </ds:schemaRefs>
</ds:datastoreItem>
</file>

<file path=customXml/itemProps2.xml><?xml version="1.0" encoding="utf-8"?>
<ds:datastoreItem xmlns:ds="http://schemas.openxmlformats.org/officeDocument/2006/customXml" ds:itemID="{6BF81778-ECD9-4396-A57F-3F119DC718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fa32c-abd3-42f3-a97b-1f4db2c01c41"/>
    <ds:schemaRef ds:uri="f3e988e9-ca31-4b06-9e13-b420a65392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BFE655-C9ED-46BE-8D5D-06A24FC689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INDICE</vt:lpstr>
      <vt:lpstr>1.PROGRAMACION CUATRIENIO</vt:lpstr>
      <vt:lpstr>2. RESUMEN EJECUTIVO</vt:lpstr>
      <vt:lpstr>3. EJEC PRESUPUESTAL</vt:lpstr>
      <vt:lpstr>4. ACTIVIDADES Y TAREAS</vt:lpstr>
      <vt:lpstr>5. METAS PDD</vt:lpstr>
      <vt:lpstr>'2. RESUMEN EJECUTIVO'!Área_de_impresión</vt:lpstr>
      <vt:lpstr>'5. METAS PDD'!Área_de_impresión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Miyerlandy Torres Hernandez</dc:creator>
  <cp:keywords/>
  <dc:description/>
  <cp:lastModifiedBy>Eneyder Javier Lopez Poloche</cp:lastModifiedBy>
  <cp:revision/>
  <dcterms:created xsi:type="dcterms:W3CDTF">2016-09-13T14:01:46Z</dcterms:created>
  <dcterms:modified xsi:type="dcterms:W3CDTF">2025-02-03T02:52:00Z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0x010100176C4B8442F54F418A0F5A46AFC1593A</vt:lpwstr>
  </property>
  <property fmtid="{D5CDD505-2E9C-101B-9397-08002B2CF9AE}" pid="3" name="MediaServiceImageTags">
    <vt:lpwstr/>
  </property>
</Properties>
</file>