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hidePivotFieldList="1"/>
  <mc:AlternateContent xmlns:mc="http://schemas.openxmlformats.org/markup-compatibility/2006">
    <mc:Choice Requires="x15">
      <x15ac:absPath xmlns:x15ac="http://schemas.microsoft.com/office/spreadsheetml/2010/11/ac" url="C:\Users\javie\Downloads\"/>
    </mc:Choice>
  </mc:AlternateContent>
  <xr:revisionPtr revIDLastSave="0" documentId="13_ncr:1_{BE4FE356-2B5F-4E30-9082-CD64B0157E4A}" xr6:coauthVersionLast="47" xr6:coauthVersionMax="47" xr10:uidLastSave="{00000000-0000-0000-0000-000000000000}"/>
  <bookViews>
    <workbookView xWindow="-120" yWindow="-120" windowWidth="20730" windowHeight="11040" tabRatio="667" firstSheet="2" activeTab="4" xr2:uid="{00000000-000D-0000-FFFF-FFFF00000000}"/>
  </bookViews>
  <sheets>
    <sheet name="INDICE" sheetId="6" r:id="rId1"/>
    <sheet name="1.PROGRAMACION CUATRIENIO" sheetId="61" r:id="rId2"/>
    <sheet name="2. RESUMEN EJECUTIVO" sheetId="47" r:id="rId3"/>
    <sheet name="3. EJEC PRESUPUESTAL" sheetId="70" r:id="rId4"/>
    <sheet name="4. ACTIVIDADES Y TAREAS" sheetId="73" r:id="rId5"/>
    <sheet name="5. METAS PDD" sheetId="54" r:id="rId6"/>
  </sheets>
  <definedNames>
    <definedName name="_01A" localSheetId="2">#REF!</definedName>
    <definedName name="_01A" localSheetId="5">#REF!</definedName>
    <definedName name="_01A">#REF!</definedName>
    <definedName name="_xlnm._FilterDatabase" localSheetId="2" hidden="1">'2. RESUMEN EJECUTIVO'!$B$20:$H$21</definedName>
    <definedName name="_xlnm._FilterDatabase" localSheetId="3" hidden="1">'3. EJEC PRESUPUESTAL'!$A$26:$H$88</definedName>
    <definedName name="A" localSheetId="2">#REF!</definedName>
    <definedName name="A" localSheetId="5">#REF!</definedName>
    <definedName name="A">#REF!</definedName>
    <definedName name="a_proy4025" localSheetId="2">#REF!</definedName>
    <definedName name="a_proy4025" localSheetId="5">#REF!</definedName>
    <definedName name="a_proy4025">#REF!</definedName>
    <definedName name="_xlnm.Print_Area" localSheetId="2">'2. RESUMEN EJECUTIVO'!$A$20:$D$26</definedName>
    <definedName name="_xlnm.Print_Area" localSheetId="5">'5. METAS PDD'!$A$4:$O$29</definedName>
    <definedName name="B">#REF!,#REF!,#REF!,#REF!,#REF!,#REF!,#REF!,#REF!,#REF!,#REF!,#REF!,#REF!,#REF!</definedName>
    <definedName name="Buscar">#REF!</definedName>
    <definedName name="EJE" localSheetId="2">#REF!,#REF!,#REF!,#REF!,#REF!,#REF!,#REF!,#REF!,#REF!,#REF!,#REF!,#REF!,#REF!</definedName>
    <definedName name="EJE" localSheetId="5">#REF!,#REF!,#REF!,#REF!,#REF!,#REF!,#REF!,#REF!,#REF!,#REF!,#REF!,#REF!,#REF!</definedName>
    <definedName name="EJE">#REF!,#REF!,#REF!,#REF!,#REF!,#REF!,#REF!,#REF!,#REF!,#REF!,#REF!,#REF!,#REF!</definedName>
    <definedName name="ejecut" localSheetId="2">#REF!,#REF!,#REF!,#REF!,#REF!,#REF!,#REF!,#REF!,#REF!,#REF!,#REF!,#REF!,#REF!</definedName>
    <definedName name="ejecut" localSheetId="5">#REF!,#REF!,#REF!,#REF!,#REF!,#REF!,#REF!,#REF!,#REF!,#REF!,#REF!,#REF!,#REF!</definedName>
    <definedName name="ejecut">#REF!,#REF!,#REF!,#REF!,#REF!,#REF!,#REF!,#REF!,#REF!,#REF!,#REF!,#REF!,#REF!</definedName>
    <definedName name="EJECUT_1" localSheetId="2">#REF!,#REF!,#REF!,#REF!,#REF!,#REF!,#REF!,#REF!,#REF!,#REF!,#REF!,#REF!,#REF!</definedName>
    <definedName name="EJECUT_1" localSheetId="5">#REF!,#REF!,#REF!,#REF!,#REF!,#REF!,#REF!,#REF!,#REF!,#REF!,#REF!,#REF!,#REF!</definedName>
    <definedName name="EJECUT_1">#REF!,#REF!,#REF!,#REF!,#REF!,#REF!,#REF!,#REF!,#REF!,#REF!,#REF!,#REF!,#REF!</definedName>
    <definedName name="ejecut_og2" localSheetId="2">#REF!,#REF!,#REF!,#REF!,#REF!,#REF!,#REF!,#REF!,#REF!,#REF!,#REF!,#REF!,#REF!</definedName>
    <definedName name="ejecut_og2" localSheetId="5">#REF!,#REF!,#REF!,#REF!,#REF!,#REF!,#REF!,#REF!,#REF!,#REF!,#REF!,#REF!,#REF!</definedName>
    <definedName name="ejecut_og2">#REF!,#REF!,#REF!,#REF!,#REF!,#REF!,#REF!,#REF!,#REF!,#REF!,#REF!,#REF!,#REF!</definedName>
    <definedName name="iNDICADORES" localSheetId="2">#REF!,#REF!,#REF!,#REF!,#REF!,#REF!,#REF!,#REF!,#REF!,#REF!,#REF!,#REF!,#REF!</definedName>
    <definedName name="iNDICADORES" localSheetId="5">#REF!,#REF!,#REF!,#REF!,#REF!,#REF!,#REF!,#REF!,#REF!,#REF!,#REF!,#REF!,#REF!</definedName>
    <definedName name="iNDICADORES">#REF!,#REF!,#REF!,#REF!,#REF!,#REF!,#REF!,#REF!,#REF!,#REF!,#REF!,#REF!,#REF!</definedName>
    <definedName name="iNDICADORES1" localSheetId="2">#REF!</definedName>
    <definedName name="iNDICADORES1" localSheetId="5">#REF!</definedName>
    <definedName name="iNDICADORES1">#REF!</definedName>
    <definedName name="INDICADORES2">#REF!,#REF!,#REF!,#REF!,#REF!,#REF!,#REF!,#REF!,#REF!,#REF!,#REF!,#REF!,#REF!</definedName>
    <definedName name="inf">#REF!</definedName>
    <definedName name="localidad">#REF!</definedName>
    <definedName name="medida">#REF!</definedName>
    <definedName name="metas">#REF!</definedName>
    <definedName name="Objetivosestratégicos">#REF!</definedName>
    <definedName name="OG_01_12" localSheetId="2">#REF!</definedName>
    <definedName name="OG_01_12" localSheetId="5">#REF!</definedName>
    <definedName name="OG_01_12">#REF!</definedName>
    <definedName name="Periodicidadindicador">#REF!</definedName>
    <definedName name="PROY4022" localSheetId="2">#REF!</definedName>
    <definedName name="PROY4022" localSheetId="5">#REF!</definedName>
    <definedName name="PROY4022">#REF!</definedName>
    <definedName name="PROY4024" localSheetId="2">#REF!</definedName>
    <definedName name="PROY4024" localSheetId="5">#REF!</definedName>
    <definedName name="PROY4024">#REF!</definedName>
    <definedName name="PROY4024_2" localSheetId="2">#REF!</definedName>
    <definedName name="PROY4024_2" localSheetId="5">#REF!</definedName>
    <definedName name="PROY4024_2">#REF!</definedName>
    <definedName name="proy4025" localSheetId="2">#REF!</definedName>
    <definedName name="proy4025" localSheetId="5">#REF!</definedName>
    <definedName name="proy4025">#REF!</definedName>
    <definedName name="PROY4027" localSheetId="2">#REF!</definedName>
    <definedName name="PROY4027" localSheetId="5">#REF!</definedName>
    <definedName name="PROY4027">#REF!</definedName>
    <definedName name="proy4027_ac1" localSheetId="2">#REF!</definedName>
    <definedName name="proy4027_ac1" localSheetId="5">#REF!</definedName>
    <definedName name="proy4027_ac1">#REF!</definedName>
    <definedName name="PROY4028" localSheetId="2">#REF!</definedName>
    <definedName name="PROY4028" localSheetId="5">#REF!</definedName>
    <definedName name="PROY4028">#REF!</definedName>
    <definedName name="PROY4029" localSheetId="2">#REF!</definedName>
    <definedName name="PROY4029" localSheetId="5">#REF!</definedName>
    <definedName name="PROY4029">#REF!</definedName>
    <definedName name="PROY4125" localSheetId="2">#REF!</definedName>
    <definedName name="PROY4125" localSheetId="5">#REF!</definedName>
    <definedName name="PROY4125">#REF!</definedName>
    <definedName name="PROY4125_11OG" localSheetId="2">#REF!</definedName>
    <definedName name="PROY4125_11OG" localSheetId="5">#REF!</definedName>
    <definedName name="PROY4125_11OG">#REF!</definedName>
    <definedName name="PROY4280" localSheetId="2">#REF!</definedName>
    <definedName name="PROY4280" localSheetId="5">#REF!</definedName>
    <definedName name="PROY4280">#REF!</definedName>
    <definedName name="PROY4281" localSheetId="2">#REF!</definedName>
    <definedName name="PROY4281" localSheetId="5">#REF!</definedName>
    <definedName name="PROY4281">#REF!</definedName>
    <definedName name="PROY4281_A1" localSheetId="2">#REF!</definedName>
    <definedName name="PROY4281_A1" localSheetId="5">#REF!</definedName>
    <definedName name="PROY4281_A1">#REF!</definedName>
    <definedName name="PROYEC_10961" localSheetId="2">#REF!</definedName>
    <definedName name="PROYEC_10961" localSheetId="5">#REF!</definedName>
    <definedName name="PROYEC_10961">#REF!</definedName>
    <definedName name="PROYECTOS">#REF!</definedName>
    <definedName name="Tipo">#REF!</definedName>
    <definedName name="XXX_XXX_111" localSheetId="2">#REF!</definedName>
    <definedName name="XXX_XXX_111" localSheetId="5">#REF!</definedName>
    <definedName name="XXX_XXX_111">#REF!</definedName>
    <definedName name="XXXX" localSheetId="2">#REF!</definedName>
    <definedName name="XXXX" localSheetId="5">#REF!</definedName>
    <definedName name="X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70" l="1"/>
  <c r="B91" i="70"/>
  <c r="H95" i="70"/>
  <c r="H96" i="70"/>
  <c r="H97" i="70"/>
  <c r="H98" i="70"/>
  <c r="H94" i="70"/>
  <c r="D95" i="70"/>
  <c r="D96" i="70"/>
  <c r="D97" i="70"/>
  <c r="D98" i="70"/>
  <c r="D94" i="70"/>
  <c r="B99" i="70"/>
  <c r="D99" i="70" s="1"/>
  <c r="E26" i="47"/>
  <c r="C27" i="47"/>
  <c r="C28" i="47"/>
  <c r="G20" i="61"/>
  <c r="K54" i="61"/>
  <c r="M50" i="61"/>
  <c r="M25" i="61"/>
  <c r="H25" i="54" l="1"/>
  <c r="H22" i="54"/>
  <c r="I40" i="61" l="1"/>
  <c r="G24" i="47" l="1"/>
  <c r="G25" i="47"/>
  <c r="G26" i="47"/>
  <c r="G23" i="47" l="1"/>
  <c r="G22" i="47"/>
  <c r="C99" i="70" l="1"/>
  <c r="D89" i="70"/>
  <c r="C81" i="70"/>
  <c r="H99" i="70" l="1"/>
  <c r="D27" i="47"/>
  <c r="D23" i="70" s="1"/>
  <c r="M40" i="61"/>
  <c r="M35" i="61"/>
  <c r="M30" i="61"/>
  <c r="I20" i="61"/>
  <c r="DN61" i="73"/>
  <c r="DN60" i="73"/>
  <c r="DN58" i="73"/>
  <c r="DN57" i="73"/>
  <c r="DN56" i="73"/>
  <c r="DN55" i="73"/>
  <c r="DN53" i="73"/>
  <c r="DN52" i="73"/>
  <c r="DN51" i="73"/>
  <c r="DN50" i="73"/>
  <c r="DN49" i="73"/>
  <c r="DN48" i="73"/>
  <c r="DN47" i="73"/>
  <c r="DN46" i="73"/>
  <c r="DN45" i="73"/>
  <c r="DN44" i="73"/>
  <c r="DN43" i="73"/>
  <c r="DN42" i="73"/>
  <c r="DN41" i="73"/>
  <c r="DN40" i="73"/>
  <c r="DN39" i="73"/>
  <c r="DN38" i="73"/>
  <c r="DN37" i="73"/>
  <c r="DN36" i="73"/>
  <c r="DN35" i="73"/>
  <c r="DN34" i="73"/>
  <c r="DN33" i="73"/>
  <c r="DN32" i="73"/>
  <c r="DN31" i="73"/>
  <c r="DN30" i="73"/>
  <c r="DN29" i="73"/>
  <c r="DN28" i="73"/>
  <c r="DN27" i="73"/>
  <c r="DN26" i="73"/>
  <c r="DN25" i="73"/>
  <c r="DN24" i="73"/>
  <c r="DN22" i="73"/>
  <c r="X22" i="73"/>
  <c r="DM56" i="73"/>
  <c r="D24" i="70" l="1"/>
  <c r="E24" i="70"/>
  <c r="DM23" i="73"/>
  <c r="DN23" i="73" s="1"/>
  <c r="DM24" i="73"/>
  <c r="DM25" i="73"/>
  <c r="DM26" i="73"/>
  <c r="DM27" i="73"/>
  <c r="DM28" i="73"/>
  <c r="DM29" i="73"/>
  <c r="DM30" i="73"/>
  <c r="DM31" i="73"/>
  <c r="DM32" i="73"/>
  <c r="DM33" i="73"/>
  <c r="DM34" i="73"/>
  <c r="DM35" i="73"/>
  <c r="DM36" i="73"/>
  <c r="DM37" i="73"/>
  <c r="DM38" i="73"/>
  <c r="DM39" i="73"/>
  <c r="DM40" i="73"/>
  <c r="DM41" i="73"/>
  <c r="DM42" i="73"/>
  <c r="DM43" i="73"/>
  <c r="DM44" i="73"/>
  <c r="DM45" i="73"/>
  <c r="DM46" i="73"/>
  <c r="DM47" i="73"/>
  <c r="DM48" i="73"/>
  <c r="DM49" i="73"/>
  <c r="DM50" i="73"/>
  <c r="DM51" i="73"/>
  <c r="DM52" i="73"/>
  <c r="DM53" i="73"/>
  <c r="DM54" i="73"/>
  <c r="DN54" i="73" s="1"/>
  <c r="DM55" i="73"/>
  <c r="DM57" i="73"/>
  <c r="DM58" i="73"/>
  <c r="DM59" i="73"/>
  <c r="DN59" i="73" s="1"/>
  <c r="DM60" i="73"/>
  <c r="DM61" i="73"/>
  <c r="DM22" i="73"/>
  <c r="EQ61" i="73"/>
  <c r="EQ60" i="73"/>
  <c r="EQ59" i="73"/>
  <c r="EQ58" i="73"/>
  <c r="EQ57" i="73"/>
  <c r="EQ56" i="73"/>
  <c r="EQ55" i="73"/>
  <c r="EQ54" i="73"/>
  <c r="EQ53" i="73"/>
  <c r="EQ52" i="73"/>
  <c r="EQ51" i="73"/>
  <c r="EQ50" i="73"/>
  <c r="EQ49" i="73"/>
  <c r="EQ48" i="73"/>
  <c r="EQ47" i="73"/>
  <c r="EQ46" i="73"/>
  <c r="EQ45" i="73"/>
  <c r="EQ44" i="73"/>
  <c r="EQ43" i="73"/>
  <c r="EQ42" i="73"/>
  <c r="EQ41" i="73"/>
  <c r="EQ40" i="73"/>
  <c r="EQ39" i="73"/>
  <c r="EQ38" i="73"/>
  <c r="EQ37" i="73"/>
  <c r="EQ36" i="73"/>
  <c r="ER36" i="73" s="1"/>
  <c r="EQ35" i="73"/>
  <c r="EQ34" i="73"/>
  <c r="EQ33" i="73"/>
  <c r="EQ32" i="73"/>
  <c r="EQ31" i="73"/>
  <c r="EQ30" i="73"/>
  <c r="EQ29" i="73"/>
  <c r="EQ28" i="73"/>
  <c r="EQ27" i="73"/>
  <c r="EQ26" i="73"/>
  <c r="EQ25" i="73"/>
  <c r="EQ24" i="73"/>
  <c r="ER24" i="73" s="1"/>
  <c r="EQ23" i="73"/>
  <c r="EQ22" i="73"/>
  <c r="EP61" i="73"/>
  <c r="EP60" i="73"/>
  <c r="EP59" i="73"/>
  <c r="EP58" i="73"/>
  <c r="EP57" i="73"/>
  <c r="EP56" i="73"/>
  <c r="EP55" i="73"/>
  <c r="EP54" i="73"/>
  <c r="EP53" i="73"/>
  <c r="EP52" i="73"/>
  <c r="EP51" i="73"/>
  <c r="EP50" i="73"/>
  <c r="EP49" i="73"/>
  <c r="EP48" i="73"/>
  <c r="ER48" i="73" s="1"/>
  <c r="EP47" i="73"/>
  <c r="EP46" i="73"/>
  <c r="EP45" i="73"/>
  <c r="EP44" i="73"/>
  <c r="EP43" i="73"/>
  <c r="EP42" i="73"/>
  <c r="EP41" i="73"/>
  <c r="EP40" i="73"/>
  <c r="EP39" i="73"/>
  <c r="EP38" i="73"/>
  <c r="EP37" i="73"/>
  <c r="EP36" i="73"/>
  <c r="EP35" i="73"/>
  <c r="EP34" i="73"/>
  <c r="EP33" i="73"/>
  <c r="EP32" i="73"/>
  <c r="EP31" i="73"/>
  <c r="EP30" i="73"/>
  <c r="EP29" i="73"/>
  <c r="EP28" i="73"/>
  <c r="EP27" i="73"/>
  <c r="EP26" i="73"/>
  <c r="EP25" i="73"/>
  <c r="EP24" i="73"/>
  <c r="EP23" i="73"/>
  <c r="EP22" i="73"/>
  <c r="EG22" i="73"/>
  <c r="EH61" i="73"/>
  <c r="EH60" i="73"/>
  <c r="EH59" i="73"/>
  <c r="EH58" i="73"/>
  <c r="EH57" i="73"/>
  <c r="EH56" i="73"/>
  <c r="EH55" i="73"/>
  <c r="EH54" i="73"/>
  <c r="EH53" i="73"/>
  <c r="EH52" i="73"/>
  <c r="EH51" i="73"/>
  <c r="EH50" i="73"/>
  <c r="EH49" i="73"/>
  <c r="EH48" i="73"/>
  <c r="EH47" i="73"/>
  <c r="EH46" i="73"/>
  <c r="EH45" i="73"/>
  <c r="EH44" i="73"/>
  <c r="EH43" i="73"/>
  <c r="EH42" i="73"/>
  <c r="EH41" i="73"/>
  <c r="EI41" i="73" s="1"/>
  <c r="EH40" i="73"/>
  <c r="EH39" i="73"/>
  <c r="EH38" i="73"/>
  <c r="EH37" i="73"/>
  <c r="EH36" i="73"/>
  <c r="EH35" i="73"/>
  <c r="EH34" i="73"/>
  <c r="EH33" i="73"/>
  <c r="EH32" i="73"/>
  <c r="EH31" i="73"/>
  <c r="EH30" i="73"/>
  <c r="EH29" i="73"/>
  <c r="EH28" i="73"/>
  <c r="EH27" i="73"/>
  <c r="EH26" i="73"/>
  <c r="EH25" i="73"/>
  <c r="EH24" i="73"/>
  <c r="EI24" i="73" s="1"/>
  <c r="EH23" i="73"/>
  <c r="EH22" i="73"/>
  <c r="EG61" i="73"/>
  <c r="EI61" i="73" s="1"/>
  <c r="EG60" i="73"/>
  <c r="EG59" i="73"/>
  <c r="EG58" i="73"/>
  <c r="EI58" i="73" s="1"/>
  <c r="EG57" i="73"/>
  <c r="EG56" i="73"/>
  <c r="EI56" i="73" s="1"/>
  <c r="EG55" i="73"/>
  <c r="EI55" i="73" s="1"/>
  <c r="EG54" i="73"/>
  <c r="EI54" i="73" s="1"/>
  <c r="EG53" i="73"/>
  <c r="EG52" i="73"/>
  <c r="EG51" i="73"/>
  <c r="EG50" i="73"/>
  <c r="EG49" i="73"/>
  <c r="EG48" i="73"/>
  <c r="EG47" i="73"/>
  <c r="EG46" i="73"/>
  <c r="EG45" i="73"/>
  <c r="EG44" i="73"/>
  <c r="EI44" i="73" s="1"/>
  <c r="EG43" i="73"/>
  <c r="EG42" i="73"/>
  <c r="EG41" i="73"/>
  <c r="EG40" i="73"/>
  <c r="EG39" i="73"/>
  <c r="EG38" i="73"/>
  <c r="EG37" i="73"/>
  <c r="EG36" i="73"/>
  <c r="EG35" i="73"/>
  <c r="EG34" i="73"/>
  <c r="EG33" i="73"/>
  <c r="EG32" i="73"/>
  <c r="EG31" i="73"/>
  <c r="EG30" i="73"/>
  <c r="EG29" i="73"/>
  <c r="EG28" i="73"/>
  <c r="EG27" i="73"/>
  <c r="EG26" i="73"/>
  <c r="EG25" i="73"/>
  <c r="EG24" i="73"/>
  <c r="EG23" i="73"/>
  <c r="DY61" i="73"/>
  <c r="DY60" i="73"/>
  <c r="DY59" i="73"/>
  <c r="DY58" i="73"/>
  <c r="DY56" i="73"/>
  <c r="DY55" i="73"/>
  <c r="DY54" i="73"/>
  <c r="DY53" i="73"/>
  <c r="DY52" i="73"/>
  <c r="DY51" i="73"/>
  <c r="DY50" i="73"/>
  <c r="DY49" i="73"/>
  <c r="DY48" i="73"/>
  <c r="DY47" i="73"/>
  <c r="DY46" i="73"/>
  <c r="DY45" i="73"/>
  <c r="DY44" i="73"/>
  <c r="DY43" i="73"/>
  <c r="DY42" i="73"/>
  <c r="DY41" i="73"/>
  <c r="DY40" i="73"/>
  <c r="DY39" i="73"/>
  <c r="DY38" i="73"/>
  <c r="DY37" i="73"/>
  <c r="DY36" i="73"/>
  <c r="DY35" i="73"/>
  <c r="DY34" i="73"/>
  <c r="DY33" i="73"/>
  <c r="DY32" i="73"/>
  <c r="DY31" i="73"/>
  <c r="DY30" i="73"/>
  <c r="DY29" i="73"/>
  <c r="DY28" i="73"/>
  <c r="DY27" i="73"/>
  <c r="DY26" i="73"/>
  <c r="DY25" i="73"/>
  <c r="DY24" i="73"/>
  <c r="DY23" i="73"/>
  <c r="DX61" i="73"/>
  <c r="DX60" i="73"/>
  <c r="DX59" i="73"/>
  <c r="DX58" i="73"/>
  <c r="DX57" i="73"/>
  <c r="DX56" i="73"/>
  <c r="DX55" i="73"/>
  <c r="DX54" i="73"/>
  <c r="DX53" i="73"/>
  <c r="DX52" i="73"/>
  <c r="DX51" i="73"/>
  <c r="DX50" i="73"/>
  <c r="DX49" i="73"/>
  <c r="DX48" i="73"/>
  <c r="DX47" i="73"/>
  <c r="DX46" i="73"/>
  <c r="DX45" i="73"/>
  <c r="DX44" i="73"/>
  <c r="DX43" i="73"/>
  <c r="DX42" i="73"/>
  <c r="DX41" i="73"/>
  <c r="DX40" i="73"/>
  <c r="DX39" i="73"/>
  <c r="DX38" i="73"/>
  <c r="DX37" i="73"/>
  <c r="DX36" i="73"/>
  <c r="DX35" i="73"/>
  <c r="DX34" i="73"/>
  <c r="DX33" i="73"/>
  <c r="DX32" i="73"/>
  <c r="DX31" i="73"/>
  <c r="DX30" i="73"/>
  <c r="DX29" i="73"/>
  <c r="DX28" i="73"/>
  <c r="DX27" i="73"/>
  <c r="DX26" i="73"/>
  <c r="DX25" i="73"/>
  <c r="DX24" i="73"/>
  <c r="DX23" i="73"/>
  <c r="DY22" i="73"/>
  <c r="DX22" i="73"/>
  <c r="BT48" i="73"/>
  <c r="ER61" i="73" l="1"/>
  <c r="ER58" i="73"/>
  <c r="EI33" i="73"/>
  <c r="ER52" i="73"/>
  <c r="ER49" i="73"/>
  <c r="EI49" i="73"/>
  <c r="EI32" i="73"/>
  <c r="ER60" i="73"/>
  <c r="EI60" i="73"/>
  <c r="ER59" i="73"/>
  <c r="EI59" i="73"/>
  <c r="EI57" i="73"/>
  <c r="ER53" i="73"/>
  <c r="ER51" i="73"/>
  <c r="ER50" i="73"/>
  <c r="EI48" i="73"/>
  <c r="ER47" i="73"/>
  <c r="EI47" i="73"/>
  <c r="ER46" i="73"/>
  <c r="EI46" i="73"/>
  <c r="EI45" i="73"/>
  <c r="EI43" i="73"/>
  <c r="EI42" i="73"/>
  <c r="ER41" i="73"/>
  <c r="ER40" i="73"/>
  <c r="ER39" i="73"/>
  <c r="EI37" i="73"/>
  <c r="ER38" i="73"/>
  <c r="ER37" i="73"/>
  <c r="EI36" i="73"/>
  <c r="EI35" i="73"/>
  <c r="ER35" i="73"/>
  <c r="EI34" i="73"/>
  <c r="ER34" i="73"/>
  <c r="EI31" i="73"/>
  <c r="EI30" i="73"/>
  <c r="ER29" i="73"/>
  <c r="ER28" i="73"/>
  <c r="ER27" i="73"/>
  <c r="ER26" i="73"/>
  <c r="ER25" i="73"/>
  <c r="EI25" i="73"/>
  <c r="ER23" i="73"/>
  <c r="EI23" i="73"/>
  <c r="EI26" i="73"/>
  <c r="EI38" i="73"/>
  <c r="EI50" i="73"/>
  <c r="ER30" i="73"/>
  <c r="ER42" i="73"/>
  <c r="ER54" i="73"/>
  <c r="EI27" i="73"/>
  <c r="EI39" i="73"/>
  <c r="EI51" i="73"/>
  <c r="ER31" i="73"/>
  <c r="ER43" i="73"/>
  <c r="ER55" i="73"/>
  <c r="EI28" i="73"/>
  <c r="EI40" i="73"/>
  <c r="EI52" i="73"/>
  <c r="ER32" i="73"/>
  <c r="ER44" i="73"/>
  <c r="ER56" i="73"/>
  <c r="EI29" i="73"/>
  <c r="EI53" i="73"/>
  <c r="EI22" i="73"/>
  <c r="ER33" i="73"/>
  <c r="ER45" i="73"/>
  <c r="ER57" i="73"/>
  <c r="I26" i="54" l="1"/>
  <c r="I25" i="54"/>
  <c r="DO53" i="73" l="1"/>
  <c r="DH51" i="73"/>
  <c r="DG51" i="73"/>
  <c r="DH49" i="73"/>
  <c r="DG49" i="73"/>
  <c r="DG48" i="73"/>
  <c r="CZ51" i="73"/>
  <c r="CY51" i="73"/>
  <c r="CZ49" i="73"/>
  <c r="CY49" i="73"/>
  <c r="CY48" i="73"/>
  <c r="DA48" i="73" s="1"/>
  <c r="CR51" i="73"/>
  <c r="CQ51" i="73"/>
  <c r="CR49" i="73"/>
  <c r="CQ49" i="73"/>
  <c r="CQ48" i="73"/>
  <c r="CS48" i="73" s="1"/>
  <c r="DH46" i="73"/>
  <c r="DG46" i="73"/>
  <c r="DH43" i="73"/>
  <c r="DG43" i="73"/>
  <c r="DH39" i="73"/>
  <c r="DG39" i="73"/>
  <c r="DI39" i="73" s="1"/>
  <c r="DH61" i="73"/>
  <c r="DG61" i="73"/>
  <c r="DH58" i="73"/>
  <c r="DG58" i="73"/>
  <c r="DH57" i="73"/>
  <c r="DG57" i="73"/>
  <c r="DH56" i="73"/>
  <c r="DG56" i="73"/>
  <c r="DH55" i="73"/>
  <c r="DG55" i="73"/>
  <c r="DH53" i="73"/>
  <c r="DG53" i="73"/>
  <c r="CZ61" i="73"/>
  <c r="CY61" i="73"/>
  <c r="CZ58" i="73"/>
  <c r="CY58" i="73"/>
  <c r="CZ57" i="73"/>
  <c r="CZ56" i="73"/>
  <c r="CZ55" i="73"/>
  <c r="CY55" i="73"/>
  <c r="CZ53" i="73"/>
  <c r="CY53" i="73"/>
  <c r="CR61" i="73"/>
  <c r="CQ61" i="73"/>
  <c r="CR58" i="73"/>
  <c r="CQ58" i="73"/>
  <c r="CR57" i="73"/>
  <c r="CQ57" i="73"/>
  <c r="CR56" i="73"/>
  <c r="CQ56" i="73"/>
  <c r="CR55" i="73"/>
  <c r="CQ55" i="73"/>
  <c r="CR53" i="73"/>
  <c r="CQ53" i="73"/>
  <c r="CJ61" i="73"/>
  <c r="CI61" i="73"/>
  <c r="CJ58" i="73"/>
  <c r="CI58" i="73"/>
  <c r="CJ57" i="73"/>
  <c r="CI57" i="73"/>
  <c r="CJ56" i="73"/>
  <c r="CI56" i="73"/>
  <c r="CJ55" i="73"/>
  <c r="CI55" i="73"/>
  <c r="CJ53" i="73"/>
  <c r="CI53" i="73"/>
  <c r="CJ51" i="73"/>
  <c r="CI51" i="73"/>
  <c r="CJ49" i="73"/>
  <c r="CI49" i="73"/>
  <c r="CI48" i="73"/>
  <c r="CB61" i="73"/>
  <c r="CA61" i="73"/>
  <c r="CB58" i="73"/>
  <c r="CA58" i="73"/>
  <c r="CB57" i="73"/>
  <c r="CA57" i="73"/>
  <c r="CB56" i="73"/>
  <c r="CA56" i="73"/>
  <c r="CB55" i="73"/>
  <c r="CA55" i="73"/>
  <c r="CB53" i="73"/>
  <c r="CD53" i="73" s="1"/>
  <c r="CA53" i="73"/>
  <c r="CB51" i="73"/>
  <c r="CA51" i="73"/>
  <c r="CB49" i="73"/>
  <c r="CA49" i="73"/>
  <c r="CA48" i="73"/>
  <c r="CC48" i="73" s="1"/>
  <c r="BT61" i="73"/>
  <c r="BS61" i="73"/>
  <c r="BT58" i="73"/>
  <c r="BS58" i="73"/>
  <c r="BT57" i="73"/>
  <c r="BS57" i="73"/>
  <c r="BT56" i="73"/>
  <c r="BS56" i="73"/>
  <c r="BT55" i="73"/>
  <c r="BS55" i="73"/>
  <c r="BT53" i="73"/>
  <c r="BS53" i="73"/>
  <c r="BT51" i="73"/>
  <c r="BS51" i="73"/>
  <c r="BT49" i="73"/>
  <c r="BS49" i="73"/>
  <c r="BS48" i="73"/>
  <c r="BU48" i="73" s="1"/>
  <c r="BL61" i="73"/>
  <c r="BK61" i="73"/>
  <c r="BL58" i="73"/>
  <c r="BK58" i="73"/>
  <c r="BL57" i="73"/>
  <c r="BK57" i="73"/>
  <c r="BL56" i="73"/>
  <c r="BK56" i="73"/>
  <c r="BL55" i="73"/>
  <c r="BK55" i="73"/>
  <c r="BL53" i="73"/>
  <c r="BK53" i="73"/>
  <c r="BM53" i="73" s="1"/>
  <c r="BL51" i="73"/>
  <c r="BK51" i="73"/>
  <c r="BL49" i="73"/>
  <c r="BK49" i="73"/>
  <c r="BK48" i="73"/>
  <c r="BM48" i="73" s="1"/>
  <c r="BD61" i="73"/>
  <c r="BC61" i="73"/>
  <c r="BD58" i="73"/>
  <c r="BC58" i="73"/>
  <c r="BD57" i="73"/>
  <c r="BC57" i="73"/>
  <c r="BD56" i="73"/>
  <c r="BC56" i="73"/>
  <c r="BD55" i="73"/>
  <c r="BC55" i="73"/>
  <c r="BD53" i="73"/>
  <c r="BC53" i="73"/>
  <c r="BD51" i="73"/>
  <c r="BC51" i="73"/>
  <c r="BD49" i="73"/>
  <c r="BF48" i="73" s="1"/>
  <c r="BC49" i="73"/>
  <c r="BC48" i="73"/>
  <c r="AV61" i="73"/>
  <c r="AU61" i="73"/>
  <c r="AV58" i="73"/>
  <c r="AU58" i="73"/>
  <c r="AV57" i="73"/>
  <c r="AU57" i="73"/>
  <c r="AV56" i="73"/>
  <c r="AU56" i="73"/>
  <c r="AV55" i="73"/>
  <c r="AU55" i="73"/>
  <c r="AV53" i="73"/>
  <c r="AU53" i="73"/>
  <c r="AV51" i="73"/>
  <c r="AU51" i="73"/>
  <c r="AV49" i="73"/>
  <c r="AX48" i="73" s="1"/>
  <c r="AU49" i="73"/>
  <c r="AU48" i="73"/>
  <c r="AN61" i="73"/>
  <c r="AM61" i="73"/>
  <c r="AN58" i="73"/>
  <c r="AM58" i="73"/>
  <c r="AN57" i="73"/>
  <c r="AM57" i="73"/>
  <c r="AN56" i="73"/>
  <c r="AM56" i="73"/>
  <c r="AN55" i="73"/>
  <c r="AM55" i="73"/>
  <c r="AN53" i="73"/>
  <c r="AM53" i="73"/>
  <c r="AN51" i="73"/>
  <c r="AM51" i="73"/>
  <c r="AN49" i="73"/>
  <c r="AP48" i="73" s="1"/>
  <c r="AM49" i="73"/>
  <c r="AM48" i="73"/>
  <c r="AO48" i="73" s="1"/>
  <c r="AF61" i="73"/>
  <c r="AE61" i="73"/>
  <c r="AF58" i="73"/>
  <c r="AE58" i="73"/>
  <c r="AF57" i="73"/>
  <c r="AE57" i="73"/>
  <c r="AF56" i="73"/>
  <c r="AE56" i="73"/>
  <c r="AF55" i="73"/>
  <c r="AE55" i="73"/>
  <c r="AF53" i="73"/>
  <c r="AE53" i="73"/>
  <c r="AF51" i="73"/>
  <c r="AE51" i="73"/>
  <c r="AF49" i="73"/>
  <c r="AH48" i="73" s="1"/>
  <c r="AE49" i="73"/>
  <c r="AE48" i="73"/>
  <c r="AG48" i="73" s="1"/>
  <c r="CZ46" i="73"/>
  <c r="CZ43" i="73"/>
  <c r="CZ39" i="73"/>
  <c r="CY46" i="73"/>
  <c r="CY43" i="73"/>
  <c r="CY39" i="73"/>
  <c r="DA39" i="73" s="1"/>
  <c r="CR46" i="73"/>
  <c r="CR43" i="73"/>
  <c r="CR39" i="73"/>
  <c r="CQ46" i="73"/>
  <c r="CQ43" i="73"/>
  <c r="CQ39" i="73"/>
  <c r="CS39" i="73" s="1"/>
  <c r="CJ46" i="73"/>
  <c r="CJ43" i="73"/>
  <c r="CJ39" i="73"/>
  <c r="CI46" i="73"/>
  <c r="CI43" i="73"/>
  <c r="CI39" i="73"/>
  <c r="CK39" i="73" s="1"/>
  <c r="BT46" i="73"/>
  <c r="BT43" i="73"/>
  <c r="BT39" i="73"/>
  <c r="BS46" i="73"/>
  <c r="BS43" i="73"/>
  <c r="BS39" i="73"/>
  <c r="BU39" i="73" s="1"/>
  <c r="CB46" i="73"/>
  <c r="CB43" i="73"/>
  <c r="CB39" i="73"/>
  <c r="CA46" i="73"/>
  <c r="CA43" i="73"/>
  <c r="CA39" i="73"/>
  <c r="CC39" i="73" s="1"/>
  <c r="BL46" i="73"/>
  <c r="BL43" i="73"/>
  <c r="BL39" i="73"/>
  <c r="BK46" i="73"/>
  <c r="BK43" i="73"/>
  <c r="BK39" i="73"/>
  <c r="BM39" i="73" s="1"/>
  <c r="BD46" i="73"/>
  <c r="BD43" i="73"/>
  <c r="BD39" i="73"/>
  <c r="BC46" i="73"/>
  <c r="BC43" i="73"/>
  <c r="BC39" i="73"/>
  <c r="BE39" i="73" s="1"/>
  <c r="AV46" i="73"/>
  <c r="AV43" i="73"/>
  <c r="AV39" i="73"/>
  <c r="AU46" i="73"/>
  <c r="AU43" i="73"/>
  <c r="AU39" i="73"/>
  <c r="AW39" i="73" s="1"/>
  <c r="AN46" i="73"/>
  <c r="AN43" i="73"/>
  <c r="AN39" i="73"/>
  <c r="AM46" i="73"/>
  <c r="AM43" i="73"/>
  <c r="AM39" i="73"/>
  <c r="AO39" i="73" s="1"/>
  <c r="AF46" i="73"/>
  <c r="AF43" i="73"/>
  <c r="AF39" i="73"/>
  <c r="AE46" i="73"/>
  <c r="AE43" i="73"/>
  <c r="AE39" i="73"/>
  <c r="AG39" i="73" s="1"/>
  <c r="DO39" i="73"/>
  <c r="DO40" i="73"/>
  <c r="DO41" i="73"/>
  <c r="DO42" i="73"/>
  <c r="DO43" i="73"/>
  <c r="DO44" i="73"/>
  <c r="DO45" i="73"/>
  <c r="DO46" i="73"/>
  <c r="DO47" i="73"/>
  <c r="DO38" i="73"/>
  <c r="DO37" i="73"/>
  <c r="DH37" i="73"/>
  <c r="DJ37" i="73" s="1"/>
  <c r="DG37" i="73"/>
  <c r="DI37" i="73" s="1"/>
  <c r="CZ37" i="73"/>
  <c r="DB37" i="73" s="1"/>
  <c r="CY37" i="73"/>
  <c r="DA37" i="73" s="1"/>
  <c r="CR37" i="73"/>
  <c r="CT37" i="73" s="1"/>
  <c r="CQ37" i="73"/>
  <c r="CS37" i="73" s="1"/>
  <c r="CJ37" i="73"/>
  <c r="CL37" i="73" s="1"/>
  <c r="CI37" i="73"/>
  <c r="CK37" i="73" s="1"/>
  <c r="CB37" i="73"/>
  <c r="CD37" i="73" s="1"/>
  <c r="CA37" i="73"/>
  <c r="CC37" i="73" s="1"/>
  <c r="BT37" i="73"/>
  <c r="BV37" i="73" s="1"/>
  <c r="BS37" i="73"/>
  <c r="BU37" i="73" s="1"/>
  <c r="BL37" i="73"/>
  <c r="BN37" i="73" s="1"/>
  <c r="BK37" i="73"/>
  <c r="BM37" i="73" s="1"/>
  <c r="BD37" i="73"/>
  <c r="BF37" i="73" s="1"/>
  <c r="BC37" i="73"/>
  <c r="BE37" i="73" s="1"/>
  <c r="AV37" i="73"/>
  <c r="AX37" i="73" s="1"/>
  <c r="AU37" i="73"/>
  <c r="AW37" i="73" s="1"/>
  <c r="AN37" i="73"/>
  <c r="AP37" i="73" s="1"/>
  <c r="AM37" i="73"/>
  <c r="AO37" i="73" s="1"/>
  <c r="AF37" i="73"/>
  <c r="AH37" i="73" s="1"/>
  <c r="AE37" i="73"/>
  <c r="AG37" i="73" s="1"/>
  <c r="W39" i="73"/>
  <c r="DP37" i="73"/>
  <c r="DP38" i="73"/>
  <c r="DP39" i="73"/>
  <c r="DP40" i="73"/>
  <c r="DP41" i="73"/>
  <c r="DP42" i="73"/>
  <c r="DP43" i="73"/>
  <c r="DP44" i="73"/>
  <c r="DP45" i="73"/>
  <c r="DP46" i="73"/>
  <c r="DP47" i="73"/>
  <c r="DP48" i="73"/>
  <c r="DP49" i="73"/>
  <c r="DP50" i="73"/>
  <c r="DP51" i="73"/>
  <c r="DP52" i="73"/>
  <c r="DP53" i="73"/>
  <c r="DP54" i="73"/>
  <c r="DP55" i="73"/>
  <c r="DP56" i="73"/>
  <c r="DP57" i="73"/>
  <c r="DP58" i="73"/>
  <c r="DP59" i="73"/>
  <c r="DP60" i="73"/>
  <c r="DP61" i="73"/>
  <c r="DO36" i="73"/>
  <c r="DO48" i="73"/>
  <c r="DO49" i="73"/>
  <c r="DO50" i="73"/>
  <c r="DO51" i="73"/>
  <c r="DO52" i="73"/>
  <c r="DO54" i="73"/>
  <c r="DO55" i="73"/>
  <c r="DO56" i="73"/>
  <c r="DO57" i="73"/>
  <c r="DO58" i="73"/>
  <c r="DO59" i="73"/>
  <c r="DO60" i="73"/>
  <c r="DO61" i="73"/>
  <c r="DP23" i="73"/>
  <c r="DP24" i="73"/>
  <c r="DP25" i="73"/>
  <c r="DP26" i="73"/>
  <c r="DP27" i="73"/>
  <c r="DP28" i="73"/>
  <c r="DP29" i="73"/>
  <c r="DP30" i="73"/>
  <c r="DP31" i="73"/>
  <c r="DP32" i="73"/>
  <c r="DP33" i="73"/>
  <c r="DP34" i="73"/>
  <c r="DP35" i="73"/>
  <c r="DP36" i="73"/>
  <c r="DP22" i="73"/>
  <c r="DO23" i="73"/>
  <c r="DO24" i="73"/>
  <c r="DO25" i="73"/>
  <c r="DO26" i="73"/>
  <c r="DO27" i="73"/>
  <c r="DO28" i="73"/>
  <c r="DO29" i="73"/>
  <c r="DO30" i="73"/>
  <c r="DO31" i="73"/>
  <c r="DO32" i="73"/>
  <c r="DO33" i="73"/>
  <c r="DO34" i="73"/>
  <c r="DO35" i="73"/>
  <c r="DO22" i="73"/>
  <c r="BL34" i="73"/>
  <c r="BL31" i="73"/>
  <c r="BL26" i="73"/>
  <c r="BL22" i="73"/>
  <c r="BN22" i="73" s="1"/>
  <c r="BK34" i="73"/>
  <c r="BK31" i="73"/>
  <c r="BK26" i="73"/>
  <c r="BK22" i="73"/>
  <c r="BD34" i="73"/>
  <c r="BD31" i="73"/>
  <c r="BD26" i="73"/>
  <c r="BD22" i="73"/>
  <c r="BF22" i="73" s="1"/>
  <c r="BC34" i="73"/>
  <c r="BC31" i="73"/>
  <c r="BC26" i="73"/>
  <c r="BC22" i="73"/>
  <c r="BE22" i="73" s="1"/>
  <c r="AV34" i="73"/>
  <c r="AV31" i="73"/>
  <c r="AV26" i="73"/>
  <c r="AV22" i="73"/>
  <c r="AU34" i="73"/>
  <c r="AU31" i="73"/>
  <c r="AU26" i="73"/>
  <c r="AU22" i="73"/>
  <c r="AW22" i="73" s="1"/>
  <c r="AN34" i="73"/>
  <c r="AN31" i="73"/>
  <c r="AN26" i="73"/>
  <c r="AN22" i="73"/>
  <c r="AP22" i="73" s="1"/>
  <c r="AM34" i="73"/>
  <c r="AM31" i="73"/>
  <c r="AM26" i="73"/>
  <c r="AM22" i="73"/>
  <c r="AF34" i="73"/>
  <c r="AF31" i="73"/>
  <c r="AF26" i="73"/>
  <c r="AE34" i="73"/>
  <c r="AE31" i="73"/>
  <c r="AE26" i="73"/>
  <c r="DH34" i="73"/>
  <c r="DH31" i="73"/>
  <c r="DH26" i="73"/>
  <c r="DH22" i="73"/>
  <c r="DG34" i="73"/>
  <c r="DG31" i="73"/>
  <c r="DG26" i="73"/>
  <c r="DG22" i="73"/>
  <c r="CZ34" i="73"/>
  <c r="CZ31" i="73"/>
  <c r="CZ26" i="73"/>
  <c r="CZ22" i="73"/>
  <c r="CY34" i="73"/>
  <c r="CY31" i="73"/>
  <c r="CY26" i="73"/>
  <c r="CY22" i="73"/>
  <c r="DA22" i="73" s="1"/>
  <c r="CR34" i="73"/>
  <c r="CR31" i="73"/>
  <c r="CR26" i="73"/>
  <c r="CR22" i="73"/>
  <c r="CQ34" i="73"/>
  <c r="CQ31" i="73"/>
  <c r="CQ26" i="73"/>
  <c r="CQ22" i="73"/>
  <c r="CS22" i="73" s="1"/>
  <c r="CJ34" i="73"/>
  <c r="CJ31" i="73"/>
  <c r="CJ26" i="73"/>
  <c r="CJ22" i="73"/>
  <c r="CI34" i="73"/>
  <c r="CI31" i="73"/>
  <c r="CI26" i="73"/>
  <c r="CI22" i="73"/>
  <c r="CK22" i="73" s="1"/>
  <c r="CB34" i="73"/>
  <c r="CB31" i="73"/>
  <c r="CB26" i="73"/>
  <c r="CB22" i="73"/>
  <c r="CA34" i="73"/>
  <c r="CA31" i="73"/>
  <c r="CA26" i="73"/>
  <c r="CA22" i="73"/>
  <c r="CC22" i="73" s="1"/>
  <c r="BT34" i="73"/>
  <c r="BT31" i="73"/>
  <c r="BT26" i="73"/>
  <c r="BS34" i="73"/>
  <c r="BS31" i="73"/>
  <c r="BT22" i="73"/>
  <c r="BS26" i="73"/>
  <c r="BS22" i="73"/>
  <c r="BU22" i="73" s="1"/>
  <c r="Q91" i="73"/>
  <c r="P91" i="73"/>
  <c r="X61" i="73"/>
  <c r="X58" i="73"/>
  <c r="X57" i="73"/>
  <c r="X56" i="73"/>
  <c r="X55" i="73"/>
  <c r="X53" i="73"/>
  <c r="X51" i="73"/>
  <c r="X49" i="73"/>
  <c r="X48" i="73"/>
  <c r="X46" i="73"/>
  <c r="X43" i="73"/>
  <c r="X39" i="73"/>
  <c r="X37" i="73"/>
  <c r="X34" i="73"/>
  <c r="X31" i="73"/>
  <c r="X26" i="73"/>
  <c r="W61" i="73"/>
  <c r="W58" i="73"/>
  <c r="W57" i="73"/>
  <c r="W56" i="73"/>
  <c r="W55" i="73"/>
  <c r="W53" i="73"/>
  <c r="W51" i="73"/>
  <c r="W49" i="73"/>
  <c r="W48" i="73"/>
  <c r="W46" i="73"/>
  <c r="W43" i="73"/>
  <c r="W37" i="73"/>
  <c r="W34" i="73"/>
  <c r="W31" i="73"/>
  <c r="W26" i="73"/>
  <c r="W22" i="73"/>
  <c r="DJ48" i="73" l="1"/>
  <c r="DJ39" i="73"/>
  <c r="DJ22" i="73"/>
  <c r="DB22" i="73"/>
  <c r="CL48" i="73"/>
  <c r="CL22" i="73"/>
  <c r="CD48" i="73"/>
  <c r="CD22" i="73"/>
  <c r="BV22" i="73"/>
  <c r="Y39" i="73"/>
  <c r="ED39" i="73" s="1"/>
  <c r="DR39" i="73"/>
  <c r="EA39" i="73"/>
  <c r="DI53" i="73"/>
  <c r="EA51" i="73"/>
  <c r="DR51" i="73"/>
  <c r="ET43" i="73"/>
  <c r="EK43" i="73"/>
  <c r="DS43" i="73"/>
  <c r="EB43" i="73"/>
  <c r="AH39" i="73"/>
  <c r="AX39" i="73"/>
  <c r="BN39" i="73"/>
  <c r="BV39" i="73"/>
  <c r="CT39" i="73"/>
  <c r="AW53" i="73"/>
  <c r="BE48" i="73"/>
  <c r="BV48" i="73"/>
  <c r="DJ53" i="73"/>
  <c r="DB48" i="73"/>
  <c r="Y48" i="73"/>
  <c r="DR48" i="73"/>
  <c r="EA48" i="73"/>
  <c r="EB61" i="73"/>
  <c r="DS61" i="73"/>
  <c r="EK61" i="73"/>
  <c r="ET61" i="73"/>
  <c r="DR49" i="73"/>
  <c r="EA49" i="73"/>
  <c r="CS53" i="73"/>
  <c r="AG53" i="73"/>
  <c r="CL53" i="73"/>
  <c r="CT53" i="73"/>
  <c r="DB53" i="73"/>
  <c r="EK46" i="73"/>
  <c r="DS46" i="73"/>
  <c r="DT46" i="73" s="1"/>
  <c r="ET46" i="73"/>
  <c r="EB46" i="73"/>
  <c r="DA53" i="73"/>
  <c r="DR55" i="73"/>
  <c r="EA55" i="73"/>
  <c r="Y22" i="73"/>
  <c r="ET49" i="73"/>
  <c r="EB49" i="73"/>
  <c r="EK49" i="73"/>
  <c r="DS49" i="73"/>
  <c r="DQ44" i="73"/>
  <c r="AH53" i="73"/>
  <c r="BU53" i="73"/>
  <c r="DI48" i="73"/>
  <c r="EA46" i="73"/>
  <c r="DR46" i="73"/>
  <c r="Z37" i="73"/>
  <c r="DV37" i="73" s="1"/>
  <c r="DS37" i="73"/>
  <c r="EB37" i="73"/>
  <c r="EK37" i="73"/>
  <c r="ET37" i="73"/>
  <c r="EA26" i="73"/>
  <c r="DR57" i="73"/>
  <c r="DT57" i="73" s="1"/>
  <c r="EA57" i="73"/>
  <c r="EB51" i="73"/>
  <c r="DS51" i="73"/>
  <c r="EK51" i="73"/>
  <c r="BV53" i="73"/>
  <c r="Z39" i="73"/>
  <c r="EB39" i="73"/>
  <c r="EK39" i="73"/>
  <c r="ET39" i="73"/>
  <c r="DS39" i="73"/>
  <c r="Y53" i="73"/>
  <c r="DU53" i="73" s="1"/>
  <c r="EA53" i="73"/>
  <c r="DR53" i="73"/>
  <c r="ET51" i="73"/>
  <c r="EA58" i="73"/>
  <c r="DR58" i="73"/>
  <c r="Z53" i="73"/>
  <c r="EB53" i="73"/>
  <c r="ET53" i="73"/>
  <c r="DS53" i="73"/>
  <c r="EK53" i="73"/>
  <c r="CT22" i="73"/>
  <c r="DI22" i="73"/>
  <c r="BE53" i="73"/>
  <c r="EK34" i="73"/>
  <c r="EB34" i="73"/>
  <c r="ET34" i="73"/>
  <c r="BN53" i="73"/>
  <c r="EA31" i="73"/>
  <c r="EA34" i="73"/>
  <c r="EA61" i="73"/>
  <c r="DR61" i="73"/>
  <c r="ET55" i="73"/>
  <c r="EB55" i="73"/>
  <c r="EK55" i="73"/>
  <c r="DS55" i="73"/>
  <c r="AP39" i="73"/>
  <c r="BF39" i="73"/>
  <c r="CD39" i="73"/>
  <c r="CL39" i="73"/>
  <c r="DB39" i="73"/>
  <c r="BF53" i="73"/>
  <c r="DS31" i="73"/>
  <c r="AX53" i="73"/>
  <c r="CK53" i="73"/>
  <c r="Y37" i="73"/>
  <c r="ED37" i="73" s="1"/>
  <c r="EA37" i="73"/>
  <c r="DR37" i="73"/>
  <c r="Z22" i="73"/>
  <c r="EK26" i="73"/>
  <c r="ET26" i="73"/>
  <c r="EB26" i="73"/>
  <c r="DS56" i="73"/>
  <c r="ET56" i="73"/>
  <c r="EK56" i="73"/>
  <c r="EB56" i="73"/>
  <c r="AO22" i="73"/>
  <c r="AX22" i="73"/>
  <c r="BM22" i="73"/>
  <c r="AO53" i="73"/>
  <c r="AW48" i="73"/>
  <c r="BN48" i="73"/>
  <c r="CT48" i="73"/>
  <c r="DS58" i="73"/>
  <c r="EB58" i="73"/>
  <c r="EK58" i="73"/>
  <c r="ET58" i="73"/>
  <c r="Z48" i="73"/>
  <c r="DS48" i="73"/>
  <c r="EB48" i="73"/>
  <c r="ET48" i="73"/>
  <c r="EK48" i="73"/>
  <c r="DR56" i="73"/>
  <c r="EA56" i="73"/>
  <c r="DR43" i="73"/>
  <c r="EA43" i="73"/>
  <c r="ET31" i="73"/>
  <c r="EB31" i="73"/>
  <c r="EK31" i="73"/>
  <c r="EB57" i="73"/>
  <c r="DS57" i="73"/>
  <c r="ET57" i="73"/>
  <c r="AP53" i="73"/>
  <c r="CC53" i="73"/>
  <c r="CK48" i="73"/>
  <c r="EJ58" i="73"/>
  <c r="ES58" i="73"/>
  <c r="ES55" i="73"/>
  <c r="EJ55" i="73"/>
  <c r="EJ53" i="73"/>
  <c r="ES53" i="73"/>
  <c r="EJ56" i="73"/>
  <c r="ES56" i="73"/>
  <c r="ES57" i="73"/>
  <c r="EJ57" i="73"/>
  <c r="EJ61" i="73"/>
  <c r="ES61" i="73"/>
  <c r="EJ51" i="73"/>
  <c r="ES51" i="73"/>
  <c r="EJ49" i="73"/>
  <c r="ES49" i="73"/>
  <c r="ES48" i="73"/>
  <c r="EJ48" i="73"/>
  <c r="ES46" i="73"/>
  <c r="EJ46" i="73"/>
  <c r="ES43" i="73"/>
  <c r="EJ43" i="73"/>
  <c r="EJ39" i="73"/>
  <c r="ES39" i="73"/>
  <c r="EJ37" i="73"/>
  <c r="ES37" i="73"/>
  <c r="ES34" i="73"/>
  <c r="EJ34" i="73"/>
  <c r="ES31" i="73"/>
  <c r="EJ31" i="73"/>
  <c r="ES26" i="73"/>
  <c r="EJ26" i="73"/>
  <c r="DQ29" i="73"/>
  <c r="DR26" i="73"/>
  <c r="DS26" i="73"/>
  <c r="DQ42" i="73"/>
  <c r="DR31" i="73"/>
  <c r="DR34" i="73"/>
  <c r="DS34" i="73"/>
  <c r="DQ28" i="73"/>
  <c r="DZ29" i="73"/>
  <c r="DV53" i="73"/>
  <c r="DZ54" i="73"/>
  <c r="EY27" i="73"/>
  <c r="DQ27" i="73"/>
  <c r="DQ30" i="73"/>
  <c r="DZ40" i="73"/>
  <c r="DZ61" i="73"/>
  <c r="DT53" i="73"/>
  <c r="DZ49" i="73"/>
  <c r="DQ43" i="73"/>
  <c r="DQ39" i="73"/>
  <c r="DT55" i="73"/>
  <c r="DT43" i="73"/>
  <c r="DQ45" i="73"/>
  <c r="DZ41" i="73"/>
  <c r="EY28" i="73"/>
  <c r="DQ60" i="73"/>
  <c r="DQ61" i="73"/>
  <c r="DQ59" i="73"/>
  <c r="DQ58" i="73"/>
  <c r="DQ57" i="73"/>
  <c r="DQ55" i="73"/>
  <c r="DQ54" i="73"/>
  <c r="DQ53" i="73"/>
  <c r="DZ59" i="73"/>
  <c r="DQ56" i="73"/>
  <c r="DZ52" i="73"/>
  <c r="DQ52" i="73"/>
  <c r="DZ51" i="73"/>
  <c r="DQ51" i="73"/>
  <c r="DZ50" i="73"/>
  <c r="DQ50" i="73"/>
  <c r="DQ49" i="73"/>
  <c r="DQ48" i="73"/>
  <c r="DZ39" i="73"/>
  <c r="DQ41" i="73"/>
  <c r="DQ47" i="73"/>
  <c r="DQ46" i="73"/>
  <c r="DQ40" i="73"/>
  <c r="EL26" i="73" l="1"/>
  <c r="ED53" i="73"/>
  <c r="EW39" i="73"/>
  <c r="EN39" i="73"/>
  <c r="EE39" i="73"/>
  <c r="EN53" i="73"/>
  <c r="EW53" i="73"/>
  <c r="EE37" i="73"/>
  <c r="EN37" i="73"/>
  <c r="EW37" i="73"/>
  <c r="DU37" i="73"/>
  <c r="DW37" i="73" s="1"/>
  <c r="EE53" i="73"/>
  <c r="EE48" i="73"/>
  <c r="EN48" i="73"/>
  <c r="EW48" i="73"/>
  <c r="ED48" i="73"/>
  <c r="EM53" i="73"/>
  <c r="EV53" i="73"/>
  <c r="EM48" i="73"/>
  <c r="EV48" i="73"/>
  <c r="EV39" i="73"/>
  <c r="EM39" i="73"/>
  <c r="EV37" i="73"/>
  <c r="EM37" i="73"/>
  <c r="DT49" i="73"/>
  <c r="DZ28" i="73"/>
  <c r="DZ47" i="73"/>
  <c r="DZ56" i="73"/>
  <c r="DZ48" i="73"/>
  <c r="DT58" i="73"/>
  <c r="DT51" i="73"/>
  <c r="DV39" i="73"/>
  <c r="EC51" i="73"/>
  <c r="DU39" i="73"/>
  <c r="DU48" i="73"/>
  <c r="DT39" i="73"/>
  <c r="EC58" i="73"/>
  <c r="EC53" i="73"/>
  <c r="EC61" i="73"/>
  <c r="EC56" i="73"/>
  <c r="DZ43" i="73"/>
  <c r="EC57" i="73"/>
  <c r="DT48" i="73"/>
  <c r="DZ27" i="73"/>
  <c r="DW53" i="73"/>
  <c r="EC46" i="73"/>
  <c r="DZ46" i="73"/>
  <c r="DZ42" i="73"/>
  <c r="EC49" i="73"/>
  <c r="EC48" i="73"/>
  <c r="EC39" i="73"/>
  <c r="EC55" i="73"/>
  <c r="EL51" i="73"/>
  <c r="DZ45" i="73"/>
  <c r="DT61" i="73"/>
  <c r="DV48" i="73"/>
  <c r="DZ44" i="73"/>
  <c r="DT56" i="73"/>
  <c r="DZ60" i="73"/>
  <c r="DZ58" i="73"/>
  <c r="DZ57" i="73"/>
  <c r="DZ55" i="73"/>
  <c r="DZ53" i="73"/>
  <c r="EX48" i="73" l="1"/>
  <c r="EF39" i="73"/>
  <c r="DW39" i="73"/>
  <c r="EL55" i="73"/>
  <c r="EL57" i="73"/>
  <c r="EL46" i="73"/>
  <c r="EL43" i="73"/>
  <c r="EF37" i="73"/>
  <c r="EL53" i="73"/>
  <c r="EL39" i="73"/>
  <c r="EL48" i="73"/>
  <c r="EU56" i="73"/>
  <c r="EL56" i="73"/>
  <c r="EO39" i="73"/>
  <c r="EX39" i="73"/>
  <c r="EL61" i="73"/>
  <c r="EU51" i="73"/>
  <c r="EU39" i="73"/>
  <c r="DW48" i="73"/>
  <c r="EL49" i="73"/>
  <c r="EF53" i="73"/>
  <c r="EC43" i="73"/>
  <c r="EU49" i="73" l="1"/>
  <c r="EU48" i="73"/>
  <c r="EL58" i="73"/>
  <c r="EU53" i="73"/>
  <c r="EU46" i="73"/>
  <c r="EU57" i="73"/>
  <c r="EF48" i="73"/>
  <c r="EO48" i="73"/>
  <c r="EU43" i="73"/>
  <c r="EX53" i="73"/>
  <c r="EO53" i="73"/>
  <c r="EU55" i="73"/>
  <c r="EU61" i="73"/>
  <c r="EX37" i="73"/>
  <c r="EO37" i="73"/>
  <c r="EU58" i="73"/>
  <c r="I62" i="73"/>
  <c r="EY38" i="73" l="1"/>
  <c r="EY37" i="73"/>
  <c r="EY36" i="73"/>
  <c r="EY35" i="73"/>
  <c r="EY34" i="73"/>
  <c r="EY33" i="73"/>
  <c r="EY32" i="73"/>
  <c r="EY31" i="73"/>
  <c r="EY30" i="73"/>
  <c r="EY26" i="73"/>
  <c r="EY25" i="73"/>
  <c r="EY24" i="73"/>
  <c r="EY23" i="73"/>
  <c r="EY22" i="73"/>
  <c r="AF22" i="73"/>
  <c r="AE22" i="73"/>
  <c r="AG22" i="73" l="1"/>
  <c r="EJ22" i="73"/>
  <c r="EA22" i="73"/>
  <c r="ES22" i="73"/>
  <c r="AH22" i="73"/>
  <c r="ET22" i="73"/>
  <c r="EK22" i="73"/>
  <c r="EB22" i="73"/>
  <c r="DS22" i="73"/>
  <c r="DR22" i="73"/>
  <c r="DZ25" i="73"/>
  <c r="DQ23" i="73"/>
  <c r="DZ34" i="73"/>
  <c r="DQ24" i="73"/>
  <c r="DZ33" i="73"/>
  <c r="DQ22" i="73"/>
  <c r="DQ25" i="73"/>
  <c r="ER22" i="73"/>
  <c r="DZ24" i="73"/>
  <c r="DZ32" i="73"/>
  <c r="DQ36" i="73"/>
  <c r="DQ37" i="73"/>
  <c r="DQ33" i="73"/>
  <c r="DQ35" i="73"/>
  <c r="DZ37" i="73"/>
  <c r="DQ38" i="73"/>
  <c r="DZ35" i="73"/>
  <c r="DQ31" i="73"/>
  <c r="DZ26" i="73"/>
  <c r="DZ31" i="73"/>
  <c r="DQ34" i="73"/>
  <c r="DZ36" i="73"/>
  <c r="DZ22" i="73"/>
  <c r="DZ23" i="73"/>
  <c r="DZ38" i="73"/>
  <c r="DQ26" i="73"/>
  <c r="DZ30" i="73"/>
  <c r="DQ32" i="73"/>
  <c r="EE22" i="73" l="1"/>
  <c r="EN22" i="73"/>
  <c r="EO22" i="73" s="1"/>
  <c r="EW22" i="73"/>
  <c r="DV22" i="73"/>
  <c r="ED22" i="73"/>
  <c r="DU22" i="73"/>
  <c r="EM22" i="73"/>
  <c r="EV22" i="73"/>
  <c r="EC34" i="73"/>
  <c r="EL34" i="73"/>
  <c r="EU34" i="73"/>
  <c r="EL37" i="73"/>
  <c r="EL31" i="73"/>
  <c r="DT26" i="73"/>
  <c r="EU37" i="73"/>
  <c r="EC26" i="73"/>
  <c r="EU31" i="73"/>
  <c r="EU26" i="73"/>
  <c r="EL22" i="73"/>
  <c r="EU22" i="73"/>
  <c r="DT37" i="73"/>
  <c r="EC31" i="73"/>
  <c r="DT22" i="73"/>
  <c r="DT31" i="73"/>
  <c r="DT34" i="73"/>
  <c r="EC22" i="73"/>
  <c r="EC37" i="73"/>
  <c r="EX22" i="73" l="1"/>
  <c r="DW22" i="73"/>
  <c r="EF22" i="73"/>
  <c r="I22" i="54"/>
  <c r="F24" i="70" l="1"/>
  <c r="L27" i="47"/>
  <c r="J27" i="47"/>
  <c r="I27" i="47"/>
  <c r="K23" i="47"/>
  <c r="M23" i="47" s="1"/>
  <c r="K24" i="47"/>
  <c r="M24" i="47" s="1"/>
  <c r="K25" i="47"/>
  <c r="M25" i="47" s="1"/>
  <c r="K26" i="47"/>
  <c r="M26" i="47" s="1"/>
  <c r="M22" i="47"/>
  <c r="H26" i="47"/>
  <c r="H25" i="47"/>
  <c r="H24" i="47"/>
  <c r="H23" i="47"/>
  <c r="H22" i="47"/>
  <c r="E23" i="47"/>
  <c r="E24" i="47"/>
  <c r="E25" i="47"/>
  <c r="E22" i="47"/>
  <c r="L58" i="61"/>
  <c r="L57" i="61"/>
  <c r="L56" i="61"/>
  <c r="L55" i="61"/>
  <c r="L54" i="61"/>
  <c r="M45" i="61"/>
  <c r="K45" i="61"/>
  <c r="K40" i="61"/>
  <c r="K35" i="61"/>
  <c r="K30" i="61"/>
  <c r="K25" i="61"/>
  <c r="K20" i="61"/>
  <c r="I45" i="61"/>
  <c r="I35" i="61"/>
  <c r="I30" i="61"/>
  <c r="I25" i="61"/>
  <c r="G45" i="61"/>
  <c r="G35" i="61"/>
  <c r="G30" i="61"/>
  <c r="G25" i="61"/>
  <c r="K50" i="61" l="1"/>
  <c r="L59" i="61"/>
  <c r="E27" i="47"/>
  <c r="K27" i="47"/>
  <c r="C19" i="70"/>
  <c r="I28" i="47" l="1"/>
  <c r="M27" i="47" l="1"/>
  <c r="K56" i="61" l="1"/>
  <c r="K55" i="61"/>
  <c r="K58" i="61" l="1"/>
  <c r="K57" i="61" l="1"/>
  <c r="K59" i="6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tc={4F40E02B-95D4-466B-B061-B79E150BCEFA}</author>
  </authors>
  <commentList>
    <comment ref="E20" authorId="0" shapeId="0" xr:uid="{4F40E02B-95D4-466B-B061-B79E150BCEF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 tipo EFICACIA</t>
        </r>
      </text>
    </comment>
  </commentList>
</comments>
</file>

<file path=xl/sharedStrings.xml><?xml version="1.0" encoding="utf-8"?>
<sst xmlns="http://schemas.openxmlformats.org/spreadsheetml/2006/main" count="1239" uniqueCount="569">
  <si>
    <t>PROCESO DIRECCIONAMIENTO ESTRATEGICO</t>
  </si>
  <si>
    <t>SEGUIMIENTO AL PLAN DE ACCIÓN INSTITUCIONAL</t>
  </si>
  <si>
    <t>Código: PE01-PR06-F02</t>
  </si>
  <si>
    <t>FORMATO DE SEGUIMIENTO AL PLAN DE ACCIÓN INSTITUCIONAL</t>
  </si>
  <si>
    <t>INDICE</t>
  </si>
  <si>
    <t xml:space="preserve">INDICE PROGRAMACIÓN
APROBADA Y REGISTRADA EN SEGPLAN </t>
  </si>
  <si>
    <t>Documentos que deben ser usados como referencia para diligenciar la programación de metas y presupuesto:</t>
  </si>
  <si>
    <t>1. Perfil del proyecto de inversión</t>
  </si>
  <si>
    <t>2. Plan de Acción</t>
  </si>
  <si>
    <t>3. Ficha EBI</t>
  </si>
  <si>
    <t>INSTRUCTIVO DE DILIGENCIAMIENTO - TODAS LAS CELDAS CUENTA CON LAS INSTRUCCIÓNES PARA SU DILIGENCIAMIENTO</t>
  </si>
  <si>
    <t xml:space="preserve">PROCESO DIRECCIONAMIENTO ESTRATÉGICO </t>
  </si>
  <si>
    <t>PLAN DE DESARROLLO :</t>
  </si>
  <si>
    <t>PROGRAMA:</t>
  </si>
  <si>
    <t>NÚMERO Y PROYECTO INVERSIÓN:</t>
  </si>
  <si>
    <t>OBJETIVO GENERAL DEL PROYECTO INVERSION:</t>
  </si>
  <si>
    <t>SUBDIRECCIÓN O ÁREA:</t>
  </si>
  <si>
    <t>PERIODO DEL SEGUIMIENTO:</t>
  </si>
  <si>
    <t>De</t>
  </si>
  <si>
    <t>A</t>
  </si>
  <si>
    <t>PROGRAMACIÓN CUATRIENIO</t>
  </si>
  <si>
    <t>Cifras en pesos</t>
  </si>
  <si>
    <t>OBJETIVO ESPECIFICO DEL PROYECTO DE INVERSIÓN</t>
  </si>
  <si>
    <t>No.  META/ ACTIVIDAD</t>
  </si>
  <si>
    <t>DESCRIPCIÓN DE LA META / ACTIVIDAD</t>
  </si>
  <si>
    <t>TIPO DE META</t>
  </si>
  <si>
    <t xml:space="preserve">VIGENCIA </t>
  </si>
  <si>
    <t>MAGNITUD
PROGRAMADA AL CORTE DEL INFORME</t>
  </si>
  <si>
    <t>MAGNITUD
EJECUTADA AL CORTE DEL INFORME</t>
  </si>
  <si>
    <t>MAGNITUD TOTAL EJECUTADA AL CORTE DEL INFORME</t>
  </si>
  <si>
    <t>PRESUPUESTO 
PROGRAMADO AL CORTE DEL INFORME</t>
  </si>
  <si>
    <t>PRESUPUESTO
EJECUTADO AL CORTE DEL INFORME</t>
  </si>
  <si>
    <t>PRESUPUESTO TOTAL EJECUTADO AL CORTE DEL INFORME</t>
  </si>
  <si>
    <t>TOTAL PRESUPUESTO EJECUTADO AL CORTE DEL INFORME</t>
  </si>
  <si>
    <t>Vigencia</t>
  </si>
  <si>
    <t>Total presupuesto programado</t>
  </si>
  <si>
    <t>Total presupuesto ejecutado</t>
  </si>
  <si>
    <t>TOTAL PRESUPUESTO 2020-2024</t>
  </si>
  <si>
    <t>RESUMEN EJECUTIVO VIGENCIA</t>
  </si>
  <si>
    <t>PRESUPUESTO VIGENCIA</t>
  </si>
  <si>
    <t>MAGNITUD</t>
  </si>
  <si>
    <t>PRESUPUESTO RESERVA</t>
  </si>
  <si>
    <t>No. META/ ACTIVIDAD</t>
  </si>
  <si>
    <t>PROGRAMADO</t>
  </si>
  <si>
    <t>EJECUTADO</t>
  </si>
  <si>
    <t>%</t>
  </si>
  <si>
    <t xml:space="preserve">PROGRAMACIÓN </t>
  </si>
  <si>
    <t>EJECUCIÓN</t>
  </si>
  <si>
    <t>LIBERADO/ ANULADO</t>
  </si>
  <si>
    <t>RESERVA DEFINITIVA</t>
  </si>
  <si>
    <t>RETRASOS PARA CUMPLIMIENTO META
Dificultades/retrasos:  Aspectos de la gestión o de la implementación que hayan retrasado el cumplimiento de la meta, deben ser en términos de ciudad y no orden administrativo o logístico.</t>
  </si>
  <si>
    <t xml:space="preserve">SOLUCIONES A LOS RETRASOS
Soluciones: acciones adelantadas para atenuar el impacto del retraso, establecer cronogramas, plazos, actividades puntuales que impedirán incumplimiento de la meta.
</t>
  </si>
  <si>
    <t xml:space="preserve">Total </t>
  </si>
  <si>
    <t>EJECUCIÓN PRESUPUESTAL VIGENCIA</t>
  </si>
  <si>
    <t xml:space="preserve">RECURSOS VIGENCIA </t>
  </si>
  <si>
    <t>Apropiación inicial</t>
  </si>
  <si>
    <t>Modificaciones</t>
  </si>
  <si>
    <t>Apropiación vigente</t>
  </si>
  <si>
    <t>Presupuesto comprometido</t>
  </si>
  <si>
    <t>CDPs sin CRP</t>
  </si>
  <si>
    <t>Presupuesto Disponible</t>
  </si>
  <si>
    <t>Giros de vigencia</t>
  </si>
  <si>
    <t>Porcentajes de ejecución</t>
  </si>
  <si>
    <t>RECURSOS POR COMPROMETER (CDP SIN CRP) (1)</t>
  </si>
  <si>
    <t>TOTAL VALOR CDP´S</t>
  </si>
  <si>
    <t>MES EXPEDICIÓN CDP</t>
  </si>
  <si>
    <t xml:space="preserve">ESTADO Y OBSERVACIONES </t>
  </si>
  <si>
    <t>TOTAL</t>
  </si>
  <si>
    <t xml:space="preserve">NUMERO Y DESCRIPCIÓN DE LA META/ ACTIVIDAD </t>
  </si>
  <si>
    <t xml:space="preserve">TOTAL RECURSOS DISPONIBLES </t>
  </si>
  <si>
    <t>GIROS VIGENCIA Y CONSTITUCIÓN DE RESERVAS</t>
  </si>
  <si>
    <t>VALOR COMPROMETIDO</t>
  </si>
  <si>
    <t xml:space="preserve">VALOR GIRADO </t>
  </si>
  <si>
    <t xml:space="preserve">%DE GIROS </t>
  </si>
  <si>
    <t>OBSERVACIONES DEL SALDO POR GIRAR</t>
  </si>
  <si>
    <t xml:space="preserve">PROYECCIÓN RESERVAS A CONSTITUIR </t>
  </si>
  <si>
    <t xml:space="preserve">TOTAL </t>
  </si>
  <si>
    <t xml:space="preserve"> ACTIVIDADES Y TAREAS VIGENCIA</t>
  </si>
  <si>
    <t>TABLERO DE CONTROL - NO DILIGENCIAR</t>
  </si>
  <si>
    <t>OBJETIVO ESTRATÉGICO DE LA ENTIDAD</t>
  </si>
  <si>
    <t>OBJETIVO ESPECÍFICO DEL PROYECTO DE INVERSIÓN</t>
  </si>
  <si>
    <t>METAS / PRODUCTO</t>
  </si>
  <si>
    <t>ACTIVIDADES / GESTIÓN</t>
  </si>
  <si>
    <t>TAREAS</t>
  </si>
  <si>
    <t xml:space="preserve">ENERO </t>
  </si>
  <si>
    <t>FEBRERO</t>
  </si>
  <si>
    <t xml:space="preserve">MARZO </t>
  </si>
  <si>
    <t>ABRIL</t>
  </si>
  <si>
    <t>MAYO</t>
  </si>
  <si>
    <t>JUNIO</t>
  </si>
  <si>
    <t>JULIO</t>
  </si>
  <si>
    <t>AGOSTO</t>
  </si>
  <si>
    <t>SEPTIEMBRE</t>
  </si>
  <si>
    <t xml:space="preserve">OCTUBRE </t>
  </si>
  <si>
    <t xml:space="preserve">NOVIEMBRE </t>
  </si>
  <si>
    <t xml:space="preserve">DICIEMBRE </t>
  </si>
  <si>
    <t>TRIMESTRE 1</t>
  </si>
  <si>
    <t>TRIMESTRE 1+2</t>
  </si>
  <si>
    <t>TRIMESTRE 1+2+3</t>
  </si>
  <si>
    <t>TRIMESTRE 1+2+3+4</t>
  </si>
  <si>
    <t>No. META</t>
  </si>
  <si>
    <t>DESCRIPCIÓN META</t>
  </si>
  <si>
    <t>INDICADOR DE PRODUCTO</t>
  </si>
  <si>
    <t>UNIDAD DE MEDIDA</t>
  </si>
  <si>
    <t>MAGNITUD PROGRAMADA PARA LA VIGENCIA</t>
  </si>
  <si>
    <t>PONDERACIÓN DE LA META</t>
  </si>
  <si>
    <t>No. ACTIVIDAD</t>
  </si>
  <si>
    <t>DESCRIPCIÓN ACTIVIDAD</t>
  </si>
  <si>
    <t>PRODUCTO (ENTREGABLE)
DE LA VIGENCIA</t>
  </si>
  <si>
    <t>META ESPERADA</t>
  </si>
  <si>
    <t>RESPONSABLE ACTIVIDAD</t>
  </si>
  <si>
    <t>% PONDERACIÓN ACTIVIDAD</t>
  </si>
  <si>
    <t xml:space="preserve"> FECHA 
TERMINACION</t>
  </si>
  <si>
    <t>DESCRIPCIÓN TAREAS</t>
  </si>
  <si>
    <t>% PONDERACIÓN TAREA</t>
  </si>
  <si>
    <t>AVANCE TAREAS
PERIODO</t>
  </si>
  <si>
    <t>AVANCE ACTIVIDADES 
PERIODO</t>
  </si>
  <si>
    <t>AVANCE META PERIODO</t>
  </si>
  <si>
    <t>PROGRAMADO TAREA</t>
  </si>
  <si>
    <t>EJECUTADO TAREA</t>
  </si>
  <si>
    <t>PROGRAMADO ACTIVIDAD</t>
  </si>
  <si>
    <t>EJECUTADO ACTIVIDAD</t>
  </si>
  <si>
    <t>PROGRAMADO META</t>
  </si>
  <si>
    <t>EJECUTADO META</t>
  </si>
  <si>
    <t>AVANCE CUALITATIVO O DIFICULTADES PRESENTADAS</t>
  </si>
  <si>
    <t>EVIDENCIAS A ENTREGAR</t>
  </si>
  <si>
    <t xml:space="preserve">PROGRAMADO </t>
  </si>
  <si>
    <t>% AVANCE</t>
  </si>
  <si>
    <t>VALIDADOR</t>
  </si>
  <si>
    <t>AVANCE METAS PLAN DE DESARROLLO</t>
  </si>
  <si>
    <t>Descripción Meta Sectorial PDD</t>
  </si>
  <si>
    <t>La Meta es IDPYBA o Compartida con (mencione entidad)</t>
  </si>
  <si>
    <t>Descripción Indicador</t>
  </si>
  <si>
    <t>Tipo Indicador</t>
  </si>
  <si>
    <t>Programación vigencia</t>
  </si>
  <si>
    <t>Ejecución vigencia</t>
  </si>
  <si>
    <t>% Ejecución</t>
  </si>
  <si>
    <t>Avance Cualitativo</t>
  </si>
  <si>
    <r>
      <t>c.</t>
    </r>
    <r>
      <rPr>
        <b/>
        <sz val="9"/>
        <rFont val="Times New Roman"/>
        <family val="1"/>
      </rPr>
      <t xml:space="preserve">    </t>
    </r>
    <r>
      <rPr>
        <b/>
        <sz val="9"/>
        <rFont val="Arial"/>
        <family val="2"/>
      </rPr>
      <t>Retrasos o dificultades:</t>
    </r>
    <r>
      <rPr>
        <sz val="9"/>
        <rFont val="Arial"/>
        <family val="2"/>
      </rPr>
      <t xml:space="preserve"> Mencione las situaciones misionales que han dificultado el logro de las actividades.</t>
    </r>
  </si>
  <si>
    <r>
      <t>d.</t>
    </r>
    <r>
      <rPr>
        <b/>
        <sz val="9"/>
        <rFont val="Times New Roman"/>
        <family val="1"/>
      </rPr>
      <t xml:space="preserve">    </t>
    </r>
    <r>
      <rPr>
        <b/>
        <sz val="9"/>
        <rFont val="Arial"/>
        <family val="2"/>
      </rPr>
      <t>Soluciones:</t>
    </r>
    <r>
      <rPr>
        <sz val="9"/>
        <rFont val="Arial"/>
        <family val="2"/>
      </rPr>
      <t xml:space="preserve"> Mencione las acciones adelantadas para superar los retrasos. ESTAS DEBEN SER COHERENTES CON LOS RETRASOS.</t>
    </r>
  </si>
  <si>
    <r>
      <t>e.</t>
    </r>
    <r>
      <rPr>
        <b/>
        <sz val="9"/>
        <rFont val="Times New Roman"/>
        <family val="1"/>
      </rPr>
      <t xml:space="preserve">    </t>
    </r>
    <r>
      <rPr>
        <b/>
        <sz val="9"/>
        <rFont val="Arial"/>
        <family val="2"/>
      </rPr>
      <t>Impactos o beneficios:</t>
    </r>
    <r>
      <rPr>
        <sz val="9"/>
        <rFont val="Arial"/>
        <family val="2"/>
      </rPr>
      <t xml:space="preserve"> Mencione los aspectos que generan cambio en las condiciones y situaciones de los participantes y no participantes a nivel, individual, familiar, territorial directa o indirectamente.</t>
    </r>
  </si>
  <si>
    <t>4. Herramienta Financiera y BOGDATA</t>
  </si>
  <si>
    <t>OBJETIVO ESTRATEGICO:</t>
  </si>
  <si>
    <t>Versión: 5.0</t>
  </si>
  <si>
    <t>META PLAN DE DESARROLLO:</t>
  </si>
  <si>
    <t>SUBDIRECTOR(A) - GERENTE DEL PROYECTO:</t>
  </si>
  <si>
    <t>Fuente:  FICHA EBI, CADENA DE VALOR, MGA, DTS</t>
  </si>
  <si>
    <t>AVANCES DE LA META
Aspectos relevantes frente a las acciones de cumplimiento de la meta relacionado con el plan de acción detallandos las magnitudes acumuladas en el period de seguimiento y que permiten evidenciar el avance.
 Asi mismo incluir resultados que se consideren logros producto de la gestión. Describir actores, tiempo, intenciones. Ejm: convenios importantes para el desarrollo de ciudad, articulaciones, alianzas, trabajos conjuntos, etc.</t>
  </si>
  <si>
    <t xml:space="preserve">BENEFICIO PARA LA CIUDAD
Mencionar los beneficios que traen estas acciones para la ciudad o la población y cuál es la apuesta de transformación. </t>
  </si>
  <si>
    <t>CODIGO Y OBJETO A CONTRATAR</t>
  </si>
  <si>
    <t>No CDP</t>
  </si>
  <si>
    <t>% PONDERACIÓN ACTIVIDAD SEGPLAN</t>
  </si>
  <si>
    <t>Meta/Actividad del proyecto que se asociada a la meta del PDD
(información indicativa)</t>
  </si>
  <si>
    <r>
      <t xml:space="preserve">b.   Descripción avance en la vigencia actual : </t>
    </r>
    <r>
      <rPr>
        <sz val="9"/>
        <rFont val="Arial"/>
        <family val="2"/>
      </rPr>
      <t>Mencione el avance en la vigencia para la meta PDD y aspectos relevantes frente a las acciones de cumplimiento relacionando las magnitudes acumuladas.</t>
    </r>
  </si>
  <si>
    <t>Bogotá Camina Segura</t>
  </si>
  <si>
    <t>Objetivo 2: Bogotá confía en su bien-estar</t>
  </si>
  <si>
    <t>Programa 15: Bogotá protege todas las formas de vida</t>
  </si>
  <si>
    <t>7933- Optimización de los servicios para la atención integral y bienestar de animales domésticos, de granja y especies no convencionales en Bogotá D.C.</t>
  </si>
  <si>
    <t>Aumentar la cobertura para la atención de animales dómesticos, sinantrópicos, de granja y especies no convencionales en condición de vulnerabilidad en el Distrito Capital</t>
  </si>
  <si>
    <t>Didier Armando Ortiz Rodriguez</t>
  </si>
  <si>
    <t>Subdirector de Atención a la Fauna</t>
  </si>
  <si>
    <t>Brindar atención integral a 41.800 caninos y felinos en condición de vulnerabilidad en el distrito Capital a traves de brigadas médicas, urgencias veterinarias, custodia y adopciones en el Distrito Capital</t>
  </si>
  <si>
    <t>Prestar atención  integral a 5.000 animales de compañía que se encuentren bajo el cuidado de  proteccionistas, y rescatistas con hogares de paso y albergues de animales vulnerables a traves del Programa de Brigadas Médicas en las 20 localidades del Distrito Capital.</t>
  </si>
  <si>
    <t>Atender 23.200 animales dómesticos, de granja y especies no convencionales reportados a traves de denuncias por presunto maltrato animal en el Distrito Capital.</t>
  </si>
  <si>
    <t>Realizar atención integral de animales domesticos, de granja, y especies no convencionales en condicion de vulnerabilidad en el Distrtio Capital.</t>
  </si>
  <si>
    <t>Esterilizar 320.000 caninos y felinos en todas las localidades de la ciudad fortaleciendo la capacidad técnica de la estrategia Capturar Esterilizar y Soltar para la priorización de la atención de animales en condición de calle, ferales y semiferales y en condición de vulnerabilidad</t>
  </si>
  <si>
    <t>Implementar dos(2) programas de atención a especies sin antrópicas, orientados a la atención médica veterinaria y control poblacional humanitario para palomas de plaza (Columba Livia y a la atención y rehabilitación de enjambres de abejas (Apis melífera) y estrategias de educación ambiental.</t>
  </si>
  <si>
    <t>Fortalecer las acciones para la atención de animales sinantropicos a traves del desarrollo de dos programas para  la atención médica veterinaria y control poblacional humanitario para palomas de plaza (Columba Livia y  la atención y rehabilitación de enjambres de abejas (Apis melífera) .</t>
  </si>
  <si>
    <t>SUMA</t>
  </si>
  <si>
    <t>MAGNITUD TOTAL PROGRAMADA  2024 a 2027</t>
  </si>
  <si>
    <t>PRESUPUESTO TOTAL PROGRAMADO 2024 a 2027</t>
  </si>
  <si>
    <t>Subdirector de Atención a la Fauna - E</t>
  </si>
  <si>
    <t xml:space="preserve">Proteger la vida y trato hacia los animales, a través de acciones de protección y control poblacional digno. </t>
  </si>
  <si>
    <t>Número de animales atendidos en el Distrito Capital por los diferentes programas del instituto.</t>
  </si>
  <si>
    <t>Número de animales atendidos bajo el cuidado de animalistas y proteccionistas en el Distrito Capital por Brigadas Médicas para perros y gatos.</t>
  </si>
  <si>
    <t>Número de Animales Esterilizados</t>
  </si>
  <si>
    <t>Número de perros, gatos, animles de granja y especies no convencionales atendidos por denuncias  por presunto maltrato animal en el Distrito Capital.</t>
  </si>
  <si>
    <t>Número</t>
  </si>
  <si>
    <t>Porcentaje</t>
  </si>
  <si>
    <t>Atender Animales  por Urgencias Veterinarias</t>
  </si>
  <si>
    <t>Atender animales  por Brigadas Médicas</t>
  </si>
  <si>
    <t>Dar en adopción a caninos y felinos bajo custodia de la entidad.</t>
  </si>
  <si>
    <t>Atender animales bajo el cuidado de animalistas y proteccionistas en el Distrito Capital</t>
  </si>
  <si>
    <t>Atender animales por presunto maltrato</t>
  </si>
  <si>
    <t>Fortalecer la línea unica contra el maltrato Animal 018000115161</t>
  </si>
  <si>
    <t>Esterilizar perros y gatos en el Distrito Capital</t>
  </si>
  <si>
    <t>Realizar jornadas de esterilizaciones  en las 20 localidades de el Distrito Capital</t>
  </si>
  <si>
    <t>Brindar atención integral y especializada a palomas de plaza (Columba livia)</t>
  </si>
  <si>
    <t xml:space="preserve"> Realizar censos poblacionales  y georreferenciación de puntos críticos identificados de palomas de plaza (Columba livia).</t>
  </si>
  <si>
    <t>Realizar sensibilizaciones y capacitaciones relacionadas con Palomas de Plaza y Abejas Comunes</t>
  </si>
  <si>
    <t xml:space="preserve">Atender integralmente enjambres de la especie Abejas comunes (Apis mellifera). </t>
  </si>
  <si>
    <t>Esterilizar Palomas de Plaza (Columba livia)</t>
  </si>
  <si>
    <t>Registrar el 100% de las solicitudes de atención canalizadas a través del grupo enlace, SDQS y atenciones por otros programas del instituto por mes.</t>
  </si>
  <si>
    <t>Realizar seguimiento permanente a la ejecución del programa de urgencias veterinarias a través de informes de gestión mensuales.</t>
  </si>
  <si>
    <t>Diligenciar matriz de ingreso y seguimiento de pacientes ingresados al programa de urgencias veterinarias</t>
  </si>
  <si>
    <t xml:space="preserve">Atender perros y gatos por urgencia veterinaria </t>
  </si>
  <si>
    <t xml:space="preserve">Base de solicitud de atención para caninos y felinos en estado de urgencias
Informe de gestión mensual 
Matriz de seguimiento de ingreso al programa de urgencias veterinarias
</t>
  </si>
  <si>
    <t>Realizar el 100% de las intervenciones programadas.</t>
  </si>
  <si>
    <t>Realizar seguimiento permanente a la ejecución del programa de brigadas veterinarias a través de informes de gestión mensuales.</t>
  </si>
  <si>
    <t>Atender animales por brigadas medicas</t>
  </si>
  <si>
    <t>Realizar el 100% de las atenciones por Televet programadas</t>
  </si>
  <si>
    <t>Atender por brigadas medicas a perros y gatos programados a traves del Sistema Distrital de Cuidado</t>
  </si>
  <si>
    <t xml:space="preserve">Prestar Atención Integral a caninos y felinos que sean remitidos por otras entidades a la Unidad de Cuidado Animal (Únicos). </t>
  </si>
  <si>
    <t>Realizar seguimiento permanente de las atenciones a los animales alojados en la Unidad de Cuidado Animal</t>
  </si>
  <si>
    <t>Realizar el 100% de los examenes complementarios a perros y gatos alojados en la Unidad de Cuidado Animal</t>
  </si>
  <si>
    <t>Establecer el cronograma mensual de jornadas de adopciones de perros y gatos bajo custodia del Instituto</t>
  </si>
  <si>
    <t>Dar en adopcion perros y gatos bajo custodia del instituto</t>
  </si>
  <si>
    <t>Base de datos de Animales Atendidos por brigadas médicas
Informe de gestión mensual 
Matriz de seguimiento de solicitudes de Plataforma Televet
Base de datos atendidos a trabes del Sistema distrital de cuidado</t>
  </si>
  <si>
    <t>Base de datos de Ingreso de perros y gatos a la Unidad de Cuidado Animal
Informe de gestión Mensual</t>
  </si>
  <si>
    <t>Referente Unidad de Cuidado Animal</t>
  </si>
  <si>
    <t>Referente Programa de Adopciones y hogares de Paso</t>
  </si>
  <si>
    <t>Referente Programa de Brigadas Médicas</t>
  </si>
  <si>
    <t>Referente Programa Urgencias Veterinarias</t>
  </si>
  <si>
    <t>Base de datos de Animales Atendidos por brigadas médicas
Informe de gestión mensual 
Cronograma de jornadas</t>
  </si>
  <si>
    <t>Base de datos territorializados Animales Adoptados
Base de datos territorializada de Hogares de Paso 
Cronograma de jornadas de adopcion</t>
  </si>
  <si>
    <t>Realizar  brigadas médicas a perros y gatos bajo el cuidado de Proteccionistas y rescatistas en Bogota DC</t>
  </si>
  <si>
    <t>Atender perros y gatos bajo el cuidado de proteccionistas y rescatistas en Bogota DC</t>
  </si>
  <si>
    <t>Realizar seguimiento permanente a la ejecución del  grupo enlace de emergencias veterinarias y maltrato nimal a través de informes de gestión mensuales.</t>
  </si>
  <si>
    <t>Publicación  mensual de piezas comunicativas para el fortalecimiento de la Línea Unica de maltrato Animal</t>
  </si>
  <si>
    <t>Realizar seguimiento y actualización permanente a las solicitudes</t>
  </si>
  <si>
    <t>Realizar los traslados que sean requeridos a las entidades que corresponda.</t>
  </si>
  <si>
    <t>Atender las solicitudes allegadas a través de los canales de atención ciudadana</t>
  </si>
  <si>
    <t>Diligenciar adecuadamente los formatos de las visitas de verificación de condiciones de bienestar</t>
  </si>
  <si>
    <t>Diseñar e implementar una estrategia para la atención de llamas y alpacas de la familia Camélida (Lama glama y Vicugna pacos) utilizadas en actividades de explotación turística, y brindar alternativas de reconversión de la actividad a sus cuidadores a traves de acciones y estrategias interinstitucionales.</t>
  </si>
  <si>
    <t>Realizar atención por presunto maltrato a perros, gatos, animales de granja y especies no convencionales en el Distrito capital.</t>
  </si>
  <si>
    <t>Establecer el cronograma mensual de jornadas de esterilización en punto fijo y jornadas masivas a traves de UMQ (Unidades Móviles Quirugicas)</t>
  </si>
  <si>
    <t>Realizar por parte del equipo técnico del instituto el seguimiento en campo a la ejecución de las  jornadas masivas a traves de UMQ (Unidades Móviles Quirugicas)</t>
  </si>
  <si>
    <t>Esterilizar caninos y felinos en el Distrito Capital.</t>
  </si>
  <si>
    <t>Establecer el cronograma mensual de intervenciones de puntos de esterilización y puntos criticos de captura a traves de la estrategia CES</t>
  </si>
  <si>
    <t>Realizar seguimiento mensual a las actividades e intervenciones efectuadas por la Estrategia  CES</t>
  </si>
  <si>
    <t>Realizar brigadas médicas de atención y valoración a Palomas de Plaza (Columba livia).</t>
  </si>
  <si>
    <t>Atender en clínica veterinaria a Palomas de Plaza (Columba livia) que requieran tratamiento especializado.</t>
  </si>
  <si>
    <t>Realizar la esterilización de Palomas de Plaza (Columba livia)</t>
  </si>
  <si>
    <t>Realizar y georefenciar  poblaciones de palomas de plaza mensualmente en el distrito.</t>
  </si>
  <si>
    <t>Efectuar visitas técnicas y realizar seguimiento a las solicitudes.</t>
  </si>
  <si>
    <t>Asistir a mesas de técnicas relacionadas con el manejo de fauna sinantropica en Bogotá</t>
  </si>
  <si>
    <t>Realizar capacitaciónes y sensibilizaciones respecto al manejo de la fauna sinantropica en Bogotá</t>
  </si>
  <si>
    <t>Realizar la recepción, rehabilitación y disposición de la especie  Abeja común (Apis mellifera) en el Distrito Capital</t>
  </si>
  <si>
    <t>Prestar asesoria personalizada  a casos que ingresan por la Línea 123 relacionadas con atención de Palomas de Plaza</t>
  </si>
  <si>
    <t>Matriz seguimiento Escuadrón Anticrueldad</t>
  </si>
  <si>
    <t>Informe de gestión mensual
Solucitud y/o piezas de omunicación</t>
  </si>
  <si>
    <t xml:space="preserve">Realizar el 100% visitas de condiciones de bienestar por presunto maltrato y clasificar de acuerdo al resultado. </t>
  </si>
  <si>
    <t>Atender integralmente  a caninos y felinos que sean remitidos por otras entidades en la Unidad de Cuidado Animal</t>
  </si>
  <si>
    <t>Referente Programa Escuadrón Anticrueldad</t>
  </si>
  <si>
    <t xml:space="preserve">Realizar el 100%  intervenciones  en puntos criticos de alta densidad poblacional de perros y gatos </t>
  </si>
  <si>
    <t>Cronograma de Jornadas</t>
  </si>
  <si>
    <t>Bases de datos seguimiento programa de esterilizaciones</t>
  </si>
  <si>
    <t>Base de datos Estrategia CES
Informe de Gestión mensual</t>
  </si>
  <si>
    <t>Base de datos de Palomas atendidas</t>
  </si>
  <si>
    <t>Base de Datos palomas esterilizadas
Historicas clinicas</t>
  </si>
  <si>
    <t>Base de datos georreferenciados
Historias Clinicas</t>
  </si>
  <si>
    <t>Base de datos visitas técnicas</t>
  </si>
  <si>
    <t>Base de datos sensibilizaciones
Base de datos de ingreso llamadas atendidas por Línea 123</t>
  </si>
  <si>
    <t>Base de datos de atenciones enjambres de abeja común 
Informe de Gestión Mensual</t>
  </si>
  <si>
    <t>Numero</t>
  </si>
  <si>
    <t>Realizar el 100% Visitas Técnicas en respuesta de los requerimientos relacionado con Palomas de Plaza (Columba livia).</t>
  </si>
  <si>
    <t>Referentes Programa de esterilizaciónes servicio tercerizado y Punto Fijo UCA</t>
  </si>
  <si>
    <t>Referentes Estrategia CES</t>
  </si>
  <si>
    <t>Referente Programa Sinantrópicos</t>
  </si>
  <si>
    <t>Gestionar y hacer segumiento a  los hogares de paso de animalea bajo la custodia del IDPYBA</t>
  </si>
  <si>
    <t>IDPYBA : 151,500 Animales
Secretaria de gobierno: 168,500 animales</t>
  </si>
  <si>
    <t xml:space="preserve">IDPYBA   </t>
  </si>
  <si>
    <t>IDPYBA</t>
  </si>
  <si>
    <t xml:space="preserve">Número de animales esterilizados en el Distrito Capital </t>
  </si>
  <si>
    <t>Número de Programas desarrollados</t>
  </si>
  <si>
    <t>TOTAL PRESUPUESTO PROGRAMADO 2024-2027</t>
  </si>
  <si>
    <t>Sumatoria de avance en la implementación de dos (2) programas de atención a la fauna sinantropica en el Distrito Capital</t>
  </si>
  <si>
    <t>Sumatoria</t>
  </si>
  <si>
    <t>151- Atender 70.000 animales en los programas de atención integral de la fauna doméstica y en condición de presunto maltrato del Distrito Capital
152 - Desarrollar los 2 programas de atención a especies sinantrópicas orientados a la atención médica veterinaria y control poblacional humanitario para palomas de plaza (Columba livia) y la atención de enjambres de abejas (Apis melífera) orientados a la protección y el bienestar animal.
153- Esterilizar 320.000 perros y gatos incluyendo los que están en condición de vulnerabilidad, en el Distrito, a través de alianzas y una gestión eficiente</t>
  </si>
  <si>
    <t>Eficacia</t>
  </si>
  <si>
    <t xml:space="preserve">Meta 1. Atender 41.800 caninos y felinos en condición de vulnerabilidad en el distrito Capital a través de brigadas médicas, urgencias veterinarias, custodia y adopciones en el Distrito Capital 
</t>
  </si>
  <si>
    <t xml:space="preserve">Meta 2. Atender 5.000 animales de compañía que se encuentren bajo el cuidado de proteccionistas, y rescatistas con hogares de paso y albergues de animales vulnerables a través del Programa de Brigadas Médicas en las 20 localidades del Distrito Capital </t>
  </si>
  <si>
    <t xml:space="preserve">Meta 3. Atender 23.200 animales domésticos, de granja y especies no convencionales reportados a través de denuncias por presunto maltrato animal en el Distrito Capital. </t>
  </si>
  <si>
    <t xml:space="preserve">Meta 4: Esterilizar 320,000 caninos y felinos en todas las localidades de la ciudad fortaleciendo la capacidad técnica de la estrategia Capturar Esterilizar y Soltar para la priorización de la atención de animales en condición de calle, ferales y semiferales y en condición de vulnerabilidad </t>
  </si>
  <si>
    <t>Meta Plan de Desarrollo (151)
Atender 70.000 animales en los programas de atención integral de la fauna doméstica y en condición de presunto maltrato del Distrito Capital.</t>
  </si>
  <si>
    <t>Meta Plan de Desarrollo (152)
Esterilizar 320.000 perros y gatos en el Distrito, a través de alianzas y una gestión eficiente.</t>
  </si>
  <si>
    <t xml:space="preserve">Meta Plan de Desarrollo (153) 
Desarrollar dos (2) programas de atención a especies sinantrópicas orientados a la atención médica veterinaria y control poblacional humanitario para palomas de plaza (Columba Livia y a la atención y rehabilitación de enjambres de abejas (Apis melífera) </t>
  </si>
  <si>
    <t>7933-1-BS-15-7-PAGO SERVICIO DE ACUEDUCTO Y ALCANTARILLADO DE LA UNIDADDE CUIDADO ANIMAL DE LA SUBDIRECCIÓN DE ATENCIÓN A LA FAUNA</t>
  </si>
  <si>
    <t>7933-1-BS-15-8-PAGO SERVICIO DE ENERGÍA DE LA UNIDAD DE CUIDADO ANIMALDE LA SUBDIRECCIÓN DE ATENCIÓN A LA FAUNA</t>
  </si>
  <si>
    <t>7933-1-BS-15-9-PAGO SERVICIO DE GAS DE LA UNIDAD DE CUIDADO ANIMAL DE LASUBDIRECCIÓN DE ATENCIÓN A LA FAUNA</t>
  </si>
  <si>
    <t>7933-1-BS-15-12-PRESTAR EL SERVICIO DE DISPOSICIÓN FINAL DE RESIDUOS NOPELIGROSOS, RESULTANTE DE LAS ACTIVIDADES DESARROLLADAS POR LASUBDIRECCIÓN DE ATENCIÓN A LA FAUNA.</t>
  </si>
  <si>
    <t>7933-4-BS-15-47-PAGO SERVICIO DE ENERGÍA DE LA UNIDAD DE CUIDADO ANIMALDE LA SUBDIRECCIÓN DE ATENCIÓN A LA FAUNA</t>
  </si>
  <si>
    <t>7933-4-BS-15-49-PRESTAR EL SERVICIO DE DISPOSICIÓN FINAL DE RESIDUOS NOPELIGROSOS, RESULTANTE DE LAS ACTIVIDADES DESARROLLADAS POR LASUBDIRECCIÓN DE ATENCIÓN A LA FAUNA.</t>
  </si>
  <si>
    <t>7933-4-BS-15-46-PAGO SERVICIO DE ACUEDUCTO Y ALCANTARILLADO DE LA UNIDADDE CUIDADO ANIMAL DE LA SUBDIRECCIÓN DE ATENCIÓN A LA FAUNA</t>
  </si>
  <si>
    <t>7933-3-RH-5-25-PROPORCIONAR SERVICIOS PROFESIONALES COMO MÉDICOVETERINARIO PARA LLEVAR A CABO LAS ACTIVIDADES TÉCNICAS Y OPERATIVAS DELESCUADRÓN ANTICRUELDAD EN EL DISTRITO CAPITAL</t>
  </si>
  <si>
    <t>7933-3-RH-5-33-PROPORCIONAR SERVICIOS PROFESIONALES COMO MÉDICOVETERINARIO PARA LLEVAR A CABO LAS ACTIVIDADES TÉCNICAS Y OPERATIVAS DELESCUADRÓN ANTICRUELDAD EN EL DISTRITO CAPITAL</t>
  </si>
  <si>
    <t>7933-4-RH-17-13-PRESTAR LOS SERVICIOS PARA BRINDAR APOYO ADMINISTRATIVO,LOGÍSTICO Y OPERATIVO EN LAS ACTIVIDADES QUE SE DESARROLLEN EN LAESTRATEGIA CAPTURAR - ESTERILIZAR Y SOLTAR DE ANIMALES ABANDONADOS Y ENCONDICIÓN DE CALLE DEL DISTRITO CAPITAL</t>
  </si>
  <si>
    <t>7933-4-RH-17-14-PRESTAR LOS SERVICIOS PARA BRINDAR APOYO ADMINISTRATIVO,LOGÍSTICO Y OPERATIVO EN LAS ACTIVIDADES QUE SE DESARROLLEN EN LAESTRATEGIA CAPTURAR - ESTERILIZAR Y SOLTAR DE ANIMALES ABANDONADOS Y ENCONDICIÓN DE CALLE DEL DISTRITO CAPITAL</t>
  </si>
  <si>
    <t>7933-1-RH-7-13-BRINDAR LOS SERVICIOS PROFESIONALES EN LA GESTIÓN YEJECUCIÓN DEL PROGRAMA DE CUSTODIA EN EL DISTRITO CAPITAL.</t>
  </si>
  <si>
    <t>7933-1-RH-13-4-BRINDAR APOYO EN LA CONDUCCIÓN DE VEHÍCULOSINSTITUCIONALES PARA LOS PROGRAMAS DE URGENCIAS VETERINARIAS Y BRIGADASMÉDICAS DEL INSTITUTO DISTRITAL DE PROTECCIÓN Y BIENESTAR ANIMAL</t>
  </si>
  <si>
    <t>7933-1-RH-13-10-BRINDAR APOYO EN LA CONDUCCIÓN DE VEHÍCULOSINSTITUCIONALES PARA LOS PROGRAMAS DE URGENCIAS VETERINARIAS Y BRIGADASMÉDICAS DEL INSTITUTO DISTRITAL DE PROTECCIÓN Y BIENESTAR ANIMAL</t>
  </si>
  <si>
    <t>7933-1-RH-3-10-BRINDAR APOYO EN LAS VARIADAS TAREAS DEL EQUIPO DECOMPORTAMIENTO Y ENRIQUECIMIENTO AMBIENTAL.</t>
  </si>
  <si>
    <t>7933-1-RH-4-5-OFRECER ASISTENCIA EN LAS TAREAS DIARIAS DE CUIDADO,ALIMENTACIÓN, MANEJO, BIENESTAR Y ASEO DE LOS ANIMALES ALOJADOS EN LAUNIDAD DE CUIDADO ANIMAL, ASÍ COMO PROPORCIONAR APOYO EN LAPLANIFICACIÓN DE DIETAS Y EL SEGUIMIENTO DEL PESO DE LOS MISMOS</t>
  </si>
  <si>
    <t>7933-4-RH-21-14-PRESTAR LOS SERVICIOS DE APOYO TECNICO EN EL INSTITUTODISTRITAL DE PROTECCIÓN Y BIENESTAR ANIMAL-IDPYBA EN EL PUNTO FIJO DEESTERILIZACIONES DE LA UNIDAD DE CUIDADO ANIMAL</t>
  </si>
  <si>
    <t>Fuente: Bogdata</t>
  </si>
  <si>
    <t>La ejecución de giros se dará de conformidad con lo programado en el Plan Anual Mensualizado de Caja y conforme la cláusula de forma de pago de los contratos suscritos.</t>
  </si>
  <si>
    <t>PROCESOS POR REALIZAR CON EL PRESUPUESTO DISPONIBLE (SIN CDP) 2</t>
  </si>
  <si>
    <t>CODIGO PAA</t>
  </si>
  <si>
    <t>FECHA ESTIMADA DE INICIO DE PROCESO</t>
  </si>
  <si>
    <t xml:space="preserve">VALOR </t>
  </si>
  <si>
    <t xml:space="preserve">QUÉ SE VA A CONTRATAR - ESTADO Y OBSERVACIONES </t>
  </si>
  <si>
    <t>PRESTAR LOS SERVICIOS DE SOPORTE TECNICO RESPECTO DE LA GESTION Y SITEMATIZACION DE LOS PROGRAMAS DE ATENCION EN BIENESTAR ANIMAL</t>
  </si>
  <si>
    <t>PRESTACIÓN DEL SERVICIO DE LABORATORIO CLÍNICO VETERINARIO PARA EL PROCESAMIENTO DE LAS MUESTRAS QUE SE REQUIERAN PARA LA ATENCIÓN DE LA FAUNA DOMÉSTICA BAJO EL CUIDADO DEL INSTITUTO DISTRITAL DE PROTECCION Y BIENESTAR ANIMAL.</t>
  </si>
  <si>
    <t>SUMINISTRO DE INSUMOS Y MEDICAMENTOS QUE PERMITAN LA OPERATIVIDAD MISIONAL DE LOS EQUIPOS PERTENECIENTES A LA SUBDIRECCIÓN DE ATENCIÓN A LA FAUNA, ASÍ COMO LOS EQUIPOS E INSUMOS DE DOTACION PARA LA CASA ECOLOGIA DE LOS ANIMALES (CEA) - IMPUTACIÓN CEA</t>
  </si>
  <si>
    <t>SUMINISTRO DE INSUMOS Y MEDICAMENTOS QUE PERMITAN LA OPERATIVIDAD MISIONAL DE LOS EQUIPOS PERTENECIENTES A LA SUBDIRECCIÓN DE ATENCIÓN A LA FAUNA, ASÍ COMO LOS EQUIPOS E INSUMOS DE DOTACION PARA LA CASA ECOLOGIA DE LOS ANIMALES (CEA) - INSUMOS FELINOS</t>
  </si>
  <si>
    <t>En el mes de julio se registraron el 100% de solicitudes que ingresaron al programa.</t>
  </si>
  <si>
    <t>En el mes de julio de 2024 se realizo seguimiento a la ejecución al programa de urgencias veterinarias.</t>
  </si>
  <si>
    <t>En el mes de julio de 2024 se diligencio la matriz de ingreso y seguimiento a los pacientes ingresados al programa de urgencias veterinarias</t>
  </si>
  <si>
    <t>En el mes de julio de 2024 se realizó la atención de 92 animales (62 perros y 30 gatos) en situación de calle, en condición de urgencia vital  en el Distrito Capital.</t>
  </si>
  <si>
    <t>Base de Datos de Ingreso de Atenciones</t>
  </si>
  <si>
    <t>Informe de Gestión Mensual</t>
  </si>
  <si>
    <t>Matriz de seguimiento programa de urgencias veterinarias</t>
  </si>
  <si>
    <t>Matriz de seguimiento a pacientes del programa de urgencias veterinarias</t>
  </si>
  <si>
    <t>En el mes de julio de 2024 se realizó el 100% de las intervenciones programadas.</t>
  </si>
  <si>
    <t>En el mes de julio de 2024 se el seguimiento a la ejecución del programa de Brigadas Médicas</t>
  </si>
  <si>
    <t>En el mes de Julio de 2024 se realizó la atención de 109 animales (73 caninos y 36 felinos) en el Distrito Capital.</t>
  </si>
  <si>
    <t>En el mes de Julio de 2024  se realizó la atención de el 100% de las atenciones agendadas a traves de Televet ( 59 citas agendadas)</t>
  </si>
  <si>
    <t>Base de Datos de Intervenciones realizadas</t>
  </si>
  <si>
    <t>Base de datos Animales Atendidos e historias Clinicas</t>
  </si>
  <si>
    <t>Base de datos Atenciones TeleVet y PDF Agendamientos</t>
  </si>
  <si>
    <t>Base de datos animales atendidos por brigadas a traves del sistema Distrital de Cuidado</t>
  </si>
  <si>
    <t>Se realizó la atención de animales programados a traves del Sistema Distrital de Cuidado.</t>
  </si>
  <si>
    <t>Se efectuo el seguimiento constante de 322 animales con custodiados  en el mes de julio de 2024</t>
  </si>
  <si>
    <t>En el mes de julio, se prestó atención integral a 26 animales ( 19 caninos y 31 felinos) que ingresaron a traves de entidades externas</t>
  </si>
  <si>
    <t>En el mes de julio se realizó el 100% de los examenes complementarios a perros y gatos alojados en la Unidad de Cuidado Animal</t>
  </si>
  <si>
    <t>Base de datos de ingresos externos</t>
  </si>
  <si>
    <t>Se realizo cronograma mensual para el mes de julio de 2024 de las jornadas de adopciones de la entidad.</t>
  </si>
  <si>
    <t>En el mes de julio de 2024,  23 animales ( 17 perros y 6 gatos )  encontraron hogar a traves del programa de adopciones.</t>
  </si>
  <si>
    <t>Se gestionaron y se realizó seguimiento a 82 hogares de paso para 49 perros y 33 gatos.</t>
  </si>
  <si>
    <t>Cronograma mensual de actividad</t>
  </si>
  <si>
    <t>Base de datos de seguimiento mensual adopciones</t>
  </si>
  <si>
    <t>Bases de datos de seguimiento mensual de Hogares de Paso</t>
  </si>
  <si>
    <t>No Aplica</t>
  </si>
  <si>
    <t>En el mes de julio de 2024 se realizó seguimiento y actusalización permanente a las solicitudes que ingresaron</t>
  </si>
  <si>
    <t>Se realizo la atención  de 433 animales por presunto maltrato animal en el mes de julio 2024</t>
  </si>
  <si>
    <t>Se realizo la atención de el 100% de las solicitudes allegadas a traves de los canales de atención ciudadana</t>
  </si>
  <si>
    <t>Base de datos de Escuadrón Anticrueldad</t>
  </si>
  <si>
    <t>En el mes de julio de 2024 se realizó el adecuado diligenciamiento de los formatos de las visitas de verificación de condiciones de bienestar.</t>
  </si>
  <si>
    <t>En el mes de julio de 2024 se realizó el 100% de los traslados a entidades competentes.</t>
  </si>
  <si>
    <t>Realizar los traslados a equipos internos de a entidad</t>
  </si>
  <si>
    <t>En el mes de julio de 2024 se realizaron los tralados correspondientes a los diferentes quipos de la entidad que se requirieron</t>
  </si>
  <si>
    <t xml:space="preserve">En el mes de julio de 2024 se realizp el seguimiento a la ejecucióm de el grupo de enlace de emergencias veterinarias y maltrato animal </t>
  </si>
  <si>
    <t>No se reportaron actividades en este periodo, debido a retrazos en contratación, las cuales seran reportadas en los meses de septiembre , octubre y noviembre</t>
  </si>
  <si>
    <t>Base de datos Grupo enlace de urgencias veterinarias y maltrato animal</t>
  </si>
  <si>
    <t>Se estableció cronograma mensual del mes de julio de 2024, de jornadas en el Punto fijo de la Unidad de Cuidado Animal</t>
  </si>
  <si>
    <t>En el mes de Julio de 2024 se realizó la esterilización de 286 animales en el Punto fijo de la Unidad de Cuidado Animal</t>
  </si>
  <si>
    <t>En el mes de Julio de 2024 se realizó seguimientoa las actividades esfectuadas por la estrategia CES</t>
  </si>
  <si>
    <t>En el mes de julio de 2024 se realizo cronograma de intervenciones de  esterilización y puntos criticos a traves de la estrategia CES</t>
  </si>
  <si>
    <t>Cronograma mensual de jornadas Punto Fijo UCA</t>
  </si>
  <si>
    <t xml:space="preserve">Base de datos Animales Esterilizados en Punto Fijo Unidad de Cuidado Animal </t>
  </si>
  <si>
    <t>Cronograma de Actividades Equipo CES</t>
  </si>
  <si>
    <t>En el mes de julio de 2024, se realizó la georreferenciación de ocho (8) censos en puntos criticos de sobrepoblación de Palomas de Plaza</t>
  </si>
  <si>
    <t>En el mes de julio se efectuaron veinte (20) visitas técnicoas y seguimiento a solicitudes.</t>
  </si>
  <si>
    <t>En el mes de julio se realizaron cinco (5) sensibilizaciones respecto al manejo de la fauna sinantropica en Bogotá</t>
  </si>
  <si>
    <t>En el mes de julio se prestó asesoria personalizada a tres (3) casos que ingresaron a traves de la Línea 123 relacionadas con Palomas de Plaza</t>
  </si>
  <si>
    <t>En el mes de julio de 2024 se asistió a las mesas tpcnicas convocadas</t>
  </si>
  <si>
    <t>No se reportan actividades en este periodo</t>
  </si>
  <si>
    <t>Base de datos Censos Poblacionales</t>
  </si>
  <si>
    <t>Base de datos sensibilizaciones</t>
  </si>
  <si>
    <t>Base de datos atenciones linea 123</t>
  </si>
  <si>
    <t xml:space="preserve">Actas de reunión asistencia a mesas técnicas </t>
  </si>
  <si>
    <r>
      <t>a.</t>
    </r>
    <r>
      <rPr>
        <b/>
        <sz val="9"/>
        <rFont val="Times New Roman"/>
        <family val="1"/>
      </rPr>
      <t>    Descripción avance cuatrienio</t>
    </r>
    <r>
      <rPr>
        <b/>
        <sz val="9"/>
        <rFont val="Arial"/>
        <family val="2"/>
      </rPr>
      <t xml:space="preserve">: </t>
    </r>
    <r>
      <rPr>
        <sz val="9"/>
        <rFont val="Arial"/>
        <family val="2"/>
      </rPr>
      <t>Mencione el avance en el cuatrienio para la meta PDD y aspectos relevantes frente a las acciones de cumplimiento relacionando las magnitudes acumuladas.</t>
    </r>
  </si>
  <si>
    <t xml:space="preserve">A traves de los programas de atención integral se da continuidad a los programas de atención integral se  continua con la prestación continua del programa de urgencias veterinarias, brindando atención médica veterinaria especializada a  perros y gatos en situación de callle en condición de urgencia vital. Asi mismo se brinda atención médica basica a traves de las brigadas médicas y se garantiza la atención médica y integral de los anmales que se encuentran custodiados en la Unidad de Cuidado Animal. Asi mismo se realiza atención de perros, gatos, animales de granja y especies no convencionales victimas de presunto maltrato animal.  </t>
  </si>
  <si>
    <t>* Minimizar impactos negativos en la salud ambiental del Distrito Capital.
* Fortalecer la protección y bienestar de la fauna en el Distrito
* Brindar mayor oportunidad a los animales en condición vulnerable.
* Minimizar las barreras de acceso para la atención de animales de compañia en condición de vulnerabilidad.
• Mitigar las problemáticas de convivencia interespecie (humano-animal).</t>
  </si>
  <si>
    <t>Dado que los perros y gatos son susceptibles de reproducción descontrolada en el Distrito se encuentran en condiciones de vulnerabilidad, el programa de esterilización en la ciudad no solo contribuye al control poblacional de estas especies, sino que también promueve la protección y el bienestar de los animales. Además, fortalece la relación interespecie (humano-animal) desde una perspectiva de salud pública y protección animal.</t>
  </si>
  <si>
    <t>• Contribuir en el control poblacional de perros y gatos en las 20 localidades de la ciudad.                                 
• Reducir impactos negativos en la salud ambiental del Distrito Capital.                                                                     • Mitigar el abandono y maltrato  de los animales de compañía, atropellamientos de animales en condición de calle, y el número de agresiones por parte de animales a la ciudadanía entre otros.</t>
  </si>
  <si>
    <t xml:space="preserve">El programa de atención a la fauna sinantrópicas en Bogotá es  un esfuerzo significativo para el manejo y cuidado de especies como la paloma de plaza (Columba livia) y la abeja (Apis mellifera). En el caso de las Palomas de plaza, se dio continuidad a la georreferenciación y censos poblacionales continuos, permitiendo identificar puntos de alta concentración de esta especie, su comportamiento, interrelación con la ciudad, permitiendo una gestión más eficaz.   
También se inició la implementación de brigadas médicas y atención especializada en clínica operadora.A traves de a asesorías para la ciudadanía, promoviendo el cuidado responsable de esta especie de palomas en la ciudad, la sensibilización y capacitación sobre su importancia ecológica y los métodos adecuados para su manejo. En cuanto a las abejas (Apis Mellifera), la ciudad avanzó significativamente en la conservación y cuidado de esta especie vital en la ciudad. Además, con la puesta en marcha de la Clínica de Abejas y su rehabilitación y posterior adopción a apicultores locales, se benefició dicha población en términos de bienestar de la especie.  Este esfuerzo conjunto con el grupo BRAE del Cuerpo Oficial de Bomberos, comunidad científica, los apicultores y las autoridades locales, demuestra un compromiso con la protección ambiental y el desarrollo sostenible en la región. Este programa refleja un compromiso con la conservación de la biodiversidad urbana y el bienestar animal. </t>
  </si>
  <si>
    <t>Se fortalece el programa que da lineamientos tecnicos para el manejo y la atención de animales sinantropicos, priorizando las especies Columba livia y Apis mellifera en el Distrito Capital</t>
  </si>
  <si>
    <t>* Minimizar impactos negativos en la salud ambiental del Distrito Capital.
* Fortalecer la protección y bienestar de la fauna en el Distrito
* Brindar mayor oportunidad a los animales en condición vulnerable.
* Minimizar las barreras de acceso para la atención de animales de compañia en condición de vulnerabilidad.
• Mitigar las problemáticas de convivencia interespecie (humano-animal)</t>
  </si>
  <si>
    <t>* Fortalecer la protección y bienestar de la fauna en el Distrito
* Minimizar las barreras de acceso para la atención de animales de compañia en condición de vulnerabilidad.</t>
  </si>
  <si>
    <t>En el mes de agosto se registraron el 100% de solicitudes que ingresaron al programa.</t>
  </si>
  <si>
    <t>En el mes de agosto de 2024 se realizo seguimiento a la ejecución al programa de urgencias veterinarias.</t>
  </si>
  <si>
    <t>En el mes de agosto de 2024 se diligencio la matriz de ingreso y seguimiento a los pacientes ingresados al programa de urgencias veterinarias</t>
  </si>
  <si>
    <t>En el mes de agosto de 2024 se realizó el 100% de las intervenciones programadas.</t>
  </si>
  <si>
    <t>En el mes de agosto de 2024 se el seguimiento a la ejecución del programa de Brigadas Médicas</t>
  </si>
  <si>
    <t>En el mes de agosto se realizó el 100% de los examenes complementarios a perros y gatos alojados en la Unidad de Cuidado Animal</t>
  </si>
  <si>
    <t>Se realizo cronograma mensual para el mes de agosto de 2024 de las jornadas de adopciones de la entidad.</t>
  </si>
  <si>
    <t>En el mes de agosto de 2024 se realizó seguimiento y actusalización permanente a las solicitudes que ingresaron</t>
  </si>
  <si>
    <t>En el mes de agosto de 2024 se realizó el adecuado diligenciamiento de los formatos de las visitas de verificación de condiciones de bienestar.</t>
  </si>
  <si>
    <t>En el mes de agosto de 2024 se realizó el 100% de los traslados a entidades competentes.</t>
  </si>
  <si>
    <t>En el mes de agosto de 2024 se realizaron los tralados correspondientes a los diferentes quipos de la entidad que se requirieron</t>
  </si>
  <si>
    <t xml:space="preserve">En el mes de agosto de 2024 se realizp el seguimiento a la ejecucióm de el grupo de enlace de emergencias veterinarias y maltrato animal </t>
  </si>
  <si>
    <t>Se estableció cronograma mensual del mes de agosto de 2024, de jornadas en el Punto fijo de la Unidad de Cuidado Animal</t>
  </si>
  <si>
    <t>En el mes de agosto de 2024 se realizó seguimientoa las actividades esfectuadas por la estrategia CES</t>
  </si>
  <si>
    <t>En el mes de agosto de 2024 se realizo cronograma de intervenciones de  esterilización y puntos criticos a traves de la estrategia CES</t>
  </si>
  <si>
    <t>En el mes de agosto de 2024 se realizó la atención de 100 animales (69 perros y 31 gatos) en situación de calle, en condición de urgencia vital  en el Distrito Capital.</t>
  </si>
  <si>
    <t>En el mes de agosto de 2024 se realizó la atención de 139 animales (104 caninos y 35 felinos) en el Distrito Capital.</t>
  </si>
  <si>
    <t>En el mes de agosto de 2024  se realizó la atención de el 100% de las atenciones agendadas a traves de Televet ( 52 citas agendadas)</t>
  </si>
  <si>
    <t>En el mes de agosto, se prestó atención integral a 33 animales ( 14 caninos y 19 felinos) que ingresaron a traves de entidades externas</t>
  </si>
  <si>
    <t>Se efectuo el seguimiento constante de 329 animales con custodiados  en el mes de agosto de 2024</t>
  </si>
  <si>
    <t>En el mes de agosto de 2024:  27 animales ( 20 perros y 7 gatos )  encontraron hogar a traves del programa de adopciones.</t>
  </si>
  <si>
    <t>Se gestionaron y se realizó seguimiento a 92 hogares de paso para 50 perros y 42 gatos.</t>
  </si>
  <si>
    <t>En el mes de agosto de 2024 se realizó la esterilización de 265 animales en el Punto fijo de la Unidad de Cuidado Animal</t>
  </si>
  <si>
    <t>Laura Vivian Idrobo Arévalo</t>
  </si>
  <si>
    <t>Subdirectora de Atención a la Fauna</t>
  </si>
  <si>
    <t>Se realizo la atención  de 231 animales por presunto maltrato animal en el mes de agosto 2024</t>
  </si>
  <si>
    <t>Esterilizar 174.241 caninos y felinos en todas las localidades de la ciudad fortaleciendo la capacidad técnica de la estrategia Capturar Esterilizar y Soltar para la priorización de la atención de animales en condición de calle, ferales y semiferales y en condición de vulnerabilidad</t>
  </si>
  <si>
    <t>En el mes de septiembre se registraron el 100% de solicitudes que ingresaron al programa.</t>
  </si>
  <si>
    <t>En el mes de septiembre de 2024 se realizo seguimiento a la ejecución al programa de urgencias veterinarias.</t>
  </si>
  <si>
    <t>En el mes de septiembre de 2024 se diligencio la matriz de ingreso y seguimiento a los pacientes ingresados al programa de urgencias veterinarias</t>
  </si>
  <si>
    <t>En el mes de septiembre de 2024 se realizó el 100% de las intervenciones programadas.</t>
  </si>
  <si>
    <t>En el mes de septiembre de 2024 se el seguimiento a la ejecución del programa de Brigadas Médicas</t>
  </si>
  <si>
    <t>En el mes de septiembre de 2024  se realizó la atención de el 100% de las atenciones agendadas a traves de Televet ( 52 citas agendadas)</t>
  </si>
  <si>
    <t>En el mes de septiembre, se prestó atención integral a 33 animales ( 14 caninos y 19 felinos) que ingresaron a traves de entidades externas</t>
  </si>
  <si>
    <t>Se efectuo el seguimiento constante de 329 animales con custodiados  en el mes de septiembre de 2024</t>
  </si>
  <si>
    <t>En el mes de septiembre se realizó el 100% de los examenes complementarios a perros y gatos alojados en la Unidad de Cuidado Animal</t>
  </si>
  <si>
    <t>Se realizo cronograma mensual para el mes de septiembre de 2024 de las jornadas de adopciones de la entidad.</t>
  </si>
  <si>
    <t>En el mes de septiembre de 2024 se realizó seguimiento y actusalización permanente a las solicitudes que ingresaron</t>
  </si>
  <si>
    <t>En el mes de septiembre de 2024 se realizó el adecuado diligenciamiento de los formatos de las visitas de verificación de condiciones de bienestar.</t>
  </si>
  <si>
    <t>En el mes de septiembre de 2024 se realizó el 100% de los traslados a entidades competentes.</t>
  </si>
  <si>
    <t>En el mes de septiembre de 2024 se realizaron los tralados correspondientes a los diferentes quipos de la entidad que se requirieron</t>
  </si>
  <si>
    <t xml:space="preserve">En el mes de septiembre de 2024 se realizp el seguimiento a la ejecucióm de el grupo de enlace de emergencias veterinarias y maltrato animal </t>
  </si>
  <si>
    <t>Se estableció cronograma mensual del mes de septiembre de 2024, de jornadas en el Punto fijo de la Unidad de Cuidado Animal</t>
  </si>
  <si>
    <t>En el mes de septiembre de 2024 se realizó seguimientoa las actividades esfectuadas por la estrategia CES</t>
  </si>
  <si>
    <t>En el mes de septiembre de 2024 se realizo cronograma de intervenciones de  esterilización y puntos criticos a traves de la estrategia CES</t>
  </si>
  <si>
    <t>En el mes de septiembre de 2024 se realizó la atención de 214 animales en el Distrito Capital.</t>
  </si>
  <si>
    <t>En el mes de septiembre de 2024 se realizó la atención de 134 en situación de calle, en condición de urgencia vital  en el Distrito Capital.</t>
  </si>
  <si>
    <t>En el mes de septiembre de 2024:  51 animales ( 30 perros y 21 gatos )  encontraron hogar a traves del programa de adopciones.</t>
  </si>
  <si>
    <t>Se realizo la atención  de 1016animales por presunto maltrato animal en el mes de septiembre 2024</t>
  </si>
  <si>
    <t>En el mes de septiembre de 2024 se realizó la esterilización de 967 animales en el Punto fijo de la Unidad de Cuidado Animal</t>
  </si>
  <si>
    <t>7933-1-BS-15-18-REALIZAR EL MANTENIMIENTO PREVENTIVO Y CORRECTIVO A TODOCOSTO DE LOS EQUIPOS EN GENERAL Y EQUIPOS MEDICOS DE LA UNIDAD DECUIDADO ANIMAL.</t>
  </si>
  <si>
    <t>7933-4-RH-21-16-PRESTAR SERVICIO PROFESIONAL MEDICO VETERINARIO PARAREALIZAR PROCEDIMIENTOS DE ESTERILIZACION QUIRURGICA EN EL INSTITUTODISTRITAL DE PROTECCIÓN Y BIENESTAR ANIMAL-IDPYBA.</t>
  </si>
  <si>
    <t>7933-1-BS-15-61-REALIZAR EL MANTENIMIENTO PREVENTIVO Y CORRECTIVO DELSISTEMA DE TRATAMIENTO DE AGUAS RESIDUALES – PTAR DE LA UNIDAD DECUIDADO ANIMAL.</t>
  </si>
  <si>
    <t>7933-1-BS-15-10-PRESTACIÓN DEL SERVICIO DE CARACTERIZACIÓN DE LOSPARAMETROS DEL VERTIMIENTO GENERADO EN LA UNIDAD DE CUIDADO ANIMAL</t>
  </si>
  <si>
    <t>VARIOS</t>
  </si>
  <si>
    <t>NOVIEMBRE</t>
  </si>
  <si>
    <t>SUMINISTRAR LOS INSUMOS PARA LA ALIMENTACIÓN NATURAL PARA ANIMALES DOMESTICOS DE COMPAÑIA, BAJO EL CUIDADO DEL INTITUTO DISTRITAL DE PROTECCION Y BIENESBIENESTAR ANIMAL?</t>
  </si>
  <si>
    <t>En el mes de octubre se registraron el 100% de solicitudes que ingresaron al programa.</t>
  </si>
  <si>
    <t>En el mes de octubre de 2024 se realizo seguimiento a la ejecución al programa de urgencias veterinarias.</t>
  </si>
  <si>
    <t>En el mes de octubre de 2024 se diligencio la matriz de ingreso y seguimiento a los pacientes ingresados al programa de urgencias veterinarias</t>
  </si>
  <si>
    <t>En el mes de octubre de 2024 se realizó el 100% de las intervenciones programadas.</t>
  </si>
  <si>
    <t>En el mes de octubre de 2024 se el seguimiento a la ejecución del programa de Brigadas Médicas</t>
  </si>
  <si>
    <t>Se efectuo el seguimiento constante de 329 animales con custodiados  en el mes de octubre de 2024</t>
  </si>
  <si>
    <t>En el mes de octubre se realizó el 100% de los examenes complementarios a perros y gatos alojados en la Unidad de Cuidado Animal</t>
  </si>
  <si>
    <t>Se realizo cronograma mensual para el mes de octubre de 2024 de las jornadas de adopciones de la entidad.</t>
  </si>
  <si>
    <t>No se reportaron actividades en este periodo, debido a retrazos en contratación, las cuales seran reportadas en los meses de octubre , octubre y noviembre</t>
  </si>
  <si>
    <t>En el mes de octubre de 2024 se realizó seguimiento y actusalización permanente a las solicitudes que ingresaron</t>
  </si>
  <si>
    <t>En el mes de octubre de 2024 se realizó el adecuado diligenciamiento de los formatos de las visitas de verificación de condiciones de bienestar.</t>
  </si>
  <si>
    <t>En el mes de octubre de 2024 se realizó el 100% de los traslados a entidades competentes.</t>
  </si>
  <si>
    <t>En el mes de octubre de 2024 se realizaron los tralados correspondientes a los diferentes quipos de la entidad que se requirieron</t>
  </si>
  <si>
    <t xml:space="preserve">En el mes de octubre de 2024 se realizp el seguimiento a la ejecucióm de el grupo de enlace de emergencias veterinarias y maltrato animal </t>
  </si>
  <si>
    <t>Se estableció cronograma mensual del mes de octubre de 2024, de jornadas en el Punto fijo de la Unidad de Cuidado Animal</t>
  </si>
  <si>
    <t>En el mes de octubre de 2024 se realizó seguimientoa las actividades esfectuadas por la estrategia CES</t>
  </si>
  <si>
    <t>En el mes de octubre de 2024 se realizo cronograma de intervenciones de  esterilización y puntos criticos a traves de la estrategia CES</t>
  </si>
  <si>
    <t>En el mes de octubre de 2024 se realizó la atención de 6 en situación de calle, en condición de urgencia vital  en el Distrito Capital.</t>
  </si>
  <si>
    <t>En el mes de octubre de 2024 se realizó la atención de 275 animales en el Distrito Capital.</t>
  </si>
  <si>
    <t>En el mes de octubre de 2024  se realizó la atención de el 100% de las atenciones agendadas a traves de Televet ( 73 citas agendadas)</t>
  </si>
  <si>
    <t>En el mes de octubre, se prestó atención integral a 17 animales que ingresaron a traves de entidades externas</t>
  </si>
  <si>
    <t>Se gestionaron y se realizó seguimiento a 103 hogares de paso .</t>
  </si>
  <si>
    <t>En el mes de octubre de 2024:  32 perros y gatos encontraron hogar a traves del programa de adopciones.</t>
  </si>
  <si>
    <t>Se realizo la programación de 7 jornadas a proteccionistas y rescatistas de bogota</t>
  </si>
  <si>
    <t>Se realizo la atención de 97 animales bajo el cuidado de proteccionistas y rescatostas de bogota</t>
  </si>
  <si>
    <t>Se realizo la programación de 1 jornada a proteccionistas y rescatistas de bogota</t>
  </si>
  <si>
    <t>Se realizo la atención de 30 animales bajo el cuidado de proteccionistas y rescatostas de bogota</t>
  </si>
  <si>
    <t>Se realizo la atención  de 230 animales por presunto maltrato animal en el mes de octubre 2024</t>
  </si>
  <si>
    <t>En el mes de octubre se realizó por parte del equipo técnico del instituto el seguimiento en campo a la ejecución de las  jornadas masivas a traves de UMQ (Unidades Móviles Quirugicas)</t>
  </si>
  <si>
    <t xml:space="preserve">Informes de Seguimiento jornadas moviles </t>
  </si>
  <si>
    <t>En el mes de octubre de 2024 se realizó la esterilización de  1534 animales en el Punto fijo de la Unidad de Cuidado Animal y 649 en UMQ</t>
  </si>
  <si>
    <t>Se realiaron dos brigadas  médicas de atención y valoración a Palomas de Plaza (Columba livia).</t>
  </si>
  <si>
    <t>Se atendieron 64 palomas de plaza en clínica veterinaria a Palomas de Plaza (Columba livia) que requieran tratamiento especializado.</t>
  </si>
  <si>
    <t>Se realizo y georeferencio 9 censos  poblaciones de palomas de plaza mensualmente en el distrito.</t>
  </si>
  <si>
    <t>Base de datos</t>
  </si>
  <si>
    <t>Se realizó la esterilización de Palomas de Plaza (Columba livia)</t>
  </si>
  <si>
    <t>Se asistio a mesas  técnicas relacionadas con el manejo de fauna sinantropica en Bogotá</t>
  </si>
  <si>
    <t>Se prestó asesoria personalizada  a casos que ingresan por la Línea 123 relacionadas con atención de Palomas de Plaza</t>
  </si>
  <si>
    <t>Se realizaron dos capacitaciones  y sensibilizaciones respecto al manejo de la fauna sinantropica en Bogotá</t>
  </si>
  <si>
    <t>Se realizó la recepción de 7 enjambres, rehabilitación y disposición de la especie  Abeja común (Apis mellifera) en el Distrito Capital</t>
  </si>
  <si>
    <t>Se efectuaron 9  visitas técnicas y realizar seguimiento a las solicitudes.</t>
  </si>
  <si>
    <t>7933-1-RH-15-63-ADICIÓN A LA ORDEN DE COMPRA 125772 DE 2024 CUYO OBJETOES UMINISTRO DE MEDICAMENTOS VETERINARIOS E INSUMOS MÉDICOS REQUERIDOSEN LA SUBDIRECCIÓN DE ATENCIÓN A LA FAUNA.</t>
  </si>
  <si>
    <t>El documento presupuestal se enceuntra en trámite de suscripción o reducción parcial conforme a las necesidades de la Entidad</t>
  </si>
  <si>
    <t>7933-1-BS-00-REDUCCION PRESUPUSTAL.</t>
  </si>
  <si>
    <t>7933-4-RH-15-62-ADICIÓN A LA ORDEN DE COMPRA 125772 DE 2024 CUYO OBJETOES UMINISTRO DE MEDICAMENTOS VETERINARIOS E INSUMOS MÉDICOS REQUERIDOSEN LA SUBDIRECCIÓN DE ATENCIÓN A LA FAUNA.</t>
  </si>
  <si>
    <t>7933-5-BS-00-REDUCCION PRESUPUSTAL.</t>
  </si>
  <si>
    <t>7933-4-RH-16-11-PRESTAR SERVICIOS PROFESIONALES PARA EL SEGUIMEINTO YDESARROLLO DE LAS ACTIVIDADES DEL PROGRAMA DE ESTERILIZACIONES DECANINOS Y FELINOS DE LA SUBDIRECCIÓN DE ATENCIÓN A LA FAUNA.</t>
  </si>
  <si>
    <t>7933-4-RH-16-12-PRESTAR SERVICIOS PROFESIONALES PARA EL SEGUIMEINTO YDESARROLLO DE LAS ACTIVIDADES DEL PROGRAMA DE ESTERILIZACIONES DECANINOS Y FELINOS DE LA SUBDIRECCIÓN DE ATENCIÓN A LA FAUNA.</t>
  </si>
  <si>
    <t>7933-1-RH-1-20-PRESTAR SERVICIOS PROFESIONALES EN LAS ACTIVIDADES DEGESTIÓN, IMPLEMENTACIÓN Y SEGUIMIENTO QUE SE REQUIERA APOYAR PARA LAADMINISTRACIÓN DE LA UNIDAD DE CUIDADO ANIMAL.</t>
  </si>
  <si>
    <t>7933-1-RH-1-19-PRESTAR SERVICIOS PROFESIONALES EN LAS ACTIVIDADES DEREVISIÓN Y TRÁMITE DE PAGOS DE PERSONA NATURAL Y JURÍDICA ASÍ COMO DELOS SERVICIOS PÚBLICOS Y DEMÁS OBLIGACIONES CONTRAIDAS DE LASUBDIRECCIÓN DE ATENCIÓN A LA FAUNA.</t>
  </si>
  <si>
    <t>7933-4-RH-16-8-PRESTAR SERVICIOS DE APOYO A LA GESTIÓN TÉCNICA YOPEARTIVA DEL PROGRAMA DE ESTERILIZACIONES DE CANINOS Y FELINOS DE LASUBDIRECCIÓN DE ATENCIÓN A LA FAUNA.</t>
  </si>
  <si>
    <t>7933-4-RH-16-9-PRESTAR SERVICIOS DE APOYO A LA GESTIÓN TÉCNICA YOPEARTIVA DEL PROGRAMA DE ESTERILIZACIONES DE CANINOS Y FELINOS DE LASUBDIRECCIÓN DE ATENCIÓN A LA FAUNA.</t>
  </si>
  <si>
    <t>7933-4-RH-16-10-PRESTAR SERVICIOS DE APOYO A LA GESTIÓN TÉCNICA YOPEARTIVA DEL PROGRAMA DE ESTERILIZACIONES DE CANINOS Y FELINOS DE LASUBDIRECCIÓN DE ATENCIÓN A LA FAUNA.</t>
  </si>
  <si>
    <t>7933-1-RH-15-64-ADICIÓN AL CONTRATO 263- 2024 CUYO OBJETO ES PRESTACIÓN DEL SERVICIO DE FUMIGACIÓN Y LAVADOS DE TANQUES DE AGUA POTABLE EN LASINSTALACIONES DE LA UNIDAD DE CUIDADO ANIMAL L PARA EL MANEJO INTEGRADODEL CONTROL DE PLAGAS.</t>
  </si>
  <si>
    <t>7933-1-RH-1-37-PRESTAR SERVICIOS DE APOYO A LA GESTIÓN EN MATERIA DEGESTIÓN DOCUMENTAL, TÉCNICA Y OPERATIVA Y LOS TRÁMITES ADMINISTRATIVOSDE LA SUBDIRECCIÓN DE ATENCIÓN A LA FAUNA.</t>
  </si>
  <si>
    <t>7933-1-RH-1-38-PRESTAR SERVICIOS DE APOYO A LA GESTIÓN EN MATERIA DEGESTIÓN DOCUMENTAL, TÉCNICA Y OPERATIVA Y LOS TRÁMITES ADMINISTRATIVOSDE LA SUBDIRECCIÓN DE ATENCIÓN A LA FAUNA.</t>
  </si>
  <si>
    <t>7933-1-RH-1-39-PRESTAR SERVICIOS DE APOYO A LA GESTIÓN EN MATERIA DEGESTIÓN DOCUMENTAL, TÉCNICA Y OPERATIVA Y LOS TRÁMITES ADMINISTRATIVOSDE LA SUBDIRECCIÓN DE ATENCIÓN A LA FAUNA.</t>
  </si>
  <si>
    <t>En el mes de noviembre se registraron el 100% de solicitudes que ingresaron al programa.</t>
  </si>
  <si>
    <t>En el mes de noviembre de 2024 se realizo seguimiento a la ejecución al programa de urgencias veterinarias.</t>
  </si>
  <si>
    <t>En el mes de noviembre de 2024 se diligencio la matriz de ingreso y seguimiento a los pacientes ingresados al programa de urgencias veterinarias</t>
  </si>
  <si>
    <t>En el mes de noviembre de 2024 se realizó el 100% de las intervenciones programadas.</t>
  </si>
  <si>
    <t>En el mes de noviembre de 2024 se el seguimiento a la ejecución del programa de Brigadas Médicas</t>
  </si>
  <si>
    <t>En el mes de noviembre de 2024  se realizó la atención de el 100% de las atenciones agendadas a traves de Televet ( 73 citas agendadas)</t>
  </si>
  <si>
    <t>Se efectuo el seguimiento constante de 329 animales con custodiados  en el mes de noviembre de 2024</t>
  </si>
  <si>
    <t>En el mes de noviembre se realizó el 100% de los examenes complementarios a perros y gatos alojados en la Unidad de Cuidado Animal</t>
  </si>
  <si>
    <t>Se realizo cronograma mensual para el mes de noviembre de 2024 de las jornadas de adopciones de la entidad.</t>
  </si>
  <si>
    <t>En el mes de noviembre de 2024 se realizó seguimiento y actusalización permanente a las solicitudes que ingresaron</t>
  </si>
  <si>
    <t>No se reportaron actividades en este periodo, debido a retrazos en contratación, las cuales seran reportadas en los meses de noviembre , noviembre y noviembre</t>
  </si>
  <si>
    <t>En el mes de noviembre de 2024 se realizó el adecuado diligenciamiento de los formatos de las visitas de verificación de condiciones de bienestar.</t>
  </si>
  <si>
    <t>En el mes de noviembre de 2024 se realizó el 100% de los traslados a entidades competentes.</t>
  </si>
  <si>
    <t>En el mes de noviembre de 2024 se realizaron los tralados correspondientes a los diferentes quipos de la entidad que se requirieron</t>
  </si>
  <si>
    <t xml:space="preserve">En el mes de noviembre de 2024 se realizp el seguimiento a la ejecucióm de el grupo de enlace de emergencias veterinarias y maltrato animal </t>
  </si>
  <si>
    <t>Se estableció cronograma mensual del mes de noviembre de 2024, de jornadas en el Punto fijo de la Unidad de Cuidado Animal</t>
  </si>
  <si>
    <t>En el mes de noviembre se realizó por parte del equipo técnico del instituto el seguimiento en campo a la ejecución de las  jornadas masivas a traves de UMQ (Unidades Móviles Quirugicas)</t>
  </si>
  <si>
    <t>En el mes de noviembre de 2024 se realizó seguimientoa las actividades esfectuadas por la estrategia CES</t>
  </si>
  <si>
    <t>En el mes de noviembre de 2024 se realizo cronograma de intervenciones de  esterilización y puntos criticos a traves de la estrategia CES</t>
  </si>
  <si>
    <t>En el mes de noviembre de 2024 se realizó la atención de 147 en situación de calle, en condición de urgencia vital  en el Distrito Capital.</t>
  </si>
  <si>
    <t>En el mes de noviembre de 2024 se realizó la atención de 485 animales en el Distrito Capital.</t>
  </si>
  <si>
    <t>En el mes de noviembre, se prestó atención integral a 6 animales que ingresaron a traves de entidades externas</t>
  </si>
  <si>
    <t>En el mes de noviembre de 2024:  31 perros y gatos encontraron hogar a traves del programa de adopciones.</t>
  </si>
  <si>
    <t>Se gestionaron y se realizó seguimiento a 72 hogares de paso .</t>
  </si>
  <si>
    <t>Se realizo la atención de 443 animales bajo el cuidado de proteccionistas y rescatostas de bogota</t>
  </si>
  <si>
    <t>Se realizo la atención  de  958 animales por presunto maltrato animal en el mes de noviembre 2024</t>
  </si>
  <si>
    <t>En el mes de noviembre de 2024 se realizó la esterilización de   1024 animales en el Punto fijo de la Unidad de Cuidado Animal y 7780 en UMQ</t>
  </si>
  <si>
    <t>Se atendieron 131 palomas de plaza en clínica veterinaria a Palomas de Plaza (Columba livia) que requieran tratamiento especializado.</t>
  </si>
  <si>
    <t>Se efectuaron 11 visitas técnicas y realizar seguimiento a las solicitudes.</t>
  </si>
  <si>
    <t>Con corte al 31 de diciembrede 2024 la meta finalizó un avance acumulado de 3.460 animales atendidos en el cuatrienio y se avanzó en lo siguiente: 
· A través de brigadas médicas se atendieron 2.385 animales.
· Por Urgencias Veterinarias se atendieron 680 animales.
· Ingresaron 167 perros y gatos a la Unidad de Cuidado Animal por situación de abandono o remitidos por entidades como bomberos, policía y la secretaria Distrital de Salud para la prestación del servicio de custodia. 
· 228 animales encontraron hogar para toda la vida a través del Programa de Adopciones</t>
  </si>
  <si>
    <t>Con corte al 31 de diciembre de 2024, se atendieron 623 animales bajo el cuidado de recatistas y proteccionistas a traves del programa de brigadas médicas  en la ciudad de Bogotá</t>
  </si>
  <si>
    <t>Con corte al  31 de diciembre de 2024 a través del escuadrón anticrueldad se han atendido por presunto maltrato 3.835 animales domesticos incluidas especies de granja y no convencionales.</t>
  </si>
  <si>
    <t xml:space="preserve">Dado que los perros y gatos son susceptibles de reproducción descontrolada en el Distrito se encuentran en condiciones de vulnerabilidad, el programa de esterilización en la ciudad no solo contribuye al control poblacional de estas especies, sino que también promueve la protección y el bienestar de los animales. Además, fortalece la relación interespecie (humano-animal) desde una perspectiva de salud pública y protección animal.
Con corte al 31 de diciembre de 2024, la meta finalizo con la realización de 18,722 esterilizaciones : 5676 realizadas  a traves del Punto Fijo de esterilizaciones ubicado en la Unidad de Cuidado Animal; 12.012  a tráves de Unidades Moviles Quirurgicas en las 20 localidades y 1.034 animales esterilizados bajo el convenio con la Universidad Nacional de Colombia.						</t>
  </si>
  <si>
    <t xml:space="preserve">El programa de atención a la fauna sinantrópicas en Bogotá es  un esfuerzo significativo para el manejo y cuidado de especies como la paloma de plaza (Columba livia) y la abeja (Apis mellifera). En el caso de las Palomas de plaza, se dio continuidad a la georreferenciación y censos poblacionales continuos, permitiendo identificar puntos de alta concentración de esta especie, su comportamiento, interrelación con la ciudad, permitiendo una gestión más eficaz.   
También se inició la implementación de brigadas médicas y atención especializada en clínica operadora.A traves de a asesorías para la ciudadanía, promoviendo el cuidado responsable de esta especie de palomas en la ciudad, la sensibilización y capacitación sobre su importancia ecológica y los métodos adecuados para su manejo. En cuanto a las abejas (Apis Mellifera), la ciudad avanzó significativamente en la conservación y cuidado de esta especie vital en la ciudad. Además, con la puesta en marcha de la Clínica de Abejas y su rehabilitación y posterior adopción a apicultores locales, se benefició dicha población en términos de bienestar de la especie.  Este esfuerzo conjunto con el grupo BRAE del Cuerpo Oficial de Bomberos, comunidad científica, los apicultores y las autoridades locales, demuestra un compromiso con la protección ambiental y el desarrollo sostenible en la región. Este programa refleja un compromiso con la conservación de la biodiversidad urbana y el bienestar animal. 
"Con corte al 31 de diciembre de 2024, la meta presenta finalizó la vigencia con un avance acumulado del 0.2%, correspondiente al cumplimiento del 100% de actividades programadas; a través de:
- 42 censos poblacionales georrefenciados en los puntos de mayos concentración de Palomas de Plaza (Columba livia), distribuidos por localidad de la siguiente manera: Usaquén: 12, Chapinero: 5, Santa Fé: 4, San Cristóbal: 2, Usme: 2, Bosa:1, Fontibón: 4, Engativá:3, Teusaquillo: 2, Los Mártires: 2, Antonio Nariño: 1, y La Candelaria: 4.
- 53 visitas técnicas en respuesta a la ciudadanía al reporte de afectaciones por Palomas de Plaza.
- 15 Asesorías telefónicas y virtuales a la ciudadanía con temas relacionados con Palomas de Plaza
- Atención médica especializada a 352 palomas de plaza en brigadas médicas y clínica de palomas.
En cuanto a las Abejas (Apis Mellifera) se realizó la recepción de 41 enjambres los cuales se encuentran en proceso de rehabilitación en la Clínica de Abejas para su posterior adopción. y la entrega en adopción de tres (3) enjambres a apicultores locales"						</t>
  </si>
  <si>
    <t>Debido a las dificultades que se reprogramaran las atenciones  faltantes para realizarlas en el año 2025.</t>
  </si>
  <si>
    <t>Se han presentado retrasos debido a los traumatismos normales ligados  especialmente a la baja afluencia de la ciudadanía a las Brigadas Médicas y  bajó número de adopciones en los meses de noviembre y diciembre.</t>
  </si>
  <si>
    <t xml:space="preserve">Debido a los retrazos, las atenciones restantes se realizaran en el año 2025.	</t>
  </si>
  <si>
    <t xml:space="preserve">En el periodo reportado se presentarón retrazos en la atención debido a retrazos en la contratación de vehiculos de trasporte para el desplazamiento en los meses de julio, agosto y septiembre. 						</t>
  </si>
  <si>
    <t>Se reprogramarán las atenciones faltantes para realizarlas en la vigencia 2025.</t>
  </si>
  <si>
    <t xml:space="preserve">El retraso presentado en el Número de animales se debió especialmente a la baja afluencia de la ciudadanía en  las jornadas programadas en  el mes de diciembre. 	</t>
  </si>
  <si>
    <t>En el mes de diciembre se registraron el 100% de solicitudes que ingresaron al programa.</t>
  </si>
  <si>
    <t>En el mes de diciembre de 2024 se realizo seguimiento a la ejecución al programa de urgencias veterinarias.</t>
  </si>
  <si>
    <t>En el mes de diciembre de 2024 se diligencio la matriz de ingreso y seguimiento a los pacientes ingresados al programa de urgencias veterinarias</t>
  </si>
  <si>
    <t>En el mes de diciembre de 2024 se realizó la atención de 201 en situación de calle, en condición de urgencia vital  en el Distrito Capital.</t>
  </si>
  <si>
    <t>En el mes de diciembre de 2024 se realizó el 100% de las intervenciones programadas.</t>
  </si>
  <si>
    <t>En el mes de diciembre de 2024 se el seguimiento a la ejecución del programa de Brigadas Médicas</t>
  </si>
  <si>
    <t>En el mes de diciembre de 2024 se realizó la atención de  1,165 animales en el Distrito Capital.</t>
  </si>
  <si>
    <t>En el mes de diciembre de 2024  se realizó la atención de el 100% de las atenciones agendadas a traves de Televet.</t>
  </si>
  <si>
    <t>En el mes de diciembre, se prestó atención integral a 15 animales que ingresaron a traves de entidades externas</t>
  </si>
  <si>
    <t>Se efectuo el seguimiento constante de 328 animales con custodiados  en el mes de diciembre de 2024</t>
  </si>
  <si>
    <t>En el mes de diciembre se realizó el 100% de los examenes complementarios a perros y gatos alojados en la Unidad de Cuidado Animal</t>
  </si>
  <si>
    <t>Se realizo cronograma mensual para el mes de diciembre de 2024 de las jornadas de adopciones de la entidad.</t>
  </si>
  <si>
    <t>En el mes de diciembre de 2024:  58 perros y gatos encontraron hogar a traves del programa de adopciones.</t>
  </si>
  <si>
    <t>Se gestionaron y se realizó seguimiento a 90 hogares de paso .</t>
  </si>
  <si>
    <t>Se realizo la programación de 1  jornada a proteccionistas y rescatistas de bogota</t>
  </si>
  <si>
    <t>En el mes de diciembre de 2024 se realizó seguimiento y actusalización permanente a las solicitudes que ingresaron</t>
  </si>
  <si>
    <t>Se realizo la atención  de  1523 animales por presunto maltrato animal en el mes de diciembre 2024</t>
  </si>
  <si>
    <t>Se realizó la aprehensión material preventiva de dos (2) llamas en el centro de la ciudad</t>
  </si>
  <si>
    <t>En el mes de diciembre de 2024 se realizó el adecuado diligenciamiento de los formatos de las visitas de verificación de condiciones de bienestar.</t>
  </si>
  <si>
    <t>En el mes de diciembre de 2024 se realizó el 100% de los traslados a entidades competentes.</t>
  </si>
  <si>
    <t>En el mes de diciembre de 2024 se realizaron los tralados correspondientes a los diferentes quipos de la entidad que se requirieron</t>
  </si>
  <si>
    <t xml:space="preserve">En el mes de diciembre de 2024 se realizó  el seguimiento a la ejecucióm de el grupo de enlace de emergencias veterinarias y maltrato animal </t>
  </si>
  <si>
    <t>En el mes de diciembre de 2024 se realizó  la gestión para la comunicación y reporte de casos de maltrat animal a traves de la nueva línea unica contra el maltrato animal</t>
  </si>
  <si>
    <t>Se estableció cronograma mensual del mes de diciembre de 2024, de jornadas en el Punto fijo de la Unidad de Cuidado Animal</t>
  </si>
  <si>
    <t>En el mes de diciembre se realizó por parte del equipo técnico del instituto el seguimiento en campo a la ejecución de las  jornadas masivas a traves de UMQ (Unidades Móviles Quirugicas)</t>
  </si>
  <si>
    <t>En el mes de diciembre de 2024 se realizó la esterilización de 
• La Atención de 3,583 animales esterilizados a través de Unidades móviles Quirúrgicas en las 20 localidades de la ciudad..
• 1,600 animales esterilizados en el Punto Fijo Ubicado en la Unidad de Cuidado Animal
• 1.034 animales esterilizados a través del Convenio con la Universidad Nacional de Colombia.</t>
  </si>
  <si>
    <t>En el mes de diciembre de 2024 se realizó seguimientoa las actividades esfectuadas por la estrategia CES</t>
  </si>
  <si>
    <t>En el mes de diciembre de 2024 se realizo cronograma de intervenciones de  esterilización y puntos criticos a traves de la estrategia CES</t>
  </si>
  <si>
    <t>Se realizaron 3 brigadas  médicas de atención y valoración a Palomas de Plaza (Columba livia).</t>
  </si>
  <si>
    <t>Se atendieron 148 palomas de plaza en clínica veterinaria a Palomas de Plaza (Columba livia) que requieran tratamiento especializado.</t>
  </si>
  <si>
    <t>Se realizo y georeferencio 10 censos  poblaciones de palomas de plaza mensualmente en el distrito.</t>
  </si>
  <si>
    <t>Se efectuaron 10 visitas técnicas y realizar seguimiento a las solicitudes.</t>
  </si>
  <si>
    <t>Se realizó la recepción de 12 enjambres, rehabilitación y disposición de la especie  Abeja común (Apis mellifera) en el Distrito Capital</t>
  </si>
  <si>
    <t>Con corte al 31 de diciembre 2024 la meta finalizó la vigencia con  un avance acumulado de 7.918 animales atendidos en el cuatrienio, correspondiente al 79,18% de la meta programada,  a través de: 
•	La Atención de 3.835  animales por presunto maltrato a través del escuadrón Anticrueldad.
•	A través de brigadas médicas se atendieron 3,008 animales 
•	Por Urgencias Veterinarias se atendieron 680 animales de calle y/o sin cuidador conocido en situación de urgencia vital.
•	Ingresaron 167 animales a la Unidad de Cuidado Animal por situación de abandono o remitidos por entidades como bomberos, policía y la secretaria Distrital de Salud para la prestación del servicio de custodia. 
•	228 animales encontraron hogar para toda la vida a través del Programa de Adopciones</t>
  </si>
  <si>
    <t>Con corte al 31 de diciembre 2024 la meta finalizó la vigencia con  un avance acumulado de 18.722 correspondiente al 99% de la meta programada,  a través de: 
• La Atención de 12.012 animales esterilizados a través de Unidades móviles Quirúrgicas en las 20 localidades de la ciudad..
• 5.676 animales esterilizados en el Punto Fijo Ubicado en la Unidad de Cuidado Animal
• 1.034 animales esterilizados a través del Convenio con la Universidad Nacional de Colombia</t>
  </si>
  <si>
    <t>Con corte al 31 de diciembre de 2024, la meta presenta finalizó la vigencia con un avance acumulado del 0.2%, correspondiente al cumplimiento del 100% de actividades programadas; a través de:
- 42 censos poblacionales georrefenciados en los puntos de mayos concentración de Palomas de Plaza (Columba livia), distribuidos por localidad de la siguiente manera: Usaquén: 12, Chapinero: 5, Santa Fé: 4, San Cristóbal: 2, Usme: 2, Bosa:1, Fontibón: 4, Engativá:3, Teusaquillo: 2, Los Mártires: 2, Antonio Nariño: 1, y La Candelaria: 4.
- 53 visitas técnicas en respuesta a la ciudadanía al reporte de afectaciones por Palomas de Plaza.
- 15 Asesorías telefónicas y virtuales a la ciudadanía con temas relacionados con Palomas de Plaza
- Atención médica especializada a 352 palomas de plaza en brigadas médicas y clínica de palomas.
En cuanto a las Abejas (Apis Mellifera) se realizó la recepción de 41 enjambres los cuales se encuentran en proceso de rehabilitación en la Clínica de Abejas para su posterior adopción. y la entrega en adopción de tres (3) enjambres a apicultores locales</t>
  </si>
  <si>
    <t xml:space="preserve">El retraso presentado en el Número de animales se debió especialmente a la baja afluencia de la ciudadanía a las Brigadas Médicas y bajó número de adopciones en los meses de noviembre y diciembre.  </t>
  </si>
  <si>
    <t xml:space="preserve">El retraso presentado en el Número de animales se debió especialmente a la baja afluencia de la ciudadanía en  las jornadas programadas en  el mes de diciembre. </t>
  </si>
  <si>
    <t xml:space="preserve">Debido a las dificultades que se reprogramaran las atenciones faltantes para realizarlas en la vigencia 2025, a través de jornadas masivas a realizar por el programa de Brigadas Médicas y campañas masivas de adopción. </t>
  </si>
  <si>
    <t>1 de diciembre</t>
  </si>
  <si>
    <t xml:space="preserve">31 de diciembre </t>
  </si>
  <si>
    <t>31 de diciembre</t>
  </si>
  <si>
    <t xml:space="preserve">Meta 5: Implementar dos (2) programas de atención a especies sin antrópicas, orientados a la atención médica veterinaria y control poblacional humanitario para palomas de plaza (Columba Livia y a la atención y rehabilitación de enjambres de abejas (Apis melífera) y estrategias de educación ambiental.  </t>
  </si>
  <si>
    <t>Esterilizar 17.241 caninos y felinos en todas las localidades de la ciudad fortaleciendo la capacidad técnica de la estrategia Capturar Esterilizar y Soltar para la priorización de la atención de animales en condición de calle, ferales y semiferales y en condición de vulnerabilidad</t>
  </si>
  <si>
    <t>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</si>
</sst>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 #,##0;[Red]\-&quot;$&quot;\ #,##0"/>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quot;$&quot;\ * #,##0.00_);_(&quot;$&quot;\ * \(#,##0.00\);_(&quot;$&quot;\ * &quot;-&quot;??_);_(@_)"/>
    <numFmt numFmtId="166" formatCode="_(* #,##0.00_);_(* \(#,##0.00\);_(* &quot;-&quot;??_);_(@_)"/>
    <numFmt numFmtId="167" formatCode="_(&quot;$&quot;\ * #,##0_);_(&quot;$&quot;\ * \(#,##0\);_(&quot;$&quot;\ * &quot;-&quot;??_);_(@_)"/>
    <numFmt numFmtId="168" formatCode="_(* #,##0_);_(* \(#,##0\);_(* &quot;-&quot;??_);_(@_)"/>
    <numFmt numFmtId="169" formatCode="_-* #,##0_-;\-* #,##0_-;_-* &quot;-&quot;??_-;_-@_-"/>
    <numFmt numFmtId="170" formatCode="_-[$$-240A]* #,##0_-;\-[$$-240A]* #,##0_-;_-[$$-240A]* &quot;-&quot;??_-;_-@_-"/>
    <numFmt numFmtId="171" formatCode="&quot;$&quot;\ #,##0"/>
    <numFmt numFmtId="172" formatCode="&quot;$&quot;#,##0"/>
    <numFmt numFmtId="173" formatCode="dd/mmm/yyyy"/>
    <numFmt numFmtId="174" formatCode="_-&quot;$&quot;* #,##0_-;\-&quot;$&quot;* #,##0_-;_-&quot;$&quot;* &quot;-&quot;??_-;_-@_-"/>
    <numFmt numFmtId="175" formatCode="0.0%"/>
    <numFmt numFmtId="176" formatCode="_(* #,##0.000_);_(* \(#,##0.000\);_(* &quot;-&quot;??_);_(@_)"/>
    <numFmt numFmtId="177" formatCode="0.000%"/>
    <numFmt numFmtId="178" formatCode="_-* #,##0.0_-;\-* #,##0.0_-;_-* &quot;-&quot;??_-;_-@_-"/>
    <numFmt numFmtId="179" formatCode="_(&quot;$&quot;\ * #,##0_);_(&quot;$&quot;\ * \(#,##0\);_(&quot;$&quot;\ * &quot;-&quot;_);_(@_)"/>
    <numFmt numFmtId="180" formatCode="&quot;$&quot;\ #,##0.00"/>
    <numFmt numFmtId="181" formatCode="0.0"/>
    <numFmt numFmtId="182" formatCode="#,##0.000"/>
    <numFmt numFmtId="183" formatCode="_ * #,##0.00_ ;_ * \-#,##0.00_ ;_ * &quot;-&quot;??_ ;_ @_ "/>
  </numFmts>
  <fonts count="100" x14ac:knownFonts="1">
    <font>
      <sz val="11"/>
      <color theme="1"/>
      <name val="Calibri"/>
      <family val="2"/>
      <scheme val="minor"/>
    </font>
    <font>
      <sz val="11"/>
      <color theme="1"/>
      <name val="Calibri"/>
      <family val="2"/>
      <scheme val="minor"/>
    </font>
    <font>
      <b/>
      <sz val="12"/>
      <color theme="1"/>
      <name val="Arial"/>
      <family val="2"/>
    </font>
    <font>
      <sz val="11"/>
      <color theme="1"/>
      <name val="Arial"/>
      <family val="2"/>
    </font>
    <font>
      <sz val="11"/>
      <color rgb="FFFF0000"/>
      <name val="Calibri"/>
      <family val="2"/>
      <scheme val="minor"/>
    </font>
    <font>
      <u/>
      <sz val="11"/>
      <color theme="10"/>
      <name val="Calibri"/>
      <family val="2"/>
    </font>
    <font>
      <sz val="11"/>
      <color indexed="8"/>
      <name val="Calibri"/>
      <family val="2"/>
    </font>
    <font>
      <b/>
      <sz val="11"/>
      <name val="Arial"/>
      <family val="2"/>
    </font>
    <font>
      <sz val="11"/>
      <color indexed="8"/>
      <name val="Arial"/>
      <family val="2"/>
    </font>
    <font>
      <b/>
      <sz val="11"/>
      <color theme="1"/>
      <name val="Arial"/>
      <family val="2"/>
    </font>
    <font>
      <sz val="11"/>
      <name val="Arial"/>
      <family val="2"/>
    </font>
    <font>
      <b/>
      <sz val="12"/>
      <color rgb="FF00B0F0"/>
      <name val="Arial"/>
      <family val="2"/>
    </font>
    <font>
      <sz val="9"/>
      <color theme="1"/>
      <name val="Calibri"/>
      <family val="2"/>
      <scheme val="minor"/>
    </font>
    <font>
      <b/>
      <sz val="18"/>
      <color rgb="FF3CB1EC"/>
      <name val="Arial"/>
      <family val="2"/>
    </font>
    <font>
      <b/>
      <sz val="11"/>
      <color rgb="FF3CB1EC"/>
      <name val="Arial"/>
      <family val="2"/>
    </font>
    <font>
      <b/>
      <sz val="11"/>
      <color indexed="8"/>
      <name val="Arial"/>
      <family val="2"/>
    </font>
    <font>
      <sz val="10"/>
      <name val="Arial"/>
      <family val="2"/>
    </font>
    <font>
      <sz val="16"/>
      <color theme="1"/>
      <name val="Arial"/>
      <family val="2"/>
    </font>
    <font>
      <b/>
      <sz val="9"/>
      <color theme="1"/>
      <name val="Arial"/>
      <family val="2"/>
    </font>
    <font>
      <b/>
      <sz val="20"/>
      <color rgb="FF00B0F0"/>
      <name val="Arial"/>
      <family val="2"/>
    </font>
    <font>
      <sz val="14"/>
      <color theme="1"/>
      <name val="Arial"/>
      <family val="2"/>
    </font>
    <font>
      <b/>
      <sz val="20"/>
      <color theme="1"/>
      <name val="Calibri"/>
      <family val="2"/>
      <scheme val="minor"/>
    </font>
    <font>
      <b/>
      <sz val="12"/>
      <color theme="1"/>
      <name val="Arial Narrow"/>
      <family val="2"/>
    </font>
    <font>
      <b/>
      <sz val="12"/>
      <name val="Arial Narrow"/>
      <family val="2"/>
    </font>
    <font>
      <sz val="12"/>
      <name val="Arial Narrow"/>
      <family val="2"/>
    </font>
    <font>
      <b/>
      <sz val="14"/>
      <color theme="1"/>
      <name val="Arial"/>
      <family val="2"/>
    </font>
    <font>
      <b/>
      <sz val="11"/>
      <color indexed="40"/>
      <name val="Arial"/>
      <family val="2"/>
    </font>
    <font>
      <sz val="12"/>
      <color theme="1"/>
      <name val="Arial Narrow"/>
      <family val="2"/>
    </font>
    <font>
      <sz val="12"/>
      <color rgb="FFFF0000"/>
      <name val="Arial Narrow"/>
      <family val="2"/>
    </font>
    <font>
      <b/>
      <i/>
      <sz val="12"/>
      <color indexed="21"/>
      <name val="Arial Narrow"/>
      <family val="2"/>
    </font>
    <font>
      <b/>
      <i/>
      <sz val="12"/>
      <color indexed="8"/>
      <name val="Arial Narrow"/>
      <family val="2"/>
    </font>
    <font>
      <sz val="12"/>
      <color indexed="8"/>
      <name val="Arial Narrow"/>
      <family val="2"/>
    </font>
    <font>
      <b/>
      <sz val="12"/>
      <color indexed="8"/>
      <name val="Arial Narrow"/>
      <family val="2"/>
    </font>
    <font>
      <b/>
      <sz val="9"/>
      <name val="Arial"/>
      <family val="2"/>
    </font>
    <font>
      <sz val="9"/>
      <name val="Arial"/>
      <family val="2"/>
    </font>
    <font>
      <b/>
      <sz val="9"/>
      <name val="Times New Roman"/>
      <family val="1"/>
    </font>
    <font>
      <b/>
      <sz val="16"/>
      <color theme="1"/>
      <name val="Calibri"/>
      <family val="2"/>
      <scheme val="minor"/>
    </font>
    <font>
      <sz val="16"/>
      <color theme="8" tint="-0.249977111117893"/>
      <name val="Arial"/>
      <family val="2"/>
    </font>
    <font>
      <sz val="16"/>
      <color theme="1"/>
      <name val="Calibri"/>
      <family val="2"/>
      <scheme val="minor"/>
    </font>
    <font>
      <sz val="11"/>
      <name val="Calibri"/>
      <family val="2"/>
      <scheme val="minor"/>
    </font>
    <font>
      <b/>
      <sz val="14"/>
      <color indexed="8"/>
      <name val="Arial"/>
      <family val="2"/>
    </font>
    <font>
      <b/>
      <sz val="14"/>
      <name val="Arial Narrow"/>
      <family val="2"/>
    </font>
    <font>
      <b/>
      <sz val="11"/>
      <color theme="0"/>
      <name val="Arial"/>
      <family val="2"/>
    </font>
    <font>
      <sz val="11"/>
      <color indexed="8"/>
      <name val="Calibri"/>
      <family val="2"/>
      <scheme val="minor"/>
    </font>
    <font>
      <sz val="10"/>
      <name val="Arial Narrow"/>
      <family val="2"/>
    </font>
    <font>
      <sz val="11"/>
      <color theme="0"/>
      <name val="Arial"/>
      <family val="2"/>
    </font>
    <font>
      <sz val="10"/>
      <color theme="1"/>
      <name val="Calibri"/>
      <family val="2"/>
      <scheme val="minor"/>
    </font>
    <font>
      <sz val="10"/>
      <name val="Calibri"/>
      <family val="2"/>
      <scheme val="minor"/>
    </font>
    <font>
      <b/>
      <sz val="14"/>
      <color indexed="8"/>
      <name val="Arial Narrow"/>
      <family val="2"/>
    </font>
    <font>
      <b/>
      <sz val="10"/>
      <color theme="1"/>
      <name val="Arial"/>
      <family val="2"/>
    </font>
    <font>
      <b/>
      <sz val="10"/>
      <color theme="1"/>
      <name val="Arial Narrow"/>
      <family val="2"/>
    </font>
    <font>
      <b/>
      <sz val="10"/>
      <color indexed="8"/>
      <name val="Arial"/>
      <family val="2"/>
    </font>
    <font>
      <sz val="11"/>
      <color rgb="FF6600FF"/>
      <name val="Arial"/>
      <family val="2"/>
    </font>
    <font>
      <sz val="8"/>
      <color theme="1"/>
      <name val="Arial"/>
      <family val="2"/>
    </font>
    <font>
      <sz val="12"/>
      <color theme="1"/>
      <name val="Calibri"/>
      <family val="2"/>
      <scheme val="minor"/>
    </font>
    <font>
      <sz val="12"/>
      <color indexed="8"/>
      <name val="Arial"/>
      <family val="2"/>
    </font>
    <font>
      <sz val="14"/>
      <name val="Arial"/>
      <family val="2"/>
    </font>
    <font>
      <b/>
      <sz val="18"/>
      <color rgb="FFFF0000"/>
      <name val="Arial"/>
      <family val="2"/>
    </font>
    <font>
      <sz val="14"/>
      <color rgb="FFFF0000"/>
      <name val="Arial"/>
      <family val="2"/>
    </font>
    <font>
      <u/>
      <sz val="11"/>
      <color rgb="FFFF0000"/>
      <name val="Calibri"/>
      <family val="2"/>
    </font>
    <font>
      <b/>
      <sz val="11"/>
      <color rgb="FFFF0000"/>
      <name val="Calibri"/>
      <family val="2"/>
      <scheme val="minor"/>
    </font>
    <font>
      <b/>
      <sz val="24"/>
      <name val="Arial"/>
      <family val="2"/>
    </font>
    <font>
      <b/>
      <i/>
      <sz val="16"/>
      <color indexed="21"/>
      <name val="Arial Narrow"/>
      <family val="2"/>
    </font>
    <font>
      <b/>
      <sz val="14"/>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Verdana"/>
      <family val="2"/>
    </font>
    <font>
      <sz val="10"/>
      <color theme="1"/>
      <name val="Arial"/>
      <family val="2"/>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11"/>
      <color rgb="FF6600FF"/>
      <name val="Calibri"/>
      <family val="2"/>
      <scheme val="minor"/>
    </font>
    <font>
      <b/>
      <sz val="11"/>
      <name val="Calibri"/>
      <family val="2"/>
      <scheme val="minor"/>
    </font>
    <font>
      <b/>
      <sz val="11"/>
      <color indexed="8"/>
      <name val="Calibri"/>
      <family val="2"/>
      <scheme val="minor"/>
    </font>
    <font>
      <b/>
      <i/>
      <sz val="11"/>
      <name val="Calibri"/>
      <family val="2"/>
      <scheme val="minor"/>
    </font>
    <font>
      <sz val="8.5"/>
      <color theme="1"/>
      <name val="Times New Roman"/>
      <family val="1"/>
    </font>
    <font>
      <b/>
      <sz val="11"/>
      <color rgb="FFF747E2"/>
      <name val="Calibri"/>
      <family val="2"/>
      <scheme val="minor"/>
    </font>
    <font>
      <sz val="9"/>
      <color theme="1"/>
      <name val="Arial"/>
      <family val="2"/>
    </font>
  </fonts>
  <fills count="82">
    <fill>
      <patternFill patternType="none"/>
    </fill>
    <fill>
      <patternFill patternType="gray125"/>
    </fill>
    <fill>
      <patternFill patternType="solid">
        <fgColor theme="0"/>
        <bgColor indexed="64"/>
      </patternFill>
    </fill>
    <fill>
      <gradientFill degree="90">
        <stop position="0">
          <color theme="0"/>
        </stop>
        <stop position="1">
          <color theme="0" tint="-0.25098422193060094"/>
        </stop>
      </gradient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gradientFill degree="90">
        <stop position="0">
          <color theme="0"/>
        </stop>
        <stop position="1">
          <color rgb="FF92D050"/>
        </stop>
      </gradientFill>
    </fill>
    <fill>
      <gradientFill degree="90">
        <stop position="0">
          <color theme="0"/>
        </stop>
        <stop position="1">
          <color theme="7" tint="0.59999389629810485"/>
        </stop>
      </gradientFill>
    </fill>
    <fill>
      <patternFill patternType="solid">
        <fgColor theme="4" tint="0.59999389629810485"/>
        <bgColor indexed="64"/>
      </patternFill>
    </fill>
    <fill>
      <gradientFill degree="90">
        <stop position="0">
          <color theme="9" tint="0.40000610370189521"/>
        </stop>
        <stop position="1">
          <color theme="9" tint="-0.25098422193060094"/>
        </stop>
      </gradientFill>
    </fill>
    <fill>
      <gradientFill degree="90">
        <stop position="0">
          <color theme="5" tint="0.80001220740379042"/>
        </stop>
        <stop position="1">
          <color theme="5" tint="0.40000610370189521"/>
        </stop>
      </gradientFill>
    </fill>
    <fill>
      <gradientFill degree="90">
        <stop position="0">
          <color theme="8" tint="-0.25098422193060094"/>
        </stop>
        <stop position="1">
          <color theme="0" tint="-0.25098422193060094"/>
        </stop>
      </gradientFill>
    </fill>
    <fill>
      <gradientFill degree="90">
        <stop position="0">
          <color theme="9" tint="0.59999389629810485"/>
        </stop>
        <stop position="1">
          <color theme="9" tint="-0.25098422193060094"/>
        </stop>
      </gradientFill>
    </fill>
    <fill>
      <gradientFill degree="90">
        <stop position="0">
          <color theme="0" tint="-0.1490218817712943"/>
        </stop>
        <stop position="1">
          <color theme="8" tint="-0.25098422193060094"/>
        </stop>
      </gradientFill>
    </fill>
    <fill>
      <gradientFill degree="90">
        <stop position="0">
          <color theme="0" tint="-5.0965910824915313E-2"/>
        </stop>
        <stop position="1">
          <color theme="8" tint="-0.25098422193060094"/>
        </stop>
      </gradientFill>
    </fill>
    <fill>
      <gradientFill degree="90">
        <stop position="0">
          <color theme="4" tint="0.80001220740379042"/>
        </stop>
        <stop position="1">
          <color theme="8" tint="-0.25098422193060094"/>
        </stop>
      </gradientFill>
    </fill>
    <fill>
      <patternFill patternType="solid">
        <fgColor rgb="FFFFFF99"/>
        <bgColor indexed="64"/>
      </patternFill>
    </fill>
    <fill>
      <patternFill patternType="solid">
        <fgColor rgb="FFFF0000"/>
        <bgColor indexed="64"/>
      </patternFill>
    </fill>
    <fill>
      <gradientFill degree="90">
        <stop position="0">
          <color theme="0"/>
        </stop>
        <stop position="1">
          <color theme="7" tint="0.40000610370189521"/>
        </stop>
      </gradientFill>
    </fill>
    <fill>
      <gradientFill degree="90">
        <stop position="0">
          <color theme="7" tint="0.80001220740379042"/>
        </stop>
        <stop position="1">
          <color theme="7" tint="0.40000610370189521"/>
        </stop>
      </gradientFill>
    </fill>
    <fill>
      <gradientFill degree="90">
        <stop position="0">
          <color theme="0"/>
        </stop>
        <stop position="1">
          <color theme="0" tint="-0.49803155613879818"/>
        </stop>
      </gradientFill>
    </fill>
    <fill>
      <patternFill patternType="solid">
        <fgColor rgb="FFFFFF00"/>
        <bgColor auto="1"/>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4FFC9"/>
        <bgColor indexed="64"/>
      </patternFill>
    </fill>
    <fill>
      <patternFill patternType="solid">
        <fgColor rgb="FFF4FCC4"/>
        <bgColor indexed="64"/>
      </patternFill>
    </fill>
    <fill>
      <patternFill patternType="solid">
        <fgColor rgb="FFFFF0E1"/>
        <bgColor indexed="64"/>
      </patternFill>
    </fill>
    <fill>
      <patternFill patternType="solid">
        <fgColor rgb="FFEBEBFF"/>
        <bgColor indexed="64"/>
      </patternFill>
    </fill>
    <fill>
      <patternFill patternType="solid">
        <fgColor rgb="FFFFF7FF"/>
        <bgColor indexed="64"/>
      </patternFill>
    </fill>
    <fill>
      <patternFill patternType="solid">
        <fgColor rgb="FFC1E0FF"/>
        <bgColor indexed="64"/>
      </patternFill>
    </fill>
    <fill>
      <patternFill patternType="solid">
        <fgColor rgb="FFDDDDFF"/>
        <bgColor indexed="64"/>
      </patternFill>
    </fill>
    <fill>
      <patternFill patternType="solid">
        <fgColor rgb="FFF7F7FF"/>
        <bgColor indexed="64"/>
      </patternFill>
    </fill>
    <fill>
      <patternFill patternType="solid">
        <fgColor rgb="FFD5D5FF"/>
        <bgColor indexed="64"/>
      </patternFill>
    </fill>
    <fill>
      <patternFill patternType="solid">
        <fgColor rgb="FFD9D9FF"/>
        <bgColor indexed="64"/>
      </patternFill>
    </fill>
    <fill>
      <patternFill patternType="solid">
        <fgColor rgb="FFB3B3FF"/>
        <bgColor indexed="64"/>
      </patternFill>
    </fill>
    <fill>
      <patternFill patternType="solid">
        <fgColor rgb="FFFFE7FF"/>
        <bgColor indexed="64"/>
      </patternFill>
    </fill>
    <fill>
      <patternFill patternType="solid">
        <fgColor rgb="FFCCFFCC"/>
        <bgColor indexed="64"/>
      </patternFill>
    </fill>
    <fill>
      <patternFill patternType="solid">
        <fgColor rgb="FFCCFFFF"/>
        <bgColor indexed="64"/>
      </patternFill>
    </fill>
    <fill>
      <patternFill patternType="solid">
        <fgColor rgb="FF97FFFF"/>
        <bgColor indexed="64"/>
      </patternFill>
    </fill>
    <fill>
      <patternFill patternType="solid">
        <fgColor rgb="FF85FFFF"/>
        <bgColor indexed="64"/>
      </patternFill>
    </fill>
    <fill>
      <patternFill patternType="solid">
        <fgColor rgb="FF79FFFF"/>
        <bgColor indexed="64"/>
      </patternFill>
    </fill>
    <fill>
      <patternFill patternType="solid">
        <fgColor rgb="FFFFFFC9"/>
        <bgColor indexed="64"/>
      </patternFill>
    </fill>
    <fill>
      <patternFill patternType="solid">
        <fgColor rgb="FFFFFFEF"/>
        <bgColor indexed="64"/>
      </patternFill>
    </fill>
    <fill>
      <patternFill patternType="solid">
        <fgColor rgb="FFCFF7B3"/>
        <bgColor indexed="64"/>
      </patternFill>
    </fill>
    <fill>
      <patternFill patternType="solid">
        <fgColor rgb="FF99FFCC"/>
        <bgColor indexed="64"/>
      </patternFill>
    </fill>
    <fill>
      <patternFill patternType="solid">
        <fgColor rgb="FFD9FFEC"/>
        <bgColor indexed="64"/>
      </patternFill>
    </fill>
    <fill>
      <patternFill patternType="solid">
        <fgColor rgb="FFEBFFF5"/>
        <bgColor indexed="64"/>
      </patternFill>
    </fill>
    <fill>
      <patternFill patternType="solid">
        <fgColor rgb="FFF2F2F2"/>
        <bgColor rgb="FF000000"/>
      </patternFill>
    </fill>
  </fills>
  <borders count="2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medium">
        <color auto="1"/>
      </right>
      <top/>
      <bottom style="thin">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top style="medium">
        <color auto="1"/>
      </top>
      <bottom style="thin">
        <color auto="1"/>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style="thin">
        <color theme="1"/>
      </right>
      <top style="medium">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medium">
        <color theme="1"/>
      </bottom>
      <diagonal/>
    </border>
    <border>
      <left style="medium">
        <color theme="1"/>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thin">
        <color theme="1"/>
      </left>
      <right style="thin">
        <color theme="1"/>
      </right>
      <top style="medium">
        <color theme="1"/>
      </top>
      <bottom/>
      <diagonal/>
    </border>
    <border>
      <left style="thin">
        <color theme="1"/>
      </left>
      <right style="thin">
        <color theme="1"/>
      </right>
      <top/>
      <bottom/>
      <diagonal/>
    </border>
    <border>
      <left style="thin">
        <color theme="1"/>
      </left>
      <right style="thin">
        <color theme="1"/>
      </right>
      <top/>
      <bottom style="medium">
        <color theme="1"/>
      </bottom>
      <diagonal/>
    </border>
    <border>
      <left style="thin">
        <color theme="1"/>
      </left>
      <right style="medium">
        <color theme="1"/>
      </right>
      <top style="medium">
        <color theme="1"/>
      </top>
      <bottom/>
      <diagonal/>
    </border>
    <border>
      <left style="thin">
        <color theme="1"/>
      </left>
      <right style="medium">
        <color theme="1"/>
      </right>
      <top/>
      <bottom/>
      <diagonal/>
    </border>
    <border>
      <left style="thin">
        <color theme="1"/>
      </left>
      <right style="medium">
        <color theme="1"/>
      </right>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diagonal/>
    </border>
    <border>
      <left style="thin">
        <color indexed="64"/>
      </left>
      <right style="medium">
        <color theme="1"/>
      </right>
      <top style="thin">
        <color indexed="64"/>
      </top>
      <bottom/>
      <diagonal/>
    </border>
    <border>
      <left style="medium">
        <color theme="1"/>
      </left>
      <right style="thin">
        <color indexed="64"/>
      </right>
      <top style="medium">
        <color indexed="64"/>
      </top>
      <bottom style="thin">
        <color indexed="64"/>
      </bottom>
      <diagonal/>
    </border>
    <border>
      <left style="medium">
        <color theme="1"/>
      </left>
      <right style="thin">
        <color indexed="64"/>
      </right>
      <top style="thin">
        <color indexed="64"/>
      </top>
      <bottom style="medium">
        <color indexed="64"/>
      </bottom>
      <diagonal/>
    </border>
    <border>
      <left style="thin">
        <color indexed="64"/>
      </left>
      <right style="medium">
        <color theme="1"/>
      </right>
      <top/>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style="medium">
        <color theme="1"/>
      </right>
      <top style="medium">
        <color theme="1"/>
      </top>
      <bottom style="thin">
        <color indexed="64"/>
      </bottom>
      <diagonal/>
    </border>
    <border>
      <left/>
      <right style="medium">
        <color theme="1"/>
      </right>
      <top style="thin">
        <color indexed="64"/>
      </top>
      <bottom style="thin">
        <color indexed="64"/>
      </bottom>
      <diagonal/>
    </border>
    <border>
      <left/>
      <right style="medium">
        <color theme="1"/>
      </right>
      <top style="thin">
        <color indexed="64"/>
      </top>
      <bottom style="medium">
        <color theme="1"/>
      </bottom>
      <diagonal/>
    </border>
    <border>
      <left/>
      <right style="medium">
        <color theme="1"/>
      </right>
      <top style="medium">
        <color indexed="64"/>
      </top>
      <bottom style="thin">
        <color indexed="64"/>
      </bottom>
      <diagonal/>
    </border>
    <border>
      <left/>
      <right style="medium">
        <color theme="1"/>
      </right>
      <top style="medium">
        <color indexed="64"/>
      </top>
      <bottom style="medium">
        <color theme="1"/>
      </bottom>
      <diagonal/>
    </border>
    <border>
      <left/>
      <right style="thin">
        <color indexed="64"/>
      </right>
      <top style="medium">
        <color theme="1"/>
      </top>
      <bottom style="thin">
        <color indexed="64"/>
      </bottom>
      <diagonal/>
    </border>
    <border>
      <left/>
      <right style="thin">
        <color indexed="64"/>
      </right>
      <top style="medium">
        <color theme="1"/>
      </top>
      <bottom/>
      <diagonal/>
    </border>
    <border>
      <left style="thin">
        <color indexed="64"/>
      </left>
      <right style="thin">
        <color indexed="64"/>
      </right>
      <top style="medium">
        <color theme="1"/>
      </top>
      <bottom/>
      <diagonal/>
    </border>
    <border>
      <left style="thin">
        <color indexed="64"/>
      </left>
      <right style="medium">
        <color theme="1"/>
      </right>
      <top style="medium">
        <color theme="1"/>
      </top>
      <bottom/>
      <diagonal/>
    </border>
    <border>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medium">
        <color theme="1"/>
      </right>
      <top/>
      <bottom style="medium">
        <color theme="1"/>
      </bottom>
      <diagonal/>
    </border>
    <border>
      <left/>
      <right style="thin">
        <color indexed="64"/>
      </right>
      <top style="thin">
        <color indexed="64"/>
      </top>
      <bottom style="medium">
        <color theme="1"/>
      </bottom>
      <diagonal/>
    </border>
    <border>
      <left style="thin">
        <color indexed="64"/>
      </left>
      <right style="medium">
        <color indexed="64"/>
      </right>
      <top style="medium">
        <color theme="1"/>
      </top>
      <bottom/>
      <diagonal/>
    </border>
    <border>
      <left style="thin">
        <color indexed="64"/>
      </left>
      <right style="thin">
        <color indexed="64"/>
      </right>
      <top style="thin">
        <color indexed="64"/>
      </top>
      <bottom style="medium">
        <color theme="1"/>
      </bottom>
      <diagonal/>
    </border>
    <border>
      <left style="thin">
        <color indexed="64"/>
      </left>
      <right style="medium">
        <color indexed="64"/>
      </right>
      <top/>
      <bottom style="medium">
        <color theme="1"/>
      </bottom>
      <diagonal/>
    </border>
    <border>
      <left style="medium">
        <color theme="1"/>
      </left>
      <right/>
      <top style="medium">
        <color theme="1"/>
      </top>
      <bottom style="thin">
        <color auto="1"/>
      </bottom>
      <diagonal/>
    </border>
    <border>
      <left style="thin">
        <color auto="1"/>
      </left>
      <right/>
      <top style="medium">
        <color theme="1"/>
      </top>
      <bottom style="thin">
        <color auto="1"/>
      </bottom>
      <diagonal/>
    </border>
    <border>
      <left style="medium">
        <color theme="1"/>
      </left>
      <right/>
      <top style="thin">
        <color indexed="64"/>
      </top>
      <bottom style="medium">
        <color theme="1"/>
      </bottom>
      <diagonal/>
    </border>
    <border>
      <left style="thin">
        <color indexed="64"/>
      </left>
      <right/>
      <top style="thin">
        <color indexed="64"/>
      </top>
      <bottom style="medium">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right style="medium">
        <color theme="1"/>
      </right>
      <top style="thin">
        <color indexed="64"/>
      </top>
      <bottom/>
      <diagonal/>
    </border>
    <border>
      <left style="thin">
        <color indexed="64"/>
      </left>
      <right/>
      <top style="medium">
        <color theme="1"/>
      </top>
      <bottom/>
      <diagonal/>
    </border>
    <border>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indexed="64"/>
      </left>
      <right/>
      <top/>
      <bottom style="medium">
        <color theme="1"/>
      </bottom>
      <diagonal/>
    </border>
    <border>
      <left/>
      <right/>
      <top style="medium">
        <color theme="1"/>
      </top>
      <bottom style="thin">
        <color indexed="64"/>
      </bottom>
      <diagonal/>
    </border>
    <border>
      <left/>
      <right/>
      <top style="thin">
        <color indexed="64"/>
      </top>
      <bottom style="medium">
        <color theme="1"/>
      </bottom>
      <diagonal/>
    </border>
    <border>
      <left style="medium">
        <color theme="1"/>
      </left>
      <right style="thin">
        <color indexed="64"/>
      </right>
      <top style="medium">
        <color theme="1"/>
      </top>
      <bottom/>
      <diagonal/>
    </border>
    <border>
      <left style="medium">
        <color theme="1"/>
      </left>
      <right style="thin">
        <color indexed="64"/>
      </right>
      <top/>
      <bottom style="medium">
        <color theme="1"/>
      </bottom>
      <diagonal/>
    </border>
    <border>
      <left style="thin">
        <color indexed="64"/>
      </left>
      <right style="medium">
        <color theme="1"/>
      </right>
      <top style="thin">
        <color indexed="64"/>
      </top>
      <bottom style="medium">
        <color indexed="64"/>
      </bottom>
      <diagonal/>
    </border>
    <border>
      <left style="thin">
        <color auto="1"/>
      </left>
      <right style="medium">
        <color theme="1"/>
      </right>
      <top style="medium">
        <color auto="1"/>
      </top>
      <bottom style="thin">
        <color auto="1"/>
      </bottom>
      <diagonal/>
    </border>
    <border>
      <left style="medium">
        <color theme="1"/>
      </left>
      <right style="thin">
        <color indexed="64"/>
      </right>
      <top style="medium">
        <color theme="1"/>
      </top>
      <bottom style="medium">
        <color indexed="64"/>
      </bottom>
      <diagonal/>
    </border>
    <border>
      <left style="thin">
        <color indexed="64"/>
      </left>
      <right style="thin">
        <color indexed="64"/>
      </right>
      <top style="medium">
        <color theme="1"/>
      </top>
      <bottom style="medium">
        <color indexed="64"/>
      </bottom>
      <diagonal/>
    </border>
    <border>
      <left style="thin">
        <color indexed="64"/>
      </left>
      <right style="medium">
        <color theme="1"/>
      </right>
      <top style="medium">
        <color theme="1"/>
      </top>
      <bottom style="medium">
        <color indexed="64"/>
      </bottom>
      <diagonal/>
    </border>
    <border>
      <left style="thin">
        <color indexed="64"/>
      </left>
      <right style="medium">
        <color theme="1"/>
      </right>
      <top style="medium">
        <color indexed="64"/>
      </top>
      <bottom/>
      <diagonal/>
    </border>
    <border>
      <left style="thin">
        <color indexed="64"/>
      </left>
      <right style="medium">
        <color theme="1"/>
      </right>
      <top/>
      <bottom style="medium">
        <color indexed="64"/>
      </bottom>
      <diagonal/>
    </border>
    <border>
      <left style="medium">
        <color theme="1"/>
      </left>
      <right style="thin">
        <color indexed="64"/>
      </right>
      <top style="medium">
        <color indexed="64"/>
      </top>
      <bottom style="medium">
        <color indexed="64"/>
      </bottom>
      <diagonal/>
    </border>
    <border>
      <left style="thin">
        <color indexed="64"/>
      </left>
      <right style="medium">
        <color theme="1"/>
      </right>
      <top style="medium">
        <color indexed="64"/>
      </top>
      <bottom style="medium">
        <color indexed="64"/>
      </bottom>
      <diagonal/>
    </border>
    <border>
      <left style="medium">
        <color theme="1"/>
      </left>
      <right style="thin">
        <color indexed="64"/>
      </right>
      <top style="medium">
        <color indexed="64"/>
      </top>
      <bottom style="medium">
        <color theme="1"/>
      </bottom>
      <diagonal/>
    </border>
    <border>
      <left style="thin">
        <color indexed="64"/>
      </left>
      <right style="thin">
        <color indexed="64"/>
      </right>
      <top style="medium">
        <color indexed="64"/>
      </top>
      <bottom style="medium">
        <color theme="1"/>
      </bottom>
      <diagonal/>
    </border>
    <border>
      <left style="thin">
        <color indexed="64"/>
      </left>
      <right style="medium">
        <color theme="1"/>
      </right>
      <top style="medium">
        <color indexed="64"/>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top style="medium">
        <color theme="1"/>
      </top>
      <bottom/>
      <diagonal/>
    </border>
    <border>
      <left style="thin">
        <color theme="1"/>
      </left>
      <right/>
      <top/>
      <bottom style="medium">
        <color theme="1"/>
      </bottom>
      <diagonal/>
    </border>
    <border>
      <left style="thin">
        <color theme="1"/>
      </left>
      <right/>
      <top/>
      <bottom/>
      <diagonal/>
    </border>
    <border>
      <left style="medium">
        <color theme="1"/>
      </left>
      <right style="hair">
        <color indexed="64"/>
      </right>
      <top style="medium">
        <color theme="1"/>
      </top>
      <bottom style="hair">
        <color indexed="64"/>
      </bottom>
      <diagonal/>
    </border>
    <border>
      <left style="hair">
        <color indexed="64"/>
      </left>
      <right style="hair">
        <color indexed="64"/>
      </right>
      <top style="medium">
        <color theme="1"/>
      </top>
      <bottom style="hair">
        <color indexed="64"/>
      </bottom>
      <diagonal/>
    </border>
    <border>
      <left style="hair">
        <color indexed="64"/>
      </left>
      <right style="medium">
        <color theme="1"/>
      </right>
      <top style="medium">
        <color theme="1"/>
      </top>
      <bottom style="hair">
        <color indexed="64"/>
      </bottom>
      <diagonal/>
    </border>
    <border>
      <left style="medium">
        <color theme="1"/>
      </left>
      <right style="hair">
        <color indexed="64"/>
      </right>
      <top style="hair">
        <color indexed="64"/>
      </top>
      <bottom style="hair">
        <color indexed="64"/>
      </bottom>
      <diagonal/>
    </border>
    <border>
      <left style="hair">
        <color indexed="64"/>
      </left>
      <right style="medium">
        <color theme="1"/>
      </right>
      <top style="hair">
        <color indexed="64"/>
      </top>
      <bottom style="hair">
        <color indexed="64"/>
      </bottom>
      <diagonal/>
    </border>
    <border>
      <left style="medium">
        <color theme="1"/>
      </left>
      <right/>
      <top style="hair">
        <color indexed="64"/>
      </top>
      <bottom style="medium">
        <color theme="1"/>
      </bottom>
      <diagonal/>
    </border>
    <border>
      <left/>
      <right/>
      <top style="hair">
        <color indexed="64"/>
      </top>
      <bottom style="medium">
        <color theme="1"/>
      </bottom>
      <diagonal/>
    </border>
    <border>
      <left/>
      <right style="medium">
        <color theme="1"/>
      </right>
      <top style="hair">
        <color indexed="64"/>
      </top>
      <bottom style="medium">
        <color theme="1"/>
      </bottom>
      <diagonal/>
    </border>
    <border>
      <left style="medium">
        <color theme="1"/>
      </left>
      <right/>
      <top style="medium">
        <color theme="1"/>
      </top>
      <bottom style="hair">
        <color indexed="64"/>
      </bottom>
      <diagonal/>
    </border>
    <border>
      <left/>
      <right/>
      <top style="medium">
        <color theme="1"/>
      </top>
      <bottom style="hair">
        <color indexed="64"/>
      </bottom>
      <diagonal/>
    </border>
    <border>
      <left/>
      <right style="medium">
        <color theme="1"/>
      </right>
      <top style="medium">
        <color theme="1"/>
      </top>
      <bottom style="hair">
        <color indexed="64"/>
      </bottom>
      <diagonal/>
    </border>
    <border>
      <left style="medium">
        <color theme="1"/>
      </left>
      <right style="hair">
        <color indexed="64"/>
      </right>
      <top style="hair">
        <color indexed="64"/>
      </top>
      <bottom style="medium">
        <color theme="1"/>
      </bottom>
      <diagonal/>
    </border>
    <border>
      <left style="hair">
        <color indexed="64"/>
      </left>
      <right style="hair">
        <color indexed="64"/>
      </right>
      <top style="hair">
        <color indexed="64"/>
      </top>
      <bottom style="medium">
        <color theme="1"/>
      </bottom>
      <diagonal/>
    </border>
    <border>
      <left style="hair">
        <color indexed="64"/>
      </left>
      <right style="medium">
        <color theme="1"/>
      </right>
      <top style="hair">
        <color indexed="64"/>
      </top>
      <bottom style="medium">
        <color theme="1"/>
      </bottom>
      <diagonal/>
    </border>
    <border>
      <left style="medium">
        <color theme="1"/>
      </left>
      <right style="hair">
        <color indexed="64"/>
      </right>
      <top style="medium">
        <color theme="1"/>
      </top>
      <bottom/>
      <diagonal/>
    </border>
    <border>
      <left style="hair">
        <color indexed="64"/>
      </left>
      <right style="hair">
        <color indexed="64"/>
      </right>
      <top style="medium">
        <color theme="1"/>
      </top>
      <bottom/>
      <diagonal/>
    </border>
    <border>
      <left style="hair">
        <color indexed="64"/>
      </left>
      <right style="medium">
        <color theme="1"/>
      </right>
      <top style="medium">
        <color theme="1"/>
      </top>
      <bottom/>
      <diagonal/>
    </border>
    <border>
      <left style="medium">
        <color theme="1"/>
      </left>
      <right style="hair">
        <color indexed="64"/>
      </right>
      <top/>
      <bottom style="hair">
        <color indexed="64"/>
      </bottom>
      <diagonal/>
    </border>
    <border>
      <left style="hair">
        <color indexed="64"/>
      </left>
      <right style="medium">
        <color theme="1"/>
      </right>
      <top/>
      <bottom/>
      <diagonal/>
    </border>
    <border>
      <left style="medium">
        <color theme="1"/>
      </left>
      <right style="hair">
        <color indexed="64"/>
      </right>
      <top style="hair">
        <color indexed="64"/>
      </top>
      <bottom/>
      <diagonal/>
    </border>
    <border>
      <left style="medium">
        <color theme="1"/>
      </left>
      <right/>
      <top style="medium">
        <color auto="1"/>
      </top>
      <bottom style="thin">
        <color auto="1"/>
      </bottom>
      <diagonal/>
    </border>
    <border>
      <left style="medium">
        <color theme="1"/>
      </left>
      <right/>
      <top style="thin">
        <color indexed="64"/>
      </top>
      <bottom style="thin">
        <color indexed="64"/>
      </bottom>
      <diagonal/>
    </border>
    <border>
      <left style="medium">
        <color theme="1"/>
      </left>
      <right/>
      <top style="thin">
        <color indexed="64"/>
      </top>
      <bottom style="medium">
        <color indexed="64"/>
      </bottom>
      <diagonal/>
    </border>
    <border>
      <left style="medium">
        <color theme="1"/>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theme="1"/>
      </bottom>
      <diagonal/>
    </border>
    <border>
      <left style="medium">
        <color indexed="64"/>
      </left>
      <right style="medium">
        <color indexed="64"/>
      </right>
      <top style="thin">
        <color indexed="64"/>
      </top>
      <bottom/>
      <diagonal/>
    </border>
    <border>
      <left style="medium">
        <color indexed="64"/>
      </left>
      <right style="medium">
        <color indexed="64"/>
      </right>
      <top style="medium">
        <color theme="1"/>
      </top>
      <bottom style="thin">
        <color auto="1"/>
      </bottom>
      <diagonal/>
    </border>
    <border>
      <left style="medium">
        <color indexed="64"/>
      </left>
      <right style="medium">
        <color indexed="64"/>
      </right>
      <top style="thin">
        <color indexed="64"/>
      </top>
      <bottom style="medium">
        <color theme="1"/>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theme="1"/>
      </left>
      <right/>
      <top style="thin">
        <color indexed="64"/>
      </top>
      <bottom/>
      <diagonal/>
    </border>
  </borders>
  <cellStyleXfs count="99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166" fontId="6" fillId="0" borderId="0" applyFont="0" applyFill="0" applyBorder="0" applyAlignment="0" applyProtection="0"/>
    <xf numFmtId="0" fontId="16" fillId="0" borderId="0"/>
    <xf numFmtId="9" fontId="1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9" fontId="1" fillId="0" borderId="0" applyFont="0" applyFill="0" applyBorder="0" applyAlignment="0" applyProtection="0"/>
    <xf numFmtId="0" fontId="16" fillId="0" borderId="0"/>
    <xf numFmtId="16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43"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6" fillId="0" borderId="0" applyFont="0" applyFill="0" applyBorder="0" applyAlignment="0" applyProtection="0"/>
    <xf numFmtId="0" fontId="64" fillId="0" borderId="0" applyNumberFormat="0" applyFill="0" applyBorder="0" applyAlignment="0" applyProtection="0"/>
    <xf numFmtId="0" fontId="65" fillId="0" borderId="53" applyNumberFormat="0" applyFill="0" applyAlignment="0" applyProtection="0"/>
    <xf numFmtId="0" fontId="66" fillId="0" borderId="54" applyNumberFormat="0" applyFill="0" applyAlignment="0" applyProtection="0"/>
    <xf numFmtId="0" fontId="67" fillId="0" borderId="55" applyNumberFormat="0" applyFill="0" applyAlignment="0" applyProtection="0"/>
    <xf numFmtId="0" fontId="67" fillId="0" borderId="0" applyNumberFormat="0" applyFill="0" applyBorder="0" applyAlignment="0" applyProtection="0"/>
    <xf numFmtId="0" fontId="68" fillId="27" borderId="0" applyNumberFormat="0" applyBorder="0" applyAlignment="0" applyProtection="0"/>
    <xf numFmtId="0" fontId="69" fillId="28" borderId="0" applyNumberFormat="0" applyBorder="0" applyAlignment="0" applyProtection="0"/>
    <xf numFmtId="0" fontId="70" fillId="29" borderId="0" applyNumberFormat="0" applyBorder="0" applyAlignment="0" applyProtection="0"/>
    <xf numFmtId="0" fontId="71" fillId="30" borderId="56" applyNumberFormat="0" applyAlignment="0" applyProtection="0"/>
    <xf numFmtId="0" fontId="72" fillId="31" borderId="57" applyNumberFormat="0" applyAlignment="0" applyProtection="0"/>
    <xf numFmtId="0" fontId="73" fillId="31" borderId="56" applyNumberFormat="0" applyAlignment="0" applyProtection="0"/>
    <xf numFmtId="0" fontId="74" fillId="0" borderId="58" applyNumberFormat="0" applyFill="0" applyAlignment="0" applyProtection="0"/>
    <xf numFmtId="0" fontId="75" fillId="32" borderId="59" applyNumberFormat="0" applyAlignment="0" applyProtection="0"/>
    <xf numFmtId="0" fontId="4" fillId="0" borderId="0" applyNumberFormat="0" applyFill="0" applyBorder="0" applyAlignment="0" applyProtection="0"/>
    <xf numFmtId="0" fontId="1" fillId="33" borderId="60" applyNumberFormat="0" applyFont="0" applyAlignment="0" applyProtection="0"/>
    <xf numFmtId="0" fontId="76" fillId="0" borderId="0" applyNumberFormat="0" applyFill="0" applyBorder="0" applyAlignment="0" applyProtection="0"/>
    <xf numFmtId="0" fontId="77" fillId="0" borderId="61" applyNumberFormat="0" applyFill="0" applyAlignment="0" applyProtection="0"/>
    <xf numFmtId="0" fontId="78"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78"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78"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78"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78"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78"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16" fillId="0" borderId="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79" fillId="0" borderId="0" applyFill="0" applyBorder="0" applyProtection="0">
      <alignment horizontal="left" vertical="center"/>
    </xf>
    <xf numFmtId="0" fontId="80" fillId="0" borderId="0"/>
    <xf numFmtId="43" fontId="1" fillId="0" borderId="0" applyFont="0" applyFill="0" applyBorder="0" applyAlignment="0" applyProtection="0"/>
    <xf numFmtId="0" fontId="54" fillId="0" borderId="0"/>
    <xf numFmtId="0" fontId="81" fillId="27" borderId="0" applyNumberFormat="0" applyBorder="0" applyAlignment="0" applyProtection="0"/>
    <xf numFmtId="0" fontId="82" fillId="28" borderId="0" applyNumberFormat="0" applyBorder="0" applyAlignment="0" applyProtection="0"/>
    <xf numFmtId="0" fontId="83" fillId="29" borderId="0" applyNumberFormat="0" applyBorder="0" applyAlignment="0" applyProtection="0"/>
    <xf numFmtId="0" fontId="84" fillId="30" borderId="56" applyNumberFormat="0" applyAlignment="0" applyProtection="0"/>
    <xf numFmtId="0" fontId="85" fillId="31" borderId="57" applyNumberFormat="0" applyAlignment="0" applyProtection="0"/>
    <xf numFmtId="0" fontId="86" fillId="31" borderId="56" applyNumberFormat="0" applyAlignment="0" applyProtection="0"/>
    <xf numFmtId="0" fontId="87" fillId="0" borderId="58" applyNumberFormat="0" applyFill="0" applyAlignment="0" applyProtection="0"/>
    <xf numFmtId="0" fontId="88" fillId="32" borderId="59" applyNumberFormat="0" applyAlignment="0" applyProtection="0"/>
    <xf numFmtId="0" fontId="89" fillId="0" borderId="0" applyNumberFormat="0" applyFill="0" applyBorder="0" applyAlignment="0" applyProtection="0"/>
    <xf numFmtId="0" fontId="54" fillId="33" borderId="60" applyNumberFormat="0" applyFont="0" applyAlignment="0" applyProtection="0"/>
    <xf numFmtId="0" fontId="90" fillId="0" borderId="0" applyNumberFormat="0" applyFill="0" applyBorder="0" applyAlignment="0" applyProtection="0"/>
    <xf numFmtId="0" fontId="91" fillId="0" borderId="61" applyNumberFormat="0" applyFill="0" applyAlignment="0" applyProtection="0"/>
    <xf numFmtId="0" fontId="9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7" borderId="0" applyNumberFormat="0" applyBorder="0" applyAlignment="0" applyProtection="0"/>
    <xf numFmtId="0" fontId="9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4" fillId="41" borderId="0" applyNumberFormat="0" applyBorder="0" applyAlignment="0" applyProtection="0"/>
    <xf numFmtId="0" fontId="9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4" fillId="45" borderId="0" applyNumberFormat="0" applyBorder="0" applyAlignment="0" applyProtection="0"/>
    <xf numFmtId="0" fontId="92" fillId="46"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92" fillId="50"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92" fillId="54" borderId="0" applyNumberFormat="0" applyBorder="0" applyAlignment="0" applyProtection="0"/>
    <xf numFmtId="0" fontId="54" fillId="55" borderId="0" applyNumberFormat="0" applyBorder="0" applyAlignment="0" applyProtection="0"/>
    <xf numFmtId="0" fontId="54" fillId="56" borderId="0" applyNumberFormat="0" applyBorder="0" applyAlignment="0" applyProtection="0"/>
    <xf numFmtId="0" fontId="54" fillId="57" borderId="0" applyNumberFormat="0" applyBorder="0" applyAlignment="0" applyProtection="0"/>
    <xf numFmtId="9" fontId="54" fillId="0" borderId="0" applyFont="0" applyFill="0" applyBorder="0" applyAlignment="0" applyProtection="0"/>
    <xf numFmtId="0" fontId="1" fillId="0" borderId="0"/>
    <xf numFmtId="42"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0" fontId="54" fillId="0" borderId="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0" fontId="16" fillId="0" borderId="0"/>
    <xf numFmtId="183" fontId="16" fillId="0" borderId="0" applyFont="0" applyFill="0" applyBorder="0" applyAlignment="0" applyProtection="0"/>
    <xf numFmtId="9"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cellStyleXfs>
  <cellXfs count="2027">
    <xf numFmtId="0" fontId="0" fillId="0" borderId="0" xfId="0"/>
    <xf numFmtId="0" fontId="0" fillId="2" borderId="0" xfId="0" applyFill="1"/>
    <xf numFmtId="0" fontId="3" fillId="2" borderId="0" xfId="0" applyFont="1" applyFill="1" applyProtection="1">
      <protection hidden="1"/>
    </xf>
    <xf numFmtId="0" fontId="7" fillId="2" borderId="0" xfId="0" applyFont="1" applyFill="1" applyAlignment="1">
      <alignment vertical="center"/>
    </xf>
    <xf numFmtId="0" fontId="3" fillId="2" borderId="0" xfId="0" applyFont="1" applyFill="1" applyAlignment="1" applyProtection="1">
      <alignment vertical="top" wrapText="1"/>
      <protection hidden="1"/>
    </xf>
    <xf numFmtId="0" fontId="12" fillId="2" borderId="0" xfId="0" applyFont="1" applyFill="1"/>
    <xf numFmtId="0" fontId="11" fillId="2" borderId="0" xfId="0" applyFont="1" applyFill="1" applyAlignment="1">
      <alignment horizontal="left" vertical="center"/>
    </xf>
    <xf numFmtId="0" fontId="20" fillId="2" borderId="0" xfId="0" applyFont="1" applyFill="1"/>
    <xf numFmtId="0" fontId="0" fillId="5" borderId="0" xfId="0" applyFill="1"/>
    <xf numFmtId="0" fontId="20" fillId="5" borderId="0" xfId="0" applyFont="1" applyFill="1"/>
    <xf numFmtId="0" fontId="19" fillId="5" borderId="0" xfId="0" applyFont="1" applyFill="1"/>
    <xf numFmtId="0" fontId="0" fillId="6" borderId="0" xfId="0" applyFill="1"/>
    <xf numFmtId="0" fontId="20" fillId="6" borderId="0" xfId="0" applyFont="1" applyFill="1"/>
    <xf numFmtId="0" fontId="21" fillId="2" borderId="0" xfId="0" applyFont="1" applyFill="1"/>
    <xf numFmtId="0" fontId="3" fillId="2" borderId="0" xfId="0" applyFont="1" applyFill="1" applyAlignment="1">
      <alignment vertical="center" wrapText="1"/>
    </xf>
    <xf numFmtId="0" fontId="8" fillId="2" borderId="0" xfId="0" applyFont="1" applyFill="1" applyProtection="1">
      <protection hidden="1"/>
    </xf>
    <xf numFmtId="0" fontId="14" fillId="2" borderId="0" xfId="0" applyFont="1" applyFill="1"/>
    <xf numFmtId="0" fontId="3" fillId="2" borderId="0" xfId="0" applyFont="1" applyFill="1" applyAlignment="1" applyProtection="1">
      <alignment horizontal="left" vertical="top" wrapText="1"/>
      <protection hidden="1"/>
    </xf>
    <xf numFmtId="0" fontId="8" fillId="2" borderId="0" xfId="0" applyFont="1" applyFill="1" applyAlignment="1" applyProtection="1">
      <alignment horizontal="center"/>
      <protection hidden="1"/>
    </xf>
    <xf numFmtId="0" fontId="8" fillId="2" borderId="0" xfId="0" applyFont="1" applyFill="1" applyAlignment="1" applyProtection="1">
      <alignment horizontal="justify"/>
      <protection hidden="1"/>
    </xf>
    <xf numFmtId="0" fontId="31" fillId="2" borderId="0" xfId="0" applyFont="1" applyFill="1" applyProtection="1">
      <protection hidden="1"/>
    </xf>
    <xf numFmtId="0" fontId="31" fillId="2" borderId="0" xfId="0" applyFont="1" applyFill="1" applyAlignment="1" applyProtection="1">
      <alignment horizontal="justify"/>
      <protection hidden="1"/>
    </xf>
    <xf numFmtId="0" fontId="32" fillId="2" borderId="0" xfId="0" applyFont="1" applyFill="1" applyAlignment="1" applyProtection="1">
      <alignment horizontal="right"/>
      <protection hidden="1"/>
    </xf>
    <xf numFmtId="0" fontId="15" fillId="2" borderId="0" xfId="0" applyFont="1" applyFill="1" applyProtection="1">
      <protection hidden="1"/>
    </xf>
    <xf numFmtId="0" fontId="15" fillId="2" borderId="0" xfId="0" applyFont="1" applyFill="1" applyAlignment="1" applyProtection="1">
      <alignment horizontal="center"/>
      <protection hidden="1"/>
    </xf>
    <xf numFmtId="0" fontId="29" fillId="2" borderId="0" xfId="0" applyFont="1" applyFill="1" applyAlignment="1" applyProtection="1">
      <alignment vertical="center"/>
      <protection hidden="1"/>
    </xf>
    <xf numFmtId="0" fontId="30" fillId="2" borderId="0" xfId="0" applyFont="1" applyFill="1" applyAlignment="1" applyProtection="1">
      <alignment vertical="center"/>
      <protection hidden="1"/>
    </xf>
    <xf numFmtId="0" fontId="31" fillId="2" borderId="0" xfId="0" applyFont="1" applyFill="1" applyAlignment="1" applyProtection="1">
      <alignment horizontal="left" vertical="center"/>
      <protection hidden="1"/>
    </xf>
    <xf numFmtId="169" fontId="22" fillId="3" borderId="18" xfId="3" applyNumberFormat="1" applyFont="1" applyFill="1" applyBorder="1" applyAlignment="1">
      <alignment horizontal="center" vertical="center" wrapText="1"/>
    </xf>
    <xf numFmtId="172" fontId="31" fillId="0" borderId="18" xfId="5" applyNumberFormat="1" applyFont="1" applyFill="1" applyBorder="1" applyAlignment="1" applyProtection="1">
      <alignment horizontal="center" vertical="center" wrapText="1"/>
      <protection hidden="1"/>
    </xf>
    <xf numFmtId="0" fontId="31" fillId="2" borderId="0" xfId="0" applyFont="1" applyFill="1" applyAlignment="1" applyProtection="1">
      <alignment vertical="center"/>
      <protection hidden="1"/>
    </xf>
    <xf numFmtId="0" fontId="17" fillId="6" borderId="0" xfId="0" applyFont="1" applyFill="1"/>
    <xf numFmtId="0" fontId="37" fillId="6" borderId="0" xfId="0" applyFont="1" applyFill="1"/>
    <xf numFmtId="0" fontId="38" fillId="6" borderId="0" xfId="0" applyFont="1" applyFill="1"/>
    <xf numFmtId="3" fontId="23" fillId="0" borderId="18" xfId="6" applyNumberFormat="1" applyFont="1" applyBorder="1" applyAlignment="1" applyProtection="1">
      <alignment horizontal="center" vertical="center" wrapText="1"/>
      <protection hidden="1"/>
    </xf>
    <xf numFmtId="0" fontId="10" fillId="2" borderId="0" xfId="0" applyFont="1" applyFill="1" applyAlignment="1">
      <alignment vertical="center"/>
    </xf>
    <xf numFmtId="0" fontId="8" fillId="2" borderId="0" xfId="0" applyFont="1" applyFill="1" applyAlignment="1" applyProtection="1">
      <alignment vertical="center"/>
      <protection hidden="1"/>
    </xf>
    <xf numFmtId="172" fontId="45" fillId="2" borderId="0" xfId="0" applyNumberFormat="1" applyFont="1" applyFill="1" applyAlignment="1" applyProtection="1">
      <alignment horizontal="justify"/>
      <protection hidden="1"/>
    </xf>
    <xf numFmtId="0" fontId="8" fillId="2" borderId="0" xfId="0" applyFont="1" applyFill="1" applyAlignment="1" applyProtection="1">
      <alignment vertical="top"/>
      <protection hidden="1"/>
    </xf>
    <xf numFmtId="3" fontId="23" fillId="2" borderId="18" xfId="6" applyNumberFormat="1" applyFont="1" applyFill="1" applyBorder="1" applyAlignment="1" applyProtection="1">
      <alignment horizontal="center" vertical="center" wrapText="1"/>
      <protection hidden="1"/>
    </xf>
    <xf numFmtId="0" fontId="22" fillId="3" borderId="18" xfId="0" applyFont="1" applyFill="1" applyBorder="1" applyAlignment="1">
      <alignment horizontal="center" vertical="center" wrapText="1"/>
    </xf>
    <xf numFmtId="10" fontId="47" fillId="2" borderId="0" xfId="0" applyNumberFormat="1" applyFont="1" applyFill="1" applyAlignment="1">
      <alignment horizontal="justify" vertical="top" wrapText="1"/>
    </xf>
    <xf numFmtId="10" fontId="46" fillId="2" borderId="0" xfId="0" applyNumberFormat="1" applyFont="1" applyFill="1" applyAlignment="1">
      <alignment horizontal="justify" vertical="top" wrapText="1"/>
    </xf>
    <xf numFmtId="0" fontId="22" fillId="13" borderId="18" xfId="0" applyFont="1" applyFill="1" applyBorder="1" applyAlignment="1">
      <alignment horizontal="center" vertical="center" wrapText="1"/>
    </xf>
    <xf numFmtId="0" fontId="15" fillId="14" borderId="26" xfId="0" applyFont="1" applyFill="1" applyBorder="1" applyAlignment="1" applyProtection="1">
      <alignment horizontal="center" vertical="center" wrapText="1"/>
      <protection hidden="1"/>
    </xf>
    <xf numFmtId="0" fontId="7" fillId="14" borderId="26" xfId="0" applyFont="1" applyFill="1" applyBorder="1" applyAlignment="1" applyProtection="1">
      <alignment horizontal="center" vertical="center" wrapText="1"/>
      <protection hidden="1"/>
    </xf>
    <xf numFmtId="0" fontId="51" fillId="2" borderId="0" xfId="0" applyFont="1" applyFill="1" applyAlignment="1" applyProtection="1">
      <alignment horizontal="center" vertical="center" wrapText="1"/>
      <protection hidden="1"/>
    </xf>
    <xf numFmtId="0" fontId="33" fillId="16" borderId="6" xfId="0" applyFont="1" applyFill="1" applyBorder="1" applyAlignment="1">
      <alignment horizontal="center" vertical="center" wrapText="1"/>
    </xf>
    <xf numFmtId="0" fontId="33" fillId="16" borderId="9" xfId="0" applyFont="1" applyFill="1" applyBorder="1" applyAlignment="1">
      <alignment horizontal="center" vertical="center" wrapText="1"/>
    </xf>
    <xf numFmtId="3" fontId="10" fillId="2" borderId="18" xfId="1" applyNumberFormat="1" applyFont="1" applyFill="1" applyBorder="1" applyAlignment="1" applyProtection="1">
      <alignment horizontal="center" vertical="center"/>
      <protection hidden="1"/>
    </xf>
    <xf numFmtId="0" fontId="10" fillId="2" borderId="0" xfId="0" applyFont="1" applyFill="1" applyAlignment="1">
      <alignment horizontal="center" vertical="center"/>
    </xf>
    <xf numFmtId="0" fontId="3" fillId="2" borderId="0" xfId="0" applyFont="1" applyFill="1" applyAlignment="1" applyProtection="1">
      <alignment horizontal="left" vertical="center"/>
      <protection hidden="1"/>
    </xf>
    <xf numFmtId="0" fontId="3" fillId="2" borderId="0" xfId="0" applyFont="1" applyFill="1" applyAlignment="1" applyProtection="1">
      <alignment vertical="center"/>
      <protection hidden="1"/>
    </xf>
    <xf numFmtId="0" fontId="8" fillId="2" borderId="0" xfId="0" applyFont="1" applyFill="1" applyAlignment="1" applyProtection="1">
      <alignment horizontal="left" vertical="center"/>
      <protection hidden="1"/>
    </xf>
    <xf numFmtId="0" fontId="0" fillId="2" borderId="0" xfId="0" applyFill="1" applyAlignment="1">
      <alignment horizontal="left" vertical="center"/>
    </xf>
    <xf numFmtId="168" fontId="8" fillId="2" borderId="0" xfId="0" applyNumberFormat="1" applyFont="1" applyFill="1" applyAlignment="1" applyProtection="1">
      <alignment horizontal="left" vertical="center"/>
      <protection hidden="1"/>
    </xf>
    <xf numFmtId="0" fontId="9" fillId="17" borderId="6" xfId="0" applyFont="1" applyFill="1" applyBorder="1" applyAlignment="1">
      <alignment vertical="center" wrapText="1"/>
    </xf>
    <xf numFmtId="10" fontId="10" fillId="2" borderId="0" xfId="0" applyNumberFormat="1" applyFont="1" applyFill="1" applyAlignment="1">
      <alignment horizontal="center" vertical="center"/>
    </xf>
    <xf numFmtId="0" fontId="10" fillId="0" borderId="0" xfId="0" applyFont="1" applyAlignment="1">
      <alignment vertical="center"/>
    </xf>
    <xf numFmtId="9" fontId="8" fillId="2" borderId="0" xfId="2" applyFont="1" applyFill="1" applyAlignment="1" applyProtection="1">
      <alignment horizontal="justify"/>
      <protection hidden="1"/>
    </xf>
    <xf numFmtId="0" fontId="52" fillId="2" borderId="0" xfId="0" applyFont="1" applyFill="1" applyAlignment="1">
      <alignment horizontal="center" vertical="center"/>
    </xf>
    <xf numFmtId="41" fontId="8" fillId="2" borderId="0" xfId="18" applyFont="1" applyFill="1" applyAlignment="1" applyProtection="1">
      <alignment horizontal="justify"/>
      <protection hidden="1"/>
    </xf>
    <xf numFmtId="41" fontId="8" fillId="2" borderId="0" xfId="0" applyNumberFormat="1" applyFont="1" applyFill="1" applyAlignment="1" applyProtection="1">
      <alignment horizontal="justify"/>
      <protection hidden="1"/>
    </xf>
    <xf numFmtId="172" fontId="24" fillId="0" borderId="18" xfId="1" applyNumberFormat="1" applyFont="1" applyFill="1" applyBorder="1" applyAlignment="1" applyProtection="1">
      <alignment horizontal="right" vertical="center" wrapText="1"/>
      <protection hidden="1"/>
    </xf>
    <xf numFmtId="167" fontId="24" fillId="0" borderId="1" xfId="1" applyNumberFormat="1" applyFont="1" applyBorder="1" applyAlignment="1" applyProtection="1">
      <alignment vertical="center" wrapText="1"/>
      <protection locked="0"/>
    </xf>
    <xf numFmtId="1" fontId="8" fillId="0" borderId="18" xfId="3" applyNumberFormat="1" applyFont="1" applyBorder="1" applyAlignment="1" applyProtection="1">
      <alignment horizontal="center" vertical="center"/>
      <protection hidden="1"/>
    </xf>
    <xf numFmtId="0" fontId="0" fillId="2" borderId="0" xfId="0" applyFill="1" applyAlignment="1">
      <alignment vertical="center"/>
    </xf>
    <xf numFmtId="168" fontId="8" fillId="2" borderId="0" xfId="0" applyNumberFormat="1" applyFont="1" applyFill="1" applyAlignment="1" applyProtection="1">
      <alignment vertical="center"/>
      <protection hidden="1"/>
    </xf>
    <xf numFmtId="0" fontId="26" fillId="2" borderId="0" xfId="0" applyFont="1" applyFill="1" applyAlignment="1">
      <alignment vertical="center"/>
    </xf>
    <xf numFmtId="0" fontId="32" fillId="2" borderId="0" xfId="0" applyFont="1" applyFill="1" applyAlignment="1" applyProtection="1">
      <alignment horizontal="right" vertical="center"/>
      <protection hidden="1"/>
    </xf>
    <xf numFmtId="174" fontId="8" fillId="0" borderId="18" xfId="1" applyNumberFormat="1" applyFont="1" applyBorder="1" applyAlignment="1" applyProtection="1">
      <alignment vertical="center"/>
      <protection hidden="1"/>
    </xf>
    <xf numFmtId="9" fontId="8" fillId="2" borderId="0" xfId="2" applyFont="1" applyFill="1" applyAlignment="1" applyProtection="1">
      <alignment vertical="center"/>
      <protection hidden="1"/>
    </xf>
    <xf numFmtId="3" fontId="53" fillId="0" borderId="0" xfId="0" applyNumberFormat="1" applyFont="1" applyAlignment="1">
      <alignment vertical="center"/>
    </xf>
    <xf numFmtId="169" fontId="8" fillId="2" borderId="0" xfId="3" applyNumberFormat="1" applyFont="1" applyFill="1" applyAlignment="1" applyProtection="1">
      <alignment vertical="center"/>
      <protection hidden="1"/>
    </xf>
    <xf numFmtId="175" fontId="8" fillId="2" borderId="0" xfId="2" applyNumberFormat="1" applyFont="1" applyFill="1" applyAlignment="1" applyProtection="1">
      <alignment vertical="center"/>
      <protection hidden="1"/>
    </xf>
    <xf numFmtId="41" fontId="55" fillId="2" borderId="0" xfId="18" applyFont="1" applyFill="1" applyAlignment="1" applyProtection="1">
      <alignment horizontal="justify"/>
      <protection hidden="1"/>
    </xf>
    <xf numFmtId="41" fontId="55" fillId="2" borderId="0" xfId="18" applyFont="1" applyFill="1" applyAlignment="1" applyProtection="1">
      <protection hidden="1"/>
    </xf>
    <xf numFmtId="172" fontId="8" fillId="2" borderId="0" xfId="0" applyNumberFormat="1" applyFont="1" applyFill="1" applyAlignment="1" applyProtection="1">
      <alignment horizontal="right"/>
      <protection hidden="1"/>
    </xf>
    <xf numFmtId="0" fontId="56" fillId="2" borderId="0" xfId="0" applyFont="1" applyFill="1" applyAlignment="1">
      <alignment vertical="center" wrapText="1"/>
    </xf>
    <xf numFmtId="0" fontId="56" fillId="2" borderId="0" xfId="0" applyFont="1" applyFill="1" applyAlignment="1">
      <alignment vertical="center"/>
    </xf>
    <xf numFmtId="0" fontId="3" fillId="2" borderId="18" xfId="0" applyFont="1" applyFill="1" applyBorder="1" applyAlignment="1" applyProtection="1">
      <alignment horizontal="center" vertical="center"/>
      <protection hidden="1"/>
    </xf>
    <xf numFmtId="0" fontId="4" fillId="5" borderId="0" xfId="0" applyFont="1" applyFill="1"/>
    <xf numFmtId="0" fontId="57" fillId="5" borderId="0" xfId="0" applyFont="1" applyFill="1" applyAlignment="1">
      <alignment vertical="center" wrapText="1"/>
    </xf>
    <xf numFmtId="0" fontId="58" fillId="5" borderId="0" xfId="0" applyFont="1" applyFill="1"/>
    <xf numFmtId="0" fontId="59" fillId="5" borderId="0" xfId="4" applyFont="1" applyFill="1" applyAlignment="1" applyProtection="1"/>
    <xf numFmtId="0" fontId="60" fillId="5" borderId="0" xfId="0" applyFont="1" applyFill="1"/>
    <xf numFmtId="174" fontId="8" fillId="0" borderId="18" xfId="1" applyNumberFormat="1" applyFont="1" applyFill="1" applyBorder="1" applyAlignment="1" applyProtection="1">
      <alignment vertical="center"/>
      <protection hidden="1"/>
    </xf>
    <xf numFmtId="0" fontId="62" fillId="2" borderId="0" xfId="0" applyFont="1" applyFill="1" applyAlignment="1" applyProtection="1">
      <alignment vertical="center"/>
      <protection hidden="1"/>
    </xf>
    <xf numFmtId="0" fontId="39" fillId="0" borderId="0" xfId="0" applyFont="1" applyAlignment="1">
      <alignment vertical="top"/>
    </xf>
    <xf numFmtId="0" fontId="22" fillId="11" borderId="18" xfId="0" applyFont="1" applyFill="1" applyBorder="1" applyAlignment="1">
      <alignment horizontal="center" vertical="center" wrapText="1"/>
    </xf>
    <xf numFmtId="177" fontId="39" fillId="26" borderId="0" xfId="0" applyNumberFormat="1" applyFont="1" applyFill="1" applyAlignment="1">
      <alignment vertical="top"/>
    </xf>
    <xf numFmtId="0" fontId="39" fillId="26" borderId="0" xfId="0" applyFont="1" applyFill="1" applyAlignment="1">
      <alignment vertical="top"/>
    </xf>
    <xf numFmtId="167" fontId="24" fillId="0" borderId="1" xfId="1" applyNumberFormat="1" applyFont="1" applyBorder="1" applyAlignment="1" applyProtection="1">
      <alignment vertical="center" wrapText="1"/>
    </xf>
    <xf numFmtId="167" fontId="24" fillId="0" borderId="1" xfId="1" applyNumberFormat="1" applyFont="1" applyFill="1" applyBorder="1" applyAlignment="1" applyProtection="1">
      <alignment vertical="center" wrapText="1"/>
    </xf>
    <xf numFmtId="0" fontId="3" fillId="2" borderId="0" xfId="0" applyFont="1" applyFill="1" applyAlignment="1" applyProtection="1">
      <alignment vertical="center"/>
      <protection locked="0"/>
    </xf>
    <xf numFmtId="0" fontId="14" fillId="2" borderId="0" xfId="0" applyFont="1" applyFill="1" applyAlignment="1" applyProtection="1">
      <alignment vertical="center"/>
      <protection locked="0"/>
    </xf>
    <xf numFmtId="0" fontId="8" fillId="2" borderId="0" xfId="0" applyFont="1" applyFill="1" applyAlignment="1" applyProtection="1">
      <alignment vertical="center"/>
      <protection locked="0"/>
    </xf>
    <xf numFmtId="0" fontId="8" fillId="2" borderId="0" xfId="0" applyFont="1" applyFill="1" applyAlignment="1" applyProtection="1">
      <alignment horizontal="left" vertical="center"/>
      <protection locked="0"/>
    </xf>
    <xf numFmtId="0" fontId="2" fillId="2" borderId="0" xfId="0" applyFont="1" applyFill="1" applyAlignment="1" applyProtection="1">
      <alignment vertical="center"/>
      <protection locked="0"/>
    </xf>
    <xf numFmtId="0" fontId="9" fillId="2" borderId="0" xfId="0" applyFont="1" applyFill="1" applyAlignment="1" applyProtection="1">
      <alignment horizontal="center" vertical="center"/>
      <protection locked="0"/>
    </xf>
    <xf numFmtId="0" fontId="0" fillId="0" borderId="0" xfId="0" applyAlignment="1" applyProtection="1">
      <alignment vertical="center"/>
      <protection locked="0"/>
    </xf>
    <xf numFmtId="167" fontId="42" fillId="2" borderId="0" xfId="0" applyNumberFormat="1" applyFont="1" applyFill="1" applyAlignment="1" applyProtection="1">
      <alignment horizontal="center" vertical="center"/>
      <protection locked="0"/>
    </xf>
    <xf numFmtId="167" fontId="9" fillId="2" borderId="0" xfId="0" applyNumberFormat="1" applyFont="1" applyFill="1" applyAlignment="1" applyProtection="1">
      <alignment horizontal="center" vertical="center"/>
      <protection locked="0"/>
    </xf>
    <xf numFmtId="0" fontId="29" fillId="2" borderId="0" xfId="0" applyFont="1" applyFill="1" applyAlignment="1" applyProtection="1">
      <alignment vertical="center"/>
      <protection locked="0"/>
    </xf>
    <xf numFmtId="9" fontId="29" fillId="2" borderId="0" xfId="2" applyFont="1" applyFill="1" applyBorder="1" applyAlignment="1" applyProtection="1">
      <alignment vertical="center"/>
      <protection locked="0"/>
    </xf>
    <xf numFmtId="0" fontId="27" fillId="2" borderId="0" xfId="0" applyFont="1" applyFill="1" applyAlignment="1" applyProtection="1">
      <alignment vertical="center"/>
      <protection locked="0"/>
    </xf>
    <xf numFmtId="0" fontId="23" fillId="7" borderId="1" xfId="0" applyFont="1" applyFill="1" applyBorder="1" applyAlignment="1" applyProtection="1">
      <alignment horizontal="center" vertical="center" wrapText="1"/>
      <protection locked="0"/>
    </xf>
    <xf numFmtId="0" fontId="23" fillId="8" borderId="1" xfId="0" applyFont="1" applyFill="1" applyBorder="1" applyAlignment="1" applyProtection="1">
      <alignment horizontal="center" vertical="center" wrapText="1"/>
      <protection locked="0"/>
    </xf>
    <xf numFmtId="10" fontId="24" fillId="8" borderId="1" xfId="2" applyNumberFormat="1" applyFont="1" applyFill="1" applyBorder="1" applyAlignment="1" applyProtection="1">
      <alignment horizontal="center" vertical="center" wrapText="1"/>
      <protection locked="0"/>
    </xf>
    <xf numFmtId="167" fontId="3" fillId="2" borderId="0" xfId="0" applyNumberFormat="1" applyFont="1" applyFill="1" applyAlignment="1" applyProtection="1">
      <alignment vertical="center"/>
      <protection locked="0"/>
    </xf>
    <xf numFmtId="167" fontId="23" fillId="8" borderId="1" xfId="1" applyNumberFormat="1" applyFont="1" applyFill="1" applyBorder="1" applyAlignment="1" applyProtection="1">
      <alignment vertical="center" wrapText="1"/>
      <protection locked="0"/>
    </xf>
    <xf numFmtId="0" fontId="23" fillId="0" borderId="1" xfId="0" applyFont="1" applyBorder="1" applyAlignment="1" applyProtection="1">
      <alignment horizontal="center" vertical="center" wrapText="1"/>
      <protection locked="0"/>
    </xf>
    <xf numFmtId="167" fontId="23" fillId="7" borderId="1" xfId="0" applyNumberFormat="1" applyFont="1" applyFill="1" applyBorder="1" applyAlignment="1" applyProtection="1">
      <alignment horizontal="center" vertical="center" wrapText="1"/>
      <protection locked="0"/>
    </xf>
    <xf numFmtId="167" fontId="23" fillId="7" borderId="1" xfId="1" applyNumberFormat="1" applyFont="1" applyFill="1" applyBorder="1" applyAlignment="1" applyProtection="1">
      <alignment vertical="center" wrapText="1"/>
      <protection locked="0"/>
    </xf>
    <xf numFmtId="43" fontId="23" fillId="7" borderId="1" xfId="3" applyFont="1" applyFill="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10" fontId="23" fillId="8" borderId="1" xfId="2" applyNumberFormat="1" applyFont="1" applyFill="1" applyBorder="1" applyAlignment="1" applyProtection="1">
      <alignment horizontal="center" vertical="center" wrapText="1"/>
      <protection locked="0"/>
    </xf>
    <xf numFmtId="0" fontId="31" fillId="2" borderId="0" xfId="0" applyFont="1" applyFill="1" applyAlignment="1" applyProtection="1">
      <alignment vertical="center"/>
      <protection locked="0"/>
    </xf>
    <xf numFmtId="10" fontId="3" fillId="2" borderId="0" xfId="2" applyNumberFormat="1" applyFont="1" applyFill="1" applyAlignment="1" applyProtection="1">
      <alignment vertical="center"/>
      <protection locked="0"/>
    </xf>
    <xf numFmtId="0" fontId="49" fillId="18" borderId="6" xfId="0" applyFont="1" applyFill="1" applyBorder="1" applyAlignment="1">
      <alignment horizontal="center" vertical="center" wrapText="1"/>
    </xf>
    <xf numFmtId="172" fontId="31" fillId="0" borderId="27" xfId="5" applyNumberFormat="1" applyFont="1" applyFill="1" applyBorder="1" applyAlignment="1" applyProtection="1">
      <alignment horizontal="center" vertical="center" wrapText="1"/>
      <protection hidden="1"/>
    </xf>
    <xf numFmtId="1" fontId="8" fillId="0" borderId="1" xfId="3" applyNumberFormat="1" applyFont="1" applyBorder="1" applyAlignment="1" applyProtection="1">
      <alignment horizontal="center" vertical="center"/>
      <protection hidden="1"/>
    </xf>
    <xf numFmtId="0" fontId="31" fillId="2" borderId="1" xfId="0" applyFont="1" applyFill="1" applyBorder="1" applyAlignment="1" applyProtection="1">
      <alignment horizontal="left" vertical="center"/>
      <protection hidden="1"/>
    </xf>
    <xf numFmtId="0" fontId="8" fillId="2" borderId="1" xfId="0" applyFont="1" applyFill="1" applyBorder="1" applyAlignment="1" applyProtection="1">
      <alignment vertical="center"/>
      <protection hidden="1"/>
    </xf>
    <xf numFmtId="0" fontId="24" fillId="2" borderId="1" xfId="6" applyFont="1" applyFill="1" applyBorder="1" applyAlignment="1" applyProtection="1">
      <alignment horizontal="center" vertical="center" wrapText="1"/>
      <protection hidden="1"/>
    </xf>
    <xf numFmtId="1" fontId="8" fillId="0" borderId="6" xfId="3" applyNumberFormat="1" applyFont="1" applyBorder="1" applyAlignment="1" applyProtection="1">
      <alignment horizontal="center" vertical="center"/>
      <protection hidden="1"/>
    </xf>
    <xf numFmtId="172" fontId="31" fillId="0" borderId="26" xfId="5" applyNumberFormat="1" applyFont="1" applyFill="1" applyBorder="1" applyAlignment="1" applyProtection="1">
      <alignment horizontal="center" vertical="center" wrapText="1"/>
      <protection hidden="1"/>
    </xf>
    <xf numFmtId="1" fontId="8" fillId="0" borderId="3" xfId="3" applyNumberFormat="1" applyFont="1" applyBorder="1" applyAlignment="1" applyProtection="1">
      <alignment horizontal="center" vertical="center"/>
      <protection hidden="1"/>
    </xf>
    <xf numFmtId="1" fontId="8" fillId="58" borderId="1" xfId="3" applyNumberFormat="1" applyFont="1" applyFill="1" applyBorder="1" applyAlignment="1" applyProtection="1">
      <alignment horizontal="center" vertical="center"/>
      <protection hidden="1"/>
    </xf>
    <xf numFmtId="172" fontId="31" fillId="58" borderId="1" xfId="5" applyNumberFormat="1" applyFont="1" applyFill="1" applyBorder="1" applyAlignment="1" applyProtection="1">
      <alignment horizontal="center" vertical="center" wrapText="1"/>
      <protection hidden="1"/>
    </xf>
    <xf numFmtId="1" fontId="8" fillId="59" borderId="1" xfId="3" applyNumberFormat="1" applyFont="1" applyFill="1" applyBorder="1" applyAlignment="1" applyProtection="1">
      <alignment horizontal="center" vertical="center"/>
      <protection hidden="1"/>
    </xf>
    <xf numFmtId="172" fontId="31" fillId="59" borderId="1" xfId="5" applyNumberFormat="1" applyFont="1" applyFill="1" applyBorder="1" applyAlignment="1" applyProtection="1">
      <alignment horizontal="center" vertical="center" wrapText="1"/>
      <protection hidden="1"/>
    </xf>
    <xf numFmtId="1" fontId="8" fillId="60" borderId="1" xfId="3" applyNumberFormat="1" applyFont="1" applyFill="1" applyBorder="1" applyAlignment="1" applyProtection="1">
      <alignment horizontal="center" vertical="center"/>
      <protection hidden="1"/>
    </xf>
    <xf numFmtId="172" fontId="31" fillId="60" borderId="1" xfId="5" applyNumberFormat="1" applyFont="1" applyFill="1" applyBorder="1" applyAlignment="1" applyProtection="1">
      <alignment horizontal="center" vertical="center" wrapText="1"/>
      <protection hidden="1"/>
    </xf>
    <xf numFmtId="1" fontId="8" fillId="61" borderId="31" xfId="3" applyNumberFormat="1" applyFont="1" applyFill="1" applyBorder="1" applyAlignment="1" applyProtection="1">
      <alignment horizontal="center" vertical="center"/>
      <protection hidden="1"/>
    </xf>
    <xf numFmtId="172" fontId="31" fillId="61" borderId="31" xfId="5" applyNumberFormat="1" applyFont="1" applyFill="1" applyBorder="1" applyAlignment="1" applyProtection="1">
      <alignment horizontal="center" vertical="center" wrapText="1"/>
      <protection hidden="1"/>
    </xf>
    <xf numFmtId="1" fontId="8" fillId="61" borderId="1" xfId="3" applyNumberFormat="1" applyFont="1" applyFill="1" applyBorder="1" applyAlignment="1" applyProtection="1">
      <alignment horizontal="center" vertical="center"/>
      <protection hidden="1"/>
    </xf>
    <xf numFmtId="172" fontId="31" fillId="61" borderId="1" xfId="5" applyNumberFormat="1" applyFont="1" applyFill="1" applyBorder="1" applyAlignment="1" applyProtection="1">
      <alignment horizontal="center" vertical="center" wrapText="1"/>
      <protection hidden="1"/>
    </xf>
    <xf numFmtId="1" fontId="8" fillId="61" borderId="43" xfId="3" applyNumberFormat="1" applyFont="1" applyFill="1" applyBorder="1" applyAlignment="1" applyProtection="1">
      <alignment horizontal="center" vertical="center"/>
      <protection hidden="1"/>
    </xf>
    <xf numFmtId="172" fontId="31" fillId="61" borderId="43" xfId="5" applyNumberFormat="1" applyFont="1" applyFill="1" applyBorder="1" applyAlignment="1" applyProtection="1">
      <alignment horizontal="center" vertical="center" wrapText="1"/>
      <protection hidden="1"/>
    </xf>
    <xf numFmtId="1" fontId="8" fillId="62" borderId="31" xfId="3" applyNumberFormat="1" applyFont="1" applyFill="1" applyBorder="1" applyAlignment="1" applyProtection="1">
      <alignment horizontal="center" vertical="center"/>
      <protection hidden="1"/>
    </xf>
    <xf numFmtId="172" fontId="31" fillId="62" borderId="31" xfId="5" applyNumberFormat="1" applyFont="1" applyFill="1" applyBorder="1" applyAlignment="1" applyProtection="1">
      <alignment horizontal="center" vertical="center" wrapText="1"/>
      <protection hidden="1"/>
    </xf>
    <xf numFmtId="1" fontId="8" fillId="62" borderId="1" xfId="3" applyNumberFormat="1" applyFont="1" applyFill="1" applyBorder="1" applyAlignment="1" applyProtection="1">
      <alignment horizontal="center" vertical="center"/>
      <protection hidden="1"/>
    </xf>
    <xf numFmtId="172" fontId="31" fillId="62" borderId="1" xfId="5" applyNumberFormat="1" applyFont="1" applyFill="1" applyBorder="1" applyAlignment="1" applyProtection="1">
      <alignment horizontal="center" vertical="center" wrapText="1"/>
      <protection hidden="1"/>
    </xf>
    <xf numFmtId="1" fontId="8" fillId="62" borderId="43" xfId="3" applyNumberFormat="1" applyFont="1" applyFill="1" applyBorder="1" applyAlignment="1" applyProtection="1">
      <alignment horizontal="center" vertical="center"/>
      <protection hidden="1"/>
    </xf>
    <xf numFmtId="172" fontId="31" fillId="62" borderId="43" xfId="5" applyNumberFormat="1" applyFont="1" applyFill="1" applyBorder="1" applyAlignment="1" applyProtection="1">
      <alignment horizontal="center" vertical="center" wrapText="1"/>
      <protection hidden="1"/>
    </xf>
    <xf numFmtId="1" fontId="8" fillId="59" borderId="31" xfId="3" applyNumberFormat="1" applyFont="1" applyFill="1" applyBorder="1" applyAlignment="1" applyProtection="1">
      <alignment horizontal="center" vertical="center"/>
      <protection hidden="1"/>
    </xf>
    <xf numFmtId="172" fontId="31" fillId="59" borderId="31" xfId="5" applyNumberFormat="1" applyFont="1" applyFill="1" applyBorder="1" applyAlignment="1" applyProtection="1">
      <alignment horizontal="center" vertical="center" wrapText="1"/>
      <protection hidden="1"/>
    </xf>
    <xf numFmtId="1" fontId="8" fillId="59" borderId="43" xfId="3" applyNumberFormat="1" applyFont="1" applyFill="1" applyBorder="1" applyAlignment="1" applyProtection="1">
      <alignment horizontal="center" vertical="center"/>
      <protection hidden="1"/>
    </xf>
    <xf numFmtId="172" fontId="31" fillId="59" borderId="43" xfId="5" applyNumberFormat="1" applyFont="1" applyFill="1" applyBorder="1" applyAlignment="1" applyProtection="1">
      <alignment horizontal="center" vertical="center" wrapText="1"/>
      <protection hidden="1"/>
    </xf>
    <xf numFmtId="1" fontId="8" fillId="58" borderId="31" xfId="3" applyNumberFormat="1" applyFont="1" applyFill="1" applyBorder="1" applyAlignment="1" applyProtection="1">
      <alignment horizontal="center" vertical="center"/>
      <protection hidden="1"/>
    </xf>
    <xf numFmtId="172" fontId="31" fillId="58" borderId="31" xfId="5" applyNumberFormat="1" applyFont="1" applyFill="1" applyBorder="1" applyAlignment="1" applyProtection="1">
      <alignment horizontal="center" vertical="center" wrapText="1"/>
      <protection hidden="1"/>
    </xf>
    <xf numFmtId="1" fontId="8" fillId="58" borderId="43" xfId="3" applyNumberFormat="1" applyFont="1" applyFill="1" applyBorder="1" applyAlignment="1" applyProtection="1">
      <alignment horizontal="center" vertical="center"/>
      <protection hidden="1"/>
    </xf>
    <xf numFmtId="172" fontId="31" fillId="58" borderId="43" xfId="5" applyNumberFormat="1" applyFont="1" applyFill="1" applyBorder="1" applyAlignment="1" applyProtection="1">
      <alignment horizontal="center" vertical="center" wrapText="1"/>
      <protection hidden="1"/>
    </xf>
    <xf numFmtId="1" fontId="8" fillId="60" borderId="31" xfId="3" applyNumberFormat="1" applyFont="1" applyFill="1" applyBorder="1" applyAlignment="1" applyProtection="1">
      <alignment horizontal="center" vertical="center"/>
      <protection hidden="1"/>
    </xf>
    <xf numFmtId="172" fontId="31" fillId="60" borderId="31" xfId="5" applyNumberFormat="1" applyFont="1" applyFill="1" applyBorder="1" applyAlignment="1" applyProtection="1">
      <alignment horizontal="center" vertical="center" wrapText="1"/>
      <protection hidden="1"/>
    </xf>
    <xf numFmtId="1" fontId="8" fillId="60" borderId="43" xfId="3" applyNumberFormat="1" applyFont="1" applyFill="1" applyBorder="1" applyAlignment="1" applyProtection="1">
      <alignment horizontal="center" vertical="center"/>
      <protection hidden="1"/>
    </xf>
    <xf numFmtId="172" fontId="31" fillId="60" borderId="43" xfId="5" applyNumberFormat="1"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31" fillId="2" borderId="0" xfId="0" applyFont="1" applyFill="1" applyAlignment="1" applyProtection="1">
      <alignment horizontal="center" vertical="center"/>
      <protection hidden="1"/>
    </xf>
    <xf numFmtId="0" fontId="0" fillId="2" borderId="0" xfId="0" applyFill="1" applyAlignment="1">
      <alignment horizontal="center" vertical="center"/>
    </xf>
    <xf numFmtId="168" fontId="8" fillId="2" borderId="0" xfId="0" applyNumberFormat="1" applyFont="1" applyFill="1" applyAlignment="1" applyProtection="1">
      <alignment horizontal="center" vertical="center"/>
      <protection hidden="1"/>
    </xf>
    <xf numFmtId="170" fontId="8" fillId="2" borderId="0" xfId="0" applyNumberFormat="1" applyFont="1" applyFill="1" applyAlignment="1" applyProtection="1">
      <alignment horizontal="center" vertical="center"/>
      <protection hidden="1"/>
    </xf>
    <xf numFmtId="0" fontId="39" fillId="2" borderId="0" xfId="0" applyFont="1" applyFill="1" applyAlignment="1">
      <alignment horizontal="center" vertical="center"/>
    </xf>
    <xf numFmtId="0" fontId="39" fillId="2" borderId="0" xfId="0" applyFont="1" applyFill="1" applyAlignment="1">
      <alignment vertical="center"/>
    </xf>
    <xf numFmtId="0" fontId="39" fillId="0" borderId="0" xfId="0" applyFont="1" applyAlignment="1">
      <alignment vertical="center"/>
    </xf>
    <xf numFmtId="0" fontId="0" fillId="2" borderId="0" xfId="0" applyFill="1" applyProtection="1">
      <protection hidden="1"/>
    </xf>
    <xf numFmtId="0" fontId="0" fillId="2" borderId="0" xfId="0" applyFill="1" applyAlignment="1" applyProtection="1">
      <alignment horizontal="center" vertical="center"/>
      <protection hidden="1"/>
    </xf>
    <xf numFmtId="0" fontId="0" fillId="0" borderId="0" xfId="0" applyProtection="1">
      <protection hidden="1"/>
    </xf>
    <xf numFmtId="0" fontId="39" fillId="2" borderId="0" xfId="0" applyFont="1" applyFill="1" applyProtection="1">
      <protection hidden="1"/>
    </xf>
    <xf numFmtId="0" fontId="39" fillId="0" borderId="0" xfId="0" applyFont="1" applyProtection="1">
      <protection hidden="1"/>
    </xf>
    <xf numFmtId="0" fontId="39" fillId="2" borderId="0" xfId="0" applyFont="1" applyFill="1" applyAlignment="1" applyProtection="1">
      <alignment vertical="center"/>
      <protection hidden="1"/>
    </xf>
    <xf numFmtId="0" fontId="43" fillId="2" borderId="0" xfId="0" applyFont="1" applyFill="1" applyAlignment="1" applyProtection="1">
      <alignment vertical="center"/>
      <protection hidden="1"/>
    </xf>
    <xf numFmtId="0" fontId="43" fillId="0" borderId="0" xfId="0" applyFont="1" applyAlignment="1" applyProtection="1">
      <alignment vertical="center"/>
      <protection hidden="1"/>
    </xf>
    <xf numFmtId="0" fontId="43" fillId="2" borderId="0" xfId="0" applyFont="1" applyFill="1" applyAlignment="1" applyProtection="1">
      <alignment horizontal="left" vertical="center"/>
      <protection hidden="1"/>
    </xf>
    <xf numFmtId="0" fontId="0" fillId="2" borderId="0" xfId="0" applyFill="1" applyAlignment="1" applyProtection="1">
      <alignment vertical="center"/>
      <protection hidden="1"/>
    </xf>
    <xf numFmtId="0" fontId="0" fillId="0" borderId="0" xfId="0" applyAlignment="1" applyProtection="1">
      <alignment vertical="center"/>
      <protection hidden="1"/>
    </xf>
    <xf numFmtId="0" fontId="0" fillId="2" borderId="1" xfId="0" applyFill="1" applyBorder="1" applyAlignment="1" applyProtection="1">
      <alignment horizontal="center" vertical="center"/>
      <protection hidden="1"/>
    </xf>
    <xf numFmtId="0" fontId="39" fillId="2" borderId="0" xfId="0" applyFont="1" applyFill="1" applyAlignment="1">
      <alignment vertical="center" wrapText="1"/>
    </xf>
    <xf numFmtId="0" fontId="94" fillId="2" borderId="0" xfId="0" applyFont="1" applyFill="1" applyAlignment="1">
      <alignment vertical="center" wrapText="1"/>
    </xf>
    <xf numFmtId="0" fontId="39" fillId="2" borderId="0" xfId="0" applyFont="1" applyFill="1" applyAlignment="1" applyProtection="1">
      <alignment horizontal="center" vertical="center"/>
      <protection hidden="1"/>
    </xf>
    <xf numFmtId="0" fontId="39" fillId="0" borderId="0" xfId="0" applyFont="1" applyAlignment="1" applyProtection="1">
      <alignment vertical="center"/>
      <protection hidden="1"/>
    </xf>
    <xf numFmtId="9" fontId="39" fillId="2" borderId="0" xfId="0" applyNumberFormat="1" applyFont="1" applyFill="1" applyAlignment="1">
      <alignment horizontal="center" vertical="center"/>
    </xf>
    <xf numFmtId="0" fontId="94" fillId="2" borderId="0" xfId="0" applyFont="1" applyFill="1" applyAlignment="1">
      <alignment horizontal="center" vertical="center" wrapText="1"/>
    </xf>
    <xf numFmtId="175" fontId="39" fillId="65" borderId="38" xfId="26" applyNumberFormat="1" applyFont="1" applyFill="1" applyBorder="1" applyAlignment="1">
      <alignment horizontal="center" vertical="center" wrapText="1"/>
    </xf>
    <xf numFmtId="175" fontId="39" fillId="65" borderId="31" xfId="26" applyNumberFormat="1" applyFont="1" applyFill="1" applyBorder="1" applyAlignment="1">
      <alignment horizontal="center" vertical="center" wrapText="1"/>
    </xf>
    <xf numFmtId="175" fontId="39" fillId="65" borderId="30" xfId="2" applyNumberFormat="1" applyFont="1" applyFill="1" applyBorder="1" applyAlignment="1">
      <alignment horizontal="center" vertical="center" wrapText="1"/>
    </xf>
    <xf numFmtId="175" fontId="39" fillId="65" borderId="32" xfId="26" applyNumberFormat="1" applyFont="1" applyFill="1" applyBorder="1" applyAlignment="1">
      <alignment horizontal="center" vertical="center" wrapText="1"/>
    </xf>
    <xf numFmtId="175" fontId="39" fillId="65" borderId="33" xfId="26" applyNumberFormat="1" applyFont="1" applyFill="1" applyBorder="1" applyAlignment="1">
      <alignment horizontal="center" vertical="center" wrapText="1"/>
    </xf>
    <xf numFmtId="175" fontId="39" fillId="65" borderId="77" xfId="2" applyNumberFormat="1" applyFont="1" applyFill="1" applyBorder="1" applyAlignment="1">
      <alignment horizontal="center" vertical="center" wrapText="1"/>
    </xf>
    <xf numFmtId="175" fontId="39" fillId="65" borderId="63" xfId="26" applyNumberFormat="1" applyFont="1" applyFill="1" applyBorder="1" applyAlignment="1">
      <alignment vertical="center" wrapText="1"/>
    </xf>
    <xf numFmtId="10" fontId="39" fillId="65" borderId="63" xfId="2" applyNumberFormat="1" applyFont="1" applyFill="1" applyBorder="1" applyAlignment="1">
      <alignment horizontal="center" vertical="center" wrapText="1"/>
    </xf>
    <xf numFmtId="175" fontId="39" fillId="0" borderId="0" xfId="26" applyNumberFormat="1" applyFont="1" applyFill="1" applyAlignment="1">
      <alignment vertical="center" wrapText="1"/>
    </xf>
    <xf numFmtId="175" fontId="39" fillId="65" borderId="5" xfId="26" applyNumberFormat="1" applyFont="1" applyFill="1" applyBorder="1" applyAlignment="1">
      <alignment horizontal="center" vertical="center" wrapText="1"/>
    </xf>
    <xf numFmtId="175" fontId="39" fillId="65" borderId="1" xfId="26" applyNumberFormat="1" applyFont="1" applyFill="1" applyBorder="1" applyAlignment="1">
      <alignment horizontal="center" vertical="center" wrapText="1"/>
    </xf>
    <xf numFmtId="175" fontId="39" fillId="65" borderId="36" xfId="2" applyNumberFormat="1" applyFont="1" applyFill="1" applyBorder="1" applyAlignment="1">
      <alignment horizontal="center" vertical="center" wrapText="1"/>
    </xf>
    <xf numFmtId="175" fontId="39" fillId="65" borderId="4" xfId="26" applyNumberFormat="1" applyFont="1" applyFill="1" applyBorder="1" applyAlignment="1">
      <alignment horizontal="center" vertical="center" wrapText="1"/>
    </xf>
    <xf numFmtId="175" fontId="39" fillId="65" borderId="37" xfId="26" applyNumberFormat="1" applyFont="1" applyFill="1" applyBorder="1" applyAlignment="1">
      <alignment horizontal="center" vertical="center" wrapText="1"/>
    </xf>
    <xf numFmtId="175" fontId="39" fillId="65" borderId="10" xfId="2" applyNumberFormat="1" applyFont="1" applyFill="1" applyBorder="1" applyAlignment="1">
      <alignment horizontal="center" vertical="center" wrapText="1"/>
    </xf>
    <xf numFmtId="175" fontId="39" fillId="65" borderId="64" xfId="26" applyNumberFormat="1" applyFont="1" applyFill="1" applyBorder="1" applyAlignment="1">
      <alignment vertical="center" wrapText="1"/>
    </xf>
    <xf numFmtId="10" fontId="39" fillId="65" borderId="64" xfId="2" applyNumberFormat="1" applyFont="1" applyFill="1" applyBorder="1" applyAlignment="1">
      <alignment horizontal="center" vertical="center" wrapText="1"/>
    </xf>
    <xf numFmtId="175" fontId="39" fillId="65" borderId="44" xfId="26" applyNumberFormat="1" applyFont="1" applyFill="1" applyBorder="1" applyAlignment="1">
      <alignment horizontal="center" vertical="center" wrapText="1"/>
    </xf>
    <xf numFmtId="175" fontId="39" fillId="65" borderId="43" xfId="26" applyNumberFormat="1" applyFont="1" applyFill="1" applyBorder="1" applyAlignment="1">
      <alignment horizontal="center" vertical="center" wrapText="1"/>
    </xf>
    <xf numFmtId="175" fontId="39" fillId="65" borderId="47" xfId="2" applyNumberFormat="1" applyFont="1" applyFill="1" applyBorder="1" applyAlignment="1">
      <alignment horizontal="center" vertical="center" wrapText="1"/>
    </xf>
    <xf numFmtId="175" fontId="39" fillId="65" borderId="46" xfId="26" applyNumberFormat="1" applyFont="1" applyFill="1" applyBorder="1" applyAlignment="1">
      <alignment horizontal="center" vertical="center" wrapText="1"/>
    </xf>
    <xf numFmtId="175" fontId="39" fillId="65" borderId="48" xfId="26" applyNumberFormat="1" applyFont="1" applyFill="1" applyBorder="1" applyAlignment="1">
      <alignment horizontal="center" vertical="center" wrapText="1"/>
    </xf>
    <xf numFmtId="175" fontId="39" fillId="65" borderId="78" xfId="2" applyNumberFormat="1" applyFont="1" applyFill="1" applyBorder="1" applyAlignment="1">
      <alignment horizontal="center" vertical="center" wrapText="1"/>
    </xf>
    <xf numFmtId="175" fontId="39" fillId="65" borderId="65" xfId="26" applyNumberFormat="1" applyFont="1" applyFill="1" applyBorder="1" applyAlignment="1">
      <alignment vertical="center" wrapText="1"/>
    </xf>
    <xf numFmtId="10" fontId="39" fillId="65" borderId="65" xfId="2" applyNumberFormat="1" applyFont="1" applyFill="1" applyBorder="1" applyAlignment="1">
      <alignment horizontal="center" vertical="center" wrapText="1"/>
    </xf>
    <xf numFmtId="175" fontId="39" fillId="61" borderId="38" xfId="26" applyNumberFormat="1" applyFont="1" applyFill="1" applyBorder="1" applyAlignment="1">
      <alignment horizontal="center" vertical="center" wrapText="1"/>
    </xf>
    <xf numFmtId="175" fontId="39" fillId="61" borderId="31" xfId="26" applyNumberFormat="1" applyFont="1" applyFill="1" applyBorder="1" applyAlignment="1">
      <alignment horizontal="center" vertical="center" wrapText="1"/>
    </xf>
    <xf numFmtId="175" fontId="39" fillId="61" borderId="30" xfId="2" applyNumberFormat="1" applyFont="1" applyFill="1" applyBorder="1" applyAlignment="1">
      <alignment horizontal="center" vertical="center" wrapText="1"/>
    </xf>
    <xf numFmtId="175" fontId="39" fillId="61" borderId="32" xfId="26" applyNumberFormat="1" applyFont="1" applyFill="1" applyBorder="1" applyAlignment="1">
      <alignment horizontal="center" vertical="center" wrapText="1"/>
    </xf>
    <xf numFmtId="175" fontId="39" fillId="61" borderId="33" xfId="26" applyNumberFormat="1" applyFont="1" applyFill="1" applyBorder="1" applyAlignment="1">
      <alignment horizontal="center" vertical="center" wrapText="1"/>
    </xf>
    <xf numFmtId="175" fontId="39" fillId="61" borderId="63" xfId="2" applyNumberFormat="1" applyFont="1" applyFill="1" applyBorder="1" applyAlignment="1">
      <alignment horizontal="center" vertical="center" wrapText="1"/>
    </xf>
    <xf numFmtId="175" fontId="39" fillId="61" borderId="63" xfId="26" applyNumberFormat="1" applyFont="1" applyFill="1" applyBorder="1" applyAlignment="1">
      <alignment vertical="center" wrapText="1"/>
    </xf>
    <xf numFmtId="10" fontId="39" fillId="61" borderId="63" xfId="2" applyNumberFormat="1" applyFont="1" applyFill="1" applyBorder="1" applyAlignment="1">
      <alignment horizontal="center" vertical="center" wrapText="1"/>
    </xf>
    <xf numFmtId="175" fontId="39" fillId="61" borderId="14" xfId="26" applyNumberFormat="1" applyFont="1" applyFill="1" applyBorder="1" applyAlignment="1">
      <alignment horizontal="center" vertical="center" wrapText="1"/>
    </xf>
    <xf numFmtId="175" fontId="39" fillId="61" borderId="3" xfId="26" applyNumberFormat="1" applyFont="1" applyFill="1" applyBorder="1" applyAlignment="1">
      <alignment horizontal="center" vertical="center" wrapText="1"/>
    </xf>
    <xf numFmtId="175" fontId="39" fillId="61" borderId="49" xfId="2" applyNumberFormat="1" applyFont="1" applyFill="1" applyBorder="1" applyAlignment="1">
      <alignment horizontal="center" vertical="center" wrapText="1"/>
    </xf>
    <xf numFmtId="175" fontId="39" fillId="61" borderId="15" xfId="26" applyNumberFormat="1" applyFont="1" applyFill="1" applyBorder="1" applyAlignment="1">
      <alignment horizontal="center" vertical="center" wrapText="1"/>
    </xf>
    <xf numFmtId="175" fontId="39" fillId="61" borderId="62" xfId="26" applyNumberFormat="1" applyFont="1" applyFill="1" applyBorder="1" applyAlignment="1">
      <alignment horizontal="center" vertical="center" wrapText="1"/>
    </xf>
    <xf numFmtId="175" fontId="39" fillId="61" borderId="34" xfId="2" applyNumberFormat="1" applyFont="1" applyFill="1" applyBorder="1" applyAlignment="1">
      <alignment horizontal="center" vertical="center" wrapText="1"/>
    </xf>
    <xf numFmtId="175" fontId="39" fillId="61" borderId="34" xfId="26" applyNumberFormat="1" applyFont="1" applyFill="1" applyBorder="1" applyAlignment="1">
      <alignment vertical="center" wrapText="1"/>
    </xf>
    <xf numFmtId="10" fontId="39" fillId="61" borderId="34" xfId="2" applyNumberFormat="1" applyFont="1" applyFill="1" applyBorder="1" applyAlignment="1">
      <alignment horizontal="center" vertical="center" wrapText="1"/>
    </xf>
    <xf numFmtId="175" fontId="39" fillId="61" borderId="44" xfId="26" applyNumberFormat="1" applyFont="1" applyFill="1" applyBorder="1" applyAlignment="1">
      <alignment horizontal="center" vertical="center" wrapText="1"/>
    </xf>
    <xf numFmtId="175" fontId="39" fillId="61" borderId="43" xfId="26" applyNumberFormat="1" applyFont="1" applyFill="1" applyBorder="1" applyAlignment="1">
      <alignment horizontal="center" vertical="center" wrapText="1"/>
    </xf>
    <xf numFmtId="175" fontId="39" fillId="61" borderId="47" xfId="2" applyNumberFormat="1" applyFont="1" applyFill="1" applyBorder="1" applyAlignment="1">
      <alignment horizontal="center" vertical="center" wrapText="1"/>
    </xf>
    <xf numFmtId="175" fontId="39" fillId="61" borderId="46" xfId="26" applyNumberFormat="1" applyFont="1" applyFill="1" applyBorder="1" applyAlignment="1">
      <alignment horizontal="center" vertical="center" wrapText="1"/>
    </xf>
    <xf numFmtId="175" fontId="39" fillId="61" borderId="48" xfId="26" applyNumberFormat="1" applyFont="1" applyFill="1" applyBorder="1" applyAlignment="1">
      <alignment horizontal="center" vertical="center" wrapText="1"/>
    </xf>
    <xf numFmtId="175" fontId="39" fillId="61" borderId="65" xfId="2" applyNumberFormat="1" applyFont="1" applyFill="1" applyBorder="1" applyAlignment="1">
      <alignment horizontal="center" vertical="center" wrapText="1"/>
    </xf>
    <xf numFmtId="175" fontId="39" fillId="61" borderId="65" xfId="26" applyNumberFormat="1" applyFont="1" applyFill="1" applyBorder="1" applyAlignment="1">
      <alignment vertical="center" wrapText="1"/>
    </xf>
    <xf numFmtId="10" fontId="39" fillId="61" borderId="65" xfId="2" applyNumberFormat="1" applyFont="1" applyFill="1" applyBorder="1" applyAlignment="1">
      <alignment horizontal="center" vertical="center" wrapText="1"/>
    </xf>
    <xf numFmtId="175" fontId="39" fillId="66" borderId="38" xfId="26" applyNumberFormat="1" applyFont="1" applyFill="1" applyBorder="1" applyAlignment="1">
      <alignment horizontal="center" vertical="center" wrapText="1"/>
    </xf>
    <xf numFmtId="175" fontId="39" fillId="66" borderId="31" xfId="26" applyNumberFormat="1" applyFont="1" applyFill="1" applyBorder="1" applyAlignment="1">
      <alignment horizontal="center" vertical="center" wrapText="1"/>
    </xf>
    <xf numFmtId="175" fontId="39" fillId="66" borderId="30" xfId="2" applyNumberFormat="1" applyFont="1" applyFill="1" applyBorder="1" applyAlignment="1">
      <alignment horizontal="center" vertical="center" wrapText="1"/>
    </xf>
    <xf numFmtId="175" fontId="39" fillId="66" borderId="32" xfId="26" applyNumberFormat="1" applyFont="1" applyFill="1" applyBorder="1" applyAlignment="1">
      <alignment horizontal="center" vertical="center" wrapText="1"/>
    </xf>
    <xf numFmtId="175" fontId="39" fillId="66" borderId="33" xfId="26" applyNumberFormat="1" applyFont="1" applyFill="1" applyBorder="1" applyAlignment="1">
      <alignment horizontal="center" vertical="center" wrapText="1"/>
    </xf>
    <xf numFmtId="175" fontId="39" fillId="66" borderId="2" xfId="2" applyNumberFormat="1" applyFont="1" applyFill="1" applyBorder="1" applyAlignment="1">
      <alignment horizontal="center" vertical="center" wrapText="1"/>
    </xf>
    <xf numFmtId="175" fontId="39" fillId="66" borderId="62" xfId="26" applyNumberFormat="1" applyFont="1" applyFill="1" applyBorder="1" applyAlignment="1">
      <alignment horizontal="center" vertical="center" wrapText="1"/>
    </xf>
    <xf numFmtId="175" fontId="39" fillId="66" borderId="2" xfId="26" applyNumberFormat="1" applyFont="1" applyFill="1" applyBorder="1" applyAlignment="1">
      <alignment vertical="center" wrapText="1"/>
    </xf>
    <xf numFmtId="10" fontId="39" fillId="67" borderId="63" xfId="2" applyNumberFormat="1" applyFont="1" applyFill="1" applyBorder="1" applyAlignment="1">
      <alignment horizontal="center" vertical="center" wrapText="1"/>
    </xf>
    <xf numFmtId="175" fontId="39" fillId="67" borderId="32" xfId="26" applyNumberFormat="1" applyFont="1" applyFill="1" applyBorder="1" applyAlignment="1">
      <alignment horizontal="center" vertical="center" wrapText="1"/>
    </xf>
    <xf numFmtId="175" fontId="39" fillId="66" borderId="5" xfId="26" applyNumberFormat="1" applyFont="1" applyFill="1" applyBorder="1" applyAlignment="1">
      <alignment horizontal="center" vertical="center" wrapText="1"/>
    </xf>
    <xf numFmtId="175" fontId="39" fillId="66" borderId="1" xfId="26" applyNumberFormat="1" applyFont="1" applyFill="1" applyBorder="1" applyAlignment="1">
      <alignment horizontal="center" vertical="center" wrapText="1"/>
    </xf>
    <xf numFmtId="175" fontId="39" fillId="66" borderId="36" xfId="2" applyNumberFormat="1" applyFont="1" applyFill="1" applyBorder="1" applyAlignment="1">
      <alignment horizontal="center" vertical="center" wrapText="1"/>
    </xf>
    <xf numFmtId="175" fontId="39" fillId="66" borderId="4" xfId="26" applyNumberFormat="1" applyFont="1" applyFill="1" applyBorder="1" applyAlignment="1">
      <alignment horizontal="center" vertical="center" wrapText="1"/>
    </xf>
    <xf numFmtId="175" fontId="39" fillId="66" borderId="37" xfId="26" applyNumberFormat="1" applyFont="1" applyFill="1" applyBorder="1" applyAlignment="1">
      <alignment horizontal="center" vertical="center" wrapText="1"/>
    </xf>
    <xf numFmtId="175" fontId="39" fillId="66" borderId="10" xfId="2" applyNumberFormat="1" applyFont="1" applyFill="1" applyBorder="1" applyAlignment="1">
      <alignment horizontal="center" vertical="center" wrapText="1"/>
    </xf>
    <xf numFmtId="175" fontId="39" fillId="66" borderId="10" xfId="26" applyNumberFormat="1" applyFont="1" applyFill="1" applyBorder="1" applyAlignment="1">
      <alignment vertical="center" wrapText="1"/>
    </xf>
    <xf numFmtId="10" fontId="39" fillId="67" borderId="64" xfId="2" applyNumberFormat="1" applyFont="1" applyFill="1" applyBorder="1" applyAlignment="1">
      <alignment horizontal="center" vertical="center" wrapText="1"/>
    </xf>
    <xf numFmtId="175" fontId="39" fillId="67" borderId="4" xfId="26" applyNumberFormat="1" applyFont="1" applyFill="1" applyBorder="1" applyAlignment="1">
      <alignment horizontal="center" vertical="center" wrapText="1"/>
    </xf>
    <xf numFmtId="175" fontId="39" fillId="66" borderId="44" xfId="26" applyNumberFormat="1" applyFont="1" applyFill="1" applyBorder="1" applyAlignment="1">
      <alignment horizontal="center" vertical="center" wrapText="1"/>
    </xf>
    <xf numFmtId="175" fontId="39" fillId="66" borderId="43" xfId="26" applyNumberFormat="1" applyFont="1" applyFill="1" applyBorder="1" applyAlignment="1">
      <alignment horizontal="center" vertical="center" wrapText="1"/>
    </xf>
    <xf numFmtId="175" fontId="39" fillId="66" borderId="47" xfId="2" applyNumberFormat="1" applyFont="1" applyFill="1" applyBorder="1" applyAlignment="1">
      <alignment horizontal="center" vertical="center" wrapText="1"/>
    </xf>
    <xf numFmtId="175" fontId="39" fillId="66" borderId="46" xfId="26" applyNumberFormat="1" applyFont="1" applyFill="1" applyBorder="1" applyAlignment="1">
      <alignment horizontal="center" vertical="center" wrapText="1"/>
    </xf>
    <xf numFmtId="175" fontId="39" fillId="66" borderId="48" xfId="26" applyNumberFormat="1" applyFont="1" applyFill="1" applyBorder="1" applyAlignment="1">
      <alignment horizontal="center" vertical="center" wrapText="1"/>
    </xf>
    <xf numFmtId="10" fontId="39" fillId="67" borderId="65" xfId="2" applyNumberFormat="1" applyFont="1" applyFill="1" applyBorder="1" applyAlignment="1">
      <alignment horizontal="center" vertical="center" wrapText="1"/>
    </xf>
    <xf numFmtId="175" fontId="39" fillId="67" borderId="46" xfId="26" applyNumberFormat="1" applyFont="1" applyFill="1" applyBorder="1" applyAlignment="1">
      <alignment horizontal="center" vertical="center" wrapText="1"/>
    </xf>
    <xf numFmtId="175" fontId="39" fillId="68" borderId="38" xfId="26" applyNumberFormat="1" applyFont="1" applyFill="1" applyBorder="1" applyAlignment="1">
      <alignment horizontal="center" vertical="center" wrapText="1"/>
    </xf>
    <xf numFmtId="175" fontId="39" fillId="68" borderId="31" xfId="26" applyNumberFormat="1" applyFont="1" applyFill="1" applyBorder="1" applyAlignment="1">
      <alignment horizontal="center" vertical="center" wrapText="1"/>
    </xf>
    <xf numFmtId="175" fontId="39" fillId="68" borderId="30" xfId="2" applyNumberFormat="1" applyFont="1" applyFill="1" applyBorder="1" applyAlignment="1">
      <alignment horizontal="center" vertical="center" wrapText="1"/>
    </xf>
    <xf numFmtId="175" fontId="39" fillId="68" borderId="32" xfId="26" applyNumberFormat="1" applyFont="1" applyFill="1" applyBorder="1" applyAlignment="1">
      <alignment horizontal="center" vertical="center" wrapText="1"/>
    </xf>
    <xf numFmtId="175" fontId="39" fillId="68" borderId="33" xfId="26" applyNumberFormat="1" applyFont="1" applyFill="1" applyBorder="1" applyAlignment="1">
      <alignment horizontal="center" vertical="center" wrapText="1"/>
    </xf>
    <xf numFmtId="175" fontId="39" fillId="68" borderId="63" xfId="2" applyNumberFormat="1" applyFont="1" applyFill="1" applyBorder="1" applyAlignment="1">
      <alignment horizontal="center" vertical="center" wrapText="1"/>
    </xf>
    <xf numFmtId="175" fontId="39" fillId="68" borderId="63" xfId="26" applyNumberFormat="1" applyFont="1" applyFill="1" applyBorder="1" applyAlignment="1">
      <alignment vertical="center" wrapText="1"/>
    </xf>
    <xf numFmtId="10" fontId="39" fillId="68" borderId="63" xfId="2" applyNumberFormat="1" applyFont="1" applyFill="1" applyBorder="1" applyAlignment="1">
      <alignment horizontal="center" vertical="center" wrapText="1"/>
    </xf>
    <xf numFmtId="175" fontId="39" fillId="68" borderId="5" xfId="26" applyNumberFormat="1" applyFont="1" applyFill="1" applyBorder="1" applyAlignment="1">
      <alignment horizontal="center" vertical="center" wrapText="1"/>
    </xf>
    <xf numFmtId="175" fontId="39" fillId="68" borderId="1" xfId="26" applyNumberFormat="1" applyFont="1" applyFill="1" applyBorder="1" applyAlignment="1">
      <alignment horizontal="center" vertical="center" wrapText="1"/>
    </xf>
    <xf numFmtId="175" fontId="39" fillId="68" borderId="36" xfId="2" applyNumberFormat="1" applyFont="1" applyFill="1" applyBorder="1" applyAlignment="1">
      <alignment horizontal="center" vertical="center" wrapText="1"/>
    </xf>
    <xf numFmtId="175" fontId="39" fillId="68" borderId="4" xfId="26" applyNumberFormat="1" applyFont="1" applyFill="1" applyBorder="1" applyAlignment="1">
      <alignment horizontal="center" vertical="center" wrapText="1"/>
    </xf>
    <xf numFmtId="175" fontId="39" fillId="68" borderId="37" xfId="26" applyNumberFormat="1" applyFont="1" applyFill="1" applyBorder="1" applyAlignment="1">
      <alignment horizontal="center" vertical="center" wrapText="1"/>
    </xf>
    <xf numFmtId="175" fontId="39" fillId="68" borderId="64" xfId="2" applyNumberFormat="1" applyFont="1" applyFill="1" applyBorder="1" applyAlignment="1">
      <alignment horizontal="center" vertical="center" wrapText="1"/>
    </xf>
    <xf numFmtId="175" fontId="39" fillId="68" borderId="64" xfId="26" applyNumberFormat="1" applyFont="1" applyFill="1" applyBorder="1" applyAlignment="1">
      <alignment vertical="center" wrapText="1"/>
    </xf>
    <xf numFmtId="10" fontId="39" fillId="68" borderId="64" xfId="2" applyNumberFormat="1" applyFont="1" applyFill="1" applyBorder="1" applyAlignment="1">
      <alignment horizontal="center" vertical="center" wrapText="1"/>
    </xf>
    <xf numFmtId="0" fontId="39" fillId="0" borderId="0" xfId="0" applyFont="1" applyAlignment="1">
      <alignment horizontal="center" vertical="center"/>
    </xf>
    <xf numFmtId="9" fontId="39" fillId="0" borderId="0" xfId="0" applyNumberFormat="1" applyFont="1" applyAlignment="1">
      <alignment horizontal="center" vertical="center"/>
    </xf>
    <xf numFmtId="0" fontId="39" fillId="2" borderId="8"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2" xfId="0" applyFont="1" applyFill="1" applyBorder="1" applyAlignment="1">
      <alignment horizontal="center" vertical="center"/>
    </xf>
    <xf numFmtId="0" fontId="77" fillId="2" borderId="0" xfId="0" applyFont="1" applyFill="1" applyProtection="1">
      <protection hidden="1"/>
    </xf>
    <xf numFmtId="9" fontId="94" fillId="2" borderId="0" xfId="2" applyFont="1" applyFill="1" applyProtection="1">
      <protection hidden="1"/>
    </xf>
    <xf numFmtId="9" fontId="95" fillId="2" borderId="0" xfId="2" applyFont="1" applyFill="1" applyAlignment="1" applyProtection="1">
      <alignment vertical="center"/>
      <protection hidden="1"/>
    </xf>
    <xf numFmtId="0" fontId="94" fillId="2" borderId="0" xfId="0" applyFont="1" applyFill="1" applyAlignment="1" applyProtection="1">
      <alignment vertical="center"/>
      <protection hidden="1"/>
    </xf>
    <xf numFmtId="9" fontId="94" fillId="2" borderId="0" xfId="2" applyFont="1" applyFill="1" applyAlignment="1" applyProtection="1">
      <alignment vertical="center"/>
      <protection hidden="1"/>
    </xf>
    <xf numFmtId="0" fontId="96" fillId="2" borderId="0" xfId="0" applyFont="1" applyFill="1" applyAlignment="1" applyProtection="1">
      <alignment vertical="center"/>
      <protection hidden="1"/>
    </xf>
    <xf numFmtId="0" fontId="94" fillId="2" borderId="0" xfId="0" applyFont="1" applyFill="1" applyAlignment="1">
      <alignment vertical="center"/>
    </xf>
    <xf numFmtId="9" fontId="94" fillId="2" borderId="0" xfId="2" applyFont="1" applyFill="1" applyAlignment="1">
      <alignment vertical="center"/>
    </xf>
    <xf numFmtId="0" fontId="94" fillId="23" borderId="9" xfId="0" applyFont="1" applyFill="1" applyBorder="1" applyAlignment="1">
      <alignment horizontal="center" vertical="center" wrapText="1"/>
    </xf>
    <xf numFmtId="0" fontId="94" fillId="10" borderId="6" xfId="0" applyFont="1" applyFill="1" applyBorder="1" applyAlignment="1">
      <alignment horizontal="center" vertical="center" wrapText="1"/>
    </xf>
    <xf numFmtId="0" fontId="94" fillId="23" borderId="6" xfId="0" applyFont="1" applyFill="1" applyBorder="1" applyAlignment="1">
      <alignment horizontal="center" vertical="center" wrapText="1"/>
    </xf>
    <xf numFmtId="0" fontId="94" fillId="25" borderId="6" xfId="0" applyFont="1" applyFill="1" applyBorder="1" applyAlignment="1">
      <alignment horizontal="center" vertical="center" wrapText="1"/>
    </xf>
    <xf numFmtId="0" fontId="94" fillId="24" borderId="6" xfId="0" applyFont="1" applyFill="1" applyBorder="1" applyAlignment="1">
      <alignment horizontal="center" vertical="center" wrapText="1"/>
    </xf>
    <xf numFmtId="0" fontId="94" fillId="16" borderId="6" xfId="0" applyFont="1" applyFill="1" applyBorder="1" applyAlignment="1">
      <alignment horizontal="center" vertical="center" wrapText="1"/>
    </xf>
    <xf numFmtId="0" fontId="94" fillId="22" borderId="6" xfId="0" applyFont="1" applyFill="1" applyBorder="1" applyAlignment="1">
      <alignment horizontal="center" vertical="center" wrapText="1"/>
    </xf>
    <xf numFmtId="0" fontId="94" fillId="3" borderId="6" xfId="0" applyFont="1" applyFill="1" applyBorder="1" applyAlignment="1">
      <alignment horizontal="center" vertical="center" wrapText="1"/>
    </xf>
    <xf numFmtId="0" fontId="39" fillId="21" borderId="0" xfId="0" applyFont="1" applyFill="1" applyAlignment="1">
      <alignment vertical="center"/>
    </xf>
    <xf numFmtId="0" fontId="94" fillId="0" borderId="0" xfId="0" applyFont="1" applyAlignment="1">
      <alignment vertical="center"/>
    </xf>
    <xf numFmtId="9" fontId="94" fillId="0" borderId="0" xfId="2" applyFont="1" applyAlignment="1">
      <alignment vertical="center"/>
    </xf>
    <xf numFmtId="175" fontId="39" fillId="68" borderId="9" xfId="26" applyNumberFormat="1" applyFont="1" applyFill="1" applyBorder="1" applyAlignment="1">
      <alignment horizontal="center" vertical="center" wrapText="1"/>
    </xf>
    <xf numFmtId="175" fontId="39" fillId="68" borderId="6" xfId="26" applyNumberFormat="1" applyFont="1" applyFill="1" applyBorder="1" applyAlignment="1">
      <alignment horizontal="center" vertical="center" wrapText="1"/>
    </xf>
    <xf numFmtId="175" fontId="39" fillId="68" borderId="50" xfId="2" applyNumberFormat="1" applyFont="1" applyFill="1" applyBorder="1" applyAlignment="1">
      <alignment horizontal="center" vertical="center" wrapText="1"/>
    </xf>
    <xf numFmtId="175" fontId="39" fillId="68" borderId="7" xfId="26" applyNumberFormat="1" applyFont="1" applyFill="1" applyBorder="1" applyAlignment="1">
      <alignment horizontal="center" vertical="center" wrapText="1"/>
    </xf>
    <xf numFmtId="175" fontId="39" fillId="68" borderId="52" xfId="26" applyNumberFormat="1" applyFont="1" applyFill="1" applyBorder="1" applyAlignment="1">
      <alignment horizontal="center" vertical="center" wrapText="1"/>
    </xf>
    <xf numFmtId="175" fontId="39" fillId="68" borderId="82" xfId="2" applyNumberFormat="1" applyFont="1" applyFill="1" applyBorder="1" applyAlignment="1">
      <alignment horizontal="center" vertical="center" wrapText="1"/>
    </xf>
    <xf numFmtId="175" fontId="39" fillId="68" borderId="82" xfId="26" applyNumberFormat="1" applyFont="1" applyFill="1" applyBorder="1" applyAlignment="1">
      <alignment vertical="center" wrapText="1"/>
    </xf>
    <xf numFmtId="10" fontId="39" fillId="68" borderId="82" xfId="2" applyNumberFormat="1" applyFont="1" applyFill="1" applyBorder="1" applyAlignment="1">
      <alignment horizontal="center" vertical="center" wrapText="1"/>
    </xf>
    <xf numFmtId="175" fontId="39" fillId="69" borderId="38" xfId="2" applyNumberFormat="1" applyFont="1" applyFill="1" applyBorder="1" applyAlignment="1">
      <alignment horizontal="center" vertical="center" wrapText="1"/>
    </xf>
    <xf numFmtId="175" fontId="39" fillId="69" borderId="31" xfId="2" applyNumberFormat="1" applyFont="1" applyFill="1" applyBorder="1" applyAlignment="1">
      <alignment horizontal="center" vertical="center" wrapText="1"/>
    </xf>
    <xf numFmtId="175" fontId="39" fillId="69" borderId="32" xfId="26" applyNumberFormat="1" applyFont="1" applyFill="1" applyBorder="1" applyAlignment="1">
      <alignment horizontal="center" vertical="center" wrapText="1"/>
    </xf>
    <xf numFmtId="175" fontId="39" fillId="69" borderId="30" xfId="2" applyNumberFormat="1" applyFont="1" applyFill="1" applyBorder="1" applyAlignment="1">
      <alignment horizontal="center" vertical="center" wrapText="1"/>
    </xf>
    <xf numFmtId="175" fontId="39" fillId="69" borderId="33" xfId="26" applyNumberFormat="1" applyFont="1" applyFill="1" applyBorder="1" applyAlignment="1">
      <alignment horizontal="center" vertical="center" wrapText="1"/>
    </xf>
    <xf numFmtId="175" fontId="39" fillId="69" borderId="44" xfId="2" applyNumberFormat="1" applyFont="1" applyFill="1" applyBorder="1" applyAlignment="1">
      <alignment horizontal="center" vertical="center" wrapText="1"/>
    </xf>
    <xf numFmtId="175" fontId="39" fillId="69" borderId="43" xfId="2" applyNumberFormat="1" applyFont="1" applyFill="1" applyBorder="1" applyAlignment="1">
      <alignment horizontal="center" vertical="center" wrapText="1"/>
    </xf>
    <xf numFmtId="175" fontId="39" fillId="69" borderId="77" xfId="2" applyNumberFormat="1" applyFont="1" applyFill="1" applyBorder="1" applyAlignment="1">
      <alignment horizontal="center" vertical="center" wrapText="1"/>
    </xf>
    <xf numFmtId="175" fontId="39" fillId="69" borderId="77" xfId="26" applyNumberFormat="1" applyFont="1" applyFill="1" applyBorder="1" applyAlignment="1">
      <alignment vertical="center" wrapText="1"/>
    </xf>
    <xf numFmtId="175" fontId="39" fillId="71" borderId="38" xfId="26" applyNumberFormat="1" applyFont="1" applyFill="1" applyBorder="1" applyAlignment="1">
      <alignment horizontal="center" vertical="center" wrapText="1"/>
    </xf>
    <xf numFmtId="175" fontId="39" fillId="71" borderId="31" xfId="26" applyNumberFormat="1" applyFont="1" applyFill="1" applyBorder="1" applyAlignment="1">
      <alignment horizontal="center" vertical="center" wrapText="1"/>
    </xf>
    <xf numFmtId="9" fontId="10" fillId="71" borderId="36" xfId="26" applyFont="1" applyFill="1" applyBorder="1" applyAlignment="1">
      <alignment horizontal="left" vertical="center" wrapText="1"/>
    </xf>
    <xf numFmtId="175" fontId="39" fillId="71" borderId="5" xfId="26" applyNumberFormat="1" applyFont="1" applyFill="1" applyBorder="1" applyAlignment="1">
      <alignment horizontal="center" vertical="center" wrapText="1"/>
    </xf>
    <xf numFmtId="175" fontId="39" fillId="71" borderId="1" xfId="26" applyNumberFormat="1" applyFont="1" applyFill="1" applyBorder="1" applyAlignment="1">
      <alignment horizontal="center" vertical="center" wrapText="1"/>
    </xf>
    <xf numFmtId="9" fontId="10" fillId="71" borderId="47" xfId="26" applyFont="1" applyFill="1" applyBorder="1" applyAlignment="1">
      <alignment horizontal="left" vertical="center" wrapText="1"/>
    </xf>
    <xf numFmtId="175" fontId="39" fillId="71" borderId="44" xfId="26" applyNumberFormat="1" applyFont="1" applyFill="1" applyBorder="1" applyAlignment="1">
      <alignment horizontal="center" vertical="center" wrapText="1"/>
    </xf>
    <xf numFmtId="175" fontId="39" fillId="71" borderId="43" xfId="26" applyNumberFormat="1" applyFont="1" applyFill="1" applyBorder="1" applyAlignment="1">
      <alignment horizontal="center" vertical="center" wrapText="1"/>
    </xf>
    <xf numFmtId="175" fontId="39" fillId="72" borderId="38" xfId="26" applyNumberFormat="1" applyFont="1" applyFill="1" applyBorder="1" applyAlignment="1">
      <alignment horizontal="center" vertical="center" wrapText="1"/>
    </xf>
    <xf numFmtId="175" fontId="39" fillId="72" borderId="31" xfId="26" applyNumberFormat="1" applyFont="1" applyFill="1" applyBorder="1" applyAlignment="1">
      <alignment horizontal="center" vertical="center" wrapText="1"/>
    </xf>
    <xf numFmtId="175" fontId="39" fillId="72" borderId="5" xfId="26" applyNumberFormat="1" applyFont="1" applyFill="1" applyBorder="1" applyAlignment="1">
      <alignment horizontal="center" vertical="center" wrapText="1"/>
    </xf>
    <xf numFmtId="175" fontId="39" fillId="72" borderId="1" xfId="26" applyNumberFormat="1" applyFont="1" applyFill="1" applyBorder="1" applyAlignment="1">
      <alignment horizontal="center" vertical="center" wrapText="1"/>
    </xf>
    <xf numFmtId="175" fontId="39" fillId="74" borderId="38" xfId="26" applyNumberFormat="1" applyFont="1" applyFill="1" applyBorder="1" applyAlignment="1">
      <alignment horizontal="center" vertical="center" wrapText="1"/>
    </xf>
    <xf numFmtId="175" fontId="39" fillId="74" borderId="31" xfId="26" applyNumberFormat="1" applyFont="1" applyFill="1" applyBorder="1" applyAlignment="1">
      <alignment horizontal="center" vertical="center" wrapText="1"/>
    </xf>
    <xf numFmtId="175" fontId="39" fillId="74" borderId="44" xfId="26" applyNumberFormat="1" applyFont="1" applyFill="1" applyBorder="1" applyAlignment="1">
      <alignment horizontal="center" vertical="center" wrapText="1"/>
    </xf>
    <xf numFmtId="175" fontId="39" fillId="74" borderId="43" xfId="26" applyNumberFormat="1" applyFont="1" applyFill="1" applyBorder="1" applyAlignment="1">
      <alignment horizontal="center" vertical="center" wrapText="1"/>
    </xf>
    <xf numFmtId="9" fontId="10" fillId="72" borderId="36" xfId="26" applyFont="1" applyFill="1" applyBorder="1" applyAlignment="1">
      <alignment horizontal="left" vertical="center" wrapText="1"/>
    </xf>
    <xf numFmtId="9" fontId="10" fillId="72" borderId="47" xfId="26" applyFont="1" applyFill="1" applyBorder="1" applyAlignment="1">
      <alignment horizontal="left" vertical="center" wrapText="1"/>
    </xf>
    <xf numFmtId="175" fontId="39" fillId="72" borderId="44" xfId="26" applyNumberFormat="1" applyFont="1" applyFill="1" applyBorder="1" applyAlignment="1">
      <alignment horizontal="center" vertical="center" wrapText="1"/>
    </xf>
    <xf numFmtId="175" fontId="39" fillId="72" borderId="43" xfId="26" applyNumberFormat="1" applyFont="1" applyFill="1" applyBorder="1" applyAlignment="1">
      <alignment horizontal="center" vertical="center" wrapText="1"/>
    </xf>
    <xf numFmtId="175" fontId="39" fillId="69" borderId="50" xfId="2" applyNumberFormat="1" applyFont="1" applyFill="1" applyBorder="1" applyAlignment="1">
      <alignment horizontal="center" vertical="center" wrapText="1"/>
    </xf>
    <xf numFmtId="175" fontId="39" fillId="69" borderId="7" xfId="26" applyNumberFormat="1" applyFont="1" applyFill="1" applyBorder="1" applyAlignment="1">
      <alignment horizontal="center" vertical="center" wrapText="1"/>
    </xf>
    <xf numFmtId="175" fontId="39" fillId="69" borderId="6" xfId="2" applyNumberFormat="1" applyFont="1" applyFill="1" applyBorder="1" applyAlignment="1">
      <alignment horizontal="center" vertical="center" wrapText="1"/>
    </xf>
    <xf numFmtId="175" fontId="39" fillId="69" borderId="9" xfId="2" applyNumberFormat="1" applyFont="1" applyFill="1" applyBorder="1" applyAlignment="1">
      <alignment horizontal="center" vertical="center" wrapText="1"/>
    </xf>
    <xf numFmtId="175" fontId="39" fillId="69" borderId="52" xfId="26" applyNumberFormat="1" applyFont="1" applyFill="1" applyBorder="1" applyAlignment="1">
      <alignment horizontal="center" vertical="center" wrapText="1"/>
    </xf>
    <xf numFmtId="175" fontId="39" fillId="69" borderId="8" xfId="2" applyNumberFormat="1" applyFont="1" applyFill="1" applyBorder="1" applyAlignment="1">
      <alignment horizontal="center" vertical="center" wrapText="1"/>
    </xf>
    <xf numFmtId="175" fontId="39" fillId="69" borderId="8" xfId="26" applyNumberFormat="1" applyFont="1" applyFill="1" applyBorder="1" applyAlignment="1">
      <alignment vertical="center" wrapText="1"/>
    </xf>
    <xf numFmtId="0" fontId="39" fillId="0" borderId="1" xfId="0" applyFont="1" applyBorder="1" applyAlignment="1">
      <alignment vertical="center"/>
    </xf>
    <xf numFmtId="0" fontId="39" fillId="0" borderId="3" xfId="0" applyFont="1" applyBorder="1" applyAlignment="1">
      <alignment vertical="center"/>
    </xf>
    <xf numFmtId="0" fontId="39" fillId="71" borderId="30" xfId="0" applyFont="1" applyFill="1" applyBorder="1" applyAlignment="1">
      <alignment vertical="center"/>
    </xf>
    <xf numFmtId="0" fontId="39" fillId="71" borderId="33" xfId="0" applyFont="1" applyFill="1" applyBorder="1" applyAlignment="1">
      <alignment vertical="center"/>
    </xf>
    <xf numFmtId="0" fontId="39" fillId="71" borderId="36" xfId="0" applyFont="1" applyFill="1" applyBorder="1" applyAlignment="1">
      <alignment vertical="center"/>
    </xf>
    <xf numFmtId="0" fontId="39" fillId="71" borderId="37" xfId="0" applyFont="1" applyFill="1" applyBorder="1" applyAlignment="1">
      <alignment vertical="center"/>
    </xf>
    <xf numFmtId="0" fontId="39" fillId="71" borderId="47" xfId="0" applyFont="1" applyFill="1" applyBorder="1" applyAlignment="1">
      <alignment vertical="center"/>
    </xf>
    <xf numFmtId="0" fontId="39" fillId="71" borderId="48" xfId="0" applyFont="1" applyFill="1" applyBorder="1" applyAlignment="1">
      <alignment vertical="center"/>
    </xf>
    <xf numFmtId="0" fontId="39" fillId="72" borderId="30" xfId="0" applyFont="1" applyFill="1" applyBorder="1" applyAlignment="1">
      <alignment vertical="center"/>
    </xf>
    <xf numFmtId="0" fontId="39" fillId="72" borderId="33" xfId="0" applyFont="1" applyFill="1" applyBorder="1" applyAlignment="1">
      <alignment vertical="center"/>
    </xf>
    <xf numFmtId="0" fontId="39" fillId="72" borderId="36" xfId="0" applyFont="1" applyFill="1" applyBorder="1" applyAlignment="1">
      <alignment vertical="center"/>
    </xf>
    <xf numFmtId="0" fontId="39" fillId="72" borderId="37" xfId="0" applyFont="1" applyFill="1" applyBorder="1" applyAlignment="1">
      <alignment vertical="center"/>
    </xf>
    <xf numFmtId="0" fontId="39" fillId="72" borderId="47" xfId="0" applyFont="1" applyFill="1" applyBorder="1" applyAlignment="1">
      <alignment vertical="center"/>
    </xf>
    <xf numFmtId="0" fontId="39" fillId="72" borderId="48" xfId="0" applyFont="1" applyFill="1" applyBorder="1" applyAlignment="1">
      <alignment vertical="center"/>
    </xf>
    <xf numFmtId="0" fontId="39" fillId="74" borderId="49" xfId="0" applyFont="1" applyFill="1" applyBorder="1" applyAlignment="1">
      <alignment vertical="center"/>
    </xf>
    <xf numFmtId="0" fontId="39" fillId="74" borderId="62" xfId="0" applyFont="1" applyFill="1" applyBorder="1" applyAlignment="1">
      <alignment vertical="center"/>
    </xf>
    <xf numFmtId="0" fontId="39" fillId="74" borderId="47" xfId="0" applyFont="1" applyFill="1" applyBorder="1" applyAlignment="1">
      <alignment vertical="center"/>
    </xf>
    <xf numFmtId="0" fontId="39" fillId="74" borderId="48" xfId="0" applyFont="1" applyFill="1" applyBorder="1" applyAlignment="1">
      <alignment vertical="center"/>
    </xf>
    <xf numFmtId="0" fontId="39" fillId="0" borderId="1" xfId="0" applyFont="1" applyBorder="1" applyAlignment="1">
      <alignment horizontal="center" vertical="center"/>
    </xf>
    <xf numFmtId="0" fontId="39" fillId="74" borderId="30" xfId="0" applyFont="1" applyFill="1" applyBorder="1" applyAlignment="1">
      <alignment vertical="center"/>
    </xf>
    <xf numFmtId="0" fontId="39" fillId="71" borderId="32" xfId="0" applyFont="1" applyFill="1" applyBorder="1" applyAlignment="1">
      <alignment vertical="center"/>
    </xf>
    <xf numFmtId="0" fontId="39" fillId="71" borderId="4" xfId="0" applyFont="1" applyFill="1" applyBorder="1" applyAlignment="1">
      <alignment vertical="center"/>
    </xf>
    <xf numFmtId="0" fontId="39" fillId="71" borderId="46" xfId="0" applyFont="1" applyFill="1" applyBorder="1" applyAlignment="1">
      <alignment vertical="center"/>
    </xf>
    <xf numFmtId="0" fontId="39" fillId="72" borderId="32" xfId="0" applyFont="1" applyFill="1" applyBorder="1" applyAlignment="1">
      <alignment vertical="center"/>
    </xf>
    <xf numFmtId="0" fontId="39" fillId="72" borderId="4" xfId="0" applyFont="1" applyFill="1" applyBorder="1" applyAlignment="1">
      <alignment vertical="center"/>
    </xf>
    <xf numFmtId="0" fontId="39" fillId="72" borderId="46" xfId="0" applyFont="1" applyFill="1" applyBorder="1" applyAlignment="1">
      <alignment vertical="center"/>
    </xf>
    <xf numFmtId="0" fontId="39" fillId="74" borderId="32" xfId="0" applyFont="1" applyFill="1" applyBorder="1" applyAlignment="1">
      <alignment vertical="center"/>
    </xf>
    <xf numFmtId="0" fontId="39" fillId="74" borderId="46" xfId="0" applyFont="1" applyFill="1" applyBorder="1" applyAlignment="1">
      <alignment vertical="center"/>
    </xf>
    <xf numFmtId="0" fontId="39" fillId="73" borderId="49" xfId="0" applyFont="1" applyFill="1" applyBorder="1" applyAlignment="1">
      <alignment vertical="center"/>
    </xf>
    <xf numFmtId="0" fontId="39" fillId="73" borderId="62" xfId="0" applyFont="1" applyFill="1" applyBorder="1" applyAlignment="1">
      <alignment vertical="center"/>
    </xf>
    <xf numFmtId="0" fontId="39" fillId="73" borderId="47" xfId="0" applyFont="1" applyFill="1" applyBorder="1" applyAlignment="1">
      <alignment vertical="center"/>
    </xf>
    <xf numFmtId="0" fontId="39" fillId="73" borderId="48" xfId="0" applyFont="1" applyFill="1" applyBorder="1" applyAlignment="1">
      <alignment vertical="center"/>
    </xf>
    <xf numFmtId="0" fontId="39" fillId="73" borderId="30" xfId="0" applyFont="1" applyFill="1" applyBorder="1" applyAlignment="1">
      <alignment vertical="center"/>
    </xf>
    <xf numFmtId="0" fontId="39" fillId="73" borderId="33" xfId="0" applyFont="1" applyFill="1" applyBorder="1" applyAlignment="1">
      <alignment vertical="center"/>
    </xf>
    <xf numFmtId="0" fontId="39" fillId="71" borderId="50" xfId="0" applyFont="1" applyFill="1" applyBorder="1" applyAlignment="1">
      <alignment vertical="center"/>
    </xf>
    <xf numFmtId="0" fontId="39" fillId="71" borderId="52" xfId="0" applyFont="1" applyFill="1" applyBorder="1" applyAlignment="1">
      <alignment vertical="center"/>
    </xf>
    <xf numFmtId="0" fontId="39" fillId="20" borderId="81" xfId="0" applyFont="1" applyFill="1" applyBorder="1" applyAlignment="1">
      <alignment horizontal="center" vertical="center" wrapText="1"/>
    </xf>
    <xf numFmtId="0" fontId="39" fillId="20" borderId="83" xfId="0" applyFont="1" applyFill="1" applyBorder="1" applyAlignment="1">
      <alignment horizontal="center" vertical="center" wrapText="1"/>
    </xf>
    <xf numFmtId="0" fontId="39" fillId="20" borderId="83" xfId="0" applyFont="1" applyFill="1" applyBorder="1" applyAlignment="1">
      <alignment horizontal="left" vertical="center" wrapText="1"/>
    </xf>
    <xf numFmtId="0" fontId="39" fillId="20" borderId="83" xfId="0" applyFont="1" applyFill="1" applyBorder="1" applyAlignment="1">
      <alignment vertical="center" wrapText="1"/>
    </xf>
    <xf numFmtId="10" fontId="39" fillId="20" borderId="83" xfId="26" applyNumberFormat="1" applyFont="1" applyFill="1" applyBorder="1" applyAlignment="1">
      <alignment horizontal="center" vertical="center" wrapText="1"/>
    </xf>
    <xf numFmtId="175" fontId="39" fillId="20" borderId="84" xfId="26" applyNumberFormat="1" applyFont="1" applyFill="1" applyBorder="1" applyAlignment="1">
      <alignment horizontal="center" vertical="center" wrapText="1"/>
    </xf>
    <xf numFmtId="175" fontId="39" fillId="20" borderId="83" xfId="26" applyNumberFormat="1" applyFont="1" applyFill="1" applyBorder="1" applyAlignment="1">
      <alignment horizontal="center" vertical="center" wrapText="1"/>
    </xf>
    <xf numFmtId="0" fontId="39" fillId="20" borderId="80" xfId="0" applyFont="1" applyFill="1" applyBorder="1" applyAlignment="1">
      <alignment vertical="center"/>
    </xf>
    <xf numFmtId="175" fontId="39" fillId="75" borderId="38" xfId="26" applyNumberFormat="1" applyFont="1" applyFill="1" applyBorder="1" applyAlignment="1">
      <alignment horizontal="center" vertical="center" wrapText="1"/>
    </xf>
    <xf numFmtId="175" fontId="39" fillId="75" borderId="31" xfId="26" applyNumberFormat="1" applyFont="1" applyFill="1" applyBorder="1" applyAlignment="1">
      <alignment horizontal="center" vertical="center" wrapText="1"/>
    </xf>
    <xf numFmtId="0" fontId="39" fillId="75" borderId="33" xfId="0" applyFont="1" applyFill="1" applyBorder="1" applyAlignment="1">
      <alignment vertical="center"/>
    </xf>
    <xf numFmtId="0" fontId="39" fillId="75" borderId="48" xfId="0" applyFont="1" applyFill="1" applyBorder="1" applyAlignment="1">
      <alignment vertical="center"/>
    </xf>
    <xf numFmtId="175" fontId="39" fillId="76" borderId="38" xfId="26" applyNumberFormat="1" applyFont="1" applyFill="1" applyBorder="1" applyAlignment="1">
      <alignment horizontal="center" vertical="center" wrapText="1"/>
    </xf>
    <xf numFmtId="175" fontId="39" fillId="76" borderId="31" xfId="26" applyNumberFormat="1" applyFont="1" applyFill="1" applyBorder="1" applyAlignment="1">
      <alignment horizontal="center" vertical="center" wrapText="1"/>
    </xf>
    <xf numFmtId="0" fontId="39" fillId="76" borderId="33" xfId="0" applyFont="1" applyFill="1" applyBorder="1" applyAlignment="1">
      <alignment vertical="center"/>
    </xf>
    <xf numFmtId="175" fontId="39" fillId="20" borderId="80" xfId="26" applyNumberFormat="1" applyFont="1" applyFill="1" applyBorder="1" applyAlignment="1">
      <alignment horizontal="center" vertical="center" wrapText="1"/>
    </xf>
    <xf numFmtId="175" fontId="39" fillId="75" borderId="9" xfId="26" applyNumberFormat="1" applyFont="1" applyFill="1" applyBorder="1" applyAlignment="1">
      <alignment horizontal="center" vertical="center" wrapText="1"/>
    </xf>
    <xf numFmtId="175" fontId="39" fillId="75" borderId="6" xfId="26" applyNumberFormat="1" applyFont="1" applyFill="1" applyBorder="1" applyAlignment="1">
      <alignment horizontal="center" vertical="center" wrapText="1"/>
    </xf>
    <xf numFmtId="0" fontId="0" fillId="20" borderId="86" xfId="0" applyFill="1" applyBorder="1" applyAlignment="1">
      <alignment vertical="center" wrapText="1"/>
    </xf>
    <xf numFmtId="0" fontId="0" fillId="75" borderId="12" xfId="0" applyFill="1" applyBorder="1" applyAlignment="1">
      <alignment vertical="center" wrapText="1"/>
    </xf>
    <xf numFmtId="0" fontId="0" fillId="75" borderId="50" xfId="0" applyFill="1" applyBorder="1" applyAlignment="1">
      <alignment vertical="center" wrapText="1"/>
    </xf>
    <xf numFmtId="0" fontId="39" fillId="69" borderId="30" xfId="0" applyFont="1" applyFill="1" applyBorder="1" applyAlignment="1">
      <alignment horizontal="justify" vertical="center" wrapText="1"/>
    </xf>
    <xf numFmtId="0" fontId="39" fillId="69" borderId="47" xfId="0" applyFont="1" applyFill="1" applyBorder="1" applyAlignment="1">
      <alignment horizontal="justify" vertical="center" wrapText="1"/>
    </xf>
    <xf numFmtId="0" fontId="39" fillId="71" borderId="30" xfId="0" applyFont="1" applyFill="1" applyBorder="1" applyAlignment="1">
      <alignment horizontal="justify" vertical="center" wrapText="1"/>
    </xf>
    <xf numFmtId="0" fontId="39" fillId="72" borderId="30" xfId="0" applyFont="1" applyFill="1" applyBorder="1" applyAlignment="1">
      <alignment horizontal="justify" vertical="center" wrapText="1"/>
    </xf>
    <xf numFmtId="0" fontId="0" fillId="74" borderId="30" xfId="0" applyFill="1" applyBorder="1" applyAlignment="1">
      <alignment vertical="center" wrapText="1"/>
    </xf>
    <xf numFmtId="0" fontId="0" fillId="74" borderId="47" xfId="0" applyFill="1" applyBorder="1" applyAlignment="1">
      <alignment vertical="center" wrapText="1"/>
    </xf>
    <xf numFmtId="0" fontId="39" fillId="20" borderId="81" xfId="0" applyFont="1" applyFill="1" applyBorder="1" applyAlignment="1">
      <alignment vertical="center"/>
    </xf>
    <xf numFmtId="0" fontId="39" fillId="75" borderId="30" xfId="0" applyFont="1" applyFill="1" applyBorder="1" applyAlignment="1">
      <alignment vertical="center"/>
    </xf>
    <xf numFmtId="0" fontId="39" fillId="75" borderId="47" xfId="0" applyFont="1" applyFill="1" applyBorder="1" applyAlignment="1">
      <alignment vertical="center"/>
    </xf>
    <xf numFmtId="0" fontId="39" fillId="76" borderId="30" xfId="0" applyFont="1" applyFill="1" applyBorder="1" applyAlignment="1">
      <alignment vertical="center"/>
    </xf>
    <xf numFmtId="0" fontId="39" fillId="20" borderId="85" xfId="0" applyFont="1" applyFill="1" applyBorder="1" applyAlignment="1">
      <alignment vertical="center"/>
    </xf>
    <xf numFmtId="0" fontId="39" fillId="75" borderId="32" xfId="0" applyFont="1" applyFill="1" applyBorder="1" applyAlignment="1">
      <alignment vertical="center"/>
    </xf>
    <xf numFmtId="0" fontId="39" fillId="75" borderId="46" xfId="0" applyFont="1" applyFill="1" applyBorder="1" applyAlignment="1">
      <alignment vertical="center"/>
    </xf>
    <xf numFmtId="0" fontId="39" fillId="76" borderId="32" xfId="0" applyFont="1" applyFill="1" applyBorder="1" applyAlignment="1">
      <alignment vertical="center"/>
    </xf>
    <xf numFmtId="0" fontId="0" fillId="76" borderId="30" xfId="0" applyFill="1" applyBorder="1" applyAlignment="1">
      <alignment vertical="center" wrapText="1"/>
    </xf>
    <xf numFmtId="0" fontId="0" fillId="76" borderId="76" xfId="0" applyFill="1" applyBorder="1" applyAlignment="1">
      <alignment vertical="center" wrapText="1"/>
    </xf>
    <xf numFmtId="0" fontId="39" fillId="79" borderId="0" xfId="0" applyFont="1" applyFill="1" applyAlignment="1">
      <alignment vertical="center"/>
    </xf>
    <xf numFmtId="175" fontId="39" fillId="70" borderId="38" xfId="26" applyNumberFormat="1" applyFont="1" applyFill="1" applyBorder="1" applyAlignment="1">
      <alignment horizontal="center" vertical="center" wrapText="1"/>
    </xf>
    <xf numFmtId="175" fontId="39" fillId="70" borderId="31" xfId="26" applyNumberFormat="1" applyFont="1" applyFill="1" applyBorder="1" applyAlignment="1">
      <alignment horizontal="center" vertical="center" wrapText="1"/>
    </xf>
    <xf numFmtId="175" fontId="39" fillId="70" borderId="5" xfId="26" applyNumberFormat="1" applyFont="1" applyFill="1" applyBorder="1" applyAlignment="1">
      <alignment horizontal="center" vertical="center" wrapText="1"/>
    </xf>
    <xf numFmtId="175" fontId="39" fillId="70" borderId="1" xfId="26" applyNumberFormat="1" applyFont="1" applyFill="1" applyBorder="1" applyAlignment="1">
      <alignment horizontal="center" vertical="center" wrapText="1"/>
    </xf>
    <xf numFmtId="175" fontId="39" fillId="76" borderId="9" xfId="26" applyNumberFormat="1" applyFont="1" applyFill="1" applyBorder="1" applyAlignment="1">
      <alignment horizontal="center" vertical="center" wrapText="1"/>
    </xf>
    <xf numFmtId="175" fontId="39" fillId="76" borderId="6" xfId="26" applyNumberFormat="1" applyFont="1" applyFill="1" applyBorder="1" applyAlignment="1">
      <alignment horizontal="center" vertical="center" wrapText="1"/>
    </xf>
    <xf numFmtId="0" fontId="39" fillId="76" borderId="50" xfId="0" applyFont="1" applyFill="1" applyBorder="1" applyAlignment="1">
      <alignment vertical="center"/>
    </xf>
    <xf numFmtId="0" fontId="39" fillId="76" borderId="7" xfId="0" applyFont="1" applyFill="1" applyBorder="1" applyAlignment="1">
      <alignment vertical="center"/>
    </xf>
    <xf numFmtId="0" fontId="39" fillId="76" borderId="52" xfId="0" applyFont="1" applyFill="1" applyBorder="1" applyAlignment="1">
      <alignment vertical="center"/>
    </xf>
    <xf numFmtId="0" fontId="0" fillId="78" borderId="30" xfId="0" applyFill="1" applyBorder="1" applyAlignment="1">
      <alignment vertical="center" wrapText="1"/>
    </xf>
    <xf numFmtId="175" fontId="39" fillId="78" borderId="38" xfId="26" applyNumberFormat="1" applyFont="1" applyFill="1" applyBorder="1" applyAlignment="1">
      <alignment horizontal="center" vertical="center" wrapText="1"/>
    </xf>
    <xf numFmtId="175" fontId="39" fillId="78" borderId="31" xfId="26" applyNumberFormat="1" applyFont="1" applyFill="1" applyBorder="1" applyAlignment="1">
      <alignment horizontal="center" vertical="center" wrapText="1"/>
    </xf>
    <xf numFmtId="0" fontId="39" fillId="78" borderId="33" xfId="0" applyFont="1" applyFill="1" applyBorder="1" applyAlignment="1">
      <alignment vertical="center"/>
    </xf>
    <xf numFmtId="0" fontId="0" fillId="78" borderId="47" xfId="0" applyFill="1" applyBorder="1" applyAlignment="1">
      <alignment vertical="center" wrapText="1"/>
    </xf>
    <xf numFmtId="175" fontId="39" fillId="78" borderId="44" xfId="26" applyNumberFormat="1" applyFont="1" applyFill="1" applyBorder="1" applyAlignment="1">
      <alignment horizontal="center" vertical="center" wrapText="1"/>
    </xf>
    <xf numFmtId="175" fontId="39" fillId="78" borderId="43" xfId="26" applyNumberFormat="1" applyFont="1" applyFill="1" applyBorder="1" applyAlignment="1">
      <alignment horizontal="center" vertical="center" wrapText="1"/>
    </xf>
    <xf numFmtId="0" fontId="39" fillId="78" borderId="48" xfId="0" applyFont="1" applyFill="1" applyBorder="1" applyAlignment="1">
      <alignment vertical="center"/>
    </xf>
    <xf numFmtId="0" fontId="0" fillId="79" borderId="81" xfId="0" applyFill="1" applyBorder="1" applyAlignment="1">
      <alignment vertical="center" wrapText="1"/>
    </xf>
    <xf numFmtId="175" fontId="39" fillId="79" borderId="84" xfId="26" applyNumberFormat="1" applyFont="1" applyFill="1" applyBorder="1" applyAlignment="1">
      <alignment horizontal="center" vertical="center" wrapText="1"/>
    </xf>
    <xf numFmtId="175" fontId="39" fillId="79" borderId="83" xfId="26" applyNumberFormat="1" applyFont="1" applyFill="1" applyBorder="1" applyAlignment="1">
      <alignment horizontal="center" vertical="center" wrapText="1"/>
    </xf>
    <xf numFmtId="0" fontId="39" fillId="79" borderId="80" xfId="0" applyFont="1" applyFill="1" applyBorder="1" applyAlignment="1">
      <alignment vertical="center"/>
    </xf>
    <xf numFmtId="0" fontId="0" fillId="80" borderId="81" xfId="0" applyFill="1" applyBorder="1" applyAlignment="1">
      <alignment vertical="center" wrapText="1"/>
    </xf>
    <xf numFmtId="175" fontId="39" fillId="80" borderId="84" xfId="26" applyNumberFormat="1" applyFont="1" applyFill="1" applyBorder="1" applyAlignment="1">
      <alignment horizontal="center" vertical="center" wrapText="1"/>
    </xf>
    <xf numFmtId="175" fontId="39" fillId="80" borderId="83" xfId="26" applyNumberFormat="1" applyFont="1" applyFill="1" applyBorder="1" applyAlignment="1">
      <alignment horizontal="center" vertical="center" wrapText="1"/>
    </xf>
    <xf numFmtId="0" fontId="39" fillId="80" borderId="83" xfId="0" applyFont="1" applyFill="1" applyBorder="1" applyAlignment="1">
      <alignment horizontal="center" vertical="center" wrapText="1"/>
    </xf>
    <xf numFmtId="0" fontId="39" fillId="80" borderId="80" xfId="0" applyFont="1" applyFill="1" applyBorder="1" applyAlignment="1">
      <alignment vertical="center"/>
    </xf>
    <xf numFmtId="0" fontId="39" fillId="70" borderId="33" xfId="0" applyFont="1" applyFill="1" applyBorder="1" applyAlignment="1">
      <alignment vertical="center"/>
    </xf>
    <xf numFmtId="0" fontId="39" fillId="70" borderId="37" xfId="0" applyFont="1" applyFill="1" applyBorder="1" applyAlignment="1">
      <alignment vertical="center"/>
    </xf>
    <xf numFmtId="175" fontId="39" fillId="70" borderId="44" xfId="26" applyNumberFormat="1" applyFont="1" applyFill="1" applyBorder="1" applyAlignment="1">
      <alignment horizontal="center" vertical="center" wrapText="1"/>
    </xf>
    <xf numFmtId="175" fontId="39" fillId="70" borderId="43" xfId="26" applyNumberFormat="1" applyFont="1" applyFill="1" applyBorder="1" applyAlignment="1">
      <alignment horizontal="center" vertical="center" wrapText="1"/>
    </xf>
    <xf numFmtId="0" fontId="39" fillId="70" borderId="48" xfId="0" applyFont="1" applyFill="1" applyBorder="1" applyAlignment="1">
      <alignment vertical="center"/>
    </xf>
    <xf numFmtId="0" fontId="39" fillId="80" borderId="81" xfId="0" applyFont="1" applyFill="1" applyBorder="1" applyAlignment="1">
      <alignment horizontal="center" vertical="center" wrapText="1"/>
    </xf>
    <xf numFmtId="0" fontId="39" fillId="80" borderId="83" xfId="0" applyFont="1" applyFill="1" applyBorder="1" applyAlignment="1">
      <alignment horizontal="left" vertical="center" wrapText="1"/>
    </xf>
    <xf numFmtId="0" fontId="39" fillId="80" borderId="83" xfId="0" applyFont="1" applyFill="1" applyBorder="1" applyAlignment="1">
      <alignment vertical="center" wrapText="1"/>
    </xf>
    <xf numFmtId="10" fontId="39" fillId="80" borderId="83" xfId="26" applyNumberFormat="1" applyFont="1" applyFill="1" applyBorder="1" applyAlignment="1">
      <alignment horizontal="center" vertical="center" wrapText="1"/>
    </xf>
    <xf numFmtId="0" fontId="39" fillId="79" borderId="81" xfId="0" applyFont="1" applyFill="1" applyBorder="1" applyAlignment="1">
      <alignment horizontal="center" vertical="center" wrapText="1"/>
    </xf>
    <xf numFmtId="0" fontId="39" fillId="79" borderId="83" xfId="0" applyFont="1" applyFill="1" applyBorder="1" applyAlignment="1">
      <alignment horizontal="left" vertical="center" wrapText="1"/>
    </xf>
    <xf numFmtId="0" fontId="39" fillId="79" borderId="83" xfId="0" applyFont="1" applyFill="1" applyBorder="1" applyAlignment="1">
      <alignment horizontal="center" vertical="center" wrapText="1"/>
    </xf>
    <xf numFmtId="0" fontId="39" fillId="79" borderId="83" xfId="0" applyFont="1" applyFill="1" applyBorder="1" applyAlignment="1">
      <alignment vertical="center" wrapText="1"/>
    </xf>
    <xf numFmtId="10" fontId="39" fillId="79" borderId="83" xfId="26" applyNumberFormat="1" applyFont="1" applyFill="1" applyBorder="1" applyAlignment="1">
      <alignment horizontal="center" vertical="center" wrapText="1"/>
    </xf>
    <xf numFmtId="9" fontId="94" fillId="4" borderId="75" xfId="2" applyFont="1" applyFill="1" applyBorder="1" applyAlignment="1">
      <alignment horizontal="center" vertical="center"/>
    </xf>
    <xf numFmtId="0" fontId="0" fillId="70" borderId="30" xfId="0" applyFill="1" applyBorder="1" applyAlignment="1">
      <alignment vertical="center" wrapText="1"/>
    </xf>
    <xf numFmtId="0" fontId="0" fillId="70" borderId="36" xfId="0" applyFill="1" applyBorder="1" applyAlignment="1">
      <alignment vertical="center" wrapText="1"/>
    </xf>
    <xf numFmtId="0" fontId="0" fillId="70" borderId="47" xfId="0" applyFill="1" applyBorder="1" applyAlignment="1">
      <alignment vertical="center" wrapText="1"/>
    </xf>
    <xf numFmtId="175" fontId="39" fillId="80" borderId="80" xfId="26" applyNumberFormat="1" applyFont="1" applyFill="1" applyBorder="1" applyAlignment="1">
      <alignment horizontal="center" vertical="center" wrapText="1"/>
    </xf>
    <xf numFmtId="175" fontId="39" fillId="79" borderId="80" xfId="26" applyNumberFormat="1" applyFont="1" applyFill="1" applyBorder="1" applyAlignment="1">
      <alignment horizontal="center" vertical="center" wrapText="1"/>
    </xf>
    <xf numFmtId="0" fontId="39" fillId="78" borderId="38" xfId="0" applyFont="1" applyFill="1" applyBorder="1" applyAlignment="1">
      <alignment vertical="center"/>
    </xf>
    <xf numFmtId="0" fontId="39" fillId="78" borderId="44" xfId="0" applyFont="1" applyFill="1" applyBorder="1" applyAlignment="1">
      <alignment vertical="center"/>
    </xf>
    <xf numFmtId="0" fontId="39" fillId="79" borderId="84" xfId="0" applyFont="1" applyFill="1" applyBorder="1" applyAlignment="1">
      <alignment vertical="center"/>
    </xf>
    <xf numFmtId="0" fontId="39" fillId="80" borderId="84" xfId="0" applyFont="1" applyFill="1" applyBorder="1" applyAlignment="1">
      <alignment vertical="center"/>
    </xf>
    <xf numFmtId="0" fontId="39" fillId="70" borderId="38" xfId="0" applyFont="1" applyFill="1" applyBorder="1" applyAlignment="1">
      <alignment vertical="center"/>
    </xf>
    <xf numFmtId="0" fontId="39" fillId="70" borderId="5" xfId="0" applyFont="1" applyFill="1" applyBorder="1" applyAlignment="1">
      <alignment vertical="center"/>
    </xf>
    <xf numFmtId="0" fontId="39" fillId="70" borderId="44" xfId="0" applyFont="1" applyFill="1" applyBorder="1" applyAlignment="1">
      <alignment vertical="center"/>
    </xf>
    <xf numFmtId="0" fontId="39" fillId="78" borderId="30" xfId="0" applyFont="1" applyFill="1" applyBorder="1" applyAlignment="1">
      <alignment vertical="center"/>
    </xf>
    <xf numFmtId="0" fontId="39" fillId="78" borderId="47" xfId="0" applyFont="1" applyFill="1" applyBorder="1" applyAlignment="1">
      <alignment vertical="center"/>
    </xf>
    <xf numFmtId="0" fontId="39" fillId="79" borderId="81" xfId="0" applyFont="1" applyFill="1" applyBorder="1" applyAlignment="1">
      <alignment vertical="center"/>
    </xf>
    <xf numFmtId="0" fontId="39" fillId="80" borderId="81" xfId="0" applyFont="1" applyFill="1" applyBorder="1" applyAlignment="1">
      <alignment vertical="center"/>
    </xf>
    <xf numFmtId="0" fontId="39" fillId="70" borderId="30" xfId="0" applyFont="1" applyFill="1" applyBorder="1" applyAlignment="1">
      <alignment vertical="center"/>
    </xf>
    <xf numFmtId="0" fontId="39" fillId="70" borderId="36" xfId="0" applyFont="1" applyFill="1" applyBorder="1" applyAlignment="1">
      <alignment vertical="center"/>
    </xf>
    <xf numFmtId="0" fontId="39" fillId="70" borderId="47" xfId="0" applyFont="1" applyFill="1" applyBorder="1" applyAlignment="1">
      <alignment vertical="center"/>
    </xf>
    <xf numFmtId="0" fontId="39" fillId="79" borderId="85" xfId="0" applyFont="1" applyFill="1" applyBorder="1" applyAlignment="1">
      <alignment vertical="center"/>
    </xf>
    <xf numFmtId="0" fontId="39" fillId="80" borderId="85" xfId="0" applyFont="1" applyFill="1" applyBorder="1" applyAlignment="1">
      <alignment vertical="center"/>
    </xf>
    <xf numFmtId="0" fontId="39" fillId="2" borderId="0" xfId="0" applyFont="1" applyFill="1" applyAlignment="1" applyProtection="1">
      <alignment horizontal="left"/>
      <protection hidden="1"/>
    </xf>
    <xf numFmtId="0" fontId="39" fillId="2" borderId="0" xfId="0" applyFont="1" applyFill="1" applyAlignment="1">
      <alignment horizontal="left" vertical="center"/>
    </xf>
    <xf numFmtId="0" fontId="39" fillId="0" borderId="0" xfId="0" applyFont="1" applyAlignment="1">
      <alignment horizontal="left" vertical="center"/>
    </xf>
    <xf numFmtId="0" fontId="39" fillId="2" borderId="0" xfId="0" applyFont="1" applyFill="1" applyAlignment="1" applyProtection="1">
      <alignment horizontal="center"/>
      <protection hidden="1"/>
    </xf>
    <xf numFmtId="0" fontId="43" fillId="2" borderId="0" xfId="0" applyFont="1" applyFill="1" applyAlignment="1" applyProtection="1">
      <alignment horizontal="center" vertical="center"/>
      <protection hidden="1"/>
    </xf>
    <xf numFmtId="173" fontId="39" fillId="2" borderId="0" xfId="0" applyNumberFormat="1" applyFont="1" applyFill="1" applyAlignment="1">
      <alignment horizontal="center" vertical="center"/>
    </xf>
    <xf numFmtId="14" fontId="39" fillId="20" borderId="85" xfId="7" applyNumberFormat="1" applyFont="1" applyFill="1" applyBorder="1" applyAlignment="1">
      <alignment horizontal="center" vertical="center" wrapText="1"/>
    </xf>
    <xf numFmtId="14" fontId="39" fillId="79" borderId="85" xfId="7" applyNumberFormat="1" applyFont="1" applyFill="1" applyBorder="1" applyAlignment="1">
      <alignment horizontal="center" vertical="center" wrapText="1"/>
    </xf>
    <xf numFmtId="14" fontId="39" fillId="80" borderId="85" xfId="7" applyNumberFormat="1" applyFont="1" applyFill="1" applyBorder="1" applyAlignment="1">
      <alignment horizontal="center" vertical="center" wrapText="1"/>
    </xf>
    <xf numFmtId="14" fontId="39" fillId="80" borderId="85" xfId="0" applyNumberFormat="1" applyFont="1" applyFill="1" applyBorder="1" applyAlignment="1">
      <alignment horizontal="center" vertical="center" wrapText="1"/>
    </xf>
    <xf numFmtId="173" fontId="39" fillId="0" borderId="0" xfId="0" applyNumberFormat="1" applyFont="1" applyAlignment="1">
      <alignment horizontal="center" vertical="center"/>
    </xf>
    <xf numFmtId="0" fontId="39" fillId="65" borderId="67" xfId="0" applyFont="1" applyFill="1" applyBorder="1" applyAlignment="1">
      <alignment horizontal="left" vertical="center" wrapText="1"/>
    </xf>
    <xf numFmtId="9" fontId="94" fillId="65" borderId="33" xfId="26" applyFont="1" applyFill="1" applyBorder="1" applyAlignment="1">
      <alignment horizontal="center" vertical="center" wrapText="1"/>
    </xf>
    <xf numFmtId="0" fontId="39" fillId="65" borderId="50" xfId="0" applyFont="1" applyFill="1" applyBorder="1" applyAlignment="1">
      <alignment horizontal="left" vertical="center" wrapText="1"/>
    </xf>
    <xf numFmtId="9" fontId="94" fillId="65" borderId="37" xfId="26" applyFont="1" applyFill="1" applyBorder="1" applyAlignment="1">
      <alignment horizontal="center" vertical="center" wrapText="1"/>
    </xf>
    <xf numFmtId="0" fontId="39" fillId="65" borderId="47" xfId="0" applyFont="1" applyFill="1" applyBorder="1" applyAlignment="1">
      <alignment horizontal="left" vertical="center" wrapText="1"/>
    </xf>
    <xf numFmtId="9" fontId="94" fillId="65" borderId="48" xfId="26" applyFont="1" applyFill="1" applyBorder="1" applyAlignment="1">
      <alignment horizontal="center" vertical="center" wrapText="1"/>
    </xf>
    <xf numFmtId="0" fontId="0" fillId="61" borderId="30" xfId="0" applyFill="1" applyBorder="1" applyAlignment="1">
      <alignment vertical="center" wrapText="1"/>
    </xf>
    <xf numFmtId="9" fontId="94" fillId="61" borderId="33" xfId="26" applyFont="1" applyFill="1" applyBorder="1" applyAlignment="1">
      <alignment horizontal="center" vertical="center" wrapText="1"/>
    </xf>
    <xf numFmtId="0" fontId="0" fillId="61" borderId="36" xfId="0" applyFill="1" applyBorder="1" applyAlignment="1">
      <alignment vertical="center" wrapText="1"/>
    </xf>
    <xf numFmtId="9" fontId="94" fillId="61" borderId="62" xfId="26" applyFont="1" applyFill="1" applyBorder="1" applyAlignment="1">
      <alignment horizontal="center" vertical="center" wrapText="1"/>
    </xf>
    <xf numFmtId="0" fontId="0" fillId="61" borderId="47" xfId="0" applyFill="1" applyBorder="1" applyAlignment="1">
      <alignment vertical="center" wrapText="1"/>
    </xf>
    <xf numFmtId="9" fontId="94" fillId="61" borderId="48" xfId="26" applyFont="1" applyFill="1" applyBorder="1" applyAlignment="1">
      <alignment horizontal="center" vertical="center" wrapText="1"/>
    </xf>
    <xf numFmtId="0" fontId="0" fillId="66" borderId="30" xfId="0" applyFill="1" applyBorder="1" applyAlignment="1">
      <alignment vertical="center" wrapText="1"/>
    </xf>
    <xf numFmtId="9" fontId="94" fillId="66" borderId="33" xfId="26" applyFont="1" applyFill="1" applyBorder="1" applyAlignment="1">
      <alignment horizontal="center" vertical="center" wrapText="1"/>
    </xf>
    <xf numFmtId="0" fontId="0" fillId="66" borderId="36" xfId="0" applyFill="1" applyBorder="1" applyAlignment="1">
      <alignment vertical="center" wrapText="1"/>
    </xf>
    <xf numFmtId="9" fontId="94" fillId="66" borderId="37" xfId="26" applyFont="1" applyFill="1" applyBorder="1" applyAlignment="1">
      <alignment horizontal="center" vertical="center" wrapText="1"/>
    </xf>
    <xf numFmtId="0" fontId="0" fillId="66" borderId="47" xfId="0" applyFill="1" applyBorder="1" applyAlignment="1">
      <alignment vertical="center" wrapText="1"/>
    </xf>
    <xf numFmtId="9" fontId="94" fillId="66" borderId="48" xfId="26" applyFont="1" applyFill="1" applyBorder="1" applyAlignment="1">
      <alignment horizontal="center" vertical="center" wrapText="1"/>
    </xf>
    <xf numFmtId="0" fontId="0" fillId="68" borderId="30" xfId="0" applyFill="1" applyBorder="1" applyAlignment="1">
      <alignment vertical="center" wrapText="1"/>
    </xf>
    <xf numFmtId="9" fontId="94" fillId="68" borderId="33" xfId="26" applyFont="1" applyFill="1" applyBorder="1" applyAlignment="1">
      <alignment horizontal="center" vertical="center" wrapText="1"/>
    </xf>
    <xf numFmtId="0" fontId="0" fillId="68" borderId="36" xfId="0" applyFill="1" applyBorder="1" applyAlignment="1">
      <alignment vertical="center" wrapText="1"/>
    </xf>
    <xf numFmtId="9" fontId="94" fillId="68" borderId="37" xfId="26" applyFont="1" applyFill="1" applyBorder="1" applyAlignment="1">
      <alignment horizontal="center" vertical="center" wrapText="1"/>
    </xf>
    <xf numFmtId="0" fontId="39" fillId="68" borderId="50" xfId="0" applyFont="1" applyFill="1" applyBorder="1" applyAlignment="1">
      <alignment horizontal="justify" vertical="center" wrapText="1"/>
    </xf>
    <xf numFmtId="9" fontId="94" fillId="68" borderId="52" xfId="26" applyFont="1" applyFill="1" applyBorder="1" applyAlignment="1">
      <alignment horizontal="center" vertical="center" wrapText="1"/>
    </xf>
    <xf numFmtId="9" fontId="94" fillId="69" borderId="33" xfId="26" applyFont="1" applyFill="1" applyBorder="1" applyAlignment="1">
      <alignment horizontal="center" vertical="center" wrapText="1"/>
    </xf>
    <xf numFmtId="9" fontId="94" fillId="69" borderId="48" xfId="26" applyFont="1" applyFill="1" applyBorder="1" applyAlignment="1">
      <alignment horizontal="center" vertical="center" wrapText="1"/>
    </xf>
    <xf numFmtId="9" fontId="94" fillId="71" borderId="33" xfId="26" applyFont="1" applyFill="1" applyBorder="1" applyAlignment="1">
      <alignment horizontal="center" vertical="center" wrapText="1"/>
    </xf>
    <xf numFmtId="9" fontId="94" fillId="71" borderId="37" xfId="26" applyFont="1" applyFill="1" applyBorder="1" applyAlignment="1">
      <alignment horizontal="center" vertical="center" wrapText="1"/>
    </xf>
    <xf numFmtId="9" fontId="94" fillId="71" borderId="48" xfId="26" applyFont="1" applyFill="1" applyBorder="1" applyAlignment="1">
      <alignment horizontal="center" vertical="center" wrapText="1"/>
    </xf>
    <xf numFmtId="9" fontId="94" fillId="72" borderId="33" xfId="26" applyFont="1" applyFill="1" applyBorder="1" applyAlignment="1">
      <alignment horizontal="center" vertical="center" wrapText="1"/>
    </xf>
    <xf numFmtId="9" fontId="94" fillId="72" borderId="37" xfId="26" applyFont="1" applyFill="1" applyBorder="1" applyAlignment="1">
      <alignment horizontal="center" vertical="center" wrapText="1"/>
    </xf>
    <xf numFmtId="9" fontId="94" fillId="72" borderId="48" xfId="26" applyFont="1" applyFill="1" applyBorder="1" applyAlignment="1">
      <alignment horizontal="center" vertical="center" wrapText="1"/>
    </xf>
    <xf numFmtId="9" fontId="94" fillId="74" borderId="33" xfId="26" applyFont="1" applyFill="1" applyBorder="1" applyAlignment="1">
      <alignment horizontal="center" vertical="center" wrapText="1"/>
    </xf>
    <xf numFmtId="9" fontId="94" fillId="74" borderId="48" xfId="26" applyFont="1" applyFill="1" applyBorder="1" applyAlignment="1">
      <alignment horizontal="center" vertical="center" wrapText="1"/>
    </xf>
    <xf numFmtId="9" fontId="94" fillId="20" borderId="80" xfId="26" applyFont="1" applyFill="1" applyBorder="1" applyAlignment="1">
      <alignment horizontal="center" vertical="center" wrapText="1"/>
    </xf>
    <xf numFmtId="9" fontId="94" fillId="75" borderId="33" xfId="26" applyFont="1" applyFill="1" applyBorder="1" applyAlignment="1">
      <alignment horizontal="center" vertical="center" wrapText="1"/>
    </xf>
    <xf numFmtId="9" fontId="94" fillId="75" borderId="52" xfId="26" applyFont="1" applyFill="1" applyBorder="1" applyAlignment="1">
      <alignment horizontal="center" vertical="center" wrapText="1"/>
    </xf>
    <xf numFmtId="9" fontId="94" fillId="76" borderId="33" xfId="26" applyFont="1" applyFill="1" applyBorder="1" applyAlignment="1">
      <alignment horizontal="center" vertical="center" wrapText="1"/>
    </xf>
    <xf numFmtId="9" fontId="94" fillId="76" borderId="52" xfId="26" applyFont="1" applyFill="1" applyBorder="1" applyAlignment="1">
      <alignment horizontal="center" vertical="center" wrapText="1"/>
    </xf>
    <xf numFmtId="9" fontId="94" fillId="78" borderId="33" xfId="26" applyFont="1" applyFill="1" applyBorder="1" applyAlignment="1">
      <alignment horizontal="center" vertical="center" wrapText="1"/>
    </xf>
    <xf numFmtId="9" fontId="94" fillId="78" borderId="48" xfId="26" applyFont="1" applyFill="1" applyBorder="1" applyAlignment="1">
      <alignment horizontal="center" vertical="center" wrapText="1"/>
    </xf>
    <xf numFmtId="9" fontId="94" fillId="79" borderId="80" xfId="26" applyFont="1" applyFill="1" applyBorder="1" applyAlignment="1">
      <alignment horizontal="center" vertical="center" wrapText="1"/>
    </xf>
    <xf numFmtId="9" fontId="94" fillId="80" borderId="80" xfId="26" applyFont="1" applyFill="1" applyBorder="1" applyAlignment="1">
      <alignment horizontal="center" vertical="center" wrapText="1"/>
    </xf>
    <xf numFmtId="9" fontId="94" fillId="70" borderId="33" xfId="26" applyFont="1" applyFill="1" applyBorder="1" applyAlignment="1">
      <alignment horizontal="center" vertical="center" wrapText="1"/>
    </xf>
    <xf numFmtId="9" fontId="94" fillId="70" borderId="37" xfId="26" applyFont="1" applyFill="1" applyBorder="1" applyAlignment="1">
      <alignment horizontal="center" vertical="center" wrapText="1"/>
    </xf>
    <xf numFmtId="9" fontId="94" fillId="70" borderId="48" xfId="26" applyFont="1" applyFill="1" applyBorder="1" applyAlignment="1">
      <alignment horizontal="center" vertical="center" wrapText="1"/>
    </xf>
    <xf numFmtId="9" fontId="39" fillId="79" borderId="83" xfId="0" applyNumberFormat="1" applyFont="1" applyFill="1" applyBorder="1" applyAlignment="1">
      <alignment horizontal="center" vertical="center" wrapText="1"/>
    </xf>
    <xf numFmtId="175" fontId="39" fillId="80" borderId="83" xfId="0" applyNumberFormat="1" applyFont="1" applyFill="1" applyBorder="1" applyAlignment="1">
      <alignment horizontal="center" vertical="center" wrapText="1"/>
    </xf>
    <xf numFmtId="175" fontId="39" fillId="80" borderId="80" xfId="0" applyNumberFormat="1" applyFont="1" applyFill="1" applyBorder="1" applyAlignment="1">
      <alignment horizontal="center" vertical="center" wrapText="1"/>
    </xf>
    <xf numFmtId="10" fontId="94" fillId="4" borderId="0" xfId="0" applyNumberFormat="1" applyFont="1" applyFill="1" applyAlignment="1">
      <alignment horizontal="center" vertical="center"/>
    </xf>
    <xf numFmtId="0" fontId="39" fillId="0" borderId="3" xfId="0" applyFont="1" applyBorder="1" applyAlignment="1">
      <alignment horizontal="center" vertical="center"/>
    </xf>
    <xf numFmtId="175" fontId="39" fillId="69" borderId="99" xfId="2" applyNumberFormat="1" applyFont="1" applyFill="1" applyBorder="1" applyAlignment="1">
      <alignment horizontal="center" vertical="center" wrapText="1"/>
    </xf>
    <xf numFmtId="0" fontId="94" fillId="24" borderId="7" xfId="0" applyFont="1" applyFill="1" applyBorder="1" applyAlignment="1">
      <alignment horizontal="center" vertical="center" wrapText="1"/>
    </xf>
    <xf numFmtId="0" fontId="94" fillId="10" borderId="111" xfId="0" applyFont="1" applyFill="1" applyBorder="1" applyAlignment="1">
      <alignment horizontal="center" vertical="center" wrapText="1"/>
    </xf>
    <xf numFmtId="0" fontId="94" fillId="23" borderId="111" xfId="0" applyFont="1" applyFill="1" applyBorder="1" applyAlignment="1">
      <alignment horizontal="center" vertical="center" wrapText="1"/>
    </xf>
    <xf numFmtId="0" fontId="94" fillId="25" borderId="111" xfId="0" applyFont="1" applyFill="1" applyBorder="1" applyAlignment="1">
      <alignment horizontal="center" vertical="center" wrapText="1"/>
    </xf>
    <xf numFmtId="0" fontId="94" fillId="24" borderId="112" xfId="0" applyFont="1" applyFill="1" applyBorder="1" applyAlignment="1">
      <alignment horizontal="center" vertical="center" wrapText="1"/>
    </xf>
    <xf numFmtId="0" fontId="94" fillId="16" borderId="9" xfId="0" applyFont="1" applyFill="1" applyBorder="1" applyAlignment="1">
      <alignment horizontal="center" vertical="center" wrapText="1"/>
    </xf>
    <xf numFmtId="0" fontId="94" fillId="16" borderId="121" xfId="0" applyFont="1" applyFill="1" applyBorder="1" applyAlignment="1">
      <alignment horizontal="center" vertical="center" wrapText="1"/>
    </xf>
    <xf numFmtId="0" fontId="94" fillId="3" borderId="122" xfId="0" applyFont="1" applyFill="1" applyBorder="1" applyAlignment="1">
      <alignment horizontal="center" vertical="center" wrapText="1"/>
    </xf>
    <xf numFmtId="0" fontId="39" fillId="0" borderId="114" xfId="0" applyFont="1" applyBorder="1" applyAlignment="1">
      <alignment vertical="center"/>
    </xf>
    <xf numFmtId="0" fontId="39" fillId="0" borderId="126" xfId="0" applyFont="1" applyBorder="1" applyAlignment="1">
      <alignment vertical="center"/>
    </xf>
    <xf numFmtId="175" fontId="39" fillId="26" borderId="87" xfId="26" applyNumberFormat="1" applyFont="1" applyFill="1" applyBorder="1" applyAlignment="1">
      <alignment horizontal="center" vertical="center" wrapText="1"/>
    </xf>
    <xf numFmtId="175" fontId="39" fillId="26" borderId="89" xfId="26" applyNumberFormat="1" applyFont="1" applyFill="1" applyBorder="1" applyAlignment="1">
      <alignment horizontal="center" vertical="center" wrapText="1"/>
    </xf>
    <xf numFmtId="175" fontId="39" fillId="26" borderId="90" xfId="26" applyNumberFormat="1" applyFont="1" applyFill="1" applyBorder="1" applyAlignment="1">
      <alignment horizontal="center" vertical="center" wrapText="1"/>
    </xf>
    <xf numFmtId="0" fontId="94" fillId="16" borderId="129" xfId="0" applyFont="1" applyFill="1" applyBorder="1" applyAlignment="1">
      <alignment horizontal="center" vertical="center" wrapText="1"/>
    </xf>
    <xf numFmtId="175" fontId="39" fillId="26" borderId="92" xfId="26" applyNumberFormat="1" applyFont="1" applyFill="1" applyBorder="1" applyAlignment="1">
      <alignment horizontal="center" vertical="center" wrapText="1"/>
    </xf>
    <xf numFmtId="0" fontId="94" fillId="16" borderId="130" xfId="0" applyFont="1" applyFill="1" applyBorder="1" applyAlignment="1">
      <alignment horizontal="center" vertical="center" wrapText="1"/>
    </xf>
    <xf numFmtId="175" fontId="39" fillId="26" borderId="93" xfId="26" applyNumberFormat="1" applyFont="1" applyFill="1" applyBorder="1" applyAlignment="1">
      <alignment horizontal="center" vertical="center" wrapText="1"/>
    </xf>
    <xf numFmtId="175" fontId="39" fillId="26" borderId="94" xfId="26" applyNumberFormat="1" applyFont="1" applyFill="1" applyBorder="1" applyAlignment="1">
      <alignment horizontal="center" vertical="center" wrapText="1"/>
    </xf>
    <xf numFmtId="0" fontId="94" fillId="16" borderId="131" xfId="0" applyFont="1" applyFill="1" applyBorder="1" applyAlignment="1">
      <alignment horizontal="center" vertical="center" wrapText="1"/>
    </xf>
    <xf numFmtId="0" fontId="94" fillId="16" borderId="132" xfId="0" applyFont="1" applyFill="1" applyBorder="1" applyAlignment="1">
      <alignment horizontal="center" vertical="center" wrapText="1"/>
    </xf>
    <xf numFmtId="0" fontId="94" fillId="16" borderId="133" xfId="0" applyFont="1" applyFill="1" applyBorder="1" applyAlignment="1">
      <alignment horizontal="center" vertical="center" wrapText="1"/>
    </xf>
    <xf numFmtId="175" fontId="39" fillId="26" borderId="96" xfId="26" applyNumberFormat="1" applyFont="1" applyFill="1" applyBorder="1" applyAlignment="1">
      <alignment horizontal="center" vertical="center" wrapText="1"/>
    </xf>
    <xf numFmtId="175" fontId="39" fillId="26" borderId="97" xfId="26" applyNumberFormat="1" applyFont="1" applyFill="1" applyBorder="1" applyAlignment="1">
      <alignment horizontal="center" vertical="center" wrapText="1"/>
    </xf>
    <xf numFmtId="175" fontId="39" fillId="26" borderId="98" xfId="26" applyNumberFormat="1" applyFont="1" applyFill="1" applyBorder="1" applyAlignment="1">
      <alignment horizontal="center" vertical="center" wrapText="1"/>
    </xf>
    <xf numFmtId="0" fontId="39" fillId="0" borderId="115" xfId="0" applyFont="1" applyBorder="1" applyAlignment="1">
      <alignment vertical="center"/>
    </xf>
    <xf numFmtId="0" fontId="39" fillId="0" borderId="127" xfId="0" applyFont="1" applyBorder="1" applyAlignment="1">
      <alignment vertical="center"/>
    </xf>
    <xf numFmtId="0" fontId="39" fillId="0" borderId="128" xfId="0" applyFont="1" applyBorder="1" applyAlignment="1">
      <alignment vertical="center"/>
    </xf>
    <xf numFmtId="0" fontId="94" fillId="16" borderId="134" xfId="0" applyFont="1" applyFill="1" applyBorder="1" applyAlignment="1">
      <alignment horizontal="center" vertical="center" wrapText="1"/>
    </xf>
    <xf numFmtId="0" fontId="94" fillId="16" borderId="141" xfId="0" applyFont="1" applyFill="1" applyBorder="1" applyAlignment="1">
      <alignment horizontal="center" vertical="center" wrapText="1"/>
    </xf>
    <xf numFmtId="175" fontId="39" fillId="69" borderId="116" xfId="2" applyNumberFormat="1" applyFont="1" applyFill="1" applyBorder="1" applyAlignment="1">
      <alignment horizontal="center" vertical="center" wrapText="1"/>
    </xf>
    <xf numFmtId="10" fontId="39" fillId="69" borderId="145" xfId="2" applyNumberFormat="1" applyFont="1" applyFill="1" applyBorder="1" applyAlignment="1">
      <alignment horizontal="center" vertical="center" wrapText="1"/>
    </xf>
    <xf numFmtId="175" fontId="39" fillId="69" borderId="146" xfId="26" applyNumberFormat="1" applyFont="1" applyFill="1" applyBorder="1" applyAlignment="1">
      <alignment horizontal="center" vertical="center" wrapText="1"/>
    </xf>
    <xf numFmtId="175" fontId="39" fillId="69" borderId="148" xfId="26" applyNumberFormat="1" applyFont="1" applyFill="1" applyBorder="1" applyAlignment="1">
      <alignment horizontal="center" vertical="center" wrapText="1"/>
    </xf>
    <xf numFmtId="175" fontId="39" fillId="26" borderId="149" xfId="26" applyNumberFormat="1" applyFont="1" applyFill="1" applyBorder="1" applyAlignment="1">
      <alignment horizontal="center" vertical="center" wrapText="1"/>
    </xf>
    <xf numFmtId="175" fontId="39" fillId="26" borderId="150" xfId="26" applyNumberFormat="1" applyFont="1" applyFill="1" applyBorder="1" applyAlignment="1">
      <alignment horizontal="center" vertical="center" wrapText="1"/>
    </xf>
    <xf numFmtId="0" fontId="94" fillId="16" borderId="151" xfId="0" applyFont="1" applyFill="1" applyBorder="1" applyAlignment="1">
      <alignment horizontal="center" vertical="center" wrapText="1"/>
    </xf>
    <xf numFmtId="0" fontId="94" fillId="16" borderId="117" xfId="0" applyFont="1" applyFill="1" applyBorder="1" applyAlignment="1">
      <alignment horizontal="center" vertical="center" wrapText="1"/>
    </xf>
    <xf numFmtId="175" fontId="39" fillId="26" borderId="153" xfId="26" applyNumberFormat="1" applyFont="1" applyFill="1" applyBorder="1" applyAlignment="1">
      <alignment horizontal="center" vertical="center" wrapText="1"/>
    </xf>
    <xf numFmtId="175" fontId="39" fillId="26" borderId="154" xfId="26" applyNumberFormat="1" applyFont="1" applyFill="1" applyBorder="1" applyAlignment="1">
      <alignment horizontal="center" vertical="center" wrapText="1"/>
    </xf>
    <xf numFmtId="0" fontId="94" fillId="16" borderId="143" xfId="0" applyFont="1" applyFill="1" applyBorder="1" applyAlignment="1">
      <alignment horizontal="center" vertical="center" wrapText="1"/>
    </xf>
    <xf numFmtId="175" fontId="39" fillId="26" borderId="91" xfId="26" applyNumberFormat="1" applyFont="1" applyFill="1" applyBorder="1" applyAlignment="1">
      <alignment horizontal="center" vertical="center" wrapText="1"/>
    </xf>
    <xf numFmtId="175" fontId="39" fillId="26" borderId="95" xfId="26" applyNumberFormat="1" applyFont="1" applyFill="1" applyBorder="1" applyAlignment="1">
      <alignment horizontal="center" vertical="center" wrapText="1"/>
    </xf>
    <xf numFmtId="175" fontId="39" fillId="2" borderId="0" xfId="2" applyNumberFormat="1" applyFont="1" applyFill="1" applyAlignment="1">
      <alignment horizontal="center" vertical="center"/>
    </xf>
    <xf numFmtId="175" fontId="39" fillId="2" borderId="0" xfId="2" applyNumberFormat="1" applyFont="1" applyFill="1" applyAlignment="1" applyProtection="1">
      <alignment horizontal="center"/>
      <protection hidden="1"/>
    </xf>
    <xf numFmtId="175" fontId="0" fillId="2" borderId="0" xfId="2" applyNumberFormat="1" applyFont="1" applyFill="1" applyAlignment="1" applyProtection="1">
      <alignment horizontal="center" vertical="center"/>
      <protection hidden="1"/>
    </xf>
    <xf numFmtId="175" fontId="94" fillId="10" borderId="6" xfId="2" applyNumberFormat="1" applyFont="1" applyFill="1" applyBorder="1" applyAlignment="1">
      <alignment horizontal="center" vertical="center" wrapText="1"/>
    </xf>
    <xf numFmtId="175" fontId="39" fillId="65" borderId="31" xfId="2" applyNumberFormat="1" applyFont="1" applyFill="1" applyBorder="1" applyAlignment="1">
      <alignment horizontal="center" vertical="center" wrapText="1"/>
    </xf>
    <xf numFmtId="175" fontId="39" fillId="65" borderId="1" xfId="2" applyNumberFormat="1" applyFont="1" applyFill="1" applyBorder="1" applyAlignment="1">
      <alignment horizontal="center" vertical="center" wrapText="1"/>
    </xf>
    <xf numFmtId="175" fontId="39" fillId="65" borderId="43" xfId="2" applyNumberFormat="1" applyFont="1" applyFill="1" applyBorder="1" applyAlignment="1">
      <alignment horizontal="center" vertical="center" wrapText="1"/>
    </xf>
    <xf numFmtId="175" fontId="39" fillId="61" borderId="31" xfId="2" applyNumberFormat="1" applyFont="1" applyFill="1" applyBorder="1" applyAlignment="1">
      <alignment horizontal="center" vertical="center" wrapText="1"/>
    </xf>
    <xf numFmtId="175" fontId="39" fillId="61" borderId="3" xfId="2" applyNumberFormat="1" applyFont="1" applyFill="1" applyBorder="1" applyAlignment="1">
      <alignment horizontal="center" vertical="center" wrapText="1"/>
    </xf>
    <xf numFmtId="175" fontId="39" fillId="61" borderId="43" xfId="2" applyNumberFormat="1" applyFont="1" applyFill="1" applyBorder="1" applyAlignment="1">
      <alignment horizontal="center" vertical="center" wrapText="1"/>
    </xf>
    <xf numFmtId="175" fontId="39" fillId="66" borderId="31" xfId="2" applyNumberFormat="1" applyFont="1" applyFill="1" applyBorder="1" applyAlignment="1">
      <alignment horizontal="center" vertical="center" wrapText="1"/>
    </xf>
    <xf numFmtId="175" fontId="39" fillId="66" borderId="1" xfId="2" applyNumberFormat="1" applyFont="1" applyFill="1" applyBorder="1" applyAlignment="1">
      <alignment horizontal="center" vertical="center" wrapText="1"/>
    </xf>
    <xf numFmtId="175" fontId="39" fillId="66" borderId="43" xfId="2" applyNumberFormat="1" applyFont="1" applyFill="1" applyBorder="1" applyAlignment="1">
      <alignment horizontal="center" vertical="center" wrapText="1"/>
    </xf>
    <xf numFmtId="175" fontId="39" fillId="68" borderId="31" xfId="2" applyNumberFormat="1" applyFont="1" applyFill="1" applyBorder="1" applyAlignment="1">
      <alignment horizontal="center" vertical="center" wrapText="1"/>
    </xf>
    <xf numFmtId="175" fontId="39" fillId="68" borderId="1" xfId="2" applyNumberFormat="1" applyFont="1" applyFill="1" applyBorder="1" applyAlignment="1">
      <alignment horizontal="center" vertical="center" wrapText="1"/>
    </xf>
    <xf numFmtId="175" fontId="39" fillId="68" borderId="6" xfId="2" applyNumberFormat="1" applyFont="1" applyFill="1" applyBorder="1" applyAlignment="1">
      <alignment horizontal="center" vertical="center" wrapText="1"/>
    </xf>
    <xf numFmtId="175" fontId="39" fillId="71" borderId="31" xfId="2" applyNumberFormat="1" applyFont="1" applyFill="1" applyBorder="1" applyAlignment="1">
      <alignment horizontal="center" vertical="center"/>
    </xf>
    <xf numFmtId="175" fontId="39" fillId="71" borderId="1" xfId="2" applyNumberFormat="1" applyFont="1" applyFill="1" applyBorder="1" applyAlignment="1">
      <alignment horizontal="center" vertical="center"/>
    </xf>
    <xf numFmtId="175" fontId="39" fillId="71" borderId="43" xfId="2" applyNumberFormat="1" applyFont="1" applyFill="1" applyBorder="1" applyAlignment="1">
      <alignment horizontal="center" vertical="center"/>
    </xf>
    <xf numFmtId="175" fontId="39" fillId="72" borderId="31" xfId="2" applyNumberFormat="1" applyFont="1" applyFill="1" applyBorder="1" applyAlignment="1">
      <alignment horizontal="center" vertical="center"/>
    </xf>
    <xf numFmtId="175" fontId="39" fillId="72" borderId="1" xfId="2" applyNumberFormat="1" applyFont="1" applyFill="1" applyBorder="1" applyAlignment="1">
      <alignment horizontal="center" vertical="center"/>
    </xf>
    <xf numFmtId="175" fontId="39" fillId="72" borderId="43" xfId="2" applyNumberFormat="1" applyFont="1" applyFill="1" applyBorder="1" applyAlignment="1">
      <alignment horizontal="center" vertical="center"/>
    </xf>
    <xf numFmtId="175" fontId="39" fillId="74" borderId="3" xfId="2" applyNumberFormat="1" applyFont="1" applyFill="1" applyBorder="1" applyAlignment="1">
      <alignment horizontal="center" vertical="center"/>
    </xf>
    <xf numFmtId="175" fontId="39" fillId="74" borderId="43" xfId="2" applyNumberFormat="1" applyFont="1" applyFill="1" applyBorder="1" applyAlignment="1">
      <alignment horizontal="center" vertical="center"/>
    </xf>
    <xf numFmtId="175" fontId="39" fillId="20" borderId="83" xfId="2" applyNumberFormat="1" applyFont="1" applyFill="1" applyBorder="1" applyAlignment="1">
      <alignment horizontal="center" vertical="center"/>
    </xf>
    <xf numFmtId="175" fontId="39" fillId="75" borderId="31" xfId="2" applyNumberFormat="1" applyFont="1" applyFill="1" applyBorder="1" applyAlignment="1">
      <alignment horizontal="center" vertical="center"/>
    </xf>
    <xf numFmtId="175" fontId="39" fillId="75" borderId="43" xfId="2" applyNumberFormat="1" applyFont="1" applyFill="1" applyBorder="1" applyAlignment="1">
      <alignment horizontal="center" vertical="center"/>
    </xf>
    <xf numFmtId="175" fontId="39" fillId="76" borderId="31" xfId="2" applyNumberFormat="1" applyFont="1" applyFill="1" applyBorder="1" applyAlignment="1">
      <alignment horizontal="center" vertical="center"/>
    </xf>
    <xf numFmtId="175" fontId="39" fillId="76" borderId="6" xfId="2" applyNumberFormat="1" applyFont="1" applyFill="1" applyBorder="1" applyAlignment="1">
      <alignment horizontal="center" vertical="center"/>
    </xf>
    <xf numFmtId="175" fontId="39" fillId="78" borderId="31" xfId="2" applyNumberFormat="1" applyFont="1" applyFill="1" applyBorder="1" applyAlignment="1">
      <alignment horizontal="center" vertical="center"/>
    </xf>
    <xf numFmtId="175" fontId="39" fillId="78" borderId="43" xfId="2" applyNumberFormat="1" applyFont="1" applyFill="1" applyBorder="1" applyAlignment="1">
      <alignment horizontal="center" vertical="center"/>
    </xf>
    <xf numFmtId="175" fontId="39" fillId="79" borderId="83" xfId="2" applyNumberFormat="1" applyFont="1" applyFill="1" applyBorder="1" applyAlignment="1">
      <alignment horizontal="center" vertical="center"/>
    </xf>
    <xf numFmtId="175" fontId="39" fillId="80" borderId="83" xfId="2" applyNumberFormat="1" applyFont="1" applyFill="1" applyBorder="1" applyAlignment="1">
      <alignment horizontal="center" vertical="center"/>
    </xf>
    <xf numFmtId="175" fontId="39" fillId="70" borderId="31" xfId="2" applyNumberFormat="1" applyFont="1" applyFill="1" applyBorder="1" applyAlignment="1">
      <alignment horizontal="center" vertical="center"/>
    </xf>
    <xf numFmtId="175" fontId="39" fillId="70" borderId="1" xfId="2" applyNumberFormat="1" applyFont="1" applyFill="1" applyBorder="1" applyAlignment="1">
      <alignment horizontal="center" vertical="center"/>
    </xf>
    <xf numFmtId="175" fontId="39" fillId="70" borderId="43" xfId="2" applyNumberFormat="1" applyFont="1" applyFill="1" applyBorder="1" applyAlignment="1">
      <alignment horizontal="center" vertical="center"/>
    </xf>
    <xf numFmtId="175" fontId="39" fillId="0" borderId="3" xfId="2" applyNumberFormat="1" applyFont="1" applyBorder="1" applyAlignment="1">
      <alignment horizontal="center" vertical="center"/>
    </xf>
    <xf numFmtId="175" fontId="39" fillId="0" borderId="1" xfId="2" applyNumberFormat="1" applyFont="1" applyBorder="1" applyAlignment="1">
      <alignment horizontal="center" vertical="center"/>
    </xf>
    <xf numFmtId="175" fontId="39" fillId="0" borderId="0" xfId="2" applyNumberFormat="1" applyFont="1" applyAlignment="1">
      <alignment horizontal="center" vertical="center"/>
    </xf>
    <xf numFmtId="175" fontId="94" fillId="23" borderId="9" xfId="2" applyNumberFormat="1" applyFont="1" applyFill="1" applyBorder="1" applyAlignment="1">
      <alignment horizontal="center" vertical="center" wrapText="1"/>
    </xf>
    <xf numFmtId="175" fontId="39" fillId="71" borderId="30" xfId="2" applyNumberFormat="1" applyFont="1" applyFill="1" applyBorder="1" applyAlignment="1">
      <alignment horizontal="center" vertical="center"/>
    </xf>
    <xf numFmtId="175" fontId="39" fillId="71" borderId="36" xfId="2" applyNumberFormat="1" applyFont="1" applyFill="1" applyBorder="1" applyAlignment="1">
      <alignment horizontal="center" vertical="center"/>
    </xf>
    <xf numFmtId="175" fontId="39" fillId="71" borderId="47" xfId="2" applyNumberFormat="1" applyFont="1" applyFill="1" applyBorder="1" applyAlignment="1">
      <alignment horizontal="center" vertical="center"/>
    </xf>
    <xf numFmtId="175" fontId="39" fillId="72" borderId="30" xfId="2" applyNumberFormat="1" applyFont="1" applyFill="1" applyBorder="1" applyAlignment="1">
      <alignment horizontal="center" vertical="center"/>
    </xf>
    <xf numFmtId="175" fontId="39" fillId="72" borderId="36" xfId="2" applyNumberFormat="1" applyFont="1" applyFill="1" applyBorder="1" applyAlignment="1">
      <alignment horizontal="center" vertical="center"/>
    </xf>
    <xf numFmtId="175" fontId="39" fillId="72" borderId="47" xfId="2" applyNumberFormat="1" applyFont="1" applyFill="1" applyBorder="1" applyAlignment="1">
      <alignment horizontal="center" vertical="center"/>
    </xf>
    <xf numFmtId="175" fontId="39" fillId="74" borderId="49" xfId="2" applyNumberFormat="1" applyFont="1" applyFill="1" applyBorder="1" applyAlignment="1">
      <alignment horizontal="center" vertical="center"/>
    </xf>
    <xf numFmtId="175" fontId="39" fillId="74" borderId="47" xfId="2" applyNumberFormat="1" applyFont="1" applyFill="1" applyBorder="1" applyAlignment="1">
      <alignment horizontal="center" vertical="center"/>
    </xf>
    <xf numFmtId="175" fontId="39" fillId="74" borderId="30" xfId="2" applyNumberFormat="1" applyFont="1" applyFill="1" applyBorder="1" applyAlignment="1">
      <alignment horizontal="center" vertical="center"/>
    </xf>
    <xf numFmtId="175" fontId="39" fillId="20" borderId="84" xfId="2" applyNumberFormat="1" applyFont="1" applyFill="1" applyBorder="1" applyAlignment="1">
      <alignment horizontal="center" vertical="center"/>
    </xf>
    <xf numFmtId="175" fontId="39" fillId="75" borderId="38" xfId="2" applyNumberFormat="1" applyFont="1" applyFill="1" applyBorder="1" applyAlignment="1">
      <alignment horizontal="center" vertical="center"/>
    </xf>
    <xf numFmtId="175" fontId="39" fillId="75" borderId="44" xfId="2" applyNumberFormat="1" applyFont="1" applyFill="1" applyBorder="1" applyAlignment="1">
      <alignment horizontal="center" vertical="center"/>
    </xf>
    <xf numFmtId="175" fontId="39" fillId="76" borderId="38" xfId="2" applyNumberFormat="1" applyFont="1" applyFill="1" applyBorder="1" applyAlignment="1">
      <alignment horizontal="center" vertical="center"/>
    </xf>
    <xf numFmtId="175" fontId="39" fillId="76" borderId="9" xfId="2" applyNumberFormat="1" applyFont="1" applyFill="1" applyBorder="1" applyAlignment="1">
      <alignment horizontal="center" vertical="center"/>
    </xf>
    <xf numFmtId="175" fontId="39" fillId="78" borderId="38" xfId="2" applyNumberFormat="1" applyFont="1" applyFill="1" applyBorder="1" applyAlignment="1">
      <alignment horizontal="center" vertical="center"/>
    </xf>
    <xf numFmtId="175" fontId="39" fillId="78" borderId="44" xfId="2" applyNumberFormat="1" applyFont="1" applyFill="1" applyBorder="1" applyAlignment="1">
      <alignment horizontal="center" vertical="center"/>
    </xf>
    <xf numFmtId="175" fontId="39" fillId="79" borderId="84" xfId="2" applyNumberFormat="1" applyFont="1" applyFill="1" applyBorder="1" applyAlignment="1">
      <alignment horizontal="center" vertical="center"/>
    </xf>
    <xf numFmtId="175" fontId="39" fillId="80" borderId="84" xfId="2" applyNumberFormat="1" applyFont="1" applyFill="1" applyBorder="1" applyAlignment="1">
      <alignment horizontal="center" vertical="center"/>
    </xf>
    <xf numFmtId="175" fontId="39" fillId="70" borderId="38" xfId="2" applyNumberFormat="1" applyFont="1" applyFill="1" applyBorder="1" applyAlignment="1">
      <alignment horizontal="center" vertical="center"/>
    </xf>
    <xf numFmtId="175" fontId="39" fillId="70" borderId="5" xfId="2" applyNumberFormat="1" applyFont="1" applyFill="1" applyBorder="1" applyAlignment="1">
      <alignment horizontal="center" vertical="center"/>
    </xf>
    <xf numFmtId="175" fontId="39" fillId="70" borderId="44" xfId="2" applyNumberFormat="1" applyFont="1" applyFill="1" applyBorder="1" applyAlignment="1">
      <alignment horizontal="center" vertical="center"/>
    </xf>
    <xf numFmtId="175" fontId="39" fillId="74" borderId="31" xfId="2" applyNumberFormat="1" applyFont="1" applyFill="1" applyBorder="1" applyAlignment="1">
      <alignment horizontal="center" vertical="center"/>
    </xf>
    <xf numFmtId="175" fontId="39" fillId="73" borderId="14" xfId="2" applyNumberFormat="1" applyFont="1" applyFill="1" applyBorder="1" applyAlignment="1">
      <alignment horizontal="center" vertical="center"/>
    </xf>
    <xf numFmtId="175" fontId="39" fillId="73" borderId="44" xfId="2" applyNumberFormat="1" applyFont="1" applyFill="1" applyBorder="1" applyAlignment="1">
      <alignment horizontal="center" vertical="center"/>
    </xf>
    <xf numFmtId="175" fontId="39" fillId="20" borderId="81" xfId="2" applyNumberFormat="1" applyFont="1" applyFill="1" applyBorder="1" applyAlignment="1">
      <alignment horizontal="center" vertical="center"/>
    </xf>
    <xf numFmtId="175" fontId="39" fillId="75" borderId="30" xfId="2" applyNumberFormat="1" applyFont="1" applyFill="1" applyBorder="1" applyAlignment="1">
      <alignment horizontal="center" vertical="center"/>
    </xf>
    <xf numFmtId="175" fontId="39" fillId="75" borderId="47" xfId="2" applyNumberFormat="1" applyFont="1" applyFill="1" applyBorder="1" applyAlignment="1">
      <alignment horizontal="center" vertical="center"/>
    </xf>
    <xf numFmtId="175" fontId="39" fillId="76" borderId="30" xfId="2" applyNumberFormat="1" applyFont="1" applyFill="1" applyBorder="1" applyAlignment="1">
      <alignment horizontal="center" vertical="center"/>
    </xf>
    <xf numFmtId="175" fontId="39" fillId="76" borderId="50" xfId="2" applyNumberFormat="1" applyFont="1" applyFill="1" applyBorder="1" applyAlignment="1">
      <alignment horizontal="center" vertical="center"/>
    </xf>
    <xf numFmtId="175" fontId="39" fillId="78" borderId="30" xfId="2" applyNumberFormat="1" applyFont="1" applyFill="1" applyBorder="1" applyAlignment="1">
      <alignment horizontal="center" vertical="center"/>
    </xf>
    <xf numFmtId="175" fontId="39" fillId="78" borderId="47" xfId="2" applyNumberFormat="1" applyFont="1" applyFill="1" applyBorder="1" applyAlignment="1">
      <alignment horizontal="center" vertical="center"/>
    </xf>
    <xf numFmtId="175" fontId="39" fillId="79" borderId="81" xfId="2" applyNumberFormat="1" applyFont="1" applyFill="1" applyBorder="1" applyAlignment="1">
      <alignment horizontal="center" vertical="center"/>
    </xf>
    <xf numFmtId="175" fontId="39" fillId="80" borderId="81" xfId="2" applyNumberFormat="1" applyFont="1" applyFill="1" applyBorder="1" applyAlignment="1">
      <alignment horizontal="center" vertical="center"/>
    </xf>
    <xf numFmtId="175" fontId="39" fillId="70" borderId="30" xfId="2" applyNumberFormat="1" applyFont="1" applyFill="1" applyBorder="1" applyAlignment="1">
      <alignment horizontal="center" vertical="center"/>
    </xf>
    <xf numFmtId="175" fontId="39" fillId="70" borderId="36" xfId="2" applyNumberFormat="1" applyFont="1" applyFill="1" applyBorder="1" applyAlignment="1">
      <alignment horizontal="center" vertical="center"/>
    </xf>
    <xf numFmtId="175" fontId="39" fillId="70" borderId="47" xfId="2" applyNumberFormat="1" applyFont="1" applyFill="1" applyBorder="1" applyAlignment="1">
      <alignment horizontal="center" vertical="center"/>
    </xf>
    <xf numFmtId="175" fontId="93" fillId="2" borderId="0" xfId="2" applyNumberFormat="1" applyFont="1" applyFill="1" applyAlignment="1">
      <alignment horizontal="center" vertical="center"/>
    </xf>
    <xf numFmtId="175" fontId="39" fillId="73" borderId="3" xfId="2" applyNumberFormat="1" applyFont="1" applyFill="1" applyBorder="1" applyAlignment="1">
      <alignment horizontal="center" vertical="center"/>
    </xf>
    <xf numFmtId="175" fontId="39" fillId="73" borderId="43" xfId="2" applyNumberFormat="1" applyFont="1" applyFill="1" applyBorder="1" applyAlignment="1">
      <alignment horizontal="center" vertical="center"/>
    </xf>
    <xf numFmtId="175" fontId="39" fillId="71" borderId="38" xfId="2" applyNumberFormat="1" applyFont="1" applyFill="1" applyBorder="1" applyAlignment="1">
      <alignment horizontal="center" vertical="center"/>
    </xf>
    <xf numFmtId="175" fontId="39" fillId="71" borderId="5" xfId="2" applyNumberFormat="1" applyFont="1" applyFill="1" applyBorder="1" applyAlignment="1">
      <alignment horizontal="center" vertical="center"/>
    </xf>
    <xf numFmtId="175" fontId="39" fillId="71" borderId="44" xfId="2" applyNumberFormat="1" applyFont="1" applyFill="1" applyBorder="1" applyAlignment="1">
      <alignment horizontal="center" vertical="center"/>
    </xf>
    <xf numFmtId="175" fontId="39" fillId="72" borderId="38" xfId="2" applyNumberFormat="1" applyFont="1" applyFill="1" applyBorder="1" applyAlignment="1">
      <alignment horizontal="center" vertical="center"/>
    </xf>
    <xf numFmtId="175" fontId="39" fillId="72" borderId="5" xfId="2" applyNumberFormat="1" applyFont="1" applyFill="1" applyBorder="1" applyAlignment="1">
      <alignment horizontal="center" vertical="center"/>
    </xf>
    <xf numFmtId="175" fontId="39" fillId="72" borderId="9" xfId="2" applyNumberFormat="1" applyFont="1" applyFill="1" applyBorder="1" applyAlignment="1">
      <alignment horizontal="center" vertical="center"/>
    </xf>
    <xf numFmtId="175" fontId="39" fillId="73" borderId="30" xfId="2" applyNumberFormat="1" applyFont="1" applyFill="1" applyBorder="1" applyAlignment="1">
      <alignment horizontal="center" vertical="center"/>
    </xf>
    <xf numFmtId="175" fontId="39" fillId="73" borderId="47" xfId="2" applyNumberFormat="1" applyFont="1" applyFill="1" applyBorder="1" applyAlignment="1">
      <alignment horizontal="center" vertical="center"/>
    </xf>
    <xf numFmtId="175" fontId="39" fillId="72" borderId="6" xfId="2" applyNumberFormat="1" applyFont="1" applyFill="1" applyBorder="1" applyAlignment="1">
      <alignment horizontal="center" vertical="center"/>
    </xf>
    <xf numFmtId="175" fontId="39" fillId="73" borderId="31" xfId="2" applyNumberFormat="1" applyFont="1" applyFill="1" applyBorder="1" applyAlignment="1">
      <alignment horizontal="center" vertical="center"/>
    </xf>
    <xf numFmtId="175" fontId="39" fillId="66" borderId="49" xfId="2" applyNumberFormat="1" applyFont="1" applyFill="1" applyBorder="1" applyAlignment="1">
      <alignment horizontal="center" vertical="center" wrapText="1"/>
    </xf>
    <xf numFmtId="175" fontId="39" fillId="71" borderId="9" xfId="2" applyNumberFormat="1" applyFont="1" applyFill="1" applyBorder="1" applyAlignment="1">
      <alignment horizontal="center" vertical="center"/>
    </xf>
    <xf numFmtId="175" fontId="39" fillId="72" borderId="44" xfId="2" applyNumberFormat="1" applyFont="1" applyFill="1" applyBorder="1" applyAlignment="1">
      <alignment horizontal="center" vertical="center"/>
    </xf>
    <xf numFmtId="175" fontId="39" fillId="73" borderId="38" xfId="2" applyNumberFormat="1" applyFont="1" applyFill="1" applyBorder="1" applyAlignment="1">
      <alignment horizontal="center" vertical="center"/>
    </xf>
    <xf numFmtId="175" fontId="39" fillId="66" borderId="3" xfId="2" applyNumberFormat="1" applyFont="1" applyFill="1" applyBorder="1" applyAlignment="1">
      <alignment horizontal="center" vertical="center" wrapText="1"/>
    </xf>
    <xf numFmtId="175" fontId="39" fillId="71" borderId="6" xfId="2" applyNumberFormat="1" applyFont="1" applyFill="1" applyBorder="1" applyAlignment="1">
      <alignment horizontal="center" vertical="center"/>
    </xf>
    <xf numFmtId="175" fontId="39" fillId="65" borderId="38" xfId="2" applyNumberFormat="1" applyFont="1" applyFill="1" applyBorder="1" applyAlignment="1">
      <alignment horizontal="center" vertical="center" wrapText="1"/>
    </xf>
    <xf numFmtId="175" fontId="39" fillId="65" borderId="5" xfId="2" applyNumberFormat="1" applyFont="1" applyFill="1" applyBorder="1" applyAlignment="1">
      <alignment horizontal="center" vertical="center" wrapText="1"/>
    </xf>
    <xf numFmtId="175" fontId="39" fillId="65" borderId="44" xfId="2" applyNumberFormat="1" applyFont="1" applyFill="1" applyBorder="1" applyAlignment="1">
      <alignment horizontal="center" vertical="center" wrapText="1"/>
    </xf>
    <xf numFmtId="175" fontId="39" fillId="61" borderId="38" xfId="2" applyNumberFormat="1" applyFont="1" applyFill="1" applyBorder="1" applyAlignment="1">
      <alignment horizontal="center" vertical="center" wrapText="1"/>
    </xf>
    <xf numFmtId="175" fontId="39" fillId="61" borderId="14" xfId="2" applyNumberFormat="1" applyFont="1" applyFill="1" applyBorder="1" applyAlignment="1">
      <alignment horizontal="center" vertical="center" wrapText="1"/>
    </xf>
    <xf numFmtId="175" fontId="39" fillId="61" borderId="44" xfId="2" applyNumberFormat="1" applyFont="1" applyFill="1" applyBorder="1" applyAlignment="1">
      <alignment horizontal="center" vertical="center" wrapText="1"/>
    </xf>
    <xf numFmtId="175" fontId="39" fillId="66" borderId="14" xfId="2" applyNumberFormat="1" applyFont="1" applyFill="1" applyBorder="1" applyAlignment="1">
      <alignment horizontal="center" vertical="center" wrapText="1"/>
    </xf>
    <xf numFmtId="175" fontId="39" fillId="66" borderId="5" xfId="2" applyNumberFormat="1" applyFont="1" applyFill="1" applyBorder="1" applyAlignment="1">
      <alignment horizontal="center" vertical="center" wrapText="1"/>
    </xf>
    <xf numFmtId="175" fontId="39" fillId="68" borderId="38" xfId="2" applyNumberFormat="1" applyFont="1" applyFill="1" applyBorder="1" applyAlignment="1">
      <alignment horizontal="center" vertical="center" wrapText="1"/>
    </xf>
    <xf numFmtId="175" fontId="39" fillId="68" borderId="5" xfId="2" applyNumberFormat="1" applyFont="1" applyFill="1" applyBorder="1" applyAlignment="1">
      <alignment horizontal="center" vertical="center" wrapText="1"/>
    </xf>
    <xf numFmtId="175" fontId="39" fillId="68" borderId="9" xfId="2" applyNumberFormat="1" applyFont="1" applyFill="1" applyBorder="1" applyAlignment="1">
      <alignment horizontal="center" vertical="center" wrapText="1"/>
    </xf>
    <xf numFmtId="175" fontId="39" fillId="67" borderId="30" xfId="2" applyNumberFormat="1" applyFont="1" applyFill="1" applyBorder="1" applyAlignment="1">
      <alignment horizontal="center" vertical="center" wrapText="1"/>
    </xf>
    <xf numFmtId="175" fontId="39" fillId="67" borderId="36" xfId="2" applyNumberFormat="1" applyFont="1" applyFill="1" applyBorder="1" applyAlignment="1">
      <alignment horizontal="center" vertical="center" wrapText="1"/>
    </xf>
    <xf numFmtId="175" fontId="39" fillId="67" borderId="47" xfId="2" applyNumberFormat="1" applyFont="1" applyFill="1" applyBorder="1" applyAlignment="1">
      <alignment horizontal="center" vertical="center" wrapText="1"/>
    </xf>
    <xf numFmtId="175" fontId="39" fillId="64" borderId="30" xfId="2" applyNumberFormat="1" applyFont="1" applyFill="1" applyBorder="1" applyAlignment="1">
      <alignment horizontal="center" vertical="center" wrapText="1"/>
    </xf>
    <xf numFmtId="175" fontId="39" fillId="64" borderId="36" xfId="2" applyNumberFormat="1" applyFont="1" applyFill="1" applyBorder="1" applyAlignment="1">
      <alignment horizontal="center" vertical="center" wrapText="1"/>
    </xf>
    <xf numFmtId="175" fontId="39" fillId="64" borderId="47" xfId="2" applyNumberFormat="1" applyFont="1" applyFill="1" applyBorder="1" applyAlignment="1">
      <alignment horizontal="center" vertical="center" wrapText="1"/>
    </xf>
    <xf numFmtId="0" fontId="94" fillId="16" borderId="87" xfId="0" applyFont="1" applyFill="1" applyBorder="1" applyAlignment="1">
      <alignment horizontal="center" vertical="center" wrapText="1"/>
    </xf>
    <xf numFmtId="175" fontId="94" fillId="23" borderId="6" xfId="2" applyNumberFormat="1" applyFont="1" applyFill="1" applyBorder="1" applyAlignment="1">
      <alignment horizontal="center" vertical="center" wrapText="1"/>
    </xf>
    <xf numFmtId="175" fontId="94" fillId="23" borderId="110" xfId="2" applyNumberFormat="1" applyFont="1" applyFill="1" applyBorder="1" applyAlignment="1">
      <alignment horizontal="center" vertical="center" wrapText="1"/>
    </xf>
    <xf numFmtId="175" fontId="39" fillId="65" borderId="96" xfId="2" applyNumberFormat="1" applyFont="1" applyFill="1" applyBorder="1" applyAlignment="1">
      <alignment horizontal="center" vertical="center" wrapText="1"/>
    </xf>
    <xf numFmtId="175" fontId="39" fillId="65" borderId="97" xfId="2" applyNumberFormat="1" applyFont="1" applyFill="1" applyBorder="1" applyAlignment="1">
      <alignment horizontal="center" vertical="center" wrapText="1"/>
    </xf>
    <xf numFmtId="175" fontId="39" fillId="65" borderId="98" xfId="2" applyNumberFormat="1" applyFont="1" applyFill="1" applyBorder="1" applyAlignment="1">
      <alignment horizontal="center" vertical="center" wrapText="1"/>
    </xf>
    <xf numFmtId="175" fontId="39" fillId="61" borderId="96" xfId="2" applyNumberFormat="1" applyFont="1" applyFill="1" applyBorder="1" applyAlignment="1">
      <alignment horizontal="center" vertical="center" wrapText="1"/>
    </xf>
    <xf numFmtId="175" fontId="39" fillId="61" borderId="97" xfId="2" applyNumberFormat="1" applyFont="1" applyFill="1" applyBorder="1" applyAlignment="1">
      <alignment horizontal="center" vertical="center" wrapText="1"/>
    </xf>
    <xf numFmtId="175" fontId="39" fillId="61" borderId="98" xfId="2" applyNumberFormat="1" applyFont="1" applyFill="1" applyBorder="1" applyAlignment="1">
      <alignment horizontal="center" vertical="center" wrapText="1"/>
    </xf>
    <xf numFmtId="175" fontId="39" fillId="67" borderId="96" xfId="2" applyNumberFormat="1" applyFont="1" applyFill="1" applyBorder="1" applyAlignment="1">
      <alignment horizontal="center" vertical="center" wrapText="1"/>
    </xf>
    <xf numFmtId="175" fontId="39" fillId="67" borderId="97" xfId="2" applyNumberFormat="1" applyFont="1" applyFill="1" applyBorder="1" applyAlignment="1">
      <alignment horizontal="center" vertical="center" wrapText="1"/>
    </xf>
    <xf numFmtId="175" fontId="39" fillId="67" borderId="98" xfId="2" applyNumberFormat="1" applyFont="1" applyFill="1" applyBorder="1" applyAlignment="1">
      <alignment horizontal="center" vertical="center" wrapText="1"/>
    </xf>
    <xf numFmtId="175" fontId="39" fillId="68" borderId="96" xfId="2" applyNumberFormat="1" applyFont="1" applyFill="1" applyBorder="1" applyAlignment="1">
      <alignment horizontal="center" vertical="center" wrapText="1"/>
    </xf>
    <xf numFmtId="175" fontId="39" fillId="68" borderId="97" xfId="2" applyNumberFormat="1" applyFont="1" applyFill="1" applyBorder="1" applyAlignment="1">
      <alignment horizontal="center" vertical="center" wrapText="1"/>
    </xf>
    <xf numFmtId="175" fontId="39" fillId="68" borderId="98" xfId="2" applyNumberFormat="1" applyFont="1" applyFill="1" applyBorder="1" applyAlignment="1">
      <alignment horizontal="center" vertical="center" wrapText="1"/>
    </xf>
    <xf numFmtId="175" fontId="39" fillId="2" borderId="0" xfId="2" applyNumberFormat="1" applyFont="1" applyFill="1" applyAlignment="1" applyProtection="1">
      <alignment horizontal="center" vertical="center"/>
      <protection hidden="1"/>
    </xf>
    <xf numFmtId="175" fontId="94" fillId="10" borderId="111" xfId="2" applyNumberFormat="1" applyFont="1" applyFill="1" applyBorder="1" applyAlignment="1">
      <alignment horizontal="center" vertical="center" wrapText="1"/>
    </xf>
    <xf numFmtId="175" fontId="39" fillId="74" borderId="50" xfId="2" applyNumberFormat="1" applyFont="1" applyFill="1" applyBorder="1" applyAlignment="1">
      <alignment horizontal="center" vertical="center"/>
    </xf>
    <xf numFmtId="175" fontId="39" fillId="74" borderId="6" xfId="2" applyNumberFormat="1" applyFont="1" applyFill="1" applyBorder="1" applyAlignment="1">
      <alignment horizontal="center" vertical="center"/>
    </xf>
    <xf numFmtId="175" fontId="39" fillId="20" borderId="162" xfId="2" applyNumberFormat="1" applyFont="1" applyFill="1" applyBorder="1" applyAlignment="1">
      <alignment horizontal="center" vertical="center"/>
    </xf>
    <xf numFmtId="175" fontId="39" fillId="20" borderId="163" xfId="2" applyNumberFormat="1" applyFont="1" applyFill="1" applyBorder="1" applyAlignment="1">
      <alignment horizontal="center" vertical="center"/>
    </xf>
    <xf numFmtId="175" fontId="39" fillId="20" borderId="164" xfId="2" applyNumberFormat="1" applyFont="1" applyFill="1" applyBorder="1" applyAlignment="1">
      <alignment horizontal="center" vertical="center"/>
    </xf>
    <xf numFmtId="175" fontId="39" fillId="75" borderId="123" xfId="2" applyNumberFormat="1" applyFont="1" applyFill="1" applyBorder="1" applyAlignment="1">
      <alignment horizontal="center" vertical="center"/>
    </xf>
    <xf numFmtId="175" fontId="39" fillId="75" borderId="124" xfId="2" applyNumberFormat="1" applyFont="1" applyFill="1" applyBorder="1" applyAlignment="1">
      <alignment horizontal="center" vertical="center"/>
    </xf>
    <xf numFmtId="175" fontId="39" fillId="76" borderId="123" xfId="2" applyNumberFormat="1" applyFont="1" applyFill="1" applyBorder="1" applyAlignment="1">
      <alignment horizontal="center" vertical="center"/>
    </xf>
    <xf numFmtId="175" fontId="39" fillId="76" borderId="99" xfId="2" applyNumberFormat="1" applyFont="1" applyFill="1" applyBorder="1" applyAlignment="1">
      <alignment horizontal="center" vertical="center"/>
    </xf>
    <xf numFmtId="175" fontId="39" fillId="76" borderId="143" xfId="2" applyNumberFormat="1" applyFont="1" applyFill="1" applyBorder="1" applyAlignment="1">
      <alignment horizontal="center" vertical="center"/>
    </xf>
    <xf numFmtId="0" fontId="39" fillId="78" borderId="32" xfId="0" applyFont="1" applyFill="1" applyBorder="1" applyAlignment="1">
      <alignment vertical="center"/>
    </xf>
    <xf numFmtId="0" fontId="39" fillId="78" borderId="46" xfId="0" applyFont="1" applyFill="1" applyBorder="1" applyAlignment="1">
      <alignment vertical="center"/>
    </xf>
    <xf numFmtId="0" fontId="39" fillId="70" borderId="32" xfId="0" applyFont="1" applyFill="1" applyBorder="1" applyAlignment="1">
      <alignment vertical="center"/>
    </xf>
    <xf numFmtId="0" fontId="39" fillId="70" borderId="4" xfId="0" applyFont="1" applyFill="1" applyBorder="1" applyAlignment="1">
      <alignment vertical="center"/>
    </xf>
    <xf numFmtId="0" fontId="39" fillId="70" borderId="46" xfId="0" applyFont="1" applyFill="1" applyBorder="1" applyAlignment="1">
      <alignment vertical="center"/>
    </xf>
    <xf numFmtId="175" fontId="39" fillId="78" borderId="116" xfId="2" applyNumberFormat="1" applyFont="1" applyFill="1" applyBorder="1" applyAlignment="1">
      <alignment horizontal="center" vertical="center"/>
    </xf>
    <xf numFmtId="175" fontId="39" fillId="78" borderId="117" xfId="2" applyNumberFormat="1" applyFont="1" applyFill="1" applyBorder="1" applyAlignment="1">
      <alignment horizontal="center" vertical="center"/>
    </xf>
    <xf numFmtId="175" fontId="39" fillId="78" borderId="124" xfId="2" applyNumberFormat="1" applyFont="1" applyFill="1" applyBorder="1" applyAlignment="1">
      <alignment horizontal="center" vertical="center"/>
    </xf>
    <xf numFmtId="175" fontId="39" fillId="79" borderId="167" xfId="2" applyNumberFormat="1" applyFont="1" applyFill="1" applyBorder="1" applyAlignment="1">
      <alignment horizontal="center" vertical="center"/>
    </xf>
    <xf numFmtId="175" fontId="39" fillId="79" borderId="168" xfId="2" applyNumberFormat="1" applyFont="1" applyFill="1" applyBorder="1" applyAlignment="1">
      <alignment horizontal="center" vertical="center"/>
    </xf>
    <xf numFmtId="175" fontId="39" fillId="80" borderId="167" xfId="2" applyNumberFormat="1" applyFont="1" applyFill="1" applyBorder="1" applyAlignment="1">
      <alignment horizontal="center" vertical="center"/>
    </xf>
    <xf numFmtId="175" fontId="39" fillId="80" borderId="168" xfId="2" applyNumberFormat="1" applyFont="1" applyFill="1" applyBorder="1" applyAlignment="1">
      <alignment horizontal="center" vertical="center"/>
    </xf>
    <xf numFmtId="175" fontId="39" fillId="70" borderId="123" xfId="2" applyNumberFormat="1" applyFont="1" applyFill="1" applyBorder="1" applyAlignment="1">
      <alignment horizontal="center" vertical="center"/>
    </xf>
    <xf numFmtId="175" fontId="39" fillId="70" borderId="119" xfId="2" applyNumberFormat="1" applyFont="1" applyFill="1" applyBorder="1" applyAlignment="1">
      <alignment horizontal="center" vertical="center"/>
    </xf>
    <xf numFmtId="175" fontId="39" fillId="70" borderId="124" xfId="2" applyNumberFormat="1" applyFont="1" applyFill="1" applyBorder="1" applyAlignment="1">
      <alignment horizontal="center" vertical="center"/>
    </xf>
    <xf numFmtId="175" fontId="39" fillId="80" borderId="169" xfId="2" applyNumberFormat="1" applyFont="1" applyFill="1" applyBorder="1" applyAlignment="1">
      <alignment horizontal="center" vertical="center"/>
    </xf>
    <xf numFmtId="175" fontId="39" fillId="80" borderId="170" xfId="2" applyNumberFormat="1" applyFont="1" applyFill="1" applyBorder="1" applyAlignment="1">
      <alignment horizontal="center" vertical="center"/>
    </xf>
    <xf numFmtId="175" fontId="39" fillId="80" borderId="171" xfId="2" applyNumberFormat="1" applyFont="1" applyFill="1" applyBorder="1" applyAlignment="1">
      <alignment horizontal="center" vertical="center"/>
    </xf>
    <xf numFmtId="0" fontId="94" fillId="16" borderId="90" xfId="0" applyFont="1" applyFill="1" applyBorder="1" applyAlignment="1">
      <alignment horizontal="center" vertical="center" wrapText="1"/>
    </xf>
    <xf numFmtId="0" fontId="94" fillId="16" borderId="94" xfId="0" applyFont="1" applyFill="1" applyBorder="1" applyAlignment="1">
      <alignment horizontal="center" vertical="center" wrapText="1"/>
    </xf>
    <xf numFmtId="175" fontId="39" fillId="26" borderId="172" xfId="26" applyNumberFormat="1" applyFont="1" applyFill="1" applyBorder="1" applyAlignment="1">
      <alignment horizontal="center" vertical="center" wrapText="1"/>
    </xf>
    <xf numFmtId="0" fontId="94" fillId="16" borderId="154" xfId="0" applyFont="1" applyFill="1" applyBorder="1" applyAlignment="1">
      <alignment horizontal="center" vertical="center" wrapText="1"/>
    </xf>
    <xf numFmtId="175" fontId="39" fillId="26" borderId="173" xfId="26" applyNumberFormat="1" applyFont="1" applyFill="1" applyBorder="1" applyAlignment="1">
      <alignment horizontal="center" vertical="center" wrapText="1"/>
    </xf>
    <xf numFmtId="0" fontId="12" fillId="0" borderId="87" xfId="0" applyFont="1" applyBorder="1" applyAlignment="1">
      <alignment vertical="top" wrapText="1"/>
    </xf>
    <xf numFmtId="0" fontId="0" fillId="0" borderId="87" xfId="0" applyBorder="1" applyAlignment="1">
      <alignment horizontal="center" vertical="center" wrapText="1"/>
    </xf>
    <xf numFmtId="9" fontId="18" fillId="0" borderId="87" xfId="0" applyNumberFormat="1" applyFont="1" applyBorder="1" applyAlignment="1">
      <alignment horizontal="center" vertical="center" textRotation="90" wrapText="1"/>
    </xf>
    <xf numFmtId="0" fontId="0" fillId="0" borderId="87" xfId="0" applyBorder="1" applyAlignment="1">
      <alignment horizontal="center" vertical="center"/>
    </xf>
    <xf numFmtId="0" fontId="18" fillId="0" borderId="87" xfId="0" applyFont="1" applyBorder="1" applyAlignment="1">
      <alignment horizontal="center" vertical="center" textRotation="90" wrapText="1"/>
    </xf>
    <xf numFmtId="1" fontId="24" fillId="9" borderId="87" xfId="6" applyNumberFormat="1" applyFont="1" applyFill="1" applyBorder="1" applyAlignment="1" applyProtection="1">
      <alignment horizontal="center" vertical="center" wrapText="1"/>
      <protection hidden="1"/>
    </xf>
    <xf numFmtId="1" fontId="24" fillId="2" borderId="87" xfId="6" applyNumberFormat="1" applyFont="1" applyFill="1" applyBorder="1" applyAlignment="1" applyProtection="1">
      <alignment horizontal="center" vertical="center" wrapText="1"/>
      <protection hidden="1"/>
    </xf>
    <xf numFmtId="175" fontId="9" fillId="0" borderId="87" xfId="2" applyNumberFormat="1" applyFont="1" applyFill="1" applyBorder="1" applyAlignment="1">
      <alignment horizontal="center" vertical="center" wrapText="1"/>
    </xf>
    <xf numFmtId="0" fontId="22" fillId="11" borderId="180" xfId="0" applyFont="1" applyFill="1" applyBorder="1" applyAlignment="1">
      <alignment horizontal="center" vertical="center" wrapText="1"/>
    </xf>
    <xf numFmtId="0" fontId="27" fillId="11" borderId="181" xfId="0" applyFont="1" applyFill="1" applyBorder="1" applyAlignment="1">
      <alignment horizontal="center" vertical="center" wrapText="1"/>
    </xf>
    <xf numFmtId="169" fontId="10" fillId="2" borderId="180" xfId="3" applyNumberFormat="1" applyFont="1" applyFill="1" applyBorder="1" applyAlignment="1" applyProtection="1">
      <alignment horizontal="center" vertical="center"/>
      <protection hidden="1"/>
    </xf>
    <xf numFmtId="9" fontId="24" fillId="0" borderId="181" xfId="2" applyFont="1" applyFill="1" applyBorder="1" applyAlignment="1" applyProtection="1">
      <alignment horizontal="right" vertical="center" wrapText="1"/>
      <protection hidden="1"/>
    </xf>
    <xf numFmtId="178" fontId="10" fillId="2" borderId="180" xfId="3" applyNumberFormat="1" applyFont="1" applyFill="1" applyBorder="1" applyAlignment="1" applyProtection="1">
      <alignment horizontal="center" vertical="center"/>
      <protection hidden="1"/>
    </xf>
    <xf numFmtId="0" fontId="9" fillId="17" borderId="7" xfId="0" applyFont="1" applyFill="1" applyBorder="1" applyAlignment="1">
      <alignment vertical="center" wrapText="1"/>
    </xf>
    <xf numFmtId="0" fontId="9" fillId="17" borderId="7" xfId="0" applyFont="1" applyFill="1" applyBorder="1" applyAlignment="1">
      <alignment horizontal="center" vertical="center" wrapText="1"/>
    </xf>
    <xf numFmtId="171" fontId="24" fillId="2" borderId="19" xfId="6" applyNumberFormat="1" applyFont="1" applyFill="1" applyBorder="1" applyAlignment="1" applyProtection="1">
      <alignment vertical="center" wrapText="1"/>
      <protection hidden="1"/>
    </xf>
    <xf numFmtId="171" fontId="24" fillId="9" borderId="19" xfId="6" applyNumberFormat="1" applyFont="1" applyFill="1" applyBorder="1" applyAlignment="1" applyProtection="1">
      <alignment vertical="center" wrapText="1"/>
      <protection hidden="1"/>
    </xf>
    <xf numFmtId="0" fontId="22" fillId="13" borderId="180" xfId="0" applyFont="1" applyFill="1" applyBorder="1" applyAlignment="1">
      <alignment horizontal="center" vertical="center" wrapText="1"/>
    </xf>
    <xf numFmtId="0" fontId="22" fillId="13" borderId="181" xfId="0" applyFont="1" applyFill="1" applyBorder="1" applyAlignment="1">
      <alignment horizontal="center" vertical="center" wrapText="1"/>
    </xf>
    <xf numFmtId="172" fontId="41" fillId="4" borderId="188" xfId="5" applyNumberFormat="1" applyFont="1" applyFill="1" applyBorder="1" applyAlignment="1" applyProtection="1">
      <alignment horizontal="right" vertical="center" wrapText="1"/>
      <protection hidden="1"/>
    </xf>
    <xf numFmtId="172" fontId="41" fillId="4" borderId="189" xfId="5" applyNumberFormat="1" applyFont="1" applyFill="1" applyBorder="1" applyAlignment="1" applyProtection="1">
      <alignment horizontal="right" vertical="center" wrapText="1"/>
      <protection hidden="1"/>
    </xf>
    <xf numFmtId="0" fontId="15" fillId="14" borderId="22" xfId="0" applyFont="1" applyFill="1" applyBorder="1" applyAlignment="1" applyProtection="1">
      <alignment horizontal="center" vertical="center" wrapText="1"/>
      <protection hidden="1"/>
    </xf>
    <xf numFmtId="172" fontId="24" fillId="0" borderId="180" xfId="1" applyNumberFormat="1" applyFont="1" applyFill="1" applyBorder="1" applyAlignment="1" applyProtection="1">
      <alignment horizontal="right" vertical="center" wrapText="1"/>
      <protection hidden="1"/>
    </xf>
    <xf numFmtId="9" fontId="41" fillId="12" borderId="190" xfId="2" applyFont="1" applyFill="1" applyBorder="1" applyAlignment="1" applyProtection="1">
      <alignment horizontal="right" vertical="center" wrapText="1"/>
      <protection hidden="1"/>
    </xf>
    <xf numFmtId="0" fontId="49" fillId="18" borderId="7" xfId="0" applyFont="1" applyFill="1" applyBorder="1" applyAlignment="1">
      <alignment horizontal="center" vertical="center" wrapText="1"/>
    </xf>
    <xf numFmtId="0" fontId="50" fillId="10" borderId="191" xfId="0" applyFont="1" applyFill="1" applyBorder="1" applyAlignment="1">
      <alignment horizontal="center" vertical="center" wrapText="1"/>
    </xf>
    <xf numFmtId="0" fontId="50" fillId="10" borderId="192" xfId="0" applyFont="1" applyFill="1" applyBorder="1" applyAlignment="1">
      <alignment horizontal="center" vertical="center" wrapText="1"/>
    </xf>
    <xf numFmtId="0" fontId="49" fillId="18" borderId="136" xfId="0" applyFont="1" applyFill="1" applyBorder="1" applyAlignment="1">
      <alignment horizontal="center" vertical="center" wrapText="1"/>
    </xf>
    <xf numFmtId="0" fontId="50" fillId="10" borderId="193" xfId="0" applyFont="1" applyFill="1" applyBorder="1" applyAlignment="1">
      <alignment horizontal="center" vertical="center" wrapText="1"/>
    </xf>
    <xf numFmtId="166" fontId="24" fillId="61" borderId="119" xfId="6" applyNumberFormat="1" applyFont="1" applyFill="1" applyBorder="1" applyAlignment="1" applyProtection="1">
      <alignment vertical="center" wrapText="1"/>
      <protection hidden="1"/>
    </xf>
    <xf numFmtId="166" fontId="28" fillId="61" borderId="119" xfId="6" applyNumberFormat="1" applyFont="1" applyFill="1" applyBorder="1" applyAlignment="1" applyProtection="1">
      <alignment vertical="center" wrapText="1"/>
      <protection hidden="1"/>
    </xf>
    <xf numFmtId="166" fontId="24" fillId="61" borderId="124" xfId="6" applyNumberFormat="1" applyFont="1" applyFill="1" applyBorder="1" applyAlignment="1" applyProtection="1">
      <alignment vertical="center" wrapText="1"/>
      <protection hidden="1"/>
    </xf>
    <xf numFmtId="166" fontId="24" fillId="0" borderId="194" xfId="6" applyNumberFormat="1" applyFont="1" applyBorder="1" applyAlignment="1" applyProtection="1">
      <alignment vertical="center" wrapText="1"/>
      <protection hidden="1"/>
    </xf>
    <xf numFmtId="166" fontId="24" fillId="0" borderId="180" xfId="6" applyNumberFormat="1" applyFont="1" applyBorder="1" applyAlignment="1" applyProtection="1">
      <alignment vertical="center" wrapText="1"/>
      <protection hidden="1"/>
    </xf>
    <xf numFmtId="166" fontId="24" fillId="0" borderId="196" xfId="6" applyNumberFormat="1" applyFont="1" applyBorder="1" applyAlignment="1" applyProtection="1">
      <alignment vertical="center" wrapText="1"/>
      <protection hidden="1"/>
    </xf>
    <xf numFmtId="168" fontId="32" fillId="2" borderId="99" xfId="5" applyNumberFormat="1" applyFont="1" applyFill="1" applyBorder="1" applyAlignment="1" applyProtection="1">
      <alignment vertical="center"/>
      <protection hidden="1"/>
    </xf>
    <xf numFmtId="0" fontId="22" fillId="3" borderId="143" xfId="0" applyFont="1" applyFill="1" applyBorder="1" applyAlignment="1">
      <alignment horizontal="center" vertical="center" wrapText="1"/>
    </xf>
    <xf numFmtId="169" fontId="22" fillId="3" borderId="143" xfId="3" applyNumberFormat="1" applyFont="1" applyFill="1" applyBorder="1" applyAlignment="1">
      <alignment vertical="center" wrapText="1"/>
    </xf>
    <xf numFmtId="169" fontId="22" fillId="3" borderId="100" xfId="3" applyNumberFormat="1" applyFont="1" applyFill="1" applyBorder="1" applyAlignment="1">
      <alignment horizontal="center" vertical="center" wrapText="1"/>
    </xf>
    <xf numFmtId="169" fontId="27" fillId="62" borderId="32" xfId="3" applyNumberFormat="1" applyFont="1" applyFill="1" applyBorder="1" applyAlignment="1">
      <alignment horizontal="center" vertical="center"/>
    </xf>
    <xf numFmtId="169" fontId="27" fillId="62" borderId="4" xfId="3" applyNumberFormat="1" applyFont="1" applyFill="1" applyBorder="1" applyAlignment="1">
      <alignment horizontal="center" vertical="center"/>
    </xf>
    <xf numFmtId="169" fontId="27" fillId="62" borderId="46" xfId="3" applyNumberFormat="1" applyFont="1" applyFill="1" applyBorder="1" applyAlignment="1">
      <alignment horizontal="center" vertical="center"/>
    </xf>
    <xf numFmtId="169" fontId="27" fillId="61" borderId="32" xfId="3" applyNumberFormat="1" applyFont="1" applyFill="1" applyBorder="1" applyAlignment="1">
      <alignment horizontal="center" vertical="center"/>
    </xf>
    <xf numFmtId="169" fontId="27" fillId="61" borderId="4" xfId="3" applyNumberFormat="1" applyFont="1" applyFill="1" applyBorder="1" applyAlignment="1">
      <alignment horizontal="center" vertical="center"/>
    </xf>
    <xf numFmtId="169" fontId="27" fillId="61" borderId="46" xfId="3" applyNumberFormat="1" applyFont="1" applyFill="1" applyBorder="1" applyAlignment="1">
      <alignment horizontal="center" vertical="center"/>
    </xf>
    <xf numFmtId="169" fontId="27" fillId="59" borderId="32" xfId="3" applyNumberFormat="1" applyFont="1" applyFill="1" applyBorder="1" applyAlignment="1">
      <alignment horizontal="center" vertical="center"/>
    </xf>
    <xf numFmtId="169" fontId="27" fillId="59" borderId="4" xfId="3" applyNumberFormat="1" applyFont="1" applyFill="1" applyBorder="1" applyAlignment="1">
      <alignment horizontal="center" vertical="center"/>
    </xf>
    <xf numFmtId="169" fontId="27" fillId="59" borderId="46" xfId="3" applyNumberFormat="1" applyFont="1" applyFill="1" applyBorder="1" applyAlignment="1">
      <alignment horizontal="center" vertical="center"/>
    </xf>
    <xf numFmtId="169" fontId="27" fillId="58" borderId="32" xfId="3" applyNumberFormat="1" applyFont="1" applyFill="1" applyBorder="1" applyAlignment="1">
      <alignment horizontal="center" vertical="center"/>
    </xf>
    <xf numFmtId="169" fontId="27" fillId="58" borderId="4" xfId="3" applyNumberFormat="1" applyFont="1" applyFill="1" applyBorder="1" applyAlignment="1">
      <alignment horizontal="center" vertical="center"/>
    </xf>
    <xf numFmtId="169" fontId="27" fillId="58" borderId="46" xfId="3" applyNumberFormat="1" applyFont="1" applyFill="1" applyBorder="1" applyAlignment="1">
      <alignment horizontal="center" vertical="center"/>
    </xf>
    <xf numFmtId="178" fontId="27" fillId="60" borderId="77" xfId="3" applyNumberFormat="1" applyFont="1" applyFill="1" applyBorder="1" applyAlignment="1">
      <alignment horizontal="center" vertical="center"/>
    </xf>
    <xf numFmtId="178" fontId="27" fillId="60" borderId="10" xfId="3" applyNumberFormat="1" applyFont="1" applyFill="1" applyBorder="1" applyAlignment="1">
      <alignment horizontal="center" vertical="center"/>
    </xf>
    <xf numFmtId="169" fontId="27" fillId="60" borderId="78" xfId="3" applyNumberFormat="1" applyFont="1" applyFill="1" applyBorder="1" applyAlignment="1">
      <alignment horizontal="center" vertical="center"/>
    </xf>
    <xf numFmtId="169" fontId="27" fillId="0" borderId="66" xfId="3" applyNumberFormat="1" applyFont="1" applyFill="1" applyBorder="1" applyAlignment="1">
      <alignment horizontal="center" vertical="center"/>
    </xf>
    <xf numFmtId="169" fontId="27" fillId="0" borderId="25" xfId="3" applyNumberFormat="1" applyFont="1" applyFill="1" applyBorder="1" applyAlignment="1">
      <alignment horizontal="center" vertical="center"/>
    </xf>
    <xf numFmtId="169" fontId="27" fillId="0" borderId="28" xfId="3" applyNumberFormat="1" applyFont="1" applyFill="1" applyBorder="1" applyAlignment="1">
      <alignment horizontal="center" vertical="center"/>
    </xf>
    <xf numFmtId="166" fontId="32" fillId="2" borderId="4" xfId="5" applyFont="1" applyFill="1" applyBorder="1" applyAlignment="1" applyProtection="1">
      <alignment horizontal="center" vertical="center"/>
      <protection hidden="1"/>
    </xf>
    <xf numFmtId="0" fontId="49" fillId="18" borderId="135" xfId="0" applyFont="1" applyFill="1" applyBorder="1" applyAlignment="1">
      <alignment horizontal="center" vertical="center" wrapText="1"/>
    </xf>
    <xf numFmtId="172" fontId="31" fillId="62" borderId="5" xfId="5" applyNumberFormat="1" applyFont="1" applyFill="1" applyBorder="1" applyAlignment="1" applyProtection="1">
      <alignment horizontal="center" vertical="center" wrapText="1"/>
      <protection hidden="1"/>
    </xf>
    <xf numFmtId="172" fontId="31" fillId="62" borderId="44" xfId="5" applyNumberFormat="1" applyFont="1" applyFill="1" applyBorder="1" applyAlignment="1" applyProtection="1">
      <alignment horizontal="center" vertical="center" wrapText="1"/>
      <protection hidden="1"/>
    </xf>
    <xf numFmtId="172" fontId="31" fillId="61" borderId="5" xfId="5" applyNumberFormat="1" applyFont="1" applyFill="1" applyBorder="1" applyAlignment="1" applyProtection="1">
      <alignment horizontal="center" vertical="center" wrapText="1"/>
      <protection hidden="1"/>
    </xf>
    <xf numFmtId="172" fontId="31" fillId="61" borderId="44" xfId="5" applyNumberFormat="1" applyFont="1" applyFill="1" applyBorder="1" applyAlignment="1" applyProtection="1">
      <alignment horizontal="center" vertical="center" wrapText="1"/>
      <protection hidden="1"/>
    </xf>
    <xf numFmtId="172" fontId="31" fillId="59" borderId="5" xfId="5" applyNumberFormat="1" applyFont="1" applyFill="1" applyBorder="1" applyAlignment="1" applyProtection="1">
      <alignment horizontal="center" vertical="center" wrapText="1"/>
      <protection hidden="1"/>
    </xf>
    <xf numFmtId="172" fontId="31" fillId="59" borderId="44" xfId="5" applyNumberFormat="1" applyFont="1" applyFill="1" applyBorder="1" applyAlignment="1" applyProtection="1">
      <alignment horizontal="center" vertical="center" wrapText="1"/>
      <protection hidden="1"/>
    </xf>
    <xf numFmtId="172" fontId="31" fillId="58" borderId="5" xfId="5" applyNumberFormat="1" applyFont="1" applyFill="1" applyBorder="1" applyAlignment="1" applyProtection="1">
      <alignment horizontal="center" vertical="center" wrapText="1"/>
      <protection hidden="1"/>
    </xf>
    <xf numFmtId="172" fontId="31" fillId="58" borderId="44" xfId="5" applyNumberFormat="1" applyFont="1" applyFill="1" applyBorder="1" applyAlignment="1" applyProtection="1">
      <alignment horizontal="center" vertical="center" wrapText="1"/>
      <protection hidden="1"/>
    </xf>
    <xf numFmtId="172" fontId="31" fillId="60" borderId="5" xfId="5" applyNumberFormat="1" applyFont="1" applyFill="1" applyBorder="1" applyAlignment="1" applyProtection="1">
      <alignment horizontal="center" vertical="center" wrapText="1"/>
      <protection hidden="1"/>
    </xf>
    <xf numFmtId="172" fontId="31" fillId="60" borderId="44" xfId="5" applyNumberFormat="1" applyFont="1" applyFill="1" applyBorder="1" applyAlignment="1" applyProtection="1">
      <alignment horizontal="center" vertical="center" wrapText="1"/>
      <protection hidden="1"/>
    </xf>
    <xf numFmtId="172" fontId="31" fillId="0" borderId="24" xfId="5" applyNumberFormat="1" applyFont="1" applyFill="1" applyBorder="1" applyAlignment="1" applyProtection="1">
      <alignment horizontal="center" vertical="center" wrapText="1"/>
      <protection hidden="1"/>
    </xf>
    <xf numFmtId="172" fontId="31" fillId="0" borderId="20" xfId="5" applyNumberFormat="1" applyFont="1" applyFill="1" applyBorder="1" applyAlignment="1" applyProtection="1">
      <alignment horizontal="center" vertical="center" wrapText="1"/>
      <protection hidden="1"/>
    </xf>
    <xf numFmtId="172" fontId="31" fillId="0" borderId="22" xfId="5" applyNumberFormat="1" applyFont="1" applyFill="1" applyBorder="1" applyAlignment="1" applyProtection="1">
      <alignment horizontal="center" vertical="center" wrapText="1"/>
      <protection hidden="1"/>
    </xf>
    <xf numFmtId="0" fontId="22" fillId="3" borderId="141" xfId="0" applyFont="1" applyFill="1" applyBorder="1" applyAlignment="1">
      <alignment horizontal="center" vertical="center" wrapText="1"/>
    </xf>
    <xf numFmtId="0" fontId="49" fillId="18" borderId="113" xfId="0" applyFont="1" applyFill="1" applyBorder="1" applyAlignment="1">
      <alignment horizontal="center" vertical="center" wrapText="1"/>
    </xf>
    <xf numFmtId="168" fontId="32" fillId="2" borderId="147" xfId="5" applyNumberFormat="1" applyFont="1" applyFill="1" applyBorder="1" applyAlignment="1" applyProtection="1">
      <alignment vertical="center"/>
      <protection hidden="1"/>
    </xf>
    <xf numFmtId="168" fontId="32" fillId="2" borderId="100" xfId="5" applyNumberFormat="1" applyFont="1" applyFill="1" applyBorder="1" applyAlignment="1" applyProtection="1">
      <alignment horizontal="left" vertical="center"/>
      <protection hidden="1"/>
    </xf>
    <xf numFmtId="1" fontId="24" fillId="2" borderId="150" xfId="6" applyNumberFormat="1" applyFont="1" applyFill="1" applyBorder="1" applyAlignment="1" applyProtection="1">
      <alignment horizontal="center" vertical="center" wrapText="1"/>
      <protection hidden="1"/>
    </xf>
    <xf numFmtId="1" fontId="24" fillId="2" borderId="102" xfId="6" applyNumberFormat="1" applyFont="1" applyFill="1" applyBorder="1" applyAlignment="1" applyProtection="1">
      <alignment horizontal="center" vertical="center" wrapText="1"/>
      <protection hidden="1"/>
    </xf>
    <xf numFmtId="1" fontId="24" fillId="2" borderId="88" xfId="6" applyNumberFormat="1" applyFont="1" applyFill="1" applyBorder="1" applyAlignment="1" applyProtection="1">
      <alignment horizontal="center" vertical="center" wrapText="1"/>
      <protection hidden="1"/>
    </xf>
    <xf numFmtId="9" fontId="94" fillId="16" borderId="134" xfId="2" applyFont="1" applyFill="1" applyBorder="1" applyAlignment="1">
      <alignment horizontal="center" vertical="center" wrapText="1"/>
    </xf>
    <xf numFmtId="9" fontId="94" fillId="16" borderId="5" xfId="2" applyFont="1" applyFill="1" applyBorder="1" applyAlignment="1">
      <alignment horizontal="center" vertical="center" wrapText="1"/>
    </xf>
    <xf numFmtId="9" fontId="94" fillId="16" borderId="141" xfId="2" applyFont="1" applyFill="1" applyBorder="1" applyAlignment="1">
      <alignment horizontal="center" vertical="center" wrapText="1"/>
    </xf>
    <xf numFmtId="9" fontId="94" fillId="16" borderId="9" xfId="2" applyFont="1" applyFill="1" applyBorder="1" applyAlignment="1">
      <alignment horizontal="center" vertical="center" wrapText="1"/>
    </xf>
    <xf numFmtId="9" fontId="94" fillId="16" borderId="90" xfId="2" applyFont="1" applyFill="1" applyBorder="1" applyAlignment="1">
      <alignment horizontal="center" vertical="center" wrapText="1"/>
    </xf>
    <xf numFmtId="9" fontId="94" fillId="16" borderId="87" xfId="2" applyFont="1" applyFill="1" applyBorder="1" applyAlignment="1">
      <alignment horizontal="center" vertical="center" wrapText="1"/>
    </xf>
    <xf numFmtId="9" fontId="94" fillId="16" borderId="94" xfId="2" applyFont="1" applyFill="1" applyBorder="1" applyAlignment="1">
      <alignment horizontal="center" vertical="center" wrapText="1"/>
    </xf>
    <xf numFmtId="9" fontId="94" fillId="16" borderId="154" xfId="2" applyFont="1" applyFill="1" applyBorder="1" applyAlignment="1">
      <alignment horizontal="center" vertical="center" wrapText="1"/>
    </xf>
    <xf numFmtId="9" fontId="94" fillId="16" borderId="156" xfId="2" applyFont="1" applyFill="1" applyBorder="1" applyAlignment="1">
      <alignment horizontal="center" vertical="center" wrapText="1"/>
    </xf>
    <xf numFmtId="9" fontId="94" fillId="16" borderId="157" xfId="2" applyFont="1" applyFill="1" applyBorder="1" applyAlignment="1">
      <alignment horizontal="center" vertical="center" wrapText="1"/>
    </xf>
    <xf numFmtId="175" fontId="39" fillId="61" borderId="201" xfId="2" applyNumberFormat="1" applyFont="1" applyFill="1" applyBorder="1" applyAlignment="1">
      <alignment horizontal="center" vertical="center" wrapText="1"/>
    </xf>
    <xf numFmtId="175" fontId="39" fillId="61" borderId="202" xfId="2" applyNumberFormat="1" applyFont="1" applyFill="1" applyBorder="1" applyAlignment="1">
      <alignment horizontal="center" vertical="center" wrapText="1"/>
    </xf>
    <xf numFmtId="175" fontId="39" fillId="61" borderId="203" xfId="2" applyNumberFormat="1" applyFont="1" applyFill="1" applyBorder="1" applyAlignment="1">
      <alignment horizontal="center" vertical="center" wrapText="1"/>
    </xf>
    <xf numFmtId="172" fontId="31" fillId="62" borderId="38" xfId="5" applyNumberFormat="1" applyFont="1" applyFill="1" applyBorder="1" applyAlignment="1" applyProtection="1">
      <alignment horizontal="center" vertical="center" wrapText="1"/>
      <protection hidden="1"/>
    </xf>
    <xf numFmtId="172" fontId="31" fillId="61" borderId="38" xfId="5" applyNumberFormat="1" applyFont="1" applyFill="1" applyBorder="1" applyAlignment="1" applyProtection="1">
      <alignment horizontal="center" vertical="center" wrapText="1"/>
      <protection hidden="1"/>
    </xf>
    <xf numFmtId="172" fontId="31" fillId="59" borderId="38" xfId="5" applyNumberFormat="1" applyFont="1" applyFill="1" applyBorder="1" applyAlignment="1" applyProtection="1">
      <alignment horizontal="center" vertical="center" wrapText="1"/>
      <protection hidden="1"/>
    </xf>
    <xf numFmtId="172" fontId="31" fillId="58" borderId="38" xfId="5" applyNumberFormat="1" applyFont="1" applyFill="1" applyBorder="1" applyAlignment="1" applyProtection="1">
      <alignment horizontal="center" vertical="center" wrapText="1"/>
      <protection hidden="1"/>
    </xf>
    <xf numFmtId="172" fontId="31" fillId="60" borderId="38" xfId="5" applyNumberFormat="1" applyFont="1" applyFill="1" applyBorder="1" applyAlignment="1" applyProtection="1">
      <alignment horizontal="center" vertical="center" wrapText="1"/>
      <protection hidden="1"/>
    </xf>
    <xf numFmtId="0" fontId="0" fillId="0" borderId="1" xfId="0" applyBorder="1" applyAlignment="1">
      <alignment vertical="top"/>
    </xf>
    <xf numFmtId="0" fontId="27" fillId="0" borderId="0" xfId="0" applyFont="1" applyAlignment="1" applyProtection="1">
      <alignment vertical="center"/>
      <protection locked="0"/>
    </xf>
    <xf numFmtId="3" fontId="0" fillId="0" borderId="1" xfId="0" applyNumberFormat="1" applyBorder="1" applyAlignment="1">
      <alignment horizontal="right" vertical="top"/>
    </xf>
    <xf numFmtId="0" fontId="39" fillId="72" borderId="30" xfId="0" applyFont="1" applyFill="1" applyBorder="1" applyAlignment="1">
      <alignment horizontal="center" vertical="center" wrapText="1"/>
    </xf>
    <xf numFmtId="0" fontId="39" fillId="72" borderId="36" xfId="0" applyFont="1" applyFill="1" applyBorder="1" applyAlignment="1">
      <alignment horizontal="center" vertical="center" wrapText="1"/>
    </xf>
    <xf numFmtId="0" fontId="39" fillId="71" borderId="36" xfId="0" applyFont="1" applyFill="1" applyBorder="1" applyAlignment="1">
      <alignment horizontal="center" vertical="center" wrapText="1"/>
    </xf>
    <xf numFmtId="0" fontId="39" fillId="71" borderId="47" xfId="0" applyFont="1" applyFill="1" applyBorder="1" applyAlignment="1">
      <alignment horizontal="center" vertical="center" wrapText="1"/>
    </xf>
    <xf numFmtId="168" fontId="24" fillId="62" borderId="123" xfId="6" applyNumberFormat="1" applyFont="1" applyFill="1" applyBorder="1" applyAlignment="1" applyProtection="1">
      <alignment vertical="center" wrapText="1"/>
      <protection hidden="1"/>
    </xf>
    <xf numFmtId="168" fontId="24" fillId="62" borderId="119" xfId="6" applyNumberFormat="1" applyFont="1" applyFill="1" applyBorder="1" applyAlignment="1" applyProtection="1">
      <alignment vertical="center" wrapText="1"/>
      <protection hidden="1"/>
    </xf>
    <xf numFmtId="168" fontId="28" fillId="62" borderId="119" xfId="6" applyNumberFormat="1" applyFont="1" applyFill="1" applyBorder="1" applyAlignment="1" applyProtection="1">
      <alignment vertical="center" wrapText="1"/>
      <protection hidden="1"/>
    </xf>
    <xf numFmtId="168" fontId="24" fillId="62" borderId="124" xfId="6" applyNumberFormat="1" applyFont="1" applyFill="1" applyBorder="1" applyAlignment="1" applyProtection="1">
      <alignment vertical="center" wrapText="1"/>
      <protection hidden="1"/>
    </xf>
    <xf numFmtId="168" fontId="24" fillId="59" borderId="123" xfId="6" applyNumberFormat="1" applyFont="1" applyFill="1" applyBorder="1" applyAlignment="1" applyProtection="1">
      <alignment vertical="center" wrapText="1"/>
      <protection hidden="1"/>
    </xf>
    <xf numFmtId="168" fontId="24" fillId="59" borderId="119" xfId="6" applyNumberFormat="1" applyFont="1" applyFill="1" applyBorder="1" applyAlignment="1" applyProtection="1">
      <alignment vertical="center" wrapText="1"/>
      <protection hidden="1"/>
    </xf>
    <xf numFmtId="168" fontId="28" fillId="59" borderId="119" xfId="6" applyNumberFormat="1" applyFont="1" applyFill="1" applyBorder="1" applyAlignment="1" applyProtection="1">
      <alignment vertical="center" wrapText="1"/>
      <protection hidden="1"/>
    </xf>
    <xf numFmtId="168" fontId="24" fillId="59" borderId="124" xfId="6" applyNumberFormat="1" applyFont="1" applyFill="1" applyBorder="1" applyAlignment="1" applyProtection="1">
      <alignment vertical="center" wrapText="1"/>
      <protection hidden="1"/>
    </xf>
    <xf numFmtId="9" fontId="24" fillId="0" borderId="181" xfId="2" applyFont="1" applyFill="1" applyBorder="1" applyAlignment="1" applyProtection="1">
      <alignment horizontal="center" vertical="center" wrapText="1"/>
      <protection hidden="1"/>
    </xf>
    <xf numFmtId="181" fontId="41" fillId="12" borderId="190" xfId="2" applyNumberFormat="1" applyFont="1" applyFill="1" applyBorder="1" applyAlignment="1" applyProtection="1">
      <alignment horizontal="center" vertical="center" wrapText="1"/>
      <protection hidden="1"/>
    </xf>
    <xf numFmtId="0" fontId="23" fillId="0" borderId="4"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175" fontId="98" fillId="20" borderId="163" xfId="2" applyNumberFormat="1" applyFont="1" applyFill="1" applyBorder="1" applyAlignment="1">
      <alignment horizontal="center" vertical="center"/>
    </xf>
    <xf numFmtId="175" fontId="98" fillId="79" borderId="168" xfId="2" applyNumberFormat="1" applyFont="1" applyFill="1" applyBorder="1" applyAlignment="1">
      <alignment horizontal="center" vertical="center"/>
    </xf>
    <xf numFmtId="175" fontId="98" fillId="80" borderId="168" xfId="2" applyNumberFormat="1" applyFont="1" applyFill="1" applyBorder="1" applyAlignment="1">
      <alignment horizontal="center" vertical="center"/>
    </xf>
    <xf numFmtId="175" fontId="98" fillId="80" borderId="171" xfId="2" applyNumberFormat="1" applyFont="1" applyFill="1" applyBorder="1" applyAlignment="1">
      <alignment horizontal="center" vertical="center"/>
    </xf>
    <xf numFmtId="175" fontId="98" fillId="65" borderId="31" xfId="2" applyNumberFormat="1" applyFont="1" applyFill="1" applyBorder="1" applyAlignment="1">
      <alignment horizontal="center" vertical="center" wrapText="1"/>
    </xf>
    <xf numFmtId="175" fontId="98" fillId="65" borderId="1" xfId="2" applyNumberFormat="1" applyFont="1" applyFill="1" applyBorder="1" applyAlignment="1">
      <alignment horizontal="center" vertical="center" wrapText="1"/>
    </xf>
    <xf numFmtId="175" fontId="98" fillId="65" borderId="43" xfId="2" applyNumberFormat="1" applyFont="1" applyFill="1" applyBorder="1" applyAlignment="1">
      <alignment horizontal="center" vertical="center" wrapText="1"/>
    </xf>
    <xf numFmtId="175" fontId="98" fillId="61" borderId="31" xfId="2" applyNumberFormat="1" applyFont="1" applyFill="1" applyBorder="1" applyAlignment="1">
      <alignment horizontal="center" vertical="center" wrapText="1"/>
    </xf>
    <xf numFmtId="175" fontId="98" fillId="61" borderId="3" xfId="2" applyNumberFormat="1" applyFont="1" applyFill="1" applyBorder="1" applyAlignment="1">
      <alignment horizontal="center" vertical="center" wrapText="1"/>
    </xf>
    <xf numFmtId="175" fontId="98" fillId="61" borderId="43" xfId="2" applyNumberFormat="1" applyFont="1" applyFill="1" applyBorder="1" applyAlignment="1">
      <alignment horizontal="center" vertical="center" wrapText="1"/>
    </xf>
    <xf numFmtId="175" fontId="98" fillId="66" borderId="3" xfId="2" applyNumberFormat="1" applyFont="1" applyFill="1" applyBorder="1" applyAlignment="1">
      <alignment horizontal="center" vertical="center" wrapText="1"/>
    </xf>
    <xf numFmtId="175" fontId="98" fillId="66" borderId="1" xfId="2" applyNumberFormat="1" applyFont="1" applyFill="1" applyBorder="1" applyAlignment="1">
      <alignment horizontal="center" vertical="center" wrapText="1"/>
    </xf>
    <xf numFmtId="175" fontId="98" fillId="68" borderId="31" xfId="2" applyNumberFormat="1" applyFont="1" applyFill="1" applyBorder="1" applyAlignment="1">
      <alignment horizontal="center" vertical="center" wrapText="1"/>
    </xf>
    <xf numFmtId="175" fontId="98" fillId="68" borderId="1" xfId="2" applyNumberFormat="1" applyFont="1" applyFill="1" applyBorder="1" applyAlignment="1">
      <alignment horizontal="center" vertical="center" wrapText="1"/>
    </xf>
    <xf numFmtId="175" fontId="98" fillId="68" borderId="6" xfId="2" applyNumberFormat="1" applyFont="1" applyFill="1" applyBorder="1" applyAlignment="1">
      <alignment horizontal="center" vertical="center" wrapText="1"/>
    </xf>
    <xf numFmtId="175" fontId="98" fillId="69" borderId="31" xfId="2" applyNumberFormat="1" applyFont="1" applyFill="1" applyBorder="1" applyAlignment="1">
      <alignment horizontal="center" vertical="center" wrapText="1"/>
    </xf>
    <xf numFmtId="175" fontId="98" fillId="69" borderId="6" xfId="2" applyNumberFormat="1" applyFont="1" applyFill="1" applyBorder="1" applyAlignment="1">
      <alignment horizontal="center" vertical="center" wrapText="1"/>
    </xf>
    <xf numFmtId="175" fontId="98" fillId="71" borderId="31" xfId="2" applyNumberFormat="1" applyFont="1" applyFill="1" applyBorder="1" applyAlignment="1">
      <alignment horizontal="center" vertical="center"/>
    </xf>
    <xf numFmtId="175" fontId="98" fillId="71" borderId="1" xfId="2" applyNumberFormat="1" applyFont="1" applyFill="1" applyBorder="1" applyAlignment="1">
      <alignment horizontal="center" vertical="center"/>
    </xf>
    <xf numFmtId="175" fontId="98" fillId="71" borderId="43" xfId="2" applyNumberFormat="1" applyFont="1" applyFill="1" applyBorder="1" applyAlignment="1">
      <alignment horizontal="center" vertical="center"/>
    </xf>
    <xf numFmtId="175" fontId="98" fillId="72" borderId="31" xfId="2" applyNumberFormat="1" applyFont="1" applyFill="1" applyBorder="1" applyAlignment="1">
      <alignment horizontal="center" vertical="center"/>
    </xf>
    <xf numFmtId="175" fontId="98" fillId="72" borderId="1" xfId="2" applyNumberFormat="1" applyFont="1" applyFill="1" applyBorder="1" applyAlignment="1">
      <alignment horizontal="center" vertical="center"/>
    </xf>
    <xf numFmtId="175" fontId="98" fillId="72" borderId="43" xfId="2" applyNumberFormat="1" applyFont="1" applyFill="1" applyBorder="1" applyAlignment="1">
      <alignment horizontal="center" vertical="center"/>
    </xf>
    <xf numFmtId="175" fontId="98" fillId="73" borderId="31" xfId="2" applyNumberFormat="1" applyFont="1" applyFill="1" applyBorder="1" applyAlignment="1">
      <alignment horizontal="center" vertical="center"/>
    </xf>
    <xf numFmtId="175" fontId="98" fillId="73" borderId="43" xfId="2" applyNumberFormat="1" applyFont="1" applyFill="1" applyBorder="1" applyAlignment="1">
      <alignment horizontal="center" vertical="center"/>
    </xf>
    <xf numFmtId="175" fontId="98" fillId="20" borderId="83" xfId="2" applyNumberFormat="1" applyFont="1" applyFill="1" applyBorder="1" applyAlignment="1">
      <alignment horizontal="center" vertical="center"/>
    </xf>
    <xf numFmtId="175" fontId="98" fillId="75" borderId="31" xfId="2" applyNumberFormat="1" applyFont="1" applyFill="1" applyBorder="1" applyAlignment="1">
      <alignment horizontal="center" vertical="center"/>
    </xf>
    <xf numFmtId="175" fontId="98" fillId="75" borderId="43" xfId="2" applyNumberFormat="1" applyFont="1" applyFill="1" applyBorder="1" applyAlignment="1">
      <alignment horizontal="center" vertical="center"/>
    </xf>
    <xf numFmtId="175" fontId="98" fillId="76" borderId="31" xfId="2" applyNumberFormat="1" applyFont="1" applyFill="1" applyBorder="1" applyAlignment="1">
      <alignment horizontal="center" vertical="center"/>
    </xf>
    <xf numFmtId="175" fontId="98" fillId="76" borderId="6" xfId="2" applyNumberFormat="1" applyFont="1" applyFill="1" applyBorder="1" applyAlignment="1">
      <alignment horizontal="center" vertical="center"/>
    </xf>
    <xf numFmtId="175" fontId="98" fillId="78" borderId="31" xfId="2" applyNumberFormat="1" applyFont="1" applyFill="1" applyBorder="1" applyAlignment="1">
      <alignment horizontal="center" vertical="center"/>
    </xf>
    <xf numFmtId="175" fontId="98" fillId="78" borderId="43" xfId="2" applyNumberFormat="1" applyFont="1" applyFill="1" applyBorder="1" applyAlignment="1">
      <alignment horizontal="center" vertical="center"/>
    </xf>
    <xf numFmtId="175" fontId="98" fillId="79" borderId="83" xfId="2" applyNumberFormat="1" applyFont="1" applyFill="1" applyBorder="1" applyAlignment="1">
      <alignment horizontal="center" vertical="center"/>
    </xf>
    <xf numFmtId="175" fontId="98" fillId="80" borderId="83" xfId="2" applyNumberFormat="1" applyFont="1" applyFill="1" applyBorder="1" applyAlignment="1">
      <alignment horizontal="center" vertical="center"/>
    </xf>
    <xf numFmtId="175" fontId="98" fillId="70" borderId="31" xfId="2" applyNumberFormat="1" applyFont="1" applyFill="1" applyBorder="1" applyAlignment="1">
      <alignment horizontal="center" vertical="center"/>
    </xf>
    <xf numFmtId="175" fontId="98" fillId="70" borderId="1" xfId="2" applyNumberFormat="1" applyFont="1" applyFill="1" applyBorder="1" applyAlignment="1">
      <alignment horizontal="center" vertical="center"/>
    </xf>
    <xf numFmtId="175" fontId="98" fillId="70" borderId="43" xfId="2" applyNumberFormat="1" applyFont="1" applyFill="1" applyBorder="1" applyAlignment="1">
      <alignment horizontal="center" vertical="center"/>
    </xf>
    <xf numFmtId="0" fontId="39" fillId="71" borderId="49" xfId="0" applyFont="1" applyFill="1" applyBorder="1" applyAlignment="1">
      <alignment horizontal="center" vertical="center" wrapText="1"/>
    </xf>
    <xf numFmtId="0" fontId="39" fillId="71" borderId="62" xfId="0" applyFont="1" applyFill="1" applyBorder="1" applyAlignment="1">
      <alignment horizontal="center" vertical="center" wrapText="1"/>
    </xf>
    <xf numFmtId="0" fontId="39" fillId="71" borderId="37" xfId="0" applyFont="1" applyFill="1" applyBorder="1" applyAlignment="1">
      <alignment horizontal="center" vertical="center" wrapText="1"/>
    </xf>
    <xf numFmtId="0" fontId="39" fillId="72" borderId="47" xfId="0" applyFont="1" applyFill="1" applyBorder="1" applyAlignment="1">
      <alignment horizontal="center" vertical="center" wrapText="1"/>
    </xf>
    <xf numFmtId="0" fontId="39" fillId="73" borderId="30" xfId="0" applyFont="1" applyFill="1" applyBorder="1" applyAlignment="1">
      <alignment horizontal="center" vertical="center" wrapText="1"/>
    </xf>
    <xf numFmtId="0" fontId="39" fillId="73" borderId="47" xfId="0" applyFont="1" applyFill="1" applyBorder="1" applyAlignment="1">
      <alignment horizontal="center" vertical="center" wrapText="1"/>
    </xf>
    <xf numFmtId="0" fontId="39" fillId="73" borderId="33" xfId="0" applyFont="1" applyFill="1" applyBorder="1" applyAlignment="1">
      <alignment horizontal="center" vertical="center" wrapText="1"/>
    </xf>
    <xf numFmtId="0" fontId="39" fillId="72" borderId="33" xfId="0" applyFont="1" applyFill="1" applyBorder="1" applyAlignment="1">
      <alignment horizontal="center" vertical="center" wrapText="1"/>
    </xf>
    <xf numFmtId="0" fontId="39" fillId="72" borderId="37" xfId="0" applyFont="1" applyFill="1" applyBorder="1" applyAlignment="1">
      <alignment horizontal="center" vertical="center" wrapText="1"/>
    </xf>
    <xf numFmtId="0" fontId="39" fillId="72" borderId="48" xfId="0" applyFont="1" applyFill="1" applyBorder="1" applyAlignment="1">
      <alignment horizontal="center" vertical="center" wrapText="1"/>
    </xf>
    <xf numFmtId="0" fontId="39" fillId="73" borderId="48" xfId="0" applyFont="1" applyFill="1" applyBorder="1" applyAlignment="1">
      <alignment horizontal="center" vertical="center" wrapText="1"/>
    </xf>
    <xf numFmtId="0" fontId="39" fillId="75" borderId="30" xfId="0" applyFont="1" applyFill="1" applyBorder="1" applyAlignment="1">
      <alignment horizontal="center" vertical="center" wrapText="1"/>
    </xf>
    <xf numFmtId="0" fontId="39" fillId="75" borderId="47" xfId="0" applyFont="1" applyFill="1" applyBorder="1" applyAlignment="1">
      <alignment horizontal="center" vertical="center" wrapText="1"/>
    </xf>
    <xf numFmtId="0" fontId="39" fillId="76" borderId="30" xfId="0" applyFont="1" applyFill="1" applyBorder="1" applyAlignment="1">
      <alignment horizontal="center" vertical="center" wrapText="1"/>
    </xf>
    <xf numFmtId="0" fontId="39" fillId="76" borderId="50" xfId="0" applyFont="1" applyFill="1" applyBorder="1" applyAlignment="1">
      <alignment horizontal="center" vertical="center" wrapText="1"/>
    </xf>
    <xf numFmtId="0" fontId="39" fillId="75" borderId="33" xfId="0" applyFont="1" applyFill="1" applyBorder="1" applyAlignment="1">
      <alignment horizontal="center" vertical="center"/>
    </xf>
    <xf numFmtId="0" fontId="39" fillId="76" borderId="33" xfId="0" applyFont="1" applyFill="1" applyBorder="1" applyAlignment="1">
      <alignment horizontal="center" vertical="center"/>
    </xf>
    <xf numFmtId="0" fontId="39" fillId="20" borderId="80" xfId="0" applyFont="1" applyFill="1" applyBorder="1" applyAlignment="1">
      <alignment horizontal="center" vertical="center" wrapText="1"/>
    </xf>
    <xf numFmtId="0" fontId="39" fillId="75" borderId="48" xfId="0" applyFont="1" applyFill="1" applyBorder="1" applyAlignment="1">
      <alignment horizontal="center" vertical="center" wrapText="1"/>
    </xf>
    <xf numFmtId="0" fontId="39" fillId="76" borderId="52" xfId="0" applyFont="1" applyFill="1" applyBorder="1" applyAlignment="1">
      <alignment horizontal="center" vertical="center" wrapText="1"/>
    </xf>
    <xf numFmtId="0" fontId="39" fillId="79" borderId="84" xfId="0" applyFont="1" applyFill="1" applyBorder="1" applyAlignment="1">
      <alignment horizontal="center" vertical="center" wrapText="1"/>
    </xf>
    <xf numFmtId="0" fontId="39" fillId="70" borderId="38" xfId="0" applyFont="1" applyFill="1" applyBorder="1" applyAlignment="1">
      <alignment horizontal="center" vertical="center" wrapText="1"/>
    </xf>
    <xf numFmtId="0" fontId="39" fillId="70" borderId="5" xfId="0" applyFont="1" applyFill="1" applyBorder="1" applyAlignment="1">
      <alignment horizontal="center" vertical="center" wrapText="1"/>
    </xf>
    <xf numFmtId="0" fontId="39" fillId="70" borderId="44" xfId="0" applyFont="1" applyFill="1" applyBorder="1" applyAlignment="1">
      <alignment horizontal="center" vertical="center" wrapText="1"/>
    </xf>
    <xf numFmtId="0" fontId="39" fillId="78" borderId="38" xfId="0" applyFont="1" applyFill="1" applyBorder="1" applyAlignment="1">
      <alignment horizontal="center" vertical="center" wrapText="1"/>
    </xf>
    <xf numFmtId="0" fontId="39" fillId="78" borderId="44" xfId="0" applyFont="1" applyFill="1" applyBorder="1" applyAlignment="1">
      <alignment horizontal="center" vertical="center"/>
    </xf>
    <xf numFmtId="0" fontId="39" fillId="80" borderId="84" xfId="0" applyFont="1" applyFill="1" applyBorder="1" applyAlignment="1">
      <alignment horizontal="center" vertical="center"/>
    </xf>
    <xf numFmtId="0" fontId="39" fillId="78" borderId="32" xfId="0" applyFont="1" applyFill="1" applyBorder="1" applyAlignment="1">
      <alignment horizontal="center" vertical="center"/>
    </xf>
    <xf numFmtId="0" fontId="39" fillId="78" borderId="46" xfId="0" applyFont="1" applyFill="1" applyBorder="1" applyAlignment="1">
      <alignment horizontal="center" vertical="center"/>
    </xf>
    <xf numFmtId="0" fontId="39" fillId="79" borderId="85" xfId="0" applyFont="1" applyFill="1" applyBorder="1" applyAlignment="1">
      <alignment horizontal="center" vertical="center"/>
    </xf>
    <xf numFmtId="0" fontId="39" fillId="80" borderId="85" xfId="0" applyFont="1" applyFill="1" applyBorder="1" applyAlignment="1">
      <alignment horizontal="center" vertical="center"/>
    </xf>
    <xf numFmtId="0" fontId="39" fillId="70" borderId="32" xfId="0" applyFont="1" applyFill="1" applyBorder="1" applyAlignment="1">
      <alignment horizontal="center" vertical="center"/>
    </xf>
    <xf numFmtId="0" fontId="39" fillId="70" borderId="4" xfId="0" applyFont="1" applyFill="1" applyBorder="1" applyAlignment="1">
      <alignment horizontal="center" vertical="center"/>
    </xf>
    <xf numFmtId="0" fontId="39" fillId="70" borderId="46" xfId="0" applyFont="1" applyFill="1" applyBorder="1" applyAlignment="1">
      <alignment horizontal="center" vertical="center"/>
    </xf>
    <xf numFmtId="0" fontId="39" fillId="80" borderId="83" xfId="0" applyFont="1" applyFill="1" applyBorder="1" applyAlignment="1">
      <alignment horizontal="center" vertical="center"/>
    </xf>
    <xf numFmtId="0" fontId="9" fillId="0" borderId="87" xfId="0" applyFont="1" applyBorder="1" applyAlignment="1">
      <alignment horizontal="center" vertical="center" wrapText="1"/>
    </xf>
    <xf numFmtId="10" fontId="12" fillId="0" borderId="87" xfId="0" applyNumberFormat="1" applyFont="1" applyBorder="1" applyAlignment="1">
      <alignment horizontal="left" vertical="center" wrapText="1"/>
    </xf>
    <xf numFmtId="0" fontId="12" fillId="0" borderId="87" xfId="0" applyFont="1" applyBorder="1" applyAlignment="1">
      <alignment horizontal="center" vertical="center" wrapText="1"/>
    </xf>
    <xf numFmtId="0" fontId="12" fillId="0" borderId="87" xfId="0" applyFont="1" applyBorder="1" applyAlignment="1">
      <alignment horizontal="left" vertical="center" wrapText="1"/>
    </xf>
    <xf numFmtId="174" fontId="23" fillId="8" borderId="1" xfId="1" applyNumberFormat="1" applyFont="1" applyFill="1" applyBorder="1" applyAlignment="1" applyProtection="1">
      <alignment horizontal="center" vertical="center" wrapText="1"/>
      <protection locked="0"/>
    </xf>
    <xf numFmtId="168" fontId="24" fillId="58" borderId="38" xfId="6" applyNumberFormat="1" applyFont="1" applyFill="1" applyBorder="1" applyAlignment="1" applyProtection="1">
      <alignment vertical="center" wrapText="1"/>
      <protection hidden="1"/>
    </xf>
    <xf numFmtId="168" fontId="24" fillId="58" borderId="5" xfId="6" applyNumberFormat="1" applyFont="1" applyFill="1" applyBorder="1" applyAlignment="1" applyProtection="1">
      <alignment vertical="center" wrapText="1"/>
      <protection hidden="1"/>
    </xf>
    <xf numFmtId="168" fontId="24" fillId="58" borderId="44" xfId="6" applyNumberFormat="1" applyFont="1" applyFill="1" applyBorder="1" applyAlignment="1" applyProtection="1">
      <alignment vertical="center" wrapText="1"/>
      <protection hidden="1"/>
    </xf>
    <xf numFmtId="168" fontId="24" fillId="61" borderId="123" xfId="6" applyNumberFormat="1" applyFont="1" applyFill="1" applyBorder="1" applyAlignment="1" applyProtection="1">
      <alignment vertical="center" wrapText="1"/>
      <protection hidden="1"/>
    </xf>
    <xf numFmtId="182" fontId="10" fillId="2" borderId="18" xfId="1" applyNumberFormat="1" applyFont="1" applyFill="1" applyBorder="1" applyAlignment="1" applyProtection="1">
      <alignment horizontal="center" vertical="center"/>
      <protection hidden="1"/>
    </xf>
    <xf numFmtId="0" fontId="39" fillId="71" borderId="34" xfId="0" applyFont="1" applyFill="1" applyBorder="1" applyAlignment="1">
      <alignment horizontal="center" vertical="center" wrapText="1"/>
    </xf>
    <xf numFmtId="0" fontId="39" fillId="71" borderId="64" xfId="0" applyFont="1" applyFill="1" applyBorder="1" applyAlignment="1">
      <alignment horizontal="center" vertical="center" wrapText="1"/>
    </xf>
    <xf numFmtId="0" fontId="39" fillId="71" borderId="65" xfId="0" applyFont="1" applyFill="1" applyBorder="1" applyAlignment="1">
      <alignment horizontal="center" vertical="center" wrapText="1"/>
    </xf>
    <xf numFmtId="0" fontId="39" fillId="72" borderId="63" xfId="0" applyFont="1" applyFill="1" applyBorder="1" applyAlignment="1">
      <alignment horizontal="center" vertical="center" wrapText="1"/>
    </xf>
    <xf numFmtId="0" fontId="39" fillId="72" borderId="64" xfId="0" applyFont="1" applyFill="1" applyBorder="1" applyAlignment="1">
      <alignment horizontal="center" vertical="center" wrapText="1"/>
    </xf>
    <xf numFmtId="0" fontId="39" fillId="72" borderId="65" xfId="0" applyFont="1" applyFill="1" applyBorder="1" applyAlignment="1">
      <alignment horizontal="center" vertical="center" wrapText="1"/>
    </xf>
    <xf numFmtId="0" fontId="39" fillId="73" borderId="63" xfId="0" applyFont="1" applyFill="1" applyBorder="1" applyAlignment="1">
      <alignment horizontal="center" vertical="center" wrapText="1"/>
    </xf>
    <xf numFmtId="0" fontId="39" fillId="73" borderId="65" xfId="0" applyFont="1" applyFill="1" applyBorder="1" applyAlignment="1">
      <alignment horizontal="center" vertical="center" wrapText="1"/>
    </xf>
    <xf numFmtId="0" fontId="39" fillId="20" borderId="86" xfId="0" applyFont="1" applyFill="1" applyBorder="1" applyAlignment="1">
      <alignment horizontal="center" vertical="center" wrapText="1"/>
    </xf>
    <xf numFmtId="0" fontId="39" fillId="75" borderId="63" xfId="0" applyFont="1" applyFill="1" applyBorder="1" applyAlignment="1">
      <alignment horizontal="center" vertical="center" wrapText="1"/>
    </xf>
    <xf numFmtId="0" fontId="39" fillId="75" borderId="65" xfId="0" applyFont="1" applyFill="1" applyBorder="1" applyAlignment="1">
      <alignment horizontal="center" vertical="center" wrapText="1"/>
    </xf>
    <xf numFmtId="0" fontId="39" fillId="76" borderId="63" xfId="0" applyFont="1" applyFill="1" applyBorder="1" applyAlignment="1">
      <alignment horizontal="center" vertical="center" wrapText="1"/>
    </xf>
    <xf numFmtId="0" fontId="39" fillId="76" borderId="82" xfId="0" applyFont="1" applyFill="1" applyBorder="1" applyAlignment="1">
      <alignment horizontal="center" vertical="center" wrapText="1"/>
    </xf>
    <xf numFmtId="0" fontId="39" fillId="78" borderId="77" xfId="0" applyFont="1" applyFill="1" applyBorder="1" applyAlignment="1">
      <alignment horizontal="center" vertical="center" wrapText="1"/>
    </xf>
    <xf numFmtId="0" fontId="39" fillId="78" borderId="78" xfId="0" applyFont="1" applyFill="1" applyBorder="1" applyAlignment="1">
      <alignment horizontal="center" vertical="center"/>
    </xf>
    <xf numFmtId="0" fontId="39" fillId="79" borderId="209" xfId="0" applyFont="1" applyFill="1" applyBorder="1" applyAlignment="1">
      <alignment horizontal="center" vertical="center" wrapText="1"/>
    </xf>
    <xf numFmtId="0" fontId="39" fillId="80" borderId="209" xfId="0" applyFont="1" applyFill="1" applyBorder="1" applyAlignment="1">
      <alignment horizontal="center" vertical="center"/>
    </xf>
    <xf numFmtId="0" fontId="39" fillId="70" borderId="77" xfId="0" applyFont="1" applyFill="1" applyBorder="1" applyAlignment="1">
      <alignment horizontal="center" vertical="center" wrapText="1"/>
    </xf>
    <xf numFmtId="0" fontId="39" fillId="70" borderId="10" xfId="0" applyFont="1" applyFill="1" applyBorder="1" applyAlignment="1">
      <alignment horizontal="center" vertical="center" wrapText="1"/>
    </xf>
    <xf numFmtId="0" fontId="39" fillId="70" borderId="78" xfId="0" applyFont="1" applyFill="1" applyBorder="1" applyAlignment="1">
      <alignment horizontal="center" vertical="center" wrapText="1"/>
    </xf>
    <xf numFmtId="175" fontId="39" fillId="78" borderId="134" xfId="2" applyNumberFormat="1" applyFont="1" applyFill="1" applyBorder="1" applyAlignment="1">
      <alignment horizontal="center" vertical="center"/>
    </xf>
    <xf numFmtId="175" fontId="39" fillId="80" borderId="210" xfId="2" applyNumberFormat="1" applyFont="1" applyFill="1" applyBorder="1" applyAlignment="1">
      <alignment horizontal="center" vertical="center"/>
    </xf>
    <xf numFmtId="175" fontId="39" fillId="68" borderId="40" xfId="26" applyNumberFormat="1" applyFont="1" applyFill="1" applyBorder="1" applyAlignment="1">
      <alignment horizontal="center" vertical="center" wrapText="1"/>
    </xf>
    <xf numFmtId="175" fontId="39" fillId="68" borderId="201" xfId="26" applyNumberFormat="1" applyFont="1" applyFill="1" applyBorder="1" applyAlignment="1">
      <alignment horizontal="center" vertical="center" wrapText="1"/>
    </xf>
    <xf numFmtId="175" fontId="39" fillId="68" borderId="211" xfId="26" applyNumberFormat="1" applyFont="1" applyFill="1" applyBorder="1" applyAlignment="1">
      <alignment horizontal="center" vertical="center" wrapText="1"/>
    </xf>
    <xf numFmtId="175" fontId="39" fillId="69" borderId="212" xfId="26" applyNumberFormat="1" applyFont="1" applyFill="1" applyBorder="1" applyAlignment="1">
      <alignment horizontal="center" vertical="center" wrapText="1"/>
    </xf>
    <xf numFmtId="175" fontId="39" fillId="69" borderId="213" xfId="26" applyNumberFormat="1" applyFont="1" applyFill="1" applyBorder="1" applyAlignment="1">
      <alignment horizontal="center" vertical="center" wrapText="1"/>
    </xf>
    <xf numFmtId="0" fontId="39" fillId="71" borderId="202" xfId="0" applyFont="1" applyFill="1" applyBorder="1" applyAlignment="1">
      <alignment horizontal="center" vertical="center" wrapText="1"/>
    </xf>
    <xf numFmtId="0" fontId="39" fillId="71" borderId="208" xfId="0" applyFont="1" applyFill="1" applyBorder="1" applyAlignment="1">
      <alignment horizontal="center" vertical="center" wrapText="1"/>
    </xf>
    <xf numFmtId="0" fontId="39" fillId="72" borderId="201" xfId="0" applyFont="1" applyFill="1" applyBorder="1" applyAlignment="1">
      <alignment horizontal="center" vertical="center" wrapText="1"/>
    </xf>
    <xf numFmtId="0" fontId="39" fillId="72" borderId="208" xfId="0" applyFont="1" applyFill="1" applyBorder="1" applyAlignment="1">
      <alignment horizontal="center" vertical="center" wrapText="1"/>
    </xf>
    <xf numFmtId="0" fontId="39" fillId="72" borderId="203" xfId="0" applyFont="1" applyFill="1" applyBorder="1" applyAlignment="1">
      <alignment horizontal="center" vertical="center" wrapText="1"/>
    </xf>
    <xf numFmtId="0" fontId="39" fillId="73" borderId="201" xfId="0" applyFont="1" applyFill="1" applyBorder="1" applyAlignment="1">
      <alignment horizontal="center" vertical="center" wrapText="1"/>
    </xf>
    <xf numFmtId="0" fontId="39" fillId="73" borderId="203" xfId="0" applyFont="1" applyFill="1" applyBorder="1" applyAlignment="1">
      <alignment horizontal="center" vertical="center" wrapText="1"/>
    </xf>
    <xf numFmtId="0" fontId="39" fillId="20" borderId="207" xfId="0" applyFont="1" applyFill="1" applyBorder="1" applyAlignment="1">
      <alignment horizontal="center" vertical="center" wrapText="1"/>
    </xf>
    <xf numFmtId="0" fontId="39" fillId="75" borderId="201" xfId="0" applyFont="1" applyFill="1" applyBorder="1" applyAlignment="1">
      <alignment horizontal="center" vertical="center"/>
    </xf>
    <xf numFmtId="0" fontId="39" fillId="75" borderId="203" xfId="0" applyFont="1" applyFill="1" applyBorder="1" applyAlignment="1">
      <alignment horizontal="center" vertical="center" wrapText="1"/>
    </xf>
    <xf numFmtId="0" fontId="39" fillId="76" borderId="201" xfId="0" applyFont="1" applyFill="1" applyBorder="1" applyAlignment="1">
      <alignment horizontal="center" vertical="center"/>
    </xf>
    <xf numFmtId="0" fontId="39" fillId="76" borderId="211" xfId="0" applyFont="1" applyFill="1" applyBorder="1" applyAlignment="1">
      <alignment horizontal="center" vertical="center" wrapText="1"/>
    </xf>
    <xf numFmtId="0" fontId="39" fillId="78" borderId="201" xfId="0" applyFont="1" applyFill="1" applyBorder="1" applyAlignment="1">
      <alignment horizontal="center" vertical="center"/>
    </xf>
    <xf numFmtId="0" fontId="39" fillId="78" borderId="203" xfId="0" applyFont="1" applyFill="1" applyBorder="1" applyAlignment="1">
      <alignment horizontal="center" vertical="center"/>
    </xf>
    <xf numFmtId="0" fontId="39" fillId="79" borderId="207" xfId="0" applyFont="1" applyFill="1" applyBorder="1" applyAlignment="1">
      <alignment horizontal="center" vertical="center"/>
    </xf>
    <xf numFmtId="0" fontId="39" fillId="80" borderId="207" xfId="0" applyFont="1" applyFill="1" applyBorder="1" applyAlignment="1">
      <alignment horizontal="center" vertical="center"/>
    </xf>
    <xf numFmtId="0" fontId="39" fillId="70" borderId="201" xfId="0" applyFont="1" applyFill="1" applyBorder="1" applyAlignment="1">
      <alignment horizontal="center" vertical="center"/>
    </xf>
    <xf numFmtId="0" fontId="39" fillId="70" borderId="208" xfId="0" applyFont="1" applyFill="1" applyBorder="1" applyAlignment="1">
      <alignment horizontal="center" vertical="center"/>
    </xf>
    <xf numFmtId="0" fontId="39" fillId="70" borderId="203" xfId="0" applyFont="1" applyFill="1" applyBorder="1" applyAlignment="1">
      <alignment horizontal="center" vertical="center"/>
    </xf>
    <xf numFmtId="175" fontId="98" fillId="61" borderId="38" xfId="2" applyNumberFormat="1" applyFont="1" applyFill="1" applyBorder="1" applyAlignment="1">
      <alignment horizontal="center" vertical="center" wrapText="1"/>
    </xf>
    <xf numFmtId="175" fontId="98" fillId="61" borderId="14" xfId="2" applyNumberFormat="1" applyFont="1" applyFill="1" applyBorder="1" applyAlignment="1">
      <alignment horizontal="center" vertical="center" wrapText="1"/>
    </xf>
    <xf numFmtId="175" fontId="98" fillId="61" borderId="44" xfId="2" applyNumberFormat="1" applyFont="1" applyFill="1" applyBorder="1" applyAlignment="1">
      <alignment horizontal="center" vertical="center" wrapText="1"/>
    </xf>
    <xf numFmtId="175" fontId="98" fillId="67" borderId="31" xfId="2" applyNumberFormat="1" applyFont="1" applyFill="1" applyBorder="1" applyAlignment="1">
      <alignment horizontal="center" vertical="center" wrapText="1"/>
    </xf>
    <xf numFmtId="175" fontId="98" fillId="67" borderId="1" xfId="2" applyNumberFormat="1" applyFont="1" applyFill="1" applyBorder="1" applyAlignment="1">
      <alignment horizontal="center" vertical="center" wrapText="1"/>
    </xf>
    <xf numFmtId="175" fontId="98" fillId="67" borderId="43" xfId="2" applyNumberFormat="1" applyFont="1" applyFill="1" applyBorder="1" applyAlignment="1">
      <alignment horizontal="center" vertical="center" wrapText="1"/>
    </xf>
    <xf numFmtId="175" fontId="98" fillId="69" borderId="117" xfId="2" applyNumberFormat="1" applyFont="1" applyFill="1" applyBorder="1" applyAlignment="1">
      <alignment horizontal="center" vertical="center" wrapText="1"/>
    </xf>
    <xf numFmtId="175" fontId="98" fillId="69" borderId="143" xfId="2" applyNumberFormat="1" applyFont="1" applyFill="1" applyBorder="1" applyAlignment="1">
      <alignment horizontal="center" vertical="center" wrapText="1"/>
    </xf>
    <xf numFmtId="175" fontId="98" fillId="20" borderId="164" xfId="2" applyNumberFormat="1" applyFont="1" applyFill="1" applyBorder="1" applyAlignment="1">
      <alignment horizontal="center" vertical="center"/>
    </xf>
    <xf numFmtId="175" fontId="98" fillId="79" borderId="80" xfId="2" applyNumberFormat="1" applyFont="1" applyFill="1" applyBorder="1" applyAlignment="1">
      <alignment horizontal="center" vertical="center"/>
    </xf>
    <xf numFmtId="175" fontId="98" fillId="80" borderId="80" xfId="2" applyNumberFormat="1" applyFont="1" applyFill="1" applyBorder="1" applyAlignment="1">
      <alignment horizontal="center" vertical="center"/>
    </xf>
    <xf numFmtId="175" fontId="98" fillId="78" borderId="117" xfId="2" applyNumberFormat="1" applyFont="1" applyFill="1" applyBorder="1" applyAlignment="1">
      <alignment horizontal="center" vertical="center"/>
    </xf>
    <xf numFmtId="175" fontId="98" fillId="80" borderId="170" xfId="2" applyNumberFormat="1" applyFont="1" applyFill="1" applyBorder="1" applyAlignment="1">
      <alignment horizontal="center" vertical="center"/>
    </xf>
    <xf numFmtId="6" fontId="24" fillId="0" borderId="1" xfId="0" applyNumberFormat="1" applyFont="1" applyBorder="1" applyAlignment="1">
      <alignment vertical="center" wrapText="1"/>
    </xf>
    <xf numFmtId="164" fontId="97" fillId="0" borderId="206" xfId="1" applyFont="1" applyBorder="1" applyAlignment="1">
      <alignment horizontal="left" vertical="center"/>
    </xf>
    <xf numFmtId="172" fontId="24" fillId="20" borderId="180" xfId="1" applyNumberFormat="1" applyFont="1" applyFill="1" applyBorder="1" applyAlignment="1" applyProtection="1">
      <alignment horizontal="right" vertical="center" wrapText="1"/>
      <protection hidden="1"/>
    </xf>
    <xf numFmtId="0" fontId="97" fillId="0" borderId="206" xfId="0" applyFont="1" applyBorder="1" applyAlignment="1">
      <alignment horizontal="left" vertical="center"/>
    </xf>
    <xf numFmtId="175" fontId="98" fillId="64" borderId="1" xfId="2" applyNumberFormat="1" applyFont="1" applyFill="1" applyBorder="1" applyAlignment="1">
      <alignment horizontal="center" vertical="center" wrapText="1"/>
    </xf>
    <xf numFmtId="175" fontId="98" fillId="64" borderId="43" xfId="2" applyNumberFormat="1" applyFont="1" applyFill="1" applyBorder="1" applyAlignment="1">
      <alignment horizontal="center" vertical="center" wrapText="1"/>
    </xf>
    <xf numFmtId="175" fontId="98" fillId="64" borderId="31" xfId="2" applyNumberFormat="1" applyFont="1" applyFill="1" applyBorder="1" applyAlignment="1">
      <alignment horizontal="center" vertical="center" wrapText="1"/>
    </xf>
    <xf numFmtId="10" fontId="24" fillId="0" borderId="1" xfId="2" applyNumberFormat="1" applyFont="1" applyFill="1" applyBorder="1" applyAlignment="1" applyProtection="1">
      <alignment horizontal="center" vertical="center"/>
      <protection locked="0"/>
    </xf>
    <xf numFmtId="167" fontId="24" fillId="0" borderId="1" xfId="0" applyNumberFormat="1" applyFont="1" applyBorder="1" applyAlignment="1" applyProtection="1">
      <alignment vertical="center"/>
      <protection locked="0"/>
    </xf>
    <xf numFmtId="180" fontId="24" fillId="0" borderId="1" xfId="0" applyNumberFormat="1" applyFont="1" applyBorder="1" applyAlignment="1" applyProtection="1">
      <alignment horizontal="center" vertical="center" wrapText="1"/>
      <protection locked="0"/>
    </xf>
    <xf numFmtId="0" fontId="39" fillId="72" borderId="1" xfId="0" applyFont="1" applyFill="1" applyBorder="1" applyAlignment="1">
      <alignment horizontal="center" vertical="center" wrapText="1"/>
    </xf>
    <xf numFmtId="0" fontId="39" fillId="71" borderId="1" xfId="0" applyFont="1" applyFill="1" applyBorder="1" applyAlignment="1">
      <alignment horizontal="center" vertical="center" wrapText="1"/>
    </xf>
    <xf numFmtId="0" fontId="99" fillId="2" borderId="10" xfId="547" applyFont="1" applyFill="1" applyBorder="1" applyAlignment="1" applyProtection="1">
      <alignment vertical="center" wrapText="1"/>
      <protection locked="0"/>
    </xf>
    <xf numFmtId="0" fontId="99" fillId="0" borderId="10" xfId="547" applyFont="1" applyBorder="1" applyAlignment="1" applyProtection="1">
      <alignment vertical="center" wrapText="1"/>
      <protection locked="0"/>
    </xf>
    <xf numFmtId="0" fontId="99" fillId="2" borderId="4" xfId="547" applyFont="1" applyFill="1" applyBorder="1" applyAlignment="1" applyProtection="1">
      <alignment vertical="center" wrapText="1"/>
      <protection locked="0"/>
    </xf>
    <xf numFmtId="0" fontId="99" fillId="0" borderId="5" xfId="547" applyFont="1" applyBorder="1" applyAlignment="1" applyProtection="1">
      <alignment vertical="center" wrapText="1"/>
      <protection locked="0"/>
    </xf>
    <xf numFmtId="0" fontId="99" fillId="2" borderId="5" xfId="547" applyFont="1" applyFill="1" applyBorder="1" applyAlignment="1" applyProtection="1">
      <alignment vertical="center" wrapText="1"/>
      <protection locked="0"/>
    </xf>
    <xf numFmtId="0" fontId="99" fillId="0" borderId="4" xfId="547" applyFont="1" applyBorder="1" applyAlignment="1" applyProtection="1">
      <alignment vertical="center" wrapText="1"/>
      <protection locked="0"/>
    </xf>
    <xf numFmtId="10" fontId="46" fillId="2" borderId="25" xfId="0" applyNumberFormat="1" applyFont="1" applyFill="1" applyBorder="1" applyAlignment="1">
      <alignment horizontal="left" vertical="center" wrapText="1"/>
    </xf>
    <xf numFmtId="10" fontId="47" fillId="2" borderId="1" xfId="0" applyNumberFormat="1" applyFont="1" applyFill="1" applyBorder="1" applyAlignment="1">
      <alignment horizontal="left" vertical="center" wrapText="1"/>
    </xf>
    <xf numFmtId="10" fontId="47" fillId="2" borderId="1" xfId="0" applyNumberFormat="1" applyFont="1" applyFill="1" applyBorder="1" applyAlignment="1">
      <alignment horizontal="center" vertical="center" wrapText="1"/>
    </xf>
    <xf numFmtId="0" fontId="99" fillId="0" borderId="1" xfId="547" applyFont="1" applyBorder="1" applyAlignment="1" applyProtection="1">
      <alignment horizontal="center" vertical="center" wrapText="1"/>
      <protection locked="0"/>
    </xf>
    <xf numFmtId="0" fontId="99" fillId="2" borderId="1" xfId="547" applyFont="1" applyFill="1" applyBorder="1" applyAlignment="1" applyProtection="1">
      <alignment horizontal="center" vertical="center" wrapText="1"/>
      <protection locked="0"/>
    </xf>
    <xf numFmtId="0" fontId="16" fillId="78" borderId="63" xfId="0" applyFont="1" applyFill="1" applyBorder="1" applyAlignment="1">
      <alignment horizontal="left" vertical="center" wrapText="1"/>
    </xf>
    <xf numFmtId="0" fontId="0" fillId="78" borderId="63" xfId="0" applyFill="1" applyBorder="1" applyAlignment="1">
      <alignment vertical="center" wrapText="1"/>
    </xf>
    <xf numFmtId="0" fontId="39" fillId="71" borderId="64" xfId="0" applyFont="1" applyFill="1" applyBorder="1" applyAlignment="1">
      <alignment horizontal="left" vertical="center" wrapText="1"/>
    </xf>
    <xf numFmtId="0" fontId="0" fillId="70" borderId="63" xfId="0" applyFill="1" applyBorder="1" applyAlignment="1">
      <alignment vertical="center" wrapText="1"/>
    </xf>
    <xf numFmtId="0" fontId="0" fillId="78" borderId="65" xfId="0" applyFill="1" applyBorder="1" applyAlignment="1">
      <alignment vertical="center" wrapText="1"/>
    </xf>
    <xf numFmtId="0" fontId="39" fillId="72" borderId="64" xfId="0" applyFont="1" applyFill="1" applyBorder="1" applyAlignment="1">
      <alignment horizontal="left" vertical="center" wrapText="1"/>
    </xf>
    <xf numFmtId="10" fontId="39" fillId="68" borderId="64" xfId="7" applyNumberFormat="1" applyFont="1" applyFill="1" applyBorder="1" applyAlignment="1">
      <alignment horizontal="left" vertical="center" wrapText="1"/>
    </xf>
    <xf numFmtId="0" fontId="39" fillId="71" borderId="34" xfId="0" applyFont="1" applyFill="1" applyBorder="1" applyAlignment="1">
      <alignment horizontal="left" vertical="center" wrapText="1"/>
    </xf>
    <xf numFmtId="0" fontId="0" fillId="70" borderId="65" xfId="0" applyFill="1" applyBorder="1" applyAlignment="1">
      <alignment horizontal="left" vertical="center" wrapText="1"/>
    </xf>
    <xf numFmtId="10" fontId="39" fillId="68" borderId="63" xfId="7" applyNumberFormat="1" applyFont="1" applyFill="1" applyBorder="1" applyAlignment="1">
      <alignment horizontal="left" vertical="center" wrapText="1"/>
    </xf>
    <xf numFmtId="0" fontId="39" fillId="76" borderId="82" xfId="0" applyFont="1" applyFill="1" applyBorder="1" applyAlignment="1">
      <alignment horizontal="left" vertical="center" wrapText="1"/>
    </xf>
    <xf numFmtId="0" fontId="0" fillId="70" borderId="63" xfId="0" applyFill="1" applyBorder="1" applyAlignment="1">
      <alignment horizontal="left" vertical="center" wrapText="1"/>
    </xf>
    <xf numFmtId="0" fontId="0" fillId="80" borderId="86" xfId="0" applyFill="1" applyBorder="1" applyAlignment="1">
      <alignment horizontal="left" vertical="center" wrapText="1"/>
    </xf>
    <xf numFmtId="0" fontId="39" fillId="20" borderId="86" xfId="0" applyFont="1" applyFill="1" applyBorder="1" applyAlignment="1">
      <alignment horizontal="left" vertical="center" wrapText="1"/>
    </xf>
    <xf numFmtId="10" fontId="39" fillId="69" borderId="203" xfId="7" applyNumberFormat="1" applyFont="1" applyFill="1" applyBorder="1" applyAlignment="1">
      <alignment horizontal="left" vertical="center" wrapText="1"/>
    </xf>
    <xf numFmtId="10" fontId="39" fillId="65" borderId="82" xfId="7" applyNumberFormat="1" applyFont="1" applyFill="1" applyBorder="1" applyAlignment="1">
      <alignment horizontal="left" vertical="center" wrapText="1"/>
    </xf>
    <xf numFmtId="10" fontId="39" fillId="65" borderId="64" xfId="7" applyNumberFormat="1" applyFont="1" applyFill="1" applyBorder="1" applyAlignment="1">
      <alignment horizontal="left" vertical="center" wrapText="1"/>
    </xf>
    <xf numFmtId="10" fontId="39" fillId="65" borderId="63" xfId="7" applyNumberFormat="1" applyFont="1" applyFill="1" applyBorder="1" applyAlignment="1">
      <alignment horizontal="left" vertical="center" wrapText="1"/>
    </xf>
    <xf numFmtId="0" fontId="0" fillId="80" borderId="86" xfId="0" applyFill="1" applyBorder="1" applyAlignment="1">
      <alignment vertical="center" wrapText="1"/>
    </xf>
    <xf numFmtId="0" fontId="16" fillId="79" borderId="86" xfId="0" applyFont="1" applyFill="1" applyBorder="1" applyAlignment="1">
      <alignment horizontal="left" vertical="center" wrapText="1"/>
    </xf>
    <xf numFmtId="0" fontId="0" fillId="70" borderId="65" xfId="0" applyFill="1" applyBorder="1" applyAlignment="1">
      <alignment vertical="center" wrapText="1"/>
    </xf>
    <xf numFmtId="10" fontId="39" fillId="67" borderId="65" xfId="7" applyNumberFormat="1" applyFont="1" applyFill="1" applyBorder="1" applyAlignment="1">
      <alignment horizontal="left" vertical="center" wrapText="1"/>
    </xf>
    <xf numFmtId="10" fontId="39" fillId="67" borderId="34" xfId="7" applyNumberFormat="1" applyFont="1" applyFill="1" applyBorder="1" applyAlignment="1">
      <alignment horizontal="left" vertical="center" wrapText="1"/>
    </xf>
    <xf numFmtId="0" fontId="39" fillId="72" borderId="63" xfId="0" applyFont="1" applyFill="1" applyBorder="1" applyAlignment="1">
      <alignment horizontal="left" vertical="center" wrapText="1"/>
    </xf>
    <xf numFmtId="10" fontId="39" fillId="61" borderId="36" xfId="7" applyNumberFormat="1" applyFont="1" applyFill="1" applyBorder="1" applyAlignment="1">
      <alignment horizontal="left" vertical="center" wrapText="1"/>
    </xf>
    <xf numFmtId="0" fontId="39" fillId="78" borderId="1" xfId="0" applyFont="1" applyFill="1" applyBorder="1" applyAlignment="1">
      <alignment horizontal="center" vertical="center"/>
    </xf>
    <xf numFmtId="175" fontId="98" fillId="68" borderId="94" xfId="2" applyNumberFormat="1" applyFont="1" applyFill="1" applyBorder="1" applyAlignment="1">
      <alignment horizontal="center" vertical="center" wrapText="1"/>
    </xf>
    <xf numFmtId="0" fontId="39" fillId="76" borderId="1" xfId="0" applyFont="1" applyFill="1" applyBorder="1" applyAlignment="1">
      <alignment horizontal="center" vertical="center"/>
    </xf>
    <xf numFmtId="175" fontId="98" fillId="68" borderId="90" xfId="2" applyNumberFormat="1" applyFont="1" applyFill="1" applyBorder="1" applyAlignment="1">
      <alignment horizontal="center" vertical="center" wrapText="1"/>
    </xf>
    <xf numFmtId="0" fontId="39" fillId="75" borderId="1" xfId="0" applyFont="1" applyFill="1" applyBorder="1" applyAlignment="1">
      <alignment horizontal="center" vertical="center"/>
    </xf>
    <xf numFmtId="175" fontId="98" fillId="67" borderId="87" xfId="2" applyNumberFormat="1" applyFont="1" applyFill="1" applyBorder="1" applyAlignment="1">
      <alignment horizontal="center" vertical="center" wrapText="1"/>
    </xf>
    <xf numFmtId="0" fontId="39" fillId="73" borderId="1" xfId="0" applyFont="1" applyFill="1" applyBorder="1" applyAlignment="1">
      <alignment horizontal="center" vertical="center" wrapText="1"/>
    </xf>
    <xf numFmtId="175" fontId="98" fillId="61" borderId="94" xfId="2" applyNumberFormat="1" applyFont="1" applyFill="1" applyBorder="1" applyAlignment="1">
      <alignment horizontal="center" vertical="center" wrapText="1"/>
    </xf>
    <xf numFmtId="175" fontId="39" fillId="67" borderId="1" xfId="26" applyNumberFormat="1" applyFont="1" applyFill="1" applyBorder="1" applyAlignment="1">
      <alignment horizontal="center" vertical="center" wrapText="1"/>
    </xf>
    <xf numFmtId="175" fontId="98" fillId="61" borderId="90" xfId="2" applyNumberFormat="1" applyFont="1" applyFill="1" applyBorder="1" applyAlignment="1">
      <alignment horizontal="center" vertical="center" wrapText="1"/>
    </xf>
    <xf numFmtId="175" fontId="39" fillId="69" borderId="141" xfId="2" applyNumberFormat="1" applyFont="1" applyFill="1" applyBorder="1" applyAlignment="1">
      <alignment horizontal="center" vertical="center" wrapText="1"/>
    </xf>
    <xf numFmtId="175" fontId="98" fillId="65" borderId="87" xfId="2" applyNumberFormat="1" applyFont="1" applyFill="1" applyBorder="1" applyAlignment="1">
      <alignment horizontal="center" vertical="center" wrapText="1"/>
    </xf>
    <xf numFmtId="0" fontId="39" fillId="73" borderId="63" xfId="0" applyFont="1" applyFill="1" applyBorder="1" applyAlignment="1">
      <alignment horizontal="left" vertical="center" wrapText="1"/>
    </xf>
    <xf numFmtId="0" fontId="16" fillId="80" borderId="86" xfId="0" applyFont="1" applyFill="1" applyBorder="1" applyAlignment="1">
      <alignment horizontal="left" vertical="center" wrapText="1"/>
    </xf>
    <xf numFmtId="0" fontId="0" fillId="75" borderId="12" xfId="0" applyFill="1" applyBorder="1" applyAlignment="1">
      <alignment horizontal="left" vertical="center" wrapText="1"/>
    </xf>
    <xf numFmtId="0" fontId="39" fillId="72" borderId="65" xfId="0" applyFont="1" applyFill="1" applyBorder="1" applyAlignment="1">
      <alignment horizontal="left" vertical="center" wrapText="1"/>
    </xf>
    <xf numFmtId="0" fontId="0" fillId="79" borderId="86" xfId="0" applyFill="1" applyBorder="1" applyAlignment="1">
      <alignment vertical="center" wrapText="1"/>
    </xf>
    <xf numFmtId="0" fontId="16" fillId="78" borderId="65" xfId="0" applyFont="1" applyFill="1" applyBorder="1" applyAlignment="1">
      <alignment horizontal="left" vertical="center" wrapText="1"/>
    </xf>
    <xf numFmtId="0" fontId="0" fillId="70" borderId="64" xfId="0" applyFill="1" applyBorder="1" applyAlignment="1">
      <alignment vertical="center" wrapText="1"/>
    </xf>
    <xf numFmtId="10" fontId="39" fillId="67" borderId="64" xfId="7" applyNumberFormat="1" applyFont="1" applyFill="1" applyBorder="1" applyAlignment="1">
      <alignment horizontal="left" vertical="center" wrapText="1"/>
    </xf>
    <xf numFmtId="10" fontId="39" fillId="61" borderId="47" xfId="7" applyNumberFormat="1" applyFont="1" applyFill="1" applyBorder="1" applyAlignment="1">
      <alignment horizontal="left" vertical="center" wrapText="1"/>
    </xf>
    <xf numFmtId="0" fontId="39" fillId="71" borderId="65" xfId="0" applyFont="1" applyFill="1" applyBorder="1" applyAlignment="1">
      <alignment horizontal="left" vertical="center" wrapText="1"/>
    </xf>
    <xf numFmtId="10" fontId="39" fillId="61" borderId="30" xfId="7" applyNumberFormat="1" applyFont="1" applyFill="1" applyBorder="1" applyAlignment="1">
      <alignment horizontal="left" vertical="center" wrapText="1"/>
    </xf>
    <xf numFmtId="0" fontId="39" fillId="76" borderId="1" xfId="0" applyFont="1" applyFill="1" applyBorder="1" applyAlignment="1">
      <alignment horizontal="center" vertical="center" wrapText="1"/>
    </xf>
    <xf numFmtId="175" fontId="98" fillId="68" borderId="87" xfId="2" applyNumberFormat="1" applyFont="1" applyFill="1" applyBorder="1" applyAlignment="1">
      <alignment horizontal="center" vertical="center" wrapText="1"/>
    </xf>
    <xf numFmtId="0" fontId="39" fillId="75" borderId="1" xfId="0" applyFont="1" applyFill="1" applyBorder="1" applyAlignment="1">
      <alignment horizontal="center" vertical="center" wrapText="1"/>
    </xf>
    <xf numFmtId="175" fontId="98" fillId="67" borderId="94" xfId="2" applyNumberFormat="1" applyFont="1" applyFill="1" applyBorder="1" applyAlignment="1">
      <alignment horizontal="center" vertical="center" wrapText="1"/>
    </xf>
    <xf numFmtId="0" fontId="39" fillId="20" borderId="1" xfId="0" applyFont="1" applyFill="1" applyBorder="1" applyAlignment="1">
      <alignment horizontal="center" vertical="center" wrapText="1"/>
    </xf>
    <xf numFmtId="175" fontId="98" fillId="67" borderId="90" xfId="2" applyNumberFormat="1" applyFont="1" applyFill="1" applyBorder="1" applyAlignment="1">
      <alignment horizontal="center" vertical="center" wrapText="1"/>
    </xf>
    <xf numFmtId="175" fontId="39" fillId="69" borderId="1" xfId="26" applyNumberFormat="1" applyFont="1" applyFill="1" applyBorder="1" applyAlignment="1">
      <alignment horizontal="center" vertical="center" wrapText="1"/>
    </xf>
    <xf numFmtId="175" fontId="98" fillId="61" borderId="87" xfId="2" applyNumberFormat="1" applyFont="1" applyFill="1" applyBorder="1" applyAlignment="1">
      <alignment horizontal="center" vertical="center" wrapText="1"/>
    </xf>
    <xf numFmtId="175" fontId="39" fillId="61" borderId="1" xfId="26" applyNumberFormat="1" applyFont="1" applyFill="1" applyBorder="1" applyAlignment="1">
      <alignment horizontal="center" vertical="center" wrapText="1"/>
    </xf>
    <xf numFmtId="175" fontId="98" fillId="65" borderId="94" xfId="2" applyNumberFormat="1" applyFont="1" applyFill="1" applyBorder="1" applyAlignment="1">
      <alignment horizontal="center" vertical="center" wrapText="1"/>
    </xf>
    <xf numFmtId="175" fontId="39" fillId="69" borderId="134" xfId="2" applyNumberFormat="1" applyFont="1" applyFill="1" applyBorder="1" applyAlignment="1">
      <alignment horizontal="center" vertical="center" wrapText="1"/>
    </xf>
    <xf numFmtId="175" fontId="98" fillId="65" borderId="90" xfId="2" applyNumberFormat="1" applyFont="1" applyFill="1" applyBorder="1" applyAlignment="1">
      <alignment horizontal="center" vertical="center" wrapText="1"/>
    </xf>
    <xf numFmtId="10" fontId="39" fillId="68" borderId="82" xfId="7" applyNumberFormat="1" applyFont="1" applyFill="1" applyBorder="1" applyAlignment="1">
      <alignment horizontal="left" vertical="center" wrapText="1"/>
    </xf>
    <xf numFmtId="0" fontId="39" fillId="76" borderId="63" xfId="0" applyFont="1" applyFill="1" applyBorder="1" applyAlignment="1">
      <alignment horizontal="left" vertical="center" wrapText="1"/>
    </xf>
    <xf numFmtId="0" fontId="0" fillId="70" borderId="64" xfId="0" applyFill="1" applyBorder="1" applyAlignment="1">
      <alignment horizontal="left" vertical="center" wrapText="1"/>
    </xf>
    <xf numFmtId="10" fontId="39" fillId="69" borderId="201" xfId="7" applyNumberFormat="1" applyFont="1" applyFill="1" applyBorder="1" applyAlignment="1">
      <alignment horizontal="left" vertical="center" wrapText="1"/>
    </xf>
    <xf numFmtId="0" fontId="39" fillId="75" borderId="65" xfId="0" applyFont="1" applyFill="1" applyBorder="1" applyAlignment="1">
      <alignment horizontal="left" vertical="center" wrapText="1"/>
    </xf>
    <xf numFmtId="176" fontId="24" fillId="60" borderId="38" xfId="6" applyNumberFormat="1" applyFont="1" applyFill="1" applyBorder="1" applyAlignment="1" applyProtection="1">
      <alignment vertical="center" wrapText="1"/>
      <protection hidden="1"/>
    </xf>
    <xf numFmtId="176" fontId="24" fillId="60" borderId="5" xfId="6" applyNumberFormat="1" applyFont="1" applyFill="1" applyBorder="1" applyAlignment="1" applyProtection="1">
      <alignment vertical="center" wrapText="1"/>
      <protection hidden="1"/>
    </xf>
    <xf numFmtId="166" fontId="24" fillId="60" borderId="44" xfId="6" applyNumberFormat="1" applyFont="1" applyFill="1" applyBorder="1" applyAlignment="1" applyProtection="1">
      <alignment vertical="center" wrapText="1"/>
      <protection hidden="1"/>
    </xf>
    <xf numFmtId="167" fontId="24" fillId="2" borderId="1" xfId="1" applyNumberFormat="1" applyFont="1" applyFill="1" applyBorder="1" applyAlignment="1" applyProtection="1">
      <alignment vertical="center" wrapText="1"/>
      <protection locked="0"/>
    </xf>
    <xf numFmtId="0" fontId="17" fillId="6" borderId="0" xfId="0" applyFont="1" applyFill="1" applyAlignment="1">
      <alignment horizontal="left" vertical="center" wrapText="1"/>
    </xf>
    <xf numFmtId="0" fontId="61" fillId="5" borderId="0" xfId="0" applyFont="1" applyFill="1" applyAlignment="1">
      <alignment horizontal="center" vertical="center" wrapText="1"/>
    </xf>
    <xf numFmtId="0" fontId="13" fillId="6" borderId="0" xfId="0" applyFont="1" applyFill="1" applyAlignment="1">
      <alignment horizontal="center" vertical="center" wrapText="1"/>
    </xf>
    <xf numFmtId="0" fontId="36" fillId="6" borderId="0" xfId="0" applyFont="1" applyFill="1" applyAlignment="1">
      <alignment horizontal="center" vertical="center" wrapText="1"/>
    </xf>
    <xf numFmtId="0" fontId="0" fillId="2" borderId="1" xfId="0" applyFill="1" applyBorder="1" applyAlignment="1">
      <alignment horizontal="center"/>
    </xf>
    <xf numFmtId="0" fontId="0" fillId="2" borderId="7" xfId="0" applyFill="1" applyBorder="1" applyAlignment="1">
      <alignment horizontal="center"/>
    </xf>
    <xf numFmtId="0" fontId="0" fillId="2" borderId="9"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0" fillId="2" borderId="15" xfId="0" applyFill="1" applyBorder="1" applyAlignment="1">
      <alignment horizontal="center"/>
    </xf>
    <xf numFmtId="0" fontId="0" fillId="2" borderId="14" xfId="0" applyFill="1" applyBorder="1" applyAlignment="1">
      <alignment horizontal="center"/>
    </xf>
    <xf numFmtId="0" fontId="25" fillId="2" borderId="1"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10" xfId="0" applyFont="1" applyFill="1" applyBorder="1" applyAlignment="1">
      <alignment horizontal="center" vertical="center"/>
    </xf>
    <xf numFmtId="0" fontId="7" fillId="2" borderId="21" xfId="0" applyFont="1" applyFill="1" applyBorder="1" applyAlignment="1">
      <alignment horizontal="left" vertical="center"/>
    </xf>
    <xf numFmtId="0" fontId="7" fillId="2" borderId="22" xfId="0" applyFont="1" applyFill="1" applyBorder="1" applyAlignment="1">
      <alignment horizontal="left" vertical="center"/>
    </xf>
    <xf numFmtId="0" fontId="7" fillId="2" borderId="23" xfId="0" applyFont="1" applyFill="1" applyBorder="1" applyAlignment="1">
      <alignment horizontal="left" vertical="center"/>
    </xf>
    <xf numFmtId="0" fontId="7" fillId="2" borderId="24" xfId="0" applyFont="1" applyFill="1" applyBorder="1" applyAlignment="1">
      <alignment horizontal="left" vertical="center"/>
    </xf>
    <xf numFmtId="0" fontId="10" fillId="2" borderId="18" xfId="0" applyFont="1" applyFill="1" applyBorder="1" applyAlignment="1" applyProtection="1">
      <alignment horizontal="center" vertical="center"/>
      <protection hidden="1"/>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3" fillId="0" borderId="18" xfId="0" applyFont="1" applyBorder="1" applyAlignment="1">
      <alignment horizontal="left" vertical="center"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9" fillId="2" borderId="19" xfId="0" applyFont="1" applyFill="1" applyBorder="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hidden="1"/>
    </xf>
    <xf numFmtId="0" fontId="9" fillId="2" borderId="20" xfId="0" applyFont="1" applyFill="1" applyBorder="1" applyAlignment="1" applyProtection="1">
      <alignment horizontal="left" vertical="center" wrapText="1"/>
      <protection hidden="1"/>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0" xfId="0" applyFont="1" applyBorder="1" applyAlignment="1">
      <alignment horizontal="left" vertical="center" wrapText="1"/>
    </xf>
    <xf numFmtId="172" fontId="32" fillId="62" borderId="31" xfId="5" applyNumberFormat="1" applyFont="1" applyFill="1" applyBorder="1" applyAlignment="1" applyProtection="1">
      <alignment vertical="center" wrapText="1"/>
      <protection hidden="1"/>
    </xf>
    <xf numFmtId="172" fontId="32" fillId="62" borderId="1" xfId="5" applyNumberFormat="1" applyFont="1" applyFill="1" applyBorder="1" applyAlignment="1" applyProtection="1">
      <alignment vertical="center" wrapText="1"/>
      <protection hidden="1"/>
    </xf>
    <xf numFmtId="172" fontId="32" fillId="62" borderId="43" xfId="5" applyNumberFormat="1" applyFont="1" applyFill="1" applyBorder="1" applyAlignment="1" applyProtection="1">
      <alignment vertical="center" wrapText="1"/>
      <protection hidden="1"/>
    </xf>
    <xf numFmtId="0" fontId="31" fillId="63" borderId="63" xfId="0" applyFont="1" applyFill="1" applyBorder="1" applyAlignment="1" applyProtection="1">
      <alignment horizontal="center" vertical="center" wrapText="1"/>
      <protection hidden="1"/>
    </xf>
    <xf numFmtId="0" fontId="31" fillId="63" borderId="64" xfId="0" applyFont="1" applyFill="1" applyBorder="1" applyAlignment="1" applyProtection="1">
      <alignment horizontal="center" vertical="center" wrapText="1"/>
      <protection hidden="1"/>
    </xf>
    <xf numFmtId="0" fontId="31" fillId="63" borderId="65" xfId="0" applyFont="1" applyFill="1" applyBorder="1" applyAlignment="1" applyProtection="1">
      <alignment horizontal="center" vertical="center" wrapText="1"/>
      <protection hidden="1"/>
    </xf>
    <xf numFmtId="0" fontId="24" fillId="59" borderId="31" xfId="6" applyFont="1" applyFill="1" applyBorder="1" applyAlignment="1" applyProtection="1">
      <alignment vertical="center" wrapText="1"/>
      <protection hidden="1"/>
    </xf>
    <xf numFmtId="0" fontId="24" fillId="59" borderId="1" xfId="6" applyFont="1" applyFill="1" applyBorder="1" applyAlignment="1" applyProtection="1">
      <alignment vertical="center" wrapText="1"/>
      <protection hidden="1"/>
    </xf>
    <xf numFmtId="0" fontId="24" fillId="59" borderId="43" xfId="6" applyFont="1" applyFill="1" applyBorder="1" applyAlignment="1" applyProtection="1">
      <alignment vertical="center" wrapText="1"/>
      <protection hidden="1"/>
    </xf>
    <xf numFmtId="0" fontId="24" fillId="61" borderId="31" xfId="6" applyFont="1" applyFill="1" applyBorder="1" applyAlignment="1" applyProtection="1">
      <alignment vertical="center" wrapText="1"/>
      <protection hidden="1"/>
    </xf>
    <xf numFmtId="0" fontId="24" fillId="61" borderId="1" xfId="6" applyFont="1" applyFill="1" applyBorder="1" applyAlignment="1" applyProtection="1">
      <alignment vertical="center" wrapText="1"/>
      <protection hidden="1"/>
    </xf>
    <xf numFmtId="0" fontId="24" fillId="61" borderId="43" xfId="6" applyFont="1" applyFill="1" applyBorder="1" applyAlignment="1" applyProtection="1">
      <alignment vertical="center" wrapText="1"/>
      <protection hidden="1"/>
    </xf>
    <xf numFmtId="172" fontId="32" fillId="61" borderId="31" xfId="5" applyNumberFormat="1" applyFont="1" applyFill="1" applyBorder="1" applyAlignment="1" applyProtection="1">
      <alignment vertical="center" wrapText="1"/>
      <protection hidden="1"/>
    </xf>
    <xf numFmtId="172" fontId="32" fillId="61" borderId="1" xfId="5" applyNumberFormat="1" applyFont="1" applyFill="1" applyBorder="1" applyAlignment="1" applyProtection="1">
      <alignment vertical="center" wrapText="1"/>
      <protection hidden="1"/>
    </xf>
    <xf numFmtId="172" fontId="32" fillId="61" borderId="43" xfId="5" applyNumberFormat="1" applyFont="1" applyFill="1" applyBorder="1" applyAlignment="1" applyProtection="1">
      <alignment vertical="center" wrapText="1"/>
      <protection hidden="1"/>
    </xf>
    <xf numFmtId="0" fontId="31" fillId="59" borderId="30" xfId="0" applyFont="1" applyFill="1" applyBorder="1" applyAlignment="1" applyProtection="1">
      <alignment horizontal="center" vertical="center"/>
      <protection hidden="1"/>
    </xf>
    <xf numFmtId="0" fontId="31" fillId="59" borderId="36" xfId="0" applyFont="1" applyFill="1" applyBorder="1" applyAlignment="1" applyProtection="1">
      <alignment horizontal="center" vertical="center"/>
      <protection hidden="1"/>
    </xf>
    <xf numFmtId="0" fontId="31" fillId="59" borderId="47" xfId="0" applyFont="1" applyFill="1" applyBorder="1" applyAlignment="1" applyProtection="1">
      <alignment horizontal="center" vertical="center"/>
      <protection hidden="1"/>
    </xf>
    <xf numFmtId="0" fontId="24" fillId="59" borderId="31" xfId="6" applyFont="1" applyFill="1" applyBorder="1" applyAlignment="1" applyProtection="1">
      <alignment horizontal="center" vertical="center" wrapText="1"/>
      <protection hidden="1"/>
    </xf>
    <xf numFmtId="0" fontId="24" fillId="59" borderId="1" xfId="6" applyFont="1" applyFill="1" applyBorder="1" applyAlignment="1" applyProtection="1">
      <alignment horizontal="center" vertical="center" wrapText="1"/>
      <protection hidden="1"/>
    </xf>
    <xf numFmtId="0" fontId="24" fillId="59" borderId="43" xfId="6" applyFont="1" applyFill="1" applyBorder="1" applyAlignment="1" applyProtection="1">
      <alignment horizontal="center" vertical="center" wrapText="1"/>
      <protection hidden="1"/>
    </xf>
    <xf numFmtId="168" fontId="23" fillId="59" borderId="197" xfId="6" applyNumberFormat="1" applyFont="1" applyFill="1" applyBorder="1" applyAlignment="1" applyProtection="1">
      <alignment vertical="center" wrapText="1"/>
      <protection hidden="1"/>
    </xf>
    <xf numFmtId="168" fontId="23" fillId="59" borderId="198" xfId="6" applyNumberFormat="1" applyFont="1" applyFill="1" applyBorder="1" applyAlignment="1" applyProtection="1">
      <alignment vertical="center" wrapText="1"/>
      <protection hidden="1"/>
    </xf>
    <xf numFmtId="168" fontId="23" fillId="59" borderId="216" xfId="6" applyNumberFormat="1" applyFont="1" applyFill="1" applyBorder="1" applyAlignment="1" applyProtection="1">
      <alignment vertical="center" wrapText="1"/>
      <protection hidden="1"/>
    </xf>
    <xf numFmtId="168" fontId="23" fillId="59" borderId="161" xfId="6" applyNumberFormat="1" applyFont="1" applyFill="1" applyBorder="1" applyAlignment="1" applyProtection="1">
      <alignment vertical="center" wrapText="1"/>
      <protection hidden="1"/>
    </xf>
    <xf numFmtId="168" fontId="23" fillId="59" borderId="120" xfId="6" applyNumberFormat="1" applyFont="1" applyFill="1" applyBorder="1" applyAlignment="1" applyProtection="1">
      <alignment vertical="center" wrapText="1"/>
      <protection hidden="1"/>
    </xf>
    <xf numFmtId="168" fontId="23" fillId="59" borderId="160" xfId="6" applyNumberFormat="1" applyFont="1" applyFill="1" applyBorder="1" applyAlignment="1" applyProtection="1">
      <alignment vertical="center" wrapText="1"/>
      <protection hidden="1"/>
    </xf>
    <xf numFmtId="172" fontId="32" fillId="59" borderId="31" xfId="5" applyNumberFormat="1" applyFont="1" applyFill="1" applyBorder="1" applyAlignment="1" applyProtection="1">
      <alignment vertical="center" wrapText="1"/>
      <protection hidden="1"/>
    </xf>
    <xf numFmtId="172" fontId="32" fillId="59" borderId="1" xfId="5" applyNumberFormat="1" applyFont="1" applyFill="1" applyBorder="1" applyAlignment="1" applyProtection="1">
      <alignment vertical="center" wrapText="1"/>
      <protection hidden="1"/>
    </xf>
    <xf numFmtId="172" fontId="32" fillId="59" borderId="43" xfId="5" applyNumberFormat="1" applyFont="1" applyFill="1" applyBorder="1" applyAlignment="1" applyProtection="1">
      <alignment vertical="center" wrapText="1"/>
      <protection hidden="1"/>
    </xf>
    <xf numFmtId="0" fontId="31" fillId="61" borderId="30" xfId="0" applyFont="1" applyFill="1" applyBorder="1" applyAlignment="1" applyProtection="1">
      <alignment horizontal="center" vertical="center"/>
      <protection hidden="1"/>
    </xf>
    <xf numFmtId="0" fontId="31" fillId="61" borderId="36" xfId="0" applyFont="1" applyFill="1" applyBorder="1" applyAlignment="1" applyProtection="1">
      <alignment horizontal="center" vertical="center"/>
      <protection hidden="1"/>
    </xf>
    <xf numFmtId="0" fontId="31" fillId="61" borderId="47" xfId="0" applyFont="1" applyFill="1" applyBorder="1" applyAlignment="1" applyProtection="1">
      <alignment horizontal="center" vertical="center"/>
      <protection hidden="1"/>
    </xf>
    <xf numFmtId="0" fontId="24" fillId="61" borderId="31" xfId="6" applyFont="1" applyFill="1" applyBorder="1" applyAlignment="1" applyProtection="1">
      <alignment horizontal="center" vertical="center" wrapText="1"/>
      <protection hidden="1"/>
    </xf>
    <xf numFmtId="0" fontId="24" fillId="61" borderId="1" xfId="6" applyFont="1" applyFill="1" applyBorder="1" applyAlignment="1" applyProtection="1">
      <alignment horizontal="center" vertical="center" wrapText="1"/>
      <protection hidden="1"/>
    </xf>
    <xf numFmtId="0" fontId="24" fillId="61" borderId="43" xfId="6" applyFont="1" applyFill="1" applyBorder="1" applyAlignment="1" applyProtection="1">
      <alignment horizontal="center" vertical="center" wrapText="1"/>
      <protection hidden="1"/>
    </xf>
    <xf numFmtId="168" fontId="23" fillId="61" borderId="197" xfId="6" applyNumberFormat="1" applyFont="1" applyFill="1" applyBorder="1" applyAlignment="1" applyProtection="1">
      <alignment vertical="center" wrapText="1"/>
      <protection hidden="1"/>
    </xf>
    <xf numFmtId="168" fontId="23" fillId="61" borderId="198" xfId="6" applyNumberFormat="1" applyFont="1" applyFill="1" applyBorder="1" applyAlignment="1" applyProtection="1">
      <alignment vertical="center" wrapText="1"/>
      <protection hidden="1"/>
    </xf>
    <xf numFmtId="168" fontId="23" fillId="61" borderId="199" xfId="6" applyNumberFormat="1" applyFont="1" applyFill="1" applyBorder="1" applyAlignment="1" applyProtection="1">
      <alignment vertical="center" wrapText="1"/>
      <protection hidden="1"/>
    </xf>
    <xf numFmtId="168" fontId="23" fillId="62" borderId="161" xfId="6" applyNumberFormat="1" applyFont="1" applyFill="1" applyBorder="1" applyAlignment="1" applyProtection="1">
      <alignment horizontal="center" vertical="center" wrapText="1"/>
      <protection hidden="1"/>
    </xf>
    <xf numFmtId="168" fontId="23" fillId="62" borderId="120" xfId="6" applyNumberFormat="1" applyFont="1" applyFill="1" applyBorder="1" applyAlignment="1" applyProtection="1">
      <alignment horizontal="center" vertical="center" wrapText="1"/>
      <protection hidden="1"/>
    </xf>
    <xf numFmtId="168" fontId="23" fillId="62" borderId="160" xfId="6" applyNumberFormat="1" applyFont="1" applyFill="1" applyBorder="1" applyAlignment="1" applyProtection="1">
      <alignment horizontal="center" vertical="center" wrapText="1"/>
      <protection hidden="1"/>
    </xf>
    <xf numFmtId="0" fontId="31" fillId="58" borderId="30" xfId="0" applyFont="1" applyFill="1" applyBorder="1" applyAlignment="1" applyProtection="1">
      <alignment horizontal="center" vertical="center"/>
      <protection hidden="1"/>
    </xf>
    <xf numFmtId="0" fontId="31" fillId="58" borderId="36" xfId="0" applyFont="1" applyFill="1" applyBorder="1" applyAlignment="1" applyProtection="1">
      <alignment horizontal="center" vertical="center"/>
      <protection hidden="1"/>
    </xf>
    <xf numFmtId="0" fontId="31" fillId="58" borderId="47" xfId="0" applyFont="1" applyFill="1" applyBorder="1" applyAlignment="1" applyProtection="1">
      <alignment horizontal="center" vertical="center"/>
      <protection hidden="1"/>
    </xf>
    <xf numFmtId="0" fontId="24" fillId="58" borderId="31" xfId="6" applyFont="1" applyFill="1" applyBorder="1" applyAlignment="1" applyProtection="1">
      <alignment vertical="center" wrapText="1"/>
      <protection hidden="1"/>
    </xf>
    <xf numFmtId="0" fontId="24" fillId="58" borderId="1" xfId="6" applyFont="1" applyFill="1" applyBorder="1" applyAlignment="1" applyProtection="1">
      <alignment vertical="center" wrapText="1"/>
      <protection hidden="1"/>
    </xf>
    <xf numFmtId="0" fontId="24" fillId="58" borderId="43" xfId="6" applyFont="1" applyFill="1" applyBorder="1" applyAlignment="1" applyProtection="1">
      <alignment vertical="center" wrapText="1"/>
      <protection hidden="1"/>
    </xf>
    <xf numFmtId="0" fontId="24" fillId="58" borderId="31" xfId="6" applyFont="1" applyFill="1" applyBorder="1" applyAlignment="1" applyProtection="1">
      <alignment horizontal="center" vertical="center" wrapText="1"/>
      <protection hidden="1"/>
    </xf>
    <xf numFmtId="0" fontId="24" fillId="58" borderId="1" xfId="6" applyFont="1" applyFill="1" applyBorder="1" applyAlignment="1" applyProtection="1">
      <alignment horizontal="center" vertical="center" wrapText="1"/>
      <protection hidden="1"/>
    </xf>
    <xf numFmtId="0" fontId="24" fillId="58" borderId="43" xfId="6" applyFont="1" applyFill="1" applyBorder="1" applyAlignment="1" applyProtection="1">
      <alignment horizontal="center" vertical="center" wrapText="1"/>
      <protection hidden="1"/>
    </xf>
    <xf numFmtId="168" fontId="23" fillId="59" borderId="1" xfId="6" applyNumberFormat="1" applyFont="1" applyFill="1" applyBorder="1" applyAlignment="1" applyProtection="1">
      <alignment vertical="center" wrapText="1"/>
      <protection hidden="1"/>
    </xf>
    <xf numFmtId="172" fontId="32" fillId="58" borderId="31" xfId="5" applyNumberFormat="1" applyFont="1" applyFill="1" applyBorder="1" applyAlignment="1" applyProtection="1">
      <alignment vertical="center" wrapText="1"/>
      <protection hidden="1"/>
    </xf>
    <xf numFmtId="172" fontId="32" fillId="58" borderId="1" xfId="5" applyNumberFormat="1" applyFont="1" applyFill="1" applyBorder="1" applyAlignment="1" applyProtection="1">
      <alignment vertical="center" wrapText="1"/>
      <protection hidden="1"/>
    </xf>
    <xf numFmtId="172" fontId="32" fillId="58" borderId="43" xfId="5" applyNumberFormat="1" applyFont="1" applyFill="1" applyBorder="1" applyAlignment="1" applyProtection="1">
      <alignment vertical="center" wrapText="1"/>
      <protection hidden="1"/>
    </xf>
    <xf numFmtId="168" fontId="23" fillId="58" borderId="161" xfId="6" applyNumberFormat="1" applyFont="1" applyFill="1" applyBorder="1" applyAlignment="1" applyProtection="1">
      <alignment horizontal="center" vertical="center" wrapText="1"/>
      <protection hidden="1"/>
    </xf>
    <xf numFmtId="168" fontId="23" fillId="58" borderId="120" xfId="6" applyNumberFormat="1" applyFont="1" applyFill="1" applyBorder="1" applyAlignment="1" applyProtection="1">
      <alignment horizontal="center" vertical="center" wrapText="1"/>
      <protection hidden="1"/>
    </xf>
    <xf numFmtId="168" fontId="23" fillId="58" borderId="160" xfId="6" applyNumberFormat="1" applyFont="1" applyFill="1" applyBorder="1" applyAlignment="1" applyProtection="1">
      <alignment horizontal="center" vertical="center" wrapText="1"/>
      <protection hidden="1"/>
    </xf>
    <xf numFmtId="0" fontId="31" fillId="62" borderId="30" xfId="0" applyFont="1" applyFill="1" applyBorder="1" applyAlignment="1" applyProtection="1">
      <alignment horizontal="center" vertical="center"/>
      <protection hidden="1"/>
    </xf>
    <xf numFmtId="0" fontId="31" fillId="62" borderId="36" xfId="0" applyFont="1" applyFill="1" applyBorder="1" applyAlignment="1" applyProtection="1">
      <alignment horizontal="center" vertical="center"/>
      <protection hidden="1"/>
    </xf>
    <xf numFmtId="0" fontId="31" fillId="62" borderId="47" xfId="0" applyFont="1" applyFill="1" applyBorder="1" applyAlignment="1" applyProtection="1">
      <alignment horizontal="center" vertical="center"/>
      <protection hidden="1"/>
    </xf>
    <xf numFmtId="0" fontId="24" fillId="62" borderId="31" xfId="6" applyFont="1" applyFill="1" applyBorder="1" applyAlignment="1" applyProtection="1">
      <alignment vertical="center" wrapText="1"/>
      <protection hidden="1"/>
    </xf>
    <xf numFmtId="0" fontId="24" fillId="62" borderId="1" xfId="6" applyFont="1" applyFill="1" applyBorder="1" applyAlignment="1" applyProtection="1">
      <alignment vertical="center" wrapText="1"/>
      <protection hidden="1"/>
    </xf>
    <xf numFmtId="0" fontId="24" fillId="62" borderId="43" xfId="6" applyFont="1" applyFill="1" applyBorder="1" applyAlignment="1" applyProtection="1">
      <alignment vertical="center" wrapText="1"/>
      <protection hidden="1"/>
    </xf>
    <xf numFmtId="0" fontId="24" fillId="62" borderId="31" xfId="6" applyFont="1" applyFill="1" applyBorder="1" applyAlignment="1" applyProtection="1">
      <alignment horizontal="center" vertical="center" wrapText="1"/>
      <protection hidden="1"/>
    </xf>
    <xf numFmtId="0" fontId="24" fillId="62" borderId="1" xfId="6" applyFont="1" applyFill="1" applyBorder="1" applyAlignment="1" applyProtection="1">
      <alignment horizontal="center" vertical="center" wrapText="1"/>
      <protection hidden="1"/>
    </xf>
    <xf numFmtId="0" fontId="24" fillId="62" borderId="43" xfId="6" applyFont="1" applyFill="1" applyBorder="1" applyAlignment="1" applyProtection="1">
      <alignment horizontal="center" vertical="center" wrapText="1"/>
      <protection hidden="1"/>
    </xf>
    <xf numFmtId="168" fontId="23" fillId="62" borderId="197" xfId="6" applyNumberFormat="1" applyFont="1" applyFill="1" applyBorder="1" applyAlignment="1" applyProtection="1">
      <alignment vertical="center" wrapText="1"/>
      <protection hidden="1"/>
    </xf>
    <xf numFmtId="168" fontId="23" fillId="62" borderId="198" xfId="6" applyNumberFormat="1" applyFont="1" applyFill="1" applyBorder="1" applyAlignment="1" applyProtection="1">
      <alignment vertical="center" wrapText="1"/>
      <protection hidden="1"/>
    </xf>
    <xf numFmtId="168" fontId="23" fillId="62" borderId="199" xfId="6" applyNumberFormat="1" applyFont="1" applyFill="1" applyBorder="1" applyAlignment="1" applyProtection="1">
      <alignment vertical="center" wrapText="1"/>
      <protection hidden="1"/>
    </xf>
    <xf numFmtId="168" fontId="23" fillId="62" borderId="161" xfId="6" applyNumberFormat="1" applyFont="1" applyFill="1" applyBorder="1" applyAlignment="1" applyProtection="1">
      <alignment vertical="center" wrapText="1"/>
      <protection hidden="1"/>
    </xf>
    <xf numFmtId="168" fontId="23" fillId="62" borderId="120" xfId="6" applyNumberFormat="1" applyFont="1" applyFill="1" applyBorder="1" applyAlignment="1" applyProtection="1">
      <alignment vertical="center" wrapText="1"/>
      <protection hidden="1"/>
    </xf>
    <xf numFmtId="168" fontId="23" fillId="62" borderId="160" xfId="6" applyNumberFormat="1" applyFont="1" applyFill="1" applyBorder="1" applyAlignment="1" applyProtection="1">
      <alignment vertical="center" wrapText="1"/>
      <protection hidden="1"/>
    </xf>
    <xf numFmtId="168" fontId="23" fillId="61" borderId="161" xfId="6" applyNumberFormat="1" applyFont="1" applyFill="1" applyBorder="1" applyAlignment="1" applyProtection="1">
      <alignment vertical="center" wrapText="1"/>
      <protection hidden="1"/>
    </xf>
    <xf numFmtId="168" fontId="23" fillId="61" borderId="120" xfId="6" applyNumberFormat="1" applyFont="1" applyFill="1" applyBorder="1" applyAlignment="1" applyProtection="1">
      <alignment vertical="center" wrapText="1"/>
      <protection hidden="1"/>
    </xf>
    <xf numFmtId="168" fontId="23" fillId="61" borderId="160" xfId="6" applyNumberFormat="1" applyFont="1" applyFill="1" applyBorder="1" applyAlignment="1" applyProtection="1">
      <alignment vertical="center" wrapText="1"/>
      <protection hidden="1"/>
    </xf>
    <xf numFmtId="168" fontId="23" fillId="58" borderId="161" xfId="6" applyNumberFormat="1" applyFont="1" applyFill="1" applyBorder="1" applyAlignment="1" applyProtection="1">
      <alignment vertical="center" wrapText="1"/>
      <protection hidden="1"/>
    </xf>
    <xf numFmtId="168" fontId="23" fillId="58" borderId="120" xfId="6" applyNumberFormat="1" applyFont="1" applyFill="1" applyBorder="1" applyAlignment="1" applyProtection="1">
      <alignment vertical="center" wrapText="1"/>
      <protection hidden="1"/>
    </xf>
    <xf numFmtId="168" fontId="23" fillId="58" borderId="160" xfId="6" applyNumberFormat="1" applyFont="1" applyFill="1" applyBorder="1" applyAlignment="1" applyProtection="1">
      <alignment vertical="center" wrapText="1"/>
      <protection hidden="1"/>
    </xf>
    <xf numFmtId="168" fontId="23" fillId="61" borderId="161" xfId="6" applyNumberFormat="1" applyFont="1" applyFill="1" applyBorder="1" applyAlignment="1" applyProtection="1">
      <alignment horizontal="center" vertical="center" wrapText="1"/>
      <protection hidden="1"/>
    </xf>
    <xf numFmtId="168" fontId="23" fillId="61" borderId="120" xfId="6" applyNumberFormat="1" applyFont="1" applyFill="1" applyBorder="1" applyAlignment="1" applyProtection="1">
      <alignment horizontal="center" vertical="center" wrapText="1"/>
      <protection hidden="1"/>
    </xf>
    <xf numFmtId="168" fontId="23" fillId="61" borderId="160" xfId="6" applyNumberFormat="1" applyFont="1" applyFill="1" applyBorder="1" applyAlignment="1" applyProtection="1">
      <alignment horizontal="center" vertical="center" wrapText="1"/>
      <protection hidden="1"/>
    </xf>
    <xf numFmtId="168" fontId="23" fillId="59" borderId="161" xfId="6" applyNumberFormat="1" applyFont="1" applyFill="1" applyBorder="1" applyAlignment="1" applyProtection="1">
      <alignment horizontal="center" vertical="center" wrapText="1"/>
      <protection hidden="1"/>
    </xf>
    <xf numFmtId="168" fontId="23" fillId="59" borderId="120" xfId="6" applyNumberFormat="1" applyFont="1" applyFill="1" applyBorder="1" applyAlignment="1" applyProtection="1">
      <alignment horizontal="center" vertical="center" wrapText="1"/>
      <protection hidden="1"/>
    </xf>
    <xf numFmtId="168" fontId="23" fillId="59" borderId="160" xfId="6" applyNumberFormat="1" applyFont="1" applyFill="1" applyBorder="1" applyAlignment="1" applyProtection="1">
      <alignment horizontal="center" vertical="center" wrapText="1"/>
      <protection hidden="1"/>
    </xf>
    <xf numFmtId="172" fontId="32" fillId="0" borderId="27" xfId="5" applyNumberFormat="1" applyFont="1" applyFill="1" applyBorder="1" applyAlignment="1" applyProtection="1">
      <alignment vertical="center" wrapText="1"/>
      <protection hidden="1"/>
    </xf>
    <xf numFmtId="172" fontId="32" fillId="0" borderId="18" xfId="5" applyNumberFormat="1" applyFont="1" applyFill="1" applyBorder="1" applyAlignment="1" applyProtection="1">
      <alignment vertical="center" wrapText="1"/>
      <protection hidden="1"/>
    </xf>
    <xf numFmtId="172" fontId="32" fillId="0" borderId="26" xfId="5" applyNumberFormat="1" applyFont="1" applyFill="1" applyBorder="1" applyAlignment="1" applyProtection="1">
      <alignment vertical="center" wrapText="1"/>
      <protection hidden="1"/>
    </xf>
    <xf numFmtId="168" fontId="23" fillId="0" borderId="195" xfId="6" applyNumberFormat="1" applyFont="1" applyBorder="1" applyAlignment="1" applyProtection="1">
      <alignment horizontal="center" vertical="center" wrapText="1"/>
      <protection hidden="1"/>
    </xf>
    <xf numFmtId="0" fontId="31" fillId="0" borderId="3" xfId="0" applyFont="1" applyBorder="1" applyAlignment="1" applyProtection="1">
      <alignment horizontal="left" vertical="center" wrapText="1"/>
      <protection hidden="1"/>
    </xf>
    <xf numFmtId="0" fontId="31" fillId="0" borderId="1" xfId="0" applyFont="1" applyBorder="1" applyAlignment="1" applyProtection="1">
      <alignment horizontal="left" vertical="center" wrapText="1"/>
      <protection hidden="1"/>
    </xf>
    <xf numFmtId="0" fontId="31" fillId="0" borderId="3" xfId="0" applyFont="1" applyBorder="1" applyAlignment="1" applyProtection="1">
      <alignment horizontal="center" vertical="center"/>
      <protection hidden="1"/>
    </xf>
    <xf numFmtId="0" fontId="31" fillId="0" borderId="1" xfId="0" applyFont="1" applyBorder="1" applyAlignment="1" applyProtection="1">
      <alignment horizontal="center" vertical="center"/>
      <protection hidden="1"/>
    </xf>
    <xf numFmtId="0" fontId="24" fillId="0" borderId="3" xfId="6" applyFont="1" applyBorder="1" applyAlignment="1" applyProtection="1">
      <alignment vertical="center" wrapText="1"/>
      <protection hidden="1"/>
    </xf>
    <xf numFmtId="0" fontId="24" fillId="0" borderId="1" xfId="6" applyFont="1" applyBorder="1" applyAlignment="1" applyProtection="1">
      <alignment vertical="center" wrapText="1"/>
      <protection hidden="1"/>
    </xf>
    <xf numFmtId="0" fontId="24" fillId="0" borderId="3" xfId="6" applyFont="1" applyBorder="1" applyAlignment="1" applyProtection="1">
      <alignment horizontal="center" vertical="center" wrapText="1"/>
      <protection hidden="1"/>
    </xf>
    <xf numFmtId="0" fontId="24" fillId="0" borderId="1" xfId="6" applyFont="1" applyBorder="1" applyAlignment="1" applyProtection="1">
      <alignment horizontal="center" vertical="center" wrapText="1"/>
      <protection hidden="1"/>
    </xf>
    <xf numFmtId="168" fontId="23" fillId="0" borderId="114" xfId="6" applyNumberFormat="1" applyFont="1" applyBorder="1" applyAlignment="1" applyProtection="1">
      <alignment vertical="center" wrapText="1"/>
      <protection hidden="1"/>
    </xf>
    <xf numFmtId="168" fontId="23" fillId="0" borderId="195" xfId="6" applyNumberFormat="1" applyFont="1" applyBorder="1" applyAlignment="1" applyProtection="1">
      <alignment vertical="center" wrapText="1"/>
      <protection hidden="1"/>
    </xf>
    <xf numFmtId="172" fontId="32" fillId="60" borderId="31" xfId="5" applyNumberFormat="1" applyFont="1" applyFill="1" applyBorder="1" applyAlignment="1" applyProtection="1">
      <alignment vertical="center" wrapText="1"/>
      <protection hidden="1"/>
    </xf>
    <xf numFmtId="172" fontId="32" fillId="60" borderId="1" xfId="5" applyNumberFormat="1" applyFont="1" applyFill="1" applyBorder="1" applyAlignment="1" applyProtection="1">
      <alignment vertical="center" wrapText="1"/>
      <protection hidden="1"/>
    </xf>
    <xf numFmtId="172" fontId="32" fillId="60" borderId="43" xfId="5" applyNumberFormat="1" applyFont="1" applyFill="1" applyBorder="1" applyAlignment="1" applyProtection="1">
      <alignment vertical="center" wrapText="1"/>
      <protection hidden="1"/>
    </xf>
    <xf numFmtId="168" fontId="23" fillId="60" borderId="161" xfId="6" applyNumberFormat="1" applyFont="1" applyFill="1" applyBorder="1" applyAlignment="1" applyProtection="1">
      <alignment horizontal="center" vertical="center" wrapText="1"/>
      <protection hidden="1"/>
    </xf>
    <xf numFmtId="168" fontId="23" fillId="60" borderId="120" xfId="6" applyNumberFormat="1" applyFont="1" applyFill="1" applyBorder="1" applyAlignment="1" applyProtection="1">
      <alignment horizontal="center" vertical="center" wrapText="1"/>
      <protection hidden="1"/>
    </xf>
    <xf numFmtId="168" fontId="23" fillId="60" borderId="160" xfId="6" applyNumberFormat="1" applyFont="1" applyFill="1" applyBorder="1" applyAlignment="1" applyProtection="1">
      <alignment horizontal="center" vertical="center" wrapText="1"/>
      <protection hidden="1"/>
    </xf>
    <xf numFmtId="0" fontId="31" fillId="60" borderId="63" xfId="0" applyFont="1" applyFill="1" applyBorder="1" applyAlignment="1" applyProtection="1">
      <alignment horizontal="left" vertical="center" wrapText="1"/>
      <protection hidden="1"/>
    </xf>
    <xf numFmtId="0" fontId="31" fillId="60" borderId="64" xfId="0" applyFont="1" applyFill="1" applyBorder="1" applyAlignment="1" applyProtection="1">
      <alignment horizontal="left" vertical="center" wrapText="1"/>
      <protection hidden="1"/>
    </xf>
    <xf numFmtId="0" fontId="31" fillId="60" borderId="65" xfId="0" applyFont="1" applyFill="1" applyBorder="1" applyAlignment="1" applyProtection="1">
      <alignment horizontal="left" vertical="center" wrapText="1"/>
      <protection hidden="1"/>
    </xf>
    <xf numFmtId="0" fontId="31" fillId="60" borderId="63" xfId="0" applyFont="1" applyFill="1" applyBorder="1" applyAlignment="1" applyProtection="1">
      <alignment horizontal="center" vertical="center"/>
      <protection hidden="1"/>
    </xf>
    <xf numFmtId="0" fontId="31" fillId="60" borderId="64" xfId="0" applyFont="1" applyFill="1" applyBorder="1" applyAlignment="1" applyProtection="1">
      <alignment horizontal="center" vertical="center"/>
      <protection hidden="1"/>
    </xf>
    <xf numFmtId="0" fontId="31" fillId="60" borderId="65" xfId="0" applyFont="1" applyFill="1" applyBorder="1" applyAlignment="1" applyProtection="1">
      <alignment horizontal="center" vertical="center"/>
      <protection hidden="1"/>
    </xf>
    <xf numFmtId="0" fontId="24" fillId="60" borderId="30" xfId="6" applyFont="1" applyFill="1" applyBorder="1" applyAlignment="1" applyProtection="1">
      <alignment horizontal="center" vertical="center" wrapText="1"/>
      <protection hidden="1"/>
    </xf>
    <xf numFmtId="0" fontId="24" fillId="60" borderId="36" xfId="6" applyFont="1" applyFill="1" applyBorder="1" applyAlignment="1" applyProtection="1">
      <alignment horizontal="center" vertical="center" wrapText="1"/>
      <protection hidden="1"/>
    </xf>
    <xf numFmtId="0" fontId="24" fillId="60" borderId="47" xfId="6" applyFont="1" applyFill="1" applyBorder="1" applyAlignment="1" applyProtection="1">
      <alignment horizontal="center" vertical="center" wrapText="1"/>
      <protection hidden="1"/>
    </xf>
    <xf numFmtId="168" fontId="23" fillId="60" borderId="1" xfId="6" applyNumberFormat="1" applyFont="1" applyFill="1" applyBorder="1" applyAlignment="1" applyProtection="1">
      <alignment horizontal="right" vertical="center" wrapText="1"/>
      <protection hidden="1"/>
    </xf>
    <xf numFmtId="0" fontId="24" fillId="60" borderId="30" xfId="6" applyFont="1" applyFill="1" applyBorder="1" applyAlignment="1" applyProtection="1">
      <alignment vertical="center" wrapText="1"/>
      <protection hidden="1"/>
    </xf>
    <xf numFmtId="0" fontId="24" fillId="60" borderId="36" xfId="6" applyFont="1" applyFill="1" applyBorder="1" applyAlignment="1" applyProtection="1">
      <alignment vertical="center" wrapText="1"/>
      <protection hidden="1"/>
    </xf>
    <xf numFmtId="0" fontId="24" fillId="60" borderId="47" xfId="6" applyFont="1" applyFill="1" applyBorder="1" applyAlignment="1" applyProtection="1">
      <alignment vertical="center" wrapText="1"/>
      <protection hidden="1"/>
    </xf>
    <xf numFmtId="176" fontId="23" fillId="60" borderId="161" xfId="2" applyNumberFormat="1" applyFont="1" applyFill="1" applyBorder="1" applyAlignment="1" applyProtection="1">
      <alignment vertical="center" wrapText="1"/>
      <protection hidden="1"/>
    </xf>
    <xf numFmtId="9" fontId="23" fillId="60" borderId="120" xfId="2" applyFont="1" applyFill="1" applyBorder="1" applyAlignment="1" applyProtection="1">
      <alignment vertical="center" wrapText="1"/>
      <protection hidden="1"/>
    </xf>
    <xf numFmtId="9" fontId="23" fillId="60" borderId="160" xfId="2" applyFont="1" applyFill="1" applyBorder="1" applyAlignment="1" applyProtection="1">
      <alignment vertical="center" wrapText="1"/>
      <protection hidden="1"/>
    </xf>
    <xf numFmtId="0" fontId="7" fillId="2" borderId="1" xfId="0" applyFont="1" applyFill="1" applyBorder="1" applyAlignment="1">
      <alignment horizontal="center" vertical="center"/>
    </xf>
    <xf numFmtId="0" fontId="3" fillId="2" borderId="6"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14" fillId="2" borderId="6"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xf>
    <xf numFmtId="0" fontId="7" fillId="12" borderId="182" xfId="0" applyFont="1" applyFill="1" applyBorder="1" applyAlignment="1" applyProtection="1">
      <alignment horizontal="center" vertical="center"/>
      <protection hidden="1"/>
    </xf>
    <xf numFmtId="0" fontId="7" fillId="12" borderId="183" xfId="0" applyFont="1" applyFill="1" applyBorder="1" applyAlignment="1" applyProtection="1">
      <alignment horizontal="center" vertical="center"/>
      <protection hidden="1"/>
    </xf>
    <xf numFmtId="0" fontId="7" fillId="12" borderId="184" xfId="0" applyFont="1" applyFill="1" applyBorder="1" applyAlignment="1" applyProtection="1">
      <alignment horizontal="center" vertical="center"/>
      <protection hidden="1"/>
    </xf>
    <xf numFmtId="0" fontId="48" fillId="0" borderId="18" xfId="0" applyFont="1" applyBorder="1" applyAlignment="1" applyProtection="1">
      <alignment horizontal="center" vertical="center"/>
      <protection hidden="1"/>
    </xf>
    <xf numFmtId="0" fontId="48" fillId="0" borderId="19" xfId="0" applyFont="1" applyBorder="1" applyAlignment="1" applyProtection="1">
      <alignment horizontal="center" vertical="center"/>
      <protection hidden="1"/>
    </xf>
    <xf numFmtId="0" fontId="40" fillId="14" borderId="25" xfId="0" applyFont="1" applyFill="1" applyBorder="1" applyAlignment="1" applyProtection="1">
      <alignment horizontal="center" vertical="center"/>
      <protection hidden="1"/>
    </xf>
    <xf numFmtId="0" fontId="40" fillId="14" borderId="20" xfId="0" applyFont="1" applyFill="1" applyBorder="1" applyAlignment="1" applyProtection="1">
      <alignment horizontal="center" vertical="center"/>
      <protection hidden="1"/>
    </xf>
    <xf numFmtId="0" fontId="22" fillId="11" borderId="177" xfId="0" applyFont="1" applyFill="1" applyBorder="1" applyAlignment="1">
      <alignment horizontal="center" vertical="center" wrapText="1"/>
    </xf>
    <xf numFmtId="0" fontId="22" fillId="11" borderId="178" xfId="0" applyFont="1" applyFill="1" applyBorder="1" applyAlignment="1">
      <alignment horizontal="center" vertical="center" wrapText="1"/>
    </xf>
    <xf numFmtId="0" fontId="22" fillId="11" borderId="179" xfId="0" applyFont="1" applyFill="1" applyBorder="1" applyAlignment="1">
      <alignment horizontal="center" vertical="center" wrapText="1"/>
    </xf>
    <xf numFmtId="0" fontId="22" fillId="13" borderId="185" xfId="0" applyFont="1" applyFill="1" applyBorder="1" applyAlignment="1">
      <alignment horizontal="center" vertical="center" wrapText="1"/>
    </xf>
    <xf numFmtId="0" fontId="22" fillId="13" borderId="186" xfId="0" applyFont="1" applyFill="1" applyBorder="1" applyAlignment="1">
      <alignment horizontal="center" vertical="center" wrapText="1"/>
    </xf>
    <xf numFmtId="0" fontId="22" fillId="13" borderId="187" xfId="0" applyFont="1" applyFill="1" applyBorder="1" applyAlignment="1">
      <alignment horizontal="center" vertical="center" wrapText="1"/>
    </xf>
    <xf numFmtId="0" fontId="3" fillId="2" borderId="18" xfId="0" applyFont="1" applyFill="1" applyBorder="1" applyAlignment="1">
      <alignment horizontal="left" vertical="center" wrapText="1"/>
    </xf>
    <xf numFmtId="0" fontId="22" fillId="19" borderId="4" xfId="0" applyFont="1" applyFill="1" applyBorder="1" applyAlignment="1" applyProtection="1">
      <alignment horizontal="center" vertical="center" wrapText="1"/>
      <protection locked="0"/>
    </xf>
    <xf numFmtId="0" fontId="22" fillId="19" borderId="10" xfId="0" applyFont="1" applyFill="1" applyBorder="1" applyAlignment="1" applyProtection="1">
      <alignment horizontal="center" vertical="center" wrapText="1"/>
      <protection locked="0"/>
    </xf>
    <xf numFmtId="0" fontId="22" fillId="19" borderId="5" xfId="0" applyFont="1" applyFill="1" applyBorder="1" applyAlignment="1" applyProtection="1">
      <alignment horizontal="center" vertical="center" wrapText="1"/>
      <protection locked="0"/>
    </xf>
    <xf numFmtId="43" fontId="23" fillId="7" borderId="4" xfId="3" applyFont="1" applyFill="1" applyBorder="1" applyAlignment="1" applyProtection="1">
      <alignment horizontal="center" vertical="center" wrapText="1"/>
      <protection locked="0"/>
    </xf>
    <xf numFmtId="43" fontId="23" fillId="7" borderId="10" xfId="3" applyFont="1" applyFill="1" applyBorder="1" applyAlignment="1" applyProtection="1">
      <alignment horizontal="center" vertical="center" wrapText="1"/>
      <protection locked="0"/>
    </xf>
    <xf numFmtId="43" fontId="23" fillId="7" borderId="5" xfId="3" applyFont="1" applyFill="1" applyBorder="1" applyAlignment="1" applyProtection="1">
      <alignment horizontal="center" vertical="center" wrapText="1"/>
      <protection locked="0"/>
    </xf>
    <xf numFmtId="0" fontId="24" fillId="8" borderId="4" xfId="0" applyFont="1" applyFill="1" applyBorder="1" applyAlignment="1" applyProtection="1">
      <alignment horizontal="center" vertical="center"/>
      <protection locked="0"/>
    </xf>
    <xf numFmtId="0" fontId="24" fillId="8" borderId="10" xfId="0" applyFont="1" applyFill="1" applyBorder="1" applyAlignment="1" applyProtection="1">
      <alignment horizontal="center" vertical="center"/>
      <protection locked="0"/>
    </xf>
    <xf numFmtId="0" fontId="24" fillId="8" borderId="5" xfId="0" applyFont="1" applyFill="1" applyBorder="1" applyAlignment="1" applyProtection="1">
      <alignment horizontal="center" vertical="center"/>
      <protection locked="0"/>
    </xf>
    <xf numFmtId="164" fontId="23" fillId="16" borderId="1" xfId="1" applyFont="1" applyFill="1" applyBorder="1" applyAlignment="1" applyProtection="1">
      <alignment horizontal="center" vertical="center" wrapText="1"/>
      <protection locked="0"/>
    </xf>
    <xf numFmtId="0" fontId="44" fillId="7" borderId="4" xfId="0" applyFont="1" applyFill="1" applyBorder="1" applyAlignment="1" applyProtection="1">
      <alignment horizontal="center" vertical="center" wrapText="1"/>
      <protection locked="0"/>
    </xf>
    <xf numFmtId="0" fontId="44" fillId="7" borderId="10" xfId="0" applyFont="1" applyFill="1" applyBorder="1" applyAlignment="1" applyProtection="1">
      <alignment horizontal="center" vertical="center" wrapText="1"/>
      <protection locked="0"/>
    </xf>
    <xf numFmtId="0" fontId="44" fillId="7" borderId="5" xfId="0" applyFont="1" applyFill="1" applyBorder="1" applyAlignment="1" applyProtection="1">
      <alignment horizontal="center" vertical="center" wrapText="1"/>
      <protection locked="0"/>
    </xf>
    <xf numFmtId="0" fontId="97" fillId="0" borderId="214" xfId="0" applyFont="1" applyBorder="1" applyAlignment="1">
      <alignment horizontal="center" vertical="center" wrapText="1"/>
    </xf>
    <xf numFmtId="0" fontId="97" fillId="0" borderId="10" xfId="0" applyFont="1" applyBorder="1" applyAlignment="1">
      <alignment horizontal="center" vertical="center" wrapText="1"/>
    </xf>
    <xf numFmtId="0" fontId="97" fillId="0" borderId="215" xfId="0" applyFont="1" applyBorder="1" applyAlignment="1">
      <alignment horizontal="center" vertical="center" wrapText="1"/>
    </xf>
    <xf numFmtId="0" fontId="24" fillId="0" borderId="4"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7" fillId="2" borderId="19" xfId="0" applyFont="1" applyFill="1" applyBorder="1" applyAlignment="1" applyProtection="1">
      <alignment horizontal="left" vertical="center" wrapText="1"/>
      <protection locked="0"/>
    </xf>
    <xf numFmtId="0" fontId="7" fillId="2" borderId="20" xfId="0" applyFont="1" applyFill="1" applyBorder="1" applyAlignment="1" applyProtection="1">
      <alignment horizontal="left" vertical="center" wrapText="1"/>
      <protection locked="0"/>
    </xf>
    <xf numFmtId="6" fontId="24" fillId="0" borderId="1" xfId="0" applyNumberFormat="1" applyFont="1" applyBorder="1" applyAlignment="1">
      <alignment horizontal="center" vertical="center" wrapText="1"/>
    </xf>
    <xf numFmtId="0" fontId="23" fillId="8" borderId="1" xfId="0" applyFont="1" applyFill="1" applyBorder="1" applyAlignment="1" applyProtection="1">
      <alignment horizontal="center" vertical="center" wrapText="1"/>
      <protection locked="0"/>
    </xf>
    <xf numFmtId="9" fontId="24" fillId="81" borderId="1" xfId="2" applyFont="1" applyFill="1" applyBorder="1" applyAlignment="1">
      <alignment horizontal="center" vertical="center" wrapText="1"/>
    </xf>
    <xf numFmtId="0" fontId="7" fillId="2" borderId="19"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3" fillId="2" borderId="6"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22" fillId="19" borderId="1" xfId="0"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protection locked="0"/>
    </xf>
    <xf numFmtId="0" fontId="25" fillId="2" borderId="10" xfId="0" applyFont="1" applyFill="1" applyBorder="1" applyAlignment="1" applyProtection="1">
      <alignment horizontal="center" vertical="center"/>
      <protection locked="0"/>
    </xf>
    <xf numFmtId="0" fontId="25" fillId="2" borderId="5" xfId="0" applyFont="1" applyFill="1" applyBorder="1" applyAlignment="1" applyProtection="1">
      <alignment horizontal="center" vertical="center"/>
      <protection locked="0"/>
    </xf>
    <xf numFmtId="0" fontId="23" fillId="7" borderId="4" xfId="0" applyFont="1" applyFill="1" applyBorder="1" applyAlignment="1" applyProtection="1">
      <alignment horizontal="center" vertical="center" wrapText="1"/>
      <protection locked="0"/>
    </xf>
    <xf numFmtId="0" fontId="23" fillId="7" borderId="10" xfId="0" applyFont="1" applyFill="1" applyBorder="1" applyAlignment="1" applyProtection="1">
      <alignment horizontal="center" vertical="center" wrapText="1"/>
      <protection locked="0"/>
    </xf>
    <xf numFmtId="0" fontId="23" fillId="7" borderId="5" xfId="0" applyFont="1" applyFill="1" applyBorder="1" applyAlignment="1" applyProtection="1">
      <alignment horizontal="center" vertical="center" wrapText="1"/>
      <protection locked="0"/>
    </xf>
    <xf numFmtId="0" fontId="7" fillId="2" borderId="21"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7" fillId="2" borderId="23" xfId="0" applyFont="1" applyFill="1" applyBorder="1" applyAlignment="1" applyProtection="1">
      <alignment horizontal="left" vertical="center"/>
      <protection locked="0"/>
    </xf>
    <xf numFmtId="0" fontId="7" fillId="2" borderId="24" xfId="0" applyFont="1" applyFill="1" applyBorder="1" applyAlignment="1" applyProtection="1">
      <alignment horizontal="left" vertical="center"/>
      <protection locked="0"/>
    </xf>
    <xf numFmtId="175" fontId="39" fillId="26" borderId="107" xfId="26" applyNumberFormat="1" applyFont="1" applyFill="1" applyBorder="1" applyAlignment="1">
      <alignment horizontal="center" vertical="center" wrapText="1"/>
    </xf>
    <xf numFmtId="175" fontId="39" fillId="26" borderId="108" xfId="26" applyNumberFormat="1" applyFont="1" applyFill="1" applyBorder="1" applyAlignment="1">
      <alignment horizontal="center" vertical="center" wrapText="1"/>
    </xf>
    <xf numFmtId="175" fontId="39" fillId="26" borderId="109" xfId="26" applyNumberFormat="1" applyFont="1" applyFill="1" applyBorder="1" applyAlignment="1">
      <alignment horizontal="center" vertical="center" wrapText="1"/>
    </xf>
    <xf numFmtId="175" fontId="39" fillId="26" borderId="101" xfId="26" applyNumberFormat="1" applyFont="1" applyFill="1" applyBorder="1" applyAlignment="1">
      <alignment horizontal="center" vertical="center" wrapText="1"/>
    </xf>
    <xf numFmtId="175" fontId="39" fillId="26" borderId="103" xfId="26" applyNumberFormat="1" applyFont="1" applyFill="1" applyBorder="1" applyAlignment="1">
      <alignment horizontal="center" vertical="center" wrapText="1"/>
    </xf>
    <xf numFmtId="175" fontId="39" fillId="26" borderId="174" xfId="26" applyNumberFormat="1" applyFont="1" applyFill="1" applyBorder="1" applyAlignment="1">
      <alignment horizontal="center" vertical="center" wrapText="1"/>
    </xf>
    <xf numFmtId="175" fontId="39" fillId="26" borderId="175" xfId="26" applyNumberFormat="1" applyFont="1" applyFill="1" applyBorder="1" applyAlignment="1">
      <alignment horizontal="center" vertical="center" wrapText="1"/>
    </xf>
    <xf numFmtId="175" fontId="39" fillId="26" borderId="102" xfId="26" applyNumberFormat="1" applyFont="1" applyFill="1" applyBorder="1" applyAlignment="1">
      <alignment horizontal="center" vertical="center" wrapText="1"/>
    </xf>
    <xf numFmtId="175" fontId="39" fillId="26" borderId="176" xfId="26" applyNumberFormat="1" applyFont="1" applyFill="1" applyBorder="1" applyAlignment="1">
      <alignment horizontal="center" vertical="center" wrapText="1"/>
    </xf>
    <xf numFmtId="175" fontId="39" fillId="26" borderId="104" xfId="26" applyNumberFormat="1" applyFont="1" applyFill="1" applyBorder="1" applyAlignment="1">
      <alignment horizontal="center" vertical="center" wrapText="1"/>
    </xf>
    <xf numFmtId="175" fontId="39" fillId="26" borderId="105" xfId="26" applyNumberFormat="1" applyFont="1" applyFill="1" applyBorder="1" applyAlignment="1">
      <alignment horizontal="center" vertical="center" wrapText="1"/>
    </xf>
    <xf numFmtId="175" fontId="39" fillId="26" borderId="106" xfId="26" applyNumberFormat="1" applyFont="1" applyFill="1" applyBorder="1" applyAlignment="1">
      <alignment horizontal="center" vertical="center" wrapText="1"/>
    </xf>
    <xf numFmtId="175" fontId="39" fillId="26" borderId="107" xfId="0" applyNumberFormat="1" applyFont="1" applyFill="1" applyBorder="1" applyAlignment="1">
      <alignment horizontal="center" vertical="center" wrapText="1"/>
    </xf>
    <xf numFmtId="175" fontId="39" fillId="26" borderId="108" xfId="0" applyNumberFormat="1" applyFont="1" applyFill="1" applyBorder="1" applyAlignment="1">
      <alignment horizontal="center" vertical="center" wrapText="1"/>
    </xf>
    <xf numFmtId="9" fontId="39" fillId="26" borderId="107" xfId="2" applyFont="1" applyFill="1" applyBorder="1" applyAlignment="1">
      <alignment horizontal="center" vertical="center" wrapText="1"/>
    </xf>
    <xf numFmtId="9" fontId="39" fillId="26" borderId="108" xfId="2" applyFont="1" applyFill="1" applyBorder="1" applyAlignment="1">
      <alignment horizontal="center" vertical="center" wrapText="1"/>
    </xf>
    <xf numFmtId="175" fontId="39" fillId="69" borderId="73" xfId="2" applyNumberFormat="1" applyFont="1" applyFill="1" applyBorder="1" applyAlignment="1">
      <alignment horizontal="center" vertical="center" wrapText="1"/>
    </xf>
    <xf numFmtId="175" fontId="39" fillId="69" borderId="74" xfId="2" applyNumberFormat="1" applyFont="1" applyFill="1" applyBorder="1" applyAlignment="1">
      <alignment horizontal="center" vertical="center" wrapText="1"/>
    </xf>
    <xf numFmtId="9" fontId="39" fillId="26" borderId="109" xfId="2" applyFont="1" applyFill="1" applyBorder="1" applyAlignment="1">
      <alignment horizontal="center" vertical="center" wrapText="1"/>
    </xf>
    <xf numFmtId="175" fontId="39" fillId="26" borderId="109" xfId="0" applyNumberFormat="1" applyFont="1" applyFill="1" applyBorder="1" applyAlignment="1">
      <alignment horizontal="center" vertical="center" wrapText="1"/>
    </xf>
    <xf numFmtId="175" fontId="39" fillId="26" borderId="113" xfId="0" applyNumberFormat="1" applyFont="1" applyFill="1" applyBorder="1" applyAlignment="1">
      <alignment horizontal="center" vertical="center" wrapText="1"/>
    </xf>
    <xf numFmtId="175" fontId="39" fillId="26" borderId="115" xfId="0" applyNumberFormat="1" applyFont="1" applyFill="1" applyBorder="1" applyAlignment="1">
      <alignment horizontal="center" vertical="center" wrapText="1"/>
    </xf>
    <xf numFmtId="175" fontId="39" fillId="78" borderId="13" xfId="0" applyNumberFormat="1" applyFont="1" applyFill="1" applyBorder="1" applyAlignment="1">
      <alignment horizontal="center" vertical="center"/>
    </xf>
    <xf numFmtId="0" fontId="39" fillId="78" borderId="71" xfId="0" applyFont="1" applyFill="1" applyBorder="1" applyAlignment="1">
      <alignment horizontal="center" vertical="center"/>
    </xf>
    <xf numFmtId="0" fontId="39" fillId="78" borderId="72" xfId="0" applyFont="1" applyFill="1" applyBorder="1" applyAlignment="1">
      <alignment horizontal="center" vertical="center"/>
    </xf>
    <xf numFmtId="175" fontId="39" fillId="78" borderId="137" xfId="2" applyNumberFormat="1" applyFont="1" applyFill="1" applyBorder="1" applyAlignment="1">
      <alignment horizontal="center" vertical="center"/>
    </xf>
    <xf numFmtId="175" fontId="39" fillId="78" borderId="166" xfId="2" applyNumberFormat="1" applyFont="1" applyFill="1" applyBorder="1" applyAlignment="1">
      <alignment horizontal="center" vertical="center"/>
    </xf>
    <xf numFmtId="175" fontId="39" fillId="70" borderId="165" xfId="2" applyNumberFormat="1" applyFont="1" applyFill="1" applyBorder="1" applyAlignment="1">
      <alignment horizontal="center" vertical="center"/>
    </xf>
    <xf numFmtId="175" fontId="39" fillId="70" borderId="125" xfId="2" applyNumberFormat="1" applyFont="1" applyFill="1" applyBorder="1" applyAlignment="1">
      <alignment horizontal="center" vertical="center"/>
    </xf>
    <xf numFmtId="175" fontId="39" fillId="70" borderId="166" xfId="2" applyNumberFormat="1" applyFont="1" applyFill="1" applyBorder="1" applyAlignment="1">
      <alignment horizontal="center" vertical="center"/>
    </xf>
    <xf numFmtId="175" fontId="39" fillId="76" borderId="39" xfId="2" applyNumberFormat="1" applyFont="1" applyFill="1" applyBorder="1" applyAlignment="1">
      <alignment horizontal="center" vertical="center"/>
    </xf>
    <xf numFmtId="175" fontId="39" fillId="76" borderId="139" xfId="2" applyNumberFormat="1" applyFont="1" applyFill="1" applyBorder="1" applyAlignment="1">
      <alignment horizontal="center" vertical="center"/>
    </xf>
    <xf numFmtId="175" fontId="39" fillId="75" borderId="39" xfId="2" applyNumberFormat="1" applyFont="1" applyFill="1" applyBorder="1" applyAlignment="1">
      <alignment horizontal="center" vertical="center"/>
    </xf>
    <xf numFmtId="175" fontId="39" fillId="75" borderId="45" xfId="2" applyNumberFormat="1" applyFont="1" applyFill="1" applyBorder="1" applyAlignment="1">
      <alignment horizontal="center" vertical="center"/>
    </xf>
    <xf numFmtId="175" fontId="39" fillId="78" borderId="136" xfId="2" applyNumberFormat="1" applyFont="1" applyFill="1" applyBorder="1" applyAlignment="1">
      <alignment horizontal="center" vertical="center"/>
    </xf>
    <xf numFmtId="175" fontId="39" fillId="78" borderId="45" xfId="2" applyNumberFormat="1" applyFont="1" applyFill="1" applyBorder="1" applyAlignment="1">
      <alignment horizontal="center" vertical="center"/>
    </xf>
    <xf numFmtId="175" fontId="39" fillId="70" borderId="39" xfId="2" applyNumberFormat="1" applyFont="1" applyFill="1" applyBorder="1" applyAlignment="1">
      <alignment horizontal="center" vertical="center"/>
    </xf>
    <xf numFmtId="175" fontId="39" fillId="70" borderId="11" xfId="2" applyNumberFormat="1" applyFont="1" applyFill="1" applyBorder="1" applyAlignment="1">
      <alignment horizontal="center" vertical="center"/>
    </xf>
    <xf numFmtId="175" fontId="39" fillId="70" borderId="45" xfId="2" applyNumberFormat="1" applyFont="1" applyFill="1" applyBorder="1" applyAlignment="1">
      <alignment horizontal="center" vertical="center"/>
    </xf>
    <xf numFmtId="175" fontId="39" fillId="20" borderId="13" xfId="0" applyNumberFormat="1" applyFont="1" applyFill="1" applyBorder="1" applyAlignment="1">
      <alignment horizontal="center" vertical="center"/>
    </xf>
    <xf numFmtId="0" fontId="39" fillId="20" borderId="71" xfId="0" applyFont="1" applyFill="1" applyBorder="1" applyAlignment="1">
      <alignment horizontal="center" vertical="center"/>
    </xf>
    <xf numFmtId="175" fontId="98" fillId="78" borderId="137" xfId="2" applyNumberFormat="1" applyFont="1" applyFill="1" applyBorder="1" applyAlignment="1">
      <alignment horizontal="center" vertical="center"/>
    </xf>
    <xf numFmtId="175" fontId="98" fillId="78" borderId="166" xfId="2" applyNumberFormat="1" applyFont="1" applyFill="1" applyBorder="1" applyAlignment="1">
      <alignment horizontal="center" vertical="center"/>
    </xf>
    <xf numFmtId="175" fontId="98" fillId="70" borderId="165" xfId="2" applyNumberFormat="1" applyFont="1" applyFill="1" applyBorder="1" applyAlignment="1">
      <alignment horizontal="center" vertical="center"/>
    </xf>
    <xf numFmtId="175" fontId="98" fillId="70" borderId="125" xfId="2" applyNumberFormat="1" applyFont="1" applyFill="1" applyBorder="1" applyAlignment="1">
      <alignment horizontal="center" vertical="center"/>
    </xf>
    <xf numFmtId="175" fontId="98" fillId="70" borderId="166" xfId="2" applyNumberFormat="1" applyFont="1" applyFill="1" applyBorder="1" applyAlignment="1">
      <alignment horizontal="center" vertical="center"/>
    </xf>
    <xf numFmtId="175" fontId="98" fillId="78" borderId="41" xfId="2" applyNumberFormat="1" applyFont="1" applyFill="1" applyBorder="1" applyAlignment="1">
      <alignment horizontal="center" vertical="center"/>
    </xf>
    <xf numFmtId="175" fontId="98" fillId="78" borderId="69" xfId="2" applyNumberFormat="1" applyFont="1" applyFill="1" applyBorder="1" applyAlignment="1">
      <alignment horizontal="center" vertical="center"/>
    </xf>
    <xf numFmtId="175" fontId="39" fillId="78" borderId="39" xfId="2" applyNumberFormat="1" applyFont="1" applyFill="1" applyBorder="1" applyAlignment="1">
      <alignment horizontal="center" vertical="center"/>
    </xf>
    <xf numFmtId="175" fontId="98" fillId="70" borderId="41" xfId="2" applyNumberFormat="1" applyFont="1" applyFill="1" applyBorder="1" applyAlignment="1">
      <alignment horizontal="center" vertical="center"/>
    </xf>
    <xf numFmtId="175" fontId="98" fillId="70" borderId="42" xfId="2" applyNumberFormat="1" applyFont="1" applyFill="1" applyBorder="1" applyAlignment="1">
      <alignment horizontal="center" vertical="center"/>
    </xf>
    <xf numFmtId="175" fontId="98" fillId="70" borderId="69" xfId="2" applyNumberFormat="1" applyFont="1" applyFill="1" applyBorder="1" applyAlignment="1">
      <alignment horizontal="center" vertical="center"/>
    </xf>
    <xf numFmtId="175" fontId="39" fillId="75" borderId="165" xfId="2" applyNumberFormat="1" applyFont="1" applyFill="1" applyBorder="1" applyAlignment="1">
      <alignment horizontal="center" vertical="center"/>
    </xf>
    <xf numFmtId="175" fontId="39" fillId="75" borderId="166" xfId="2" applyNumberFormat="1" applyFont="1" applyFill="1" applyBorder="1" applyAlignment="1">
      <alignment horizontal="center" vertical="center"/>
    </xf>
    <xf numFmtId="175" fontId="39" fillId="76" borderId="165" xfId="2" applyNumberFormat="1" applyFont="1" applyFill="1" applyBorder="1" applyAlignment="1">
      <alignment horizontal="center" vertical="center"/>
    </xf>
    <xf numFmtId="175" fontId="39" fillId="76" borderId="140" xfId="2" applyNumberFormat="1" applyFont="1" applyFill="1" applyBorder="1" applyAlignment="1">
      <alignment horizontal="center" vertical="center"/>
    </xf>
    <xf numFmtId="175" fontId="39" fillId="73" borderId="73" xfId="0" applyNumberFormat="1" applyFont="1" applyFill="1" applyBorder="1" applyAlignment="1">
      <alignment horizontal="center" vertical="center"/>
    </xf>
    <xf numFmtId="0" fontId="39" fillId="73" borderId="74" xfId="0" applyFont="1" applyFill="1" applyBorder="1" applyAlignment="1">
      <alignment horizontal="center" vertical="center"/>
    </xf>
    <xf numFmtId="0" fontId="39" fillId="73" borderId="75" xfId="0" applyFont="1" applyFill="1" applyBorder="1" applyAlignment="1">
      <alignment horizontal="center" vertical="center"/>
    </xf>
    <xf numFmtId="175" fontId="39" fillId="71" borderId="142" xfId="0" applyNumberFormat="1" applyFont="1" applyFill="1" applyBorder="1" applyAlignment="1">
      <alignment horizontal="center" vertical="center"/>
    </xf>
    <xf numFmtId="0" fontId="39" fillId="71" borderId="42" xfId="0" applyFont="1" applyFill="1" applyBorder="1" applyAlignment="1">
      <alignment horizontal="center" vertical="center"/>
    </xf>
    <xf numFmtId="0" fontId="39" fillId="71" borderId="69" xfId="0" applyFont="1" applyFill="1" applyBorder="1" applyAlignment="1">
      <alignment horizontal="center" vertical="center"/>
    </xf>
    <xf numFmtId="175" fontId="39" fillId="72" borderId="41" xfId="0" applyNumberFormat="1" applyFont="1" applyFill="1" applyBorder="1" applyAlignment="1">
      <alignment horizontal="center" vertical="center"/>
    </xf>
    <xf numFmtId="0" fontId="39" fillId="72" borderId="42" xfId="0" applyFont="1" applyFill="1" applyBorder="1" applyAlignment="1">
      <alignment horizontal="center" vertical="center"/>
    </xf>
    <xf numFmtId="0" fontId="39" fillId="72" borderId="69" xfId="0" applyFont="1" applyFill="1" applyBorder="1" applyAlignment="1">
      <alignment horizontal="center" vertical="center"/>
    </xf>
    <xf numFmtId="175" fontId="39" fillId="73" borderId="41" xfId="0" applyNumberFormat="1" applyFont="1" applyFill="1" applyBorder="1" applyAlignment="1">
      <alignment horizontal="center" vertical="center"/>
    </xf>
    <xf numFmtId="0" fontId="39" fillId="73" borderId="144" xfId="0" applyFont="1" applyFill="1" applyBorder="1" applyAlignment="1">
      <alignment horizontal="center" vertical="center"/>
    </xf>
    <xf numFmtId="175" fontId="39" fillId="71" borderId="136" xfId="0" applyNumberFormat="1" applyFont="1" applyFill="1" applyBorder="1" applyAlignment="1">
      <alignment horizontal="center" vertical="center"/>
    </xf>
    <xf numFmtId="0" fontId="39" fillId="71" borderId="11" xfId="0" applyFont="1" applyFill="1" applyBorder="1" applyAlignment="1">
      <alignment horizontal="center" vertical="center"/>
    </xf>
    <xf numFmtId="0" fontId="39" fillId="71" borderId="45" xfId="0" applyFont="1" applyFill="1" applyBorder="1" applyAlignment="1">
      <alignment horizontal="center" vertical="center"/>
    </xf>
    <xf numFmtId="175" fontId="39" fillId="72" borderId="39" xfId="0" applyNumberFormat="1" applyFont="1" applyFill="1" applyBorder="1" applyAlignment="1">
      <alignment horizontal="center" vertical="center"/>
    </xf>
    <xf numFmtId="0" fontId="39" fillId="72" borderId="11" xfId="0" applyFont="1" applyFill="1" applyBorder="1" applyAlignment="1">
      <alignment horizontal="center" vertical="center"/>
    </xf>
    <xf numFmtId="0" fontId="39" fillId="72" borderId="45" xfId="0" applyFont="1" applyFill="1" applyBorder="1" applyAlignment="1">
      <alignment horizontal="center" vertical="center"/>
    </xf>
    <xf numFmtId="175" fontId="39" fillId="73" borderId="39" xfId="0" applyNumberFormat="1" applyFont="1" applyFill="1" applyBorder="1" applyAlignment="1">
      <alignment horizontal="center" vertical="center"/>
    </xf>
    <xf numFmtId="0" fontId="39" fillId="73" borderId="139" xfId="0" applyFont="1" applyFill="1" applyBorder="1" applyAlignment="1">
      <alignment horizontal="center" vertical="center"/>
    </xf>
    <xf numFmtId="175" fontId="98" fillId="76" borderId="165" xfId="2" applyNumberFormat="1" applyFont="1" applyFill="1" applyBorder="1" applyAlignment="1">
      <alignment horizontal="center" vertical="center"/>
    </xf>
    <xf numFmtId="175" fontId="98" fillId="76" borderId="125" xfId="2" applyNumberFormat="1" applyFont="1" applyFill="1" applyBorder="1" applyAlignment="1">
      <alignment horizontal="center" vertical="center"/>
    </xf>
    <xf numFmtId="175" fontId="98" fillId="75" borderId="165" xfId="2" applyNumberFormat="1" applyFont="1" applyFill="1" applyBorder="1" applyAlignment="1">
      <alignment horizontal="center" vertical="center"/>
    </xf>
    <xf numFmtId="175" fontId="98" fillId="75" borderId="166" xfId="2" applyNumberFormat="1" applyFont="1" applyFill="1" applyBorder="1" applyAlignment="1">
      <alignment horizontal="center" vertical="center"/>
    </xf>
    <xf numFmtId="175" fontId="98" fillId="76" borderId="140" xfId="2" applyNumberFormat="1" applyFont="1" applyFill="1" applyBorder="1" applyAlignment="1">
      <alignment horizontal="center" vertical="center"/>
    </xf>
    <xf numFmtId="175" fontId="98" fillId="71" borderId="41" xfId="0" applyNumberFormat="1" applyFont="1" applyFill="1" applyBorder="1" applyAlignment="1">
      <alignment horizontal="center" vertical="center"/>
    </xf>
    <xf numFmtId="0" fontId="98" fillId="71" borderId="42" xfId="0" applyFont="1" applyFill="1" applyBorder="1" applyAlignment="1">
      <alignment horizontal="center" vertical="center"/>
    </xf>
    <xf numFmtId="0" fontId="98" fillId="71" borderId="69" xfId="0" applyFont="1" applyFill="1" applyBorder="1" applyAlignment="1">
      <alignment horizontal="center" vertical="center"/>
    </xf>
    <xf numFmtId="175" fontId="98" fillId="72" borderId="41" xfId="0" applyNumberFormat="1" applyFont="1" applyFill="1" applyBorder="1" applyAlignment="1">
      <alignment horizontal="center" vertical="center"/>
    </xf>
    <xf numFmtId="0" fontId="98" fillId="72" borderId="42" xfId="0" applyFont="1" applyFill="1" applyBorder="1" applyAlignment="1">
      <alignment horizontal="center" vertical="center"/>
    </xf>
    <xf numFmtId="0" fontId="98" fillId="72" borderId="69" xfId="0" applyFont="1" applyFill="1" applyBorder="1" applyAlignment="1">
      <alignment horizontal="center" vertical="center"/>
    </xf>
    <xf numFmtId="0" fontId="39" fillId="73" borderId="45" xfId="0" applyFont="1" applyFill="1" applyBorder="1" applyAlignment="1">
      <alignment horizontal="center" vertical="center"/>
    </xf>
    <xf numFmtId="175" fontId="98" fillId="73" borderId="41" xfId="0" applyNumberFormat="1" applyFont="1" applyFill="1" applyBorder="1" applyAlignment="1">
      <alignment horizontal="center" vertical="center"/>
    </xf>
    <xf numFmtId="0" fontId="98" fillId="73" borderId="69" xfId="0" applyFont="1" applyFill="1" applyBorder="1" applyAlignment="1">
      <alignment horizontal="center" vertical="center"/>
    </xf>
    <xf numFmtId="0" fontId="39" fillId="75" borderId="39" xfId="0" applyFont="1" applyFill="1" applyBorder="1" applyAlignment="1">
      <alignment horizontal="center" vertical="center" wrapText="1"/>
    </xf>
    <xf numFmtId="0" fontId="39" fillId="75" borderId="45" xfId="0" applyFont="1" applyFill="1" applyBorder="1" applyAlignment="1">
      <alignment horizontal="center" vertical="center" wrapText="1"/>
    </xf>
    <xf numFmtId="0" fontId="39" fillId="76" borderId="39" xfId="0" applyFont="1" applyFill="1" applyBorder="1" applyAlignment="1">
      <alignment horizontal="center" vertical="center" wrapText="1"/>
    </xf>
    <xf numFmtId="0" fontId="39" fillId="76" borderId="11" xfId="0" applyFont="1" applyFill="1" applyBorder="1" applyAlignment="1">
      <alignment horizontal="center" vertical="center" wrapText="1"/>
    </xf>
    <xf numFmtId="9" fontId="39" fillId="76" borderId="39" xfId="0" applyNumberFormat="1" applyFont="1" applyFill="1" applyBorder="1" applyAlignment="1">
      <alignment horizontal="center" vertical="center" wrapText="1"/>
    </xf>
    <xf numFmtId="175" fontId="98" fillId="71" borderId="42" xfId="0" applyNumberFormat="1" applyFont="1" applyFill="1" applyBorder="1" applyAlignment="1">
      <alignment horizontal="center" vertical="center"/>
    </xf>
    <xf numFmtId="0" fontId="39" fillId="73" borderId="69" xfId="0" applyFont="1" applyFill="1" applyBorder="1" applyAlignment="1">
      <alignment horizontal="center" vertical="center"/>
    </xf>
    <xf numFmtId="175" fontId="39" fillId="71" borderId="41" xfId="2" applyNumberFormat="1" applyFont="1" applyFill="1" applyBorder="1" applyAlignment="1">
      <alignment horizontal="center" vertical="center"/>
    </xf>
    <xf numFmtId="175" fontId="39" fillId="71" borderId="42" xfId="2" applyNumberFormat="1" applyFont="1" applyFill="1" applyBorder="1" applyAlignment="1">
      <alignment horizontal="center" vertical="center"/>
    </xf>
    <xf numFmtId="175" fontId="39" fillId="71" borderId="69" xfId="2" applyNumberFormat="1" applyFont="1" applyFill="1" applyBorder="1" applyAlignment="1">
      <alignment horizontal="center" vertical="center"/>
    </xf>
    <xf numFmtId="175" fontId="39" fillId="72" borderId="41" xfId="2" applyNumberFormat="1" applyFont="1" applyFill="1" applyBorder="1" applyAlignment="1">
      <alignment horizontal="center" vertical="center"/>
    </xf>
    <xf numFmtId="175" fontId="39" fillId="72" borderId="42" xfId="2" applyNumberFormat="1" applyFont="1" applyFill="1" applyBorder="1" applyAlignment="1">
      <alignment horizontal="center" vertical="center"/>
    </xf>
    <xf numFmtId="175" fontId="39" fillId="72" borderId="69" xfId="2" applyNumberFormat="1" applyFont="1" applyFill="1" applyBorder="1" applyAlignment="1">
      <alignment horizontal="center" vertical="center"/>
    </xf>
    <xf numFmtId="175" fontId="39" fillId="74" borderId="41" xfId="2" applyNumberFormat="1" applyFont="1" applyFill="1" applyBorder="1" applyAlignment="1">
      <alignment horizontal="center" vertical="center"/>
    </xf>
    <xf numFmtId="175" fontId="39" fillId="74" borderId="42" xfId="2" applyNumberFormat="1" applyFont="1" applyFill="1" applyBorder="1" applyAlignment="1">
      <alignment horizontal="center" vertical="center"/>
    </xf>
    <xf numFmtId="175" fontId="39" fillId="71" borderId="39" xfId="2" applyNumberFormat="1" applyFont="1" applyFill="1" applyBorder="1" applyAlignment="1">
      <alignment horizontal="center" vertical="center"/>
    </xf>
    <xf numFmtId="175" fontId="39" fillId="71" borderId="11" xfId="2" applyNumberFormat="1" applyFont="1" applyFill="1" applyBorder="1" applyAlignment="1">
      <alignment horizontal="center" vertical="center"/>
    </xf>
    <xf numFmtId="175" fontId="39" fillId="71" borderId="45" xfId="2" applyNumberFormat="1" applyFont="1" applyFill="1" applyBorder="1" applyAlignment="1">
      <alignment horizontal="center" vertical="center"/>
    </xf>
    <xf numFmtId="175" fontId="39" fillId="71" borderId="39" xfId="0" applyNumberFormat="1" applyFont="1" applyFill="1" applyBorder="1" applyAlignment="1">
      <alignment horizontal="center" vertical="center"/>
    </xf>
    <xf numFmtId="175" fontId="39" fillId="71" borderId="11" xfId="0" applyNumberFormat="1" applyFont="1" applyFill="1" applyBorder="1" applyAlignment="1">
      <alignment horizontal="center" vertical="center"/>
    </xf>
    <xf numFmtId="175" fontId="39" fillId="72" borderId="39" xfId="2" applyNumberFormat="1" applyFont="1" applyFill="1" applyBorder="1" applyAlignment="1">
      <alignment horizontal="center" vertical="center"/>
    </xf>
    <xf numFmtId="175" fontId="39" fillId="72" borderId="11" xfId="2" applyNumberFormat="1" applyFont="1" applyFill="1" applyBorder="1" applyAlignment="1">
      <alignment horizontal="center" vertical="center"/>
    </xf>
    <xf numFmtId="175" fontId="39" fillId="72" borderId="45" xfId="2" applyNumberFormat="1" applyFont="1" applyFill="1" applyBorder="1" applyAlignment="1">
      <alignment horizontal="center" vertical="center"/>
    </xf>
    <xf numFmtId="175" fontId="39" fillId="74" borderId="39" xfId="2" applyNumberFormat="1" applyFont="1" applyFill="1" applyBorder="1" applyAlignment="1">
      <alignment horizontal="center" vertical="center"/>
    </xf>
    <xf numFmtId="175" fontId="39" fillId="74" borderId="11" xfId="2" applyNumberFormat="1" applyFont="1" applyFill="1" applyBorder="1" applyAlignment="1">
      <alignment horizontal="center" vertical="center"/>
    </xf>
    <xf numFmtId="175" fontId="39" fillId="74" borderId="39" xfId="0" applyNumberFormat="1" applyFont="1" applyFill="1" applyBorder="1" applyAlignment="1">
      <alignment horizontal="center" vertical="center"/>
    </xf>
    <xf numFmtId="0" fontId="39" fillId="74" borderId="45" xfId="0" applyFont="1" applyFill="1" applyBorder="1" applyAlignment="1">
      <alignment horizontal="center" vertical="center"/>
    </xf>
    <xf numFmtId="175" fontId="39" fillId="71" borderId="41" xfId="0" applyNumberFormat="1" applyFont="1" applyFill="1" applyBorder="1" applyAlignment="1">
      <alignment horizontal="center" vertical="center"/>
    </xf>
    <xf numFmtId="175" fontId="39" fillId="74" borderId="41" xfId="0" applyNumberFormat="1" applyFont="1" applyFill="1" applyBorder="1" applyAlignment="1">
      <alignment horizontal="center" vertical="center"/>
    </xf>
    <xf numFmtId="0" fontId="39" fillId="74" borderId="69" xfId="0" applyFont="1" applyFill="1" applyBorder="1" applyAlignment="1">
      <alignment horizontal="center" vertical="center"/>
    </xf>
    <xf numFmtId="175" fontId="39" fillId="67" borderId="73" xfId="2" applyNumberFormat="1" applyFont="1" applyFill="1" applyBorder="1" applyAlignment="1">
      <alignment horizontal="center" vertical="center" wrapText="1"/>
    </xf>
    <xf numFmtId="175" fontId="39" fillId="67" borderId="74" xfId="2" applyNumberFormat="1" applyFont="1" applyFill="1" applyBorder="1" applyAlignment="1">
      <alignment horizontal="center" vertical="center" wrapText="1"/>
    </xf>
    <xf numFmtId="9" fontId="98" fillId="69" borderId="33" xfId="2" applyFont="1" applyFill="1" applyBorder="1" applyAlignment="1">
      <alignment horizontal="center" vertical="center" wrapText="1"/>
    </xf>
    <xf numFmtId="9" fontId="98" fillId="69" borderId="52" xfId="2" applyFont="1" applyFill="1" applyBorder="1" applyAlignment="1">
      <alignment horizontal="center" vertical="center" wrapText="1"/>
    </xf>
    <xf numFmtId="175" fontId="39" fillId="65" borderId="39" xfId="26" applyNumberFormat="1" applyFont="1" applyFill="1" applyBorder="1" applyAlignment="1">
      <alignment horizontal="center" vertical="center" wrapText="1"/>
    </xf>
    <xf numFmtId="0" fontId="39" fillId="65" borderId="11" xfId="0" applyFont="1" applyFill="1" applyBorder="1" applyAlignment="1">
      <alignment horizontal="center" vertical="center" wrapText="1"/>
    </xf>
    <xf numFmtId="0" fontId="39" fillId="65" borderId="45" xfId="0" applyFont="1" applyFill="1" applyBorder="1" applyAlignment="1">
      <alignment horizontal="center" vertical="center" wrapText="1"/>
    </xf>
    <xf numFmtId="175" fontId="39" fillId="68" borderId="39" xfId="26" applyNumberFormat="1" applyFont="1" applyFill="1" applyBorder="1" applyAlignment="1">
      <alignment horizontal="center" vertical="center" wrapText="1"/>
    </xf>
    <xf numFmtId="0" fontId="39" fillId="68" borderId="11" xfId="0" applyFont="1" applyFill="1" applyBorder="1" applyAlignment="1">
      <alignment horizontal="center" vertical="center" wrapText="1"/>
    </xf>
    <xf numFmtId="175" fontId="98" fillId="68" borderId="41" xfId="26" applyNumberFormat="1" applyFont="1" applyFill="1" applyBorder="1" applyAlignment="1">
      <alignment horizontal="center" vertical="center" wrapText="1"/>
    </xf>
    <xf numFmtId="0" fontId="98" fillId="68" borderId="42" xfId="0" applyFont="1" applyFill="1" applyBorder="1" applyAlignment="1">
      <alignment horizontal="center" vertical="center" wrapText="1"/>
    </xf>
    <xf numFmtId="9" fontId="39" fillId="69" borderId="39" xfId="2" applyFont="1" applyFill="1" applyBorder="1" applyAlignment="1">
      <alignment horizontal="center" vertical="center" wrapText="1"/>
    </xf>
    <xf numFmtId="9" fontId="39" fillId="69" borderId="11" xfId="2" applyFont="1" applyFill="1" applyBorder="1" applyAlignment="1">
      <alignment horizontal="center" vertical="center" wrapText="1"/>
    </xf>
    <xf numFmtId="9" fontId="39" fillId="69" borderId="40" xfId="2" applyFont="1" applyFill="1" applyBorder="1" applyAlignment="1">
      <alignment horizontal="center" vertical="center" wrapText="1"/>
    </xf>
    <xf numFmtId="9" fontId="39" fillId="69" borderId="16" xfId="2" applyFont="1" applyFill="1" applyBorder="1" applyAlignment="1">
      <alignment horizontal="center" vertical="center" wrapText="1"/>
    </xf>
    <xf numFmtId="175" fontId="39" fillId="68" borderId="41" xfId="26" applyNumberFormat="1" applyFont="1" applyFill="1" applyBorder="1" applyAlignment="1">
      <alignment horizontal="center" vertical="center" wrapText="1"/>
    </xf>
    <xf numFmtId="0" fontId="39" fillId="68" borderId="42" xfId="0" applyFont="1" applyFill="1" applyBorder="1" applyAlignment="1">
      <alignment horizontal="center" vertical="center" wrapText="1"/>
    </xf>
    <xf numFmtId="175" fontId="39" fillId="61" borderId="41" xfId="26" applyNumberFormat="1" applyFont="1" applyFill="1" applyBorder="1" applyAlignment="1">
      <alignment horizontal="center" vertical="center" wrapText="1"/>
    </xf>
    <xf numFmtId="175" fontId="39" fillId="61" borderId="42" xfId="26" applyNumberFormat="1" applyFont="1" applyFill="1" applyBorder="1" applyAlignment="1">
      <alignment horizontal="center" vertical="center" wrapText="1"/>
    </xf>
    <xf numFmtId="0" fontId="39" fillId="61" borderId="69" xfId="0" applyFont="1" applyFill="1" applyBorder="1" applyAlignment="1">
      <alignment horizontal="center" vertical="center" wrapText="1"/>
    </xf>
    <xf numFmtId="175" fontId="39" fillId="66" borderId="41" xfId="26" applyNumberFormat="1" applyFont="1" applyFill="1" applyBorder="1" applyAlignment="1">
      <alignment horizontal="center" vertical="center" wrapText="1"/>
    </xf>
    <xf numFmtId="0" fontId="39" fillId="66" borderId="42" xfId="0" applyFont="1" applyFill="1" applyBorder="1" applyAlignment="1">
      <alignment horizontal="center" vertical="center" wrapText="1"/>
    </xf>
    <xf numFmtId="0" fontId="39" fillId="66" borderId="69" xfId="0" applyFont="1" applyFill="1" applyBorder="1" applyAlignment="1">
      <alignment horizontal="center" vertical="center" wrapText="1"/>
    </xf>
    <xf numFmtId="175" fontId="98" fillId="68" borderId="40" xfId="26" applyNumberFormat="1" applyFont="1" applyFill="1" applyBorder="1" applyAlignment="1">
      <alignment horizontal="center" vertical="center" wrapText="1"/>
    </xf>
    <xf numFmtId="0" fontId="98" fillId="68" borderId="16" xfId="0" applyFont="1" applyFill="1" applyBorder="1" applyAlignment="1">
      <alignment horizontal="center" vertical="center" wrapText="1"/>
    </xf>
    <xf numFmtId="175" fontId="39" fillId="61" borderId="39" xfId="26" applyNumberFormat="1" applyFont="1" applyFill="1" applyBorder="1" applyAlignment="1">
      <alignment horizontal="center" vertical="center" wrapText="1"/>
    </xf>
    <xf numFmtId="175" fontId="39" fillId="61" borderId="11" xfId="26" applyNumberFormat="1" applyFont="1" applyFill="1" applyBorder="1" applyAlignment="1">
      <alignment horizontal="center" vertical="center" wrapText="1"/>
    </xf>
    <xf numFmtId="0" fontId="39" fillId="61" borderId="45" xfId="0" applyFont="1" applyFill="1" applyBorder="1" applyAlignment="1">
      <alignment horizontal="center" vertical="center" wrapText="1"/>
    </xf>
    <xf numFmtId="175" fontId="98" fillId="61" borderId="40" xfId="26" applyNumberFormat="1" applyFont="1" applyFill="1" applyBorder="1" applyAlignment="1">
      <alignment horizontal="center" vertical="center" wrapText="1"/>
    </xf>
    <xf numFmtId="175" fontId="98" fillId="61" borderId="16" xfId="26" applyNumberFormat="1" applyFont="1" applyFill="1" applyBorder="1" applyAlignment="1">
      <alignment horizontal="center" vertical="center" wrapText="1"/>
    </xf>
    <xf numFmtId="0" fontId="98" fillId="61" borderId="79" xfId="0" applyFont="1" applyFill="1" applyBorder="1" applyAlignment="1">
      <alignment horizontal="center" vertical="center" wrapText="1"/>
    </xf>
    <xf numFmtId="175" fontId="39" fillId="67" borderId="39" xfId="26" applyNumberFormat="1" applyFont="1" applyFill="1" applyBorder="1" applyAlignment="1">
      <alignment horizontal="center" vertical="center" wrapText="1"/>
    </xf>
    <xf numFmtId="0" fontId="39" fillId="67" borderId="11" xfId="0" applyFont="1" applyFill="1" applyBorder="1" applyAlignment="1">
      <alignment horizontal="center" vertical="center" wrapText="1"/>
    </xf>
    <xf numFmtId="0" fontId="39" fillId="67" borderId="45" xfId="0" applyFont="1" applyFill="1" applyBorder="1" applyAlignment="1">
      <alignment horizontal="center" vertical="center" wrapText="1"/>
    </xf>
    <xf numFmtId="175" fontId="39" fillId="65" borderId="41" xfId="26" applyNumberFormat="1" applyFont="1" applyFill="1" applyBorder="1" applyAlignment="1">
      <alignment horizontal="center" vertical="center" wrapText="1"/>
    </xf>
    <xf numFmtId="0" fontId="39" fillId="65" borderId="42" xfId="0" applyFont="1" applyFill="1" applyBorder="1" applyAlignment="1">
      <alignment horizontal="center" vertical="center" wrapText="1"/>
    </xf>
    <xf numFmtId="0" fontId="39" fillId="65" borderId="69" xfId="0" applyFont="1" applyFill="1" applyBorder="1" applyAlignment="1">
      <alignment horizontal="center" vertical="center" wrapText="1"/>
    </xf>
    <xf numFmtId="0" fontId="94" fillId="2" borderId="19" xfId="0" applyFont="1" applyFill="1" applyBorder="1" applyAlignment="1">
      <alignment horizontal="left" vertical="center"/>
    </xf>
    <xf numFmtId="0" fontId="94" fillId="2" borderId="20" xfId="0" applyFont="1" applyFill="1" applyBorder="1" applyAlignment="1">
      <alignment horizontal="left" vertical="center"/>
    </xf>
    <xf numFmtId="0" fontId="77" fillId="2" borderId="19" xfId="0" applyFont="1" applyFill="1" applyBorder="1" applyAlignment="1" applyProtection="1">
      <alignment horizontal="left" vertical="center" wrapText="1"/>
      <protection hidden="1"/>
    </xf>
    <xf numFmtId="0" fontId="77" fillId="2" borderId="25" xfId="0" applyFont="1" applyFill="1" applyBorder="1" applyAlignment="1" applyProtection="1">
      <alignment horizontal="left" vertical="center" wrapText="1"/>
      <protection hidden="1"/>
    </xf>
    <xf numFmtId="0" fontId="77" fillId="2" borderId="20" xfId="0" applyFont="1" applyFill="1" applyBorder="1" applyAlignment="1" applyProtection="1">
      <alignment horizontal="left" vertical="center" wrapText="1"/>
      <protection hidden="1"/>
    </xf>
    <xf numFmtId="0" fontId="0" fillId="0" borderId="19" xfId="0" applyBorder="1" applyAlignment="1">
      <alignment horizontal="left" vertical="center" wrapText="1"/>
    </xf>
    <xf numFmtId="0" fontId="0" fillId="0" borderId="25" xfId="0" applyBorder="1" applyAlignment="1">
      <alignment horizontal="left" vertical="center" wrapText="1"/>
    </xf>
    <xf numFmtId="0" fontId="0" fillId="0" borderId="20" xfId="0" applyBorder="1" applyAlignment="1">
      <alignment horizontal="left" vertical="center" wrapText="1"/>
    </xf>
    <xf numFmtId="0" fontId="94" fillId="2" borderId="19" xfId="0" applyFont="1" applyFill="1" applyBorder="1" applyAlignment="1">
      <alignment horizontal="left" vertical="center" wrapText="1"/>
    </xf>
    <xf numFmtId="0" fontId="94" fillId="2" borderId="20" xfId="0" applyFont="1" applyFill="1" applyBorder="1" applyAlignment="1">
      <alignment horizontal="left" vertical="center" wrapText="1"/>
    </xf>
    <xf numFmtId="0" fontId="39" fillId="2" borderId="6" xfId="0" applyFont="1" applyFill="1" applyBorder="1" applyAlignment="1">
      <alignment horizontal="center" vertical="center" wrapText="1"/>
    </xf>
    <xf numFmtId="0" fontId="39" fillId="2" borderId="11"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39" fillId="2" borderId="10"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7" xfId="0" applyFont="1" applyFill="1" applyBorder="1" applyAlignment="1">
      <alignment horizontal="center" vertical="center"/>
    </xf>
    <xf numFmtId="0" fontId="39" fillId="2" borderId="9" xfId="0" applyFont="1" applyFill="1" applyBorder="1" applyAlignment="1">
      <alignment horizontal="center" vertical="center"/>
    </xf>
    <xf numFmtId="0" fontId="39" fillId="2" borderId="16" xfId="0" applyFont="1" applyFill="1" applyBorder="1" applyAlignment="1">
      <alignment horizontal="center" vertical="center"/>
    </xf>
    <xf numFmtId="0" fontId="39" fillId="2" borderId="17" xfId="0" applyFont="1" applyFill="1" applyBorder="1" applyAlignment="1">
      <alignment horizontal="center" vertical="center"/>
    </xf>
    <xf numFmtId="0" fontId="39" fillId="2" borderId="15" xfId="0" applyFont="1" applyFill="1" applyBorder="1" applyAlignment="1">
      <alignment horizontal="center" vertical="center"/>
    </xf>
    <xf numFmtId="0" fontId="39" fillId="2" borderId="14" xfId="0" applyFont="1" applyFill="1" applyBorder="1" applyAlignment="1">
      <alignment horizontal="center" vertical="center"/>
    </xf>
    <xf numFmtId="0" fontId="39" fillId="2" borderId="4" xfId="0" applyFont="1" applyFill="1" applyBorder="1" applyAlignment="1">
      <alignment horizontal="center" vertical="center"/>
    </xf>
    <xf numFmtId="0" fontId="39" fillId="2" borderId="10" xfId="0" applyFont="1" applyFill="1" applyBorder="1" applyAlignment="1">
      <alignment horizontal="center" vertical="center"/>
    </xf>
    <xf numFmtId="0" fontId="39" fillId="2" borderId="5" xfId="0" applyFont="1" applyFill="1" applyBorder="1" applyAlignment="1">
      <alignment horizontal="center" vertical="center"/>
    </xf>
    <xf numFmtId="0" fontId="0" fillId="0" borderId="21" xfId="0" applyBorder="1" applyAlignment="1">
      <alignment horizontal="left" vertical="center" wrapText="1"/>
    </xf>
    <xf numFmtId="0" fontId="0" fillId="0" borderId="28" xfId="0" applyBorder="1" applyAlignment="1">
      <alignment horizontal="left" vertical="center" wrapText="1"/>
    </xf>
    <xf numFmtId="0" fontId="0" fillId="0" borderId="22" xfId="0" applyBorder="1" applyAlignment="1">
      <alignment horizontal="left" vertical="center" wrapText="1"/>
    </xf>
    <xf numFmtId="0" fontId="94" fillId="2" borderId="21" xfId="0" applyFont="1" applyFill="1" applyBorder="1" applyAlignment="1">
      <alignment horizontal="left" vertical="center"/>
    </xf>
    <xf numFmtId="0" fontId="94" fillId="2" borderId="28" xfId="0" applyFont="1" applyFill="1" applyBorder="1" applyAlignment="1">
      <alignment horizontal="left" vertical="center"/>
    </xf>
    <xf numFmtId="0" fontId="94" fillId="2" borderId="23" xfId="0" applyFont="1" applyFill="1" applyBorder="1" applyAlignment="1">
      <alignment horizontal="left" vertical="center"/>
    </xf>
    <xf numFmtId="0" fontId="94" fillId="2" borderId="66" xfId="0" applyFont="1" applyFill="1" applyBorder="1" applyAlignment="1">
      <alignment horizontal="left" vertical="center"/>
    </xf>
    <xf numFmtId="0" fontId="94" fillId="2" borderId="1" xfId="0" applyFont="1" applyFill="1" applyBorder="1" applyAlignment="1" applyProtection="1">
      <alignment horizontal="center" vertical="center"/>
      <protection hidden="1"/>
    </xf>
    <xf numFmtId="0" fontId="94" fillId="2" borderId="7" xfId="0" applyFont="1" applyFill="1" applyBorder="1" applyAlignment="1">
      <alignment horizontal="center" vertical="center" wrapText="1"/>
    </xf>
    <xf numFmtId="0" fontId="94" fillId="2" borderId="9" xfId="0" applyFont="1" applyFill="1" applyBorder="1" applyAlignment="1">
      <alignment horizontal="center" vertical="center" wrapText="1"/>
    </xf>
    <xf numFmtId="0" fontId="94" fillId="2" borderId="16" xfId="0" applyFont="1" applyFill="1" applyBorder="1" applyAlignment="1">
      <alignment horizontal="center" vertical="center" wrapText="1"/>
    </xf>
    <xf numFmtId="0" fontId="94" fillId="2" borderId="17" xfId="0" applyFont="1" applyFill="1" applyBorder="1" applyAlignment="1">
      <alignment horizontal="center" vertical="center" wrapText="1"/>
    </xf>
    <xf numFmtId="0" fontId="94" fillId="2" borderId="1" xfId="0" applyFont="1" applyFill="1" applyBorder="1" applyAlignment="1">
      <alignment horizontal="center" vertical="center" wrapText="1"/>
    </xf>
    <xf numFmtId="0" fontId="94" fillId="2" borderId="4" xfId="0" applyFont="1" applyFill="1" applyBorder="1" applyAlignment="1">
      <alignment horizontal="center" vertical="center" wrapText="1"/>
    </xf>
    <xf numFmtId="0" fontId="94" fillId="2" borderId="8" xfId="0" applyFont="1" applyFill="1" applyBorder="1" applyAlignment="1">
      <alignment horizontal="center" vertical="center" wrapText="1"/>
    </xf>
    <xf numFmtId="0" fontId="94" fillId="2" borderId="7" xfId="0" applyFont="1" applyFill="1" applyBorder="1" applyAlignment="1">
      <alignment horizontal="center" vertical="center"/>
    </xf>
    <xf numFmtId="0" fontId="94" fillId="2" borderId="8" xfId="0" applyFont="1" applyFill="1" applyBorder="1" applyAlignment="1">
      <alignment horizontal="center" vertical="center"/>
    </xf>
    <xf numFmtId="0" fontId="94" fillId="2" borderId="12" xfId="0" applyFont="1" applyFill="1" applyBorder="1" applyAlignment="1">
      <alignment horizontal="center" vertical="center" wrapText="1"/>
    </xf>
    <xf numFmtId="0" fontId="94" fillId="2" borderId="13" xfId="0" applyFont="1" applyFill="1" applyBorder="1" applyAlignment="1">
      <alignment horizontal="center" vertical="center" wrapText="1"/>
    </xf>
    <xf numFmtId="0" fontId="94" fillId="16" borderId="5" xfId="0" applyFont="1" applyFill="1" applyBorder="1" applyAlignment="1">
      <alignment horizontal="center" vertical="center" wrapText="1"/>
    </xf>
    <xf numFmtId="0" fontId="94" fillId="16" borderId="1" xfId="0" applyFont="1" applyFill="1" applyBorder="1" applyAlignment="1">
      <alignment horizontal="center" vertical="center" wrapText="1"/>
    </xf>
    <xf numFmtId="0" fontId="94" fillId="2" borderId="6" xfId="0" applyFont="1" applyFill="1" applyBorder="1" applyAlignment="1">
      <alignment horizontal="center" vertical="center"/>
    </xf>
    <xf numFmtId="0" fontId="94" fillId="2" borderId="1" xfId="0" applyFont="1" applyFill="1" applyBorder="1" applyAlignment="1">
      <alignment horizontal="left" vertical="center" wrapText="1"/>
    </xf>
    <xf numFmtId="0" fontId="94" fillId="2" borderId="6" xfId="0" applyFont="1" applyFill="1" applyBorder="1" applyAlignment="1">
      <alignment horizontal="left" vertical="center"/>
    </xf>
    <xf numFmtId="0" fontId="94" fillId="0" borderId="1" xfId="0" applyFont="1" applyBorder="1" applyAlignment="1">
      <alignment horizontal="center" vertical="center" wrapText="1"/>
    </xf>
    <xf numFmtId="0" fontId="94" fillId="0" borderId="6" xfId="0" applyFont="1" applyBorder="1" applyAlignment="1">
      <alignment horizontal="center" vertical="center"/>
    </xf>
    <xf numFmtId="0" fontId="94" fillId="17" borderId="134" xfId="0" applyFont="1" applyFill="1" applyBorder="1" applyAlignment="1">
      <alignment horizontal="center" vertical="center"/>
    </xf>
    <xf numFmtId="0" fontId="94" fillId="17" borderId="117" xfId="0" applyFont="1" applyFill="1" applyBorder="1" applyAlignment="1">
      <alignment horizontal="center" vertical="center"/>
    </xf>
    <xf numFmtId="0" fontId="94" fillId="17" borderId="118" xfId="0" applyFont="1" applyFill="1" applyBorder="1" applyAlignment="1">
      <alignment horizontal="center" vertical="center"/>
    </xf>
    <xf numFmtId="0" fontId="94" fillId="17" borderId="5" xfId="0" applyFont="1" applyFill="1" applyBorder="1" applyAlignment="1">
      <alignment horizontal="center" vertical="center"/>
    </xf>
    <xf numFmtId="0" fontId="94" fillId="17" borderId="1" xfId="0" applyFont="1" applyFill="1" applyBorder="1" applyAlignment="1">
      <alignment horizontal="center" vertical="center"/>
    </xf>
    <xf numFmtId="0" fontId="94" fillId="2" borderId="6" xfId="0" applyFont="1" applyFill="1" applyBorder="1" applyAlignment="1">
      <alignment horizontal="center" vertical="center" wrapText="1"/>
    </xf>
    <xf numFmtId="0" fontId="94" fillId="0" borderId="6" xfId="0" applyFont="1" applyBorder="1" applyAlignment="1">
      <alignment horizontal="center" vertical="center" wrapText="1"/>
    </xf>
    <xf numFmtId="9" fontId="94" fillId="2" borderId="1" xfId="2" applyFont="1" applyFill="1" applyBorder="1" applyAlignment="1">
      <alignment horizontal="center" vertical="center" wrapText="1"/>
    </xf>
    <xf numFmtId="9" fontId="94" fillId="2" borderId="6" xfId="2" applyFont="1" applyFill="1" applyBorder="1" applyAlignment="1">
      <alignment horizontal="center" vertical="center" wrapText="1"/>
    </xf>
    <xf numFmtId="0" fontId="94" fillId="16" borderId="30" xfId="0" applyFont="1" applyFill="1" applyBorder="1" applyAlignment="1">
      <alignment horizontal="center" vertical="center" wrapText="1"/>
    </xf>
    <xf numFmtId="0" fontId="94" fillId="16" borderId="31" xfId="0" applyFont="1" applyFill="1" applyBorder="1" applyAlignment="1">
      <alignment horizontal="center" vertical="center" wrapText="1"/>
    </xf>
    <xf numFmtId="0" fontId="94" fillId="16" borderId="32" xfId="0" applyFont="1" applyFill="1" applyBorder="1" applyAlignment="1">
      <alignment horizontal="center" vertical="center" wrapText="1"/>
    </xf>
    <xf numFmtId="0" fontId="94" fillId="16" borderId="33" xfId="0" applyFont="1" applyFill="1" applyBorder="1" applyAlignment="1">
      <alignment horizontal="center" vertical="center" wrapText="1"/>
    </xf>
    <xf numFmtId="0" fontId="94" fillId="16" borderId="36" xfId="0" applyFont="1" applyFill="1" applyBorder="1" applyAlignment="1">
      <alignment horizontal="center" vertical="center" wrapText="1"/>
    </xf>
    <xf numFmtId="0" fontId="94" fillId="16" borderId="4" xfId="0" applyFont="1" applyFill="1" applyBorder="1" applyAlignment="1">
      <alignment horizontal="center" vertical="center" wrapText="1"/>
    </xf>
    <xf numFmtId="0" fontId="94" fillId="16" borderId="37" xfId="0" applyFont="1" applyFill="1" applyBorder="1" applyAlignment="1">
      <alignment horizontal="center" vertical="center" wrapText="1"/>
    </xf>
    <xf numFmtId="0" fontId="94" fillId="16" borderId="12" xfId="0" applyFont="1" applyFill="1" applyBorder="1" applyAlignment="1">
      <alignment horizontal="center" vertical="center" wrapText="1"/>
    </xf>
    <xf numFmtId="0" fontId="94" fillId="16" borderId="29" xfId="0" applyFont="1" applyFill="1" applyBorder="1" applyAlignment="1">
      <alignment horizontal="center" vertical="center" wrapText="1"/>
    </xf>
    <xf numFmtId="0" fontId="39" fillId="0" borderId="13" xfId="0" applyFont="1" applyBorder="1" applyAlignment="1">
      <alignment horizontal="center" vertical="center" wrapText="1"/>
    </xf>
    <xf numFmtId="0" fontId="94" fillId="16" borderId="34" xfId="0" applyFont="1" applyFill="1" applyBorder="1" applyAlignment="1">
      <alignment horizontal="center" vertical="center" wrapText="1"/>
    </xf>
    <xf numFmtId="0" fontId="94" fillId="16" borderId="2" xfId="0" applyFont="1" applyFill="1" applyBorder="1" applyAlignment="1">
      <alignment horizontal="center" vertical="center" wrapText="1"/>
    </xf>
    <xf numFmtId="0" fontId="39" fillId="0" borderId="35" xfId="0" applyFont="1" applyBorder="1" applyAlignment="1">
      <alignment horizontal="center" vertical="center" wrapText="1"/>
    </xf>
    <xf numFmtId="0" fontId="39" fillId="0" borderId="29" xfId="0" applyFont="1" applyBorder="1" applyAlignment="1">
      <alignment horizontal="center" vertical="center" wrapText="1"/>
    </xf>
    <xf numFmtId="0" fontId="94" fillId="16" borderId="76" xfId="0" applyFont="1" applyFill="1" applyBorder="1" applyAlignment="1">
      <alignment horizontal="center" vertical="center" wrapText="1"/>
    </xf>
    <xf numFmtId="0" fontId="94" fillId="16" borderId="0" xfId="0" applyFont="1" applyFill="1" applyAlignment="1">
      <alignment horizontal="center" vertical="center" wrapText="1"/>
    </xf>
    <xf numFmtId="0" fontId="39" fillId="0" borderId="0" xfId="0" applyFont="1" applyAlignment="1">
      <alignment horizontal="center" vertical="center" wrapText="1"/>
    </xf>
    <xf numFmtId="0" fontId="39" fillId="0" borderId="71" xfId="0" applyFont="1" applyBorder="1" applyAlignment="1">
      <alignment horizontal="center" vertical="center" wrapText="1"/>
    </xf>
    <xf numFmtId="0" fontId="94" fillId="17" borderId="116" xfId="0" applyFont="1" applyFill="1" applyBorder="1" applyAlignment="1">
      <alignment horizontal="center" vertical="center"/>
    </xf>
    <xf numFmtId="0" fontId="94" fillId="16" borderId="119" xfId="0" applyFont="1" applyFill="1" applyBorder="1" applyAlignment="1">
      <alignment horizontal="center" vertical="center" wrapText="1"/>
    </xf>
    <xf numFmtId="0" fontId="94" fillId="22" borderId="1" xfId="0" applyFont="1" applyFill="1" applyBorder="1" applyAlignment="1">
      <alignment horizontal="center" vertical="center" wrapText="1"/>
    </xf>
    <xf numFmtId="0" fontId="94" fillId="3" borderId="1" xfId="0" applyFont="1" applyFill="1" applyBorder="1" applyAlignment="1">
      <alignment horizontal="center" vertical="center" wrapText="1"/>
    </xf>
    <xf numFmtId="0" fontId="94" fillId="3" borderId="120" xfId="0" applyFont="1" applyFill="1" applyBorder="1" applyAlignment="1">
      <alignment horizontal="center" vertical="center" wrapText="1"/>
    </xf>
    <xf numFmtId="0" fontId="94" fillId="16" borderId="7" xfId="0" applyFont="1" applyFill="1" applyBorder="1" applyAlignment="1">
      <alignment horizontal="center" vertical="center" wrapText="1"/>
    </xf>
    <xf numFmtId="0" fontId="94" fillId="16" borderId="8" xfId="0" applyFont="1" applyFill="1" applyBorder="1" applyAlignment="1">
      <alignment horizontal="center" vertical="center" wrapText="1"/>
    </xf>
    <xf numFmtId="0" fontId="39" fillId="0" borderId="9" xfId="0" applyFont="1" applyBorder="1" applyAlignment="1">
      <alignment horizontal="center" vertical="center" wrapText="1"/>
    </xf>
    <xf numFmtId="0" fontId="94" fillId="16" borderId="15" xfId="0" applyFont="1" applyFill="1" applyBorder="1" applyAlignment="1">
      <alignment horizontal="center" vertical="center" wrapText="1"/>
    </xf>
    <xf numFmtId="0" fontId="39" fillId="0" borderId="14" xfId="0" applyFont="1" applyBorder="1" applyAlignment="1">
      <alignment horizontal="center" vertical="center" wrapText="1"/>
    </xf>
    <xf numFmtId="0" fontId="94" fillId="64" borderId="30" xfId="0" applyFont="1" applyFill="1" applyBorder="1" applyAlignment="1">
      <alignment horizontal="center" vertical="center" wrapText="1"/>
    </xf>
    <xf numFmtId="0" fontId="94" fillId="64" borderId="36" xfId="0" applyFont="1" applyFill="1" applyBorder="1" applyAlignment="1">
      <alignment horizontal="center" vertical="center" wrapText="1"/>
    </xf>
    <xf numFmtId="0" fontId="94" fillId="64" borderId="50" xfId="0" applyFont="1" applyFill="1" applyBorder="1" applyAlignment="1">
      <alignment horizontal="center" vertical="center" wrapText="1"/>
    </xf>
    <xf numFmtId="0" fontId="94" fillId="64" borderId="31" xfId="0" applyFont="1" applyFill="1" applyBorder="1" applyAlignment="1">
      <alignment horizontal="center" vertical="center" wrapText="1"/>
    </xf>
    <xf numFmtId="0" fontId="94" fillId="64" borderId="1" xfId="0" applyFont="1" applyFill="1" applyBorder="1" applyAlignment="1">
      <alignment horizontal="center" vertical="center" wrapText="1"/>
    </xf>
    <xf numFmtId="0" fontId="94" fillId="64" borderId="6" xfId="0" applyFont="1" applyFill="1" applyBorder="1" applyAlignment="1">
      <alignment horizontal="center" vertical="center" wrapText="1"/>
    </xf>
    <xf numFmtId="1" fontId="94" fillId="64" borderId="31" xfId="2" applyNumberFormat="1" applyFont="1" applyFill="1" applyBorder="1" applyAlignment="1">
      <alignment horizontal="center" vertical="center" wrapText="1"/>
    </xf>
    <xf numFmtId="1" fontId="94" fillId="64" borderId="1" xfId="2" applyNumberFormat="1" applyFont="1" applyFill="1" applyBorder="1" applyAlignment="1">
      <alignment horizontal="center" vertical="center" wrapText="1"/>
    </xf>
    <xf numFmtId="1" fontId="94" fillId="64" borderId="6" xfId="2" applyNumberFormat="1" applyFont="1" applyFill="1" applyBorder="1" applyAlignment="1">
      <alignment horizontal="center" vertical="center" wrapText="1"/>
    </xf>
    <xf numFmtId="0" fontId="94" fillId="2" borderId="36" xfId="0" applyFont="1" applyFill="1" applyBorder="1" applyAlignment="1">
      <alignment horizontal="center" vertical="center" wrapText="1"/>
    </xf>
    <xf numFmtId="0" fontId="94" fillId="2" borderId="50" xfId="0" applyFont="1" applyFill="1" applyBorder="1" applyAlignment="1">
      <alignment horizontal="center" vertical="center" wrapText="1"/>
    </xf>
    <xf numFmtId="0" fontId="94" fillId="4" borderId="37" xfId="0" applyFont="1" applyFill="1" applyBorder="1" applyAlignment="1">
      <alignment horizontal="center" vertical="center" wrapText="1"/>
    </xf>
    <xf numFmtId="0" fontId="94" fillId="4" borderId="52" xfId="0" applyFont="1" applyFill="1" applyBorder="1" applyAlignment="1">
      <alignment horizontal="center" vertical="center" wrapText="1"/>
    </xf>
    <xf numFmtId="0" fontId="39" fillId="66" borderId="67" xfId="0" applyFont="1" applyFill="1" applyBorder="1" applyAlignment="1">
      <alignment horizontal="center" vertical="center" wrapText="1"/>
    </xf>
    <xf numFmtId="0" fontId="39" fillId="66" borderId="51" xfId="0" applyFont="1" applyFill="1" applyBorder="1" applyAlignment="1">
      <alignment horizontal="center" vertical="center" wrapText="1"/>
    </xf>
    <xf numFmtId="0" fontId="39" fillId="66" borderId="68" xfId="0" applyFont="1" applyFill="1" applyBorder="1" applyAlignment="1">
      <alignment horizontal="center" vertical="center" wrapText="1"/>
    </xf>
    <xf numFmtId="0" fontId="39" fillId="68" borderId="67" xfId="0" applyFont="1" applyFill="1" applyBorder="1" applyAlignment="1">
      <alignment horizontal="center" vertical="center" wrapText="1"/>
    </xf>
    <xf numFmtId="0" fontId="39" fillId="68" borderId="51" xfId="0" applyFont="1" applyFill="1" applyBorder="1" applyAlignment="1">
      <alignment horizontal="center" vertical="center" wrapText="1"/>
    </xf>
    <xf numFmtId="9" fontId="94" fillId="64" borderId="33" xfId="2" applyFont="1" applyFill="1" applyBorder="1" applyAlignment="1">
      <alignment horizontal="center" vertical="center" wrapText="1"/>
    </xf>
    <xf numFmtId="9" fontId="94" fillId="64" borderId="37" xfId="2" applyFont="1" applyFill="1" applyBorder="1" applyAlignment="1">
      <alignment horizontal="center" vertical="center" wrapText="1"/>
    </xf>
    <xf numFmtId="9" fontId="94" fillId="64" borderId="52" xfId="2" applyFont="1" applyFill="1" applyBorder="1" applyAlignment="1">
      <alignment horizontal="center" vertical="center" wrapText="1"/>
    </xf>
    <xf numFmtId="0" fontId="39" fillId="65" borderId="67" xfId="0" applyFont="1" applyFill="1" applyBorder="1" applyAlignment="1">
      <alignment horizontal="center" vertical="center" wrapText="1"/>
    </xf>
    <xf numFmtId="0" fontId="39" fillId="65" borderId="51" xfId="0" applyFont="1" applyFill="1" applyBorder="1" applyAlignment="1">
      <alignment horizontal="center" vertical="center" wrapText="1"/>
    </xf>
    <xf numFmtId="0" fontId="39" fillId="65" borderId="68" xfId="0" applyFont="1" applyFill="1" applyBorder="1" applyAlignment="1">
      <alignment horizontal="center" vertical="center" wrapText="1"/>
    </xf>
    <xf numFmtId="0" fontId="39" fillId="65" borderId="31" xfId="0" applyFont="1" applyFill="1" applyBorder="1" applyAlignment="1">
      <alignment vertical="center" wrapText="1"/>
    </xf>
    <xf numFmtId="0" fontId="39" fillId="65" borderId="1" xfId="0" applyFont="1" applyFill="1" applyBorder="1" applyAlignment="1">
      <alignment vertical="center" wrapText="1"/>
    </xf>
    <xf numFmtId="0" fontId="39" fillId="65" borderId="43" xfId="0" applyFont="1" applyFill="1" applyBorder="1" applyAlignment="1">
      <alignment vertical="center" wrapText="1"/>
    </xf>
    <xf numFmtId="0" fontId="39" fillId="65" borderId="31" xfId="0" applyFont="1" applyFill="1" applyBorder="1" applyAlignment="1">
      <alignment horizontal="left" vertical="center" wrapText="1"/>
    </xf>
    <xf numFmtId="0" fontId="39" fillId="65" borderId="1" xfId="0" applyFont="1" applyFill="1" applyBorder="1" applyAlignment="1">
      <alignment horizontal="left" vertical="center" wrapText="1"/>
    </xf>
    <xf numFmtId="0" fontId="39" fillId="65" borderId="43" xfId="0" applyFont="1" applyFill="1" applyBorder="1" applyAlignment="1">
      <alignment horizontal="left" vertical="center" wrapText="1"/>
    </xf>
    <xf numFmtId="0" fontId="39" fillId="65" borderId="31" xfId="0" applyFont="1" applyFill="1" applyBorder="1" applyAlignment="1">
      <alignment horizontal="center" vertical="center" wrapText="1"/>
    </xf>
    <xf numFmtId="0" fontId="39" fillId="65" borderId="1" xfId="0" applyFont="1" applyFill="1" applyBorder="1" applyAlignment="1">
      <alignment horizontal="center" vertical="center" wrapText="1"/>
    </xf>
    <xf numFmtId="0" fontId="39" fillId="65" borderId="43" xfId="0" applyFont="1" applyFill="1" applyBorder="1" applyAlignment="1">
      <alignment horizontal="center" vertical="center" wrapText="1"/>
    </xf>
    <xf numFmtId="0" fontId="39" fillId="66" borderId="31" xfId="0" applyFont="1" applyFill="1" applyBorder="1" applyAlignment="1">
      <alignment vertical="center" wrapText="1"/>
    </xf>
    <xf numFmtId="0" fontId="39" fillId="66" borderId="1" xfId="0" applyFont="1" applyFill="1" applyBorder="1" applyAlignment="1">
      <alignment vertical="center" wrapText="1"/>
    </xf>
    <xf numFmtId="0" fontId="39" fillId="66" borderId="43" xfId="0" applyFont="1" applyFill="1" applyBorder="1" applyAlignment="1">
      <alignment vertical="center" wrapText="1"/>
    </xf>
    <xf numFmtId="0" fontId="39" fillId="66" borderId="31" xfId="0" applyFont="1" applyFill="1" applyBorder="1" applyAlignment="1">
      <alignment horizontal="left" vertical="center" wrapText="1"/>
    </xf>
    <xf numFmtId="0" fontId="39" fillId="66" borderId="1" xfId="0" applyFont="1" applyFill="1" applyBorder="1" applyAlignment="1">
      <alignment horizontal="left" vertical="center" wrapText="1"/>
    </xf>
    <xf numFmtId="0" fontId="39" fillId="66" borderId="43" xfId="0" applyFont="1" applyFill="1" applyBorder="1" applyAlignment="1">
      <alignment horizontal="left" vertical="center" wrapText="1"/>
    </xf>
    <xf numFmtId="0" fontId="39" fillId="66" borderId="39" xfId="0" applyFont="1" applyFill="1" applyBorder="1" applyAlignment="1">
      <alignment horizontal="center" vertical="center" wrapText="1"/>
    </xf>
    <xf numFmtId="0" fontId="39" fillId="66" borderId="11" xfId="0" applyFont="1" applyFill="1" applyBorder="1" applyAlignment="1">
      <alignment horizontal="center" vertical="center" wrapText="1"/>
    </xf>
    <xf numFmtId="0" fontId="39" fillId="66" borderId="45" xfId="0" applyFont="1" applyFill="1" applyBorder="1" applyAlignment="1">
      <alignment horizontal="center" vertical="center" wrapText="1"/>
    </xf>
    <xf numFmtId="0" fontId="39" fillId="61" borderId="3" xfId="0" applyFont="1" applyFill="1" applyBorder="1" applyAlignment="1">
      <alignment vertical="center" wrapText="1"/>
    </xf>
    <xf numFmtId="0" fontId="39" fillId="61" borderId="43" xfId="0" applyFont="1" applyFill="1" applyBorder="1" applyAlignment="1">
      <alignment vertical="center" wrapText="1"/>
    </xf>
    <xf numFmtId="0" fontId="39" fillId="61" borderId="3" xfId="0" applyFont="1" applyFill="1" applyBorder="1" applyAlignment="1">
      <alignment horizontal="left" vertical="center" wrapText="1"/>
    </xf>
    <xf numFmtId="0" fontId="39" fillId="61" borderId="43" xfId="0" applyFont="1" applyFill="1" applyBorder="1" applyAlignment="1">
      <alignment horizontal="left" vertical="center" wrapText="1"/>
    </xf>
    <xf numFmtId="0" fontId="39" fillId="61" borderId="11" xfId="0" applyFont="1" applyFill="1" applyBorder="1" applyAlignment="1">
      <alignment horizontal="center" vertical="center" wrapText="1"/>
    </xf>
    <xf numFmtId="0" fontId="39" fillId="61" borderId="3" xfId="0" applyFont="1" applyFill="1" applyBorder="1" applyAlignment="1">
      <alignment horizontal="center" vertical="center" wrapText="1"/>
    </xf>
    <xf numFmtId="0" fontId="39" fillId="61" borderId="43" xfId="0" applyFont="1" applyFill="1" applyBorder="1" applyAlignment="1">
      <alignment horizontal="center" vertical="center" wrapText="1"/>
    </xf>
    <xf numFmtId="0" fontId="39" fillId="66" borderId="31" xfId="0" applyFont="1" applyFill="1" applyBorder="1" applyAlignment="1">
      <alignment horizontal="center" vertical="center" wrapText="1"/>
    </xf>
    <xf numFmtId="0" fontId="39" fillId="66" borderId="1" xfId="0" applyFont="1" applyFill="1" applyBorder="1" applyAlignment="1">
      <alignment horizontal="center" vertical="center" wrapText="1"/>
    </xf>
    <xf numFmtId="0" fontId="39" fillId="66" borderId="43" xfId="0" applyFont="1" applyFill="1" applyBorder="1" applyAlignment="1">
      <alignment horizontal="center" vertical="center" wrapText="1"/>
    </xf>
    <xf numFmtId="0" fontId="39" fillId="68" borderId="31" xfId="0" applyFont="1" applyFill="1" applyBorder="1" applyAlignment="1">
      <alignment vertical="center" wrapText="1"/>
    </xf>
    <xf numFmtId="0" fontId="39" fillId="68" borderId="1" xfId="0" applyFont="1" applyFill="1" applyBorder="1" applyAlignment="1">
      <alignment vertical="center" wrapText="1"/>
    </xf>
    <xf numFmtId="0" fontId="39" fillId="68" borderId="6" xfId="0" applyFont="1" applyFill="1" applyBorder="1" applyAlignment="1">
      <alignment vertical="center" wrapText="1"/>
    </xf>
    <xf numFmtId="0" fontId="39" fillId="68" borderId="31" xfId="0" applyFont="1" applyFill="1" applyBorder="1" applyAlignment="1">
      <alignment horizontal="left" vertical="center" wrapText="1"/>
    </xf>
    <xf numFmtId="0" fontId="39" fillId="68" borderId="1" xfId="0" applyFont="1" applyFill="1" applyBorder="1" applyAlignment="1">
      <alignment horizontal="left" vertical="center" wrapText="1"/>
    </xf>
    <xf numFmtId="0" fontId="39" fillId="68" borderId="6" xfId="0" applyFont="1" applyFill="1" applyBorder="1" applyAlignment="1">
      <alignment horizontal="left" vertical="center" wrapText="1"/>
    </xf>
    <xf numFmtId="0" fontId="39" fillId="68" borderId="39" xfId="0" applyFont="1" applyFill="1" applyBorder="1" applyAlignment="1">
      <alignment horizontal="center" vertical="center" wrapText="1"/>
    </xf>
    <xf numFmtId="0" fontId="39" fillId="68" borderId="31" xfId="0" applyFont="1" applyFill="1" applyBorder="1" applyAlignment="1">
      <alignment horizontal="center" vertical="center" wrapText="1"/>
    </xf>
    <xf numFmtId="0" fontId="39" fillId="68" borderId="1" xfId="0" applyFont="1" applyFill="1" applyBorder="1" applyAlignment="1">
      <alignment horizontal="center" vertical="center" wrapText="1"/>
    </xf>
    <xf numFmtId="0" fontId="39" fillId="68" borderId="6" xfId="0" applyFont="1" applyFill="1" applyBorder="1" applyAlignment="1">
      <alignment horizontal="center" vertical="center" wrapText="1"/>
    </xf>
    <xf numFmtId="175" fontId="39" fillId="66" borderId="39" xfId="2" applyNumberFormat="1" applyFont="1" applyFill="1" applyBorder="1" applyAlignment="1">
      <alignment horizontal="center" vertical="center" wrapText="1"/>
    </xf>
    <xf numFmtId="175" fontId="39" fillId="66" borderId="11" xfId="2" applyNumberFormat="1" applyFont="1" applyFill="1" applyBorder="1" applyAlignment="1">
      <alignment horizontal="center" vertical="center" wrapText="1"/>
    </xf>
    <xf numFmtId="175" fontId="39" fillId="66" borderId="45" xfId="2" applyNumberFormat="1" applyFont="1" applyFill="1" applyBorder="1" applyAlignment="1">
      <alignment horizontal="center" vertical="center" wrapText="1"/>
    </xf>
    <xf numFmtId="10" fontId="39" fillId="65" borderId="31" xfId="26" applyNumberFormat="1" applyFont="1" applyFill="1" applyBorder="1" applyAlignment="1">
      <alignment horizontal="center" vertical="center" wrapText="1"/>
    </xf>
    <xf numFmtId="10" fontId="39" fillId="65" borderId="1" xfId="26" applyNumberFormat="1" applyFont="1" applyFill="1" applyBorder="1" applyAlignment="1">
      <alignment horizontal="center" vertical="center" wrapText="1"/>
    </xf>
    <xf numFmtId="10" fontId="39" fillId="65" borderId="43" xfId="26" applyNumberFormat="1" applyFont="1" applyFill="1" applyBorder="1" applyAlignment="1">
      <alignment horizontal="center" vertical="center" wrapText="1"/>
    </xf>
    <xf numFmtId="10" fontId="39" fillId="61" borderId="3" xfId="26" applyNumberFormat="1" applyFont="1" applyFill="1" applyBorder="1" applyAlignment="1">
      <alignment horizontal="center" vertical="center" wrapText="1"/>
    </xf>
    <xf numFmtId="10" fontId="39" fillId="61" borderId="43" xfId="26" applyNumberFormat="1" applyFont="1" applyFill="1" applyBorder="1" applyAlignment="1">
      <alignment horizontal="center" vertical="center" wrapText="1"/>
    </xf>
    <xf numFmtId="175" fontId="39" fillId="65" borderId="39" xfId="2" applyNumberFormat="1" applyFont="1" applyFill="1" applyBorder="1" applyAlignment="1">
      <alignment horizontal="center" vertical="center" wrapText="1"/>
    </xf>
    <xf numFmtId="175" fontId="39" fillId="65" borderId="11" xfId="2" applyNumberFormat="1" applyFont="1" applyFill="1" applyBorder="1" applyAlignment="1">
      <alignment horizontal="center" vertical="center" wrapText="1"/>
    </xf>
    <xf numFmtId="175" fontId="39" fillId="65" borderId="45" xfId="2" applyNumberFormat="1" applyFont="1" applyFill="1" applyBorder="1" applyAlignment="1">
      <alignment horizontal="center" vertical="center" wrapText="1"/>
    </xf>
    <xf numFmtId="175" fontId="39" fillId="65" borderId="41" xfId="2" applyNumberFormat="1" applyFont="1" applyFill="1" applyBorder="1" applyAlignment="1">
      <alignment horizontal="center" vertical="center" wrapText="1"/>
    </xf>
    <xf numFmtId="175" fontId="39" fillId="65" borderId="42" xfId="2" applyNumberFormat="1" applyFont="1" applyFill="1" applyBorder="1" applyAlignment="1">
      <alignment horizontal="center" vertical="center" wrapText="1"/>
    </xf>
    <xf numFmtId="175" fontId="39" fillId="65" borderId="69" xfId="2" applyNumberFormat="1" applyFont="1" applyFill="1" applyBorder="1" applyAlignment="1">
      <alignment horizontal="center" vertical="center" wrapText="1"/>
    </xf>
    <xf numFmtId="175" fontId="39" fillId="61" borderId="104" xfId="26" applyNumberFormat="1" applyFont="1" applyFill="1" applyBorder="1" applyAlignment="1">
      <alignment horizontal="center" vertical="center" wrapText="1"/>
    </xf>
    <xf numFmtId="175" fontId="39" fillId="61" borderId="105" xfId="26" applyNumberFormat="1" applyFont="1" applyFill="1" applyBorder="1" applyAlignment="1">
      <alignment horizontal="center" vertical="center" wrapText="1"/>
    </xf>
    <xf numFmtId="175" fontId="39" fillId="61" borderId="106" xfId="26" applyNumberFormat="1" applyFont="1" applyFill="1" applyBorder="1" applyAlignment="1">
      <alignment horizontal="center" vertical="center" wrapText="1"/>
    </xf>
    <xf numFmtId="175" fontId="39" fillId="68" borderId="104" xfId="26" applyNumberFormat="1" applyFont="1" applyFill="1" applyBorder="1" applyAlignment="1">
      <alignment horizontal="center" vertical="center" wrapText="1"/>
    </xf>
    <xf numFmtId="175" fontId="39" fillId="68" borderId="105" xfId="26" applyNumberFormat="1" applyFont="1" applyFill="1" applyBorder="1" applyAlignment="1">
      <alignment horizontal="center" vertical="center" wrapText="1"/>
    </xf>
    <xf numFmtId="175" fontId="39" fillId="68" borderId="106" xfId="26" applyNumberFormat="1" applyFont="1" applyFill="1" applyBorder="1" applyAlignment="1">
      <alignment horizontal="center" vertical="center" wrapText="1"/>
    </xf>
    <xf numFmtId="175" fontId="39" fillId="65" borderId="104" xfId="26" applyNumberFormat="1" applyFont="1" applyFill="1" applyBorder="1" applyAlignment="1">
      <alignment horizontal="center" vertical="center" wrapText="1"/>
    </xf>
    <xf numFmtId="175" fontId="39" fillId="65" borderId="105" xfId="26" applyNumberFormat="1" applyFont="1" applyFill="1" applyBorder="1" applyAlignment="1">
      <alignment horizontal="center" vertical="center" wrapText="1"/>
    </xf>
    <xf numFmtId="175" fontId="39" fillId="65" borderId="106" xfId="26" applyNumberFormat="1" applyFont="1" applyFill="1" applyBorder="1" applyAlignment="1">
      <alignment horizontal="center" vertical="center" wrapText="1"/>
    </xf>
    <xf numFmtId="14" fontId="39" fillId="61" borderId="40" xfId="7" applyNumberFormat="1" applyFont="1" applyFill="1" applyBorder="1" applyAlignment="1">
      <alignment horizontal="center" vertical="center" wrapText="1"/>
    </xf>
    <xf numFmtId="14" fontId="39" fillId="61" borderId="16" xfId="7" applyNumberFormat="1" applyFont="1" applyFill="1" applyBorder="1" applyAlignment="1">
      <alignment horizontal="center" vertical="center" wrapText="1"/>
    </xf>
    <xf numFmtId="14" fontId="39" fillId="61" borderId="79" xfId="7" applyNumberFormat="1" applyFont="1" applyFill="1" applyBorder="1" applyAlignment="1">
      <alignment horizontal="center" vertical="center" wrapText="1"/>
    </xf>
    <xf numFmtId="14" fontId="39" fillId="66" borderId="40" xfId="7" applyNumberFormat="1" applyFont="1" applyFill="1" applyBorder="1" applyAlignment="1">
      <alignment horizontal="center" vertical="center" wrapText="1"/>
    </xf>
    <xf numFmtId="14" fontId="39" fillId="66" borderId="16" xfId="7" applyNumberFormat="1" applyFont="1" applyFill="1" applyBorder="1" applyAlignment="1">
      <alignment horizontal="center" vertical="center" wrapText="1"/>
    </xf>
    <xf numFmtId="14" fontId="39" fillId="66" borderId="79" xfId="7" applyNumberFormat="1" applyFont="1" applyFill="1" applyBorder="1" applyAlignment="1">
      <alignment horizontal="center" vertical="center" wrapText="1"/>
    </xf>
    <xf numFmtId="14" fontId="39" fillId="68" borderId="40" xfId="0" applyNumberFormat="1" applyFont="1" applyFill="1" applyBorder="1" applyAlignment="1">
      <alignment horizontal="center" vertical="center" wrapText="1"/>
    </xf>
    <xf numFmtId="0" fontId="39" fillId="68" borderId="16" xfId="0" applyFont="1" applyFill="1" applyBorder="1" applyAlignment="1">
      <alignment horizontal="center" vertical="center" wrapText="1"/>
    </xf>
    <xf numFmtId="175" fontId="98" fillId="65" borderId="41" xfId="26" applyNumberFormat="1" applyFont="1" applyFill="1" applyBorder="1" applyAlignment="1">
      <alignment horizontal="center" vertical="center" wrapText="1"/>
    </xf>
    <xf numFmtId="0" fontId="98" fillId="65" borderId="42" xfId="0" applyFont="1" applyFill="1" applyBorder="1" applyAlignment="1">
      <alignment horizontal="center" vertical="center" wrapText="1"/>
    </xf>
    <xf numFmtId="0" fontId="98" fillId="65" borderId="69" xfId="0" applyFont="1" applyFill="1" applyBorder="1" applyAlignment="1">
      <alignment horizontal="center" vertical="center" wrapText="1"/>
    </xf>
    <xf numFmtId="10" fontId="39" fillId="66" borderId="31" xfId="26" applyNumberFormat="1" applyFont="1" applyFill="1" applyBorder="1" applyAlignment="1">
      <alignment horizontal="center" vertical="center" wrapText="1"/>
    </xf>
    <xf numFmtId="10" fontId="39" fillId="66" borderId="1" xfId="26" applyNumberFormat="1" applyFont="1" applyFill="1" applyBorder="1" applyAlignment="1">
      <alignment horizontal="center" vertical="center" wrapText="1"/>
    </xf>
    <xf numFmtId="10" fontId="39" fillId="66" borderId="43" xfId="26" applyNumberFormat="1" applyFont="1" applyFill="1" applyBorder="1" applyAlignment="1">
      <alignment horizontal="center" vertical="center" wrapText="1"/>
    </xf>
    <xf numFmtId="175" fontId="39" fillId="66" borderId="39" xfId="26" applyNumberFormat="1" applyFont="1" applyFill="1" applyBorder="1" applyAlignment="1">
      <alignment horizontal="center" vertical="center" wrapText="1"/>
    </xf>
    <xf numFmtId="175" fontId="39" fillId="68" borderId="39" xfId="2" applyNumberFormat="1" applyFont="1" applyFill="1" applyBorder="1" applyAlignment="1">
      <alignment horizontal="center" vertical="center" wrapText="1"/>
    </xf>
    <xf numFmtId="175" fontId="39" fillId="68" borderId="11" xfId="2" applyNumberFormat="1" applyFont="1" applyFill="1" applyBorder="1" applyAlignment="1">
      <alignment horizontal="center" vertical="center" wrapText="1"/>
    </xf>
    <xf numFmtId="175" fontId="98" fillId="61" borderId="41" xfId="26" applyNumberFormat="1" applyFont="1" applyFill="1" applyBorder="1" applyAlignment="1">
      <alignment horizontal="center" vertical="center" wrapText="1"/>
    </xf>
    <xf numFmtId="175" fontId="98" fillId="61" borderId="42" xfId="26" applyNumberFormat="1" applyFont="1" applyFill="1" applyBorder="1" applyAlignment="1">
      <alignment horizontal="center" vertical="center" wrapText="1"/>
    </xf>
    <xf numFmtId="0" fontId="98" fillId="61" borderId="69" xfId="0" applyFont="1" applyFill="1" applyBorder="1" applyAlignment="1">
      <alignment horizontal="center" vertical="center" wrapText="1"/>
    </xf>
    <xf numFmtId="175" fontId="98" fillId="67" borderId="41" xfId="26" applyNumberFormat="1" applyFont="1" applyFill="1" applyBorder="1" applyAlignment="1">
      <alignment horizontal="center" vertical="center" wrapText="1"/>
    </xf>
    <xf numFmtId="0" fontId="98" fillId="67" borderId="42" xfId="0" applyFont="1" applyFill="1" applyBorder="1" applyAlignment="1">
      <alignment horizontal="center" vertical="center" wrapText="1"/>
    </xf>
    <xf numFmtId="0" fontId="98" fillId="67" borderId="69" xfId="0" applyFont="1" applyFill="1" applyBorder="1" applyAlignment="1">
      <alignment horizontal="center" vertical="center" wrapText="1"/>
    </xf>
    <xf numFmtId="175" fontId="39" fillId="26" borderId="136" xfId="26" applyNumberFormat="1" applyFont="1" applyFill="1" applyBorder="1" applyAlignment="1">
      <alignment horizontal="center" vertical="center" wrapText="1"/>
    </xf>
    <xf numFmtId="175" fontId="39" fillId="26" borderId="11" xfId="26" applyNumberFormat="1" applyFont="1" applyFill="1" applyBorder="1" applyAlignment="1">
      <alignment horizontal="center" vertical="center" wrapText="1"/>
    </xf>
    <xf numFmtId="175" fontId="39" fillId="26" borderId="139" xfId="26" applyNumberFormat="1" applyFont="1" applyFill="1" applyBorder="1" applyAlignment="1">
      <alignment horizontal="center" vertical="center" wrapText="1"/>
    </xf>
    <xf numFmtId="175" fontId="39" fillId="26" borderId="135" xfId="26" applyNumberFormat="1" applyFont="1" applyFill="1" applyBorder="1" applyAlignment="1">
      <alignment horizontal="center" vertical="center" wrapText="1"/>
    </xf>
    <xf numFmtId="0" fontId="39" fillId="0" borderId="17" xfId="0" applyFont="1" applyBorder="1" applyAlignment="1">
      <alignment horizontal="center" vertical="center" wrapText="1"/>
    </xf>
    <xf numFmtId="0" fontId="39" fillId="0" borderId="138" xfId="0" applyFont="1" applyBorder="1" applyAlignment="1">
      <alignment horizontal="center" vertical="center" wrapText="1"/>
    </xf>
    <xf numFmtId="0" fontId="39" fillId="26" borderId="137" xfId="26" applyNumberFormat="1" applyFont="1" applyFill="1" applyBorder="1" applyAlignment="1">
      <alignment horizontal="center" vertical="center" wrapText="1"/>
    </xf>
    <xf numFmtId="175" fontId="39" fillId="26" borderId="125" xfId="26" applyNumberFormat="1" applyFont="1" applyFill="1" applyBorder="1" applyAlignment="1">
      <alignment horizontal="center" vertical="center" wrapText="1"/>
    </xf>
    <xf numFmtId="175" fontId="39" fillId="26" borderId="140" xfId="26" applyNumberFormat="1" applyFont="1" applyFill="1" applyBorder="1" applyAlignment="1">
      <alignment horizontal="center" vertical="center" wrapText="1"/>
    </xf>
    <xf numFmtId="175" fontId="39" fillId="26" borderId="39" xfId="26" applyNumberFormat="1" applyFont="1" applyFill="1" applyBorder="1" applyAlignment="1">
      <alignment horizontal="center" vertical="center" wrapText="1"/>
    </xf>
    <xf numFmtId="0" fontId="39" fillId="0" borderId="11" xfId="0" applyFont="1" applyBorder="1" applyAlignment="1">
      <alignment horizontal="center" vertical="center" wrapText="1"/>
    </xf>
    <xf numFmtId="175" fontId="39" fillId="26" borderId="40" xfId="26" applyNumberFormat="1" applyFont="1" applyFill="1" applyBorder="1" applyAlignment="1">
      <alignment horizontal="center" vertical="center" wrapText="1"/>
    </xf>
    <xf numFmtId="0" fontId="39" fillId="0" borderId="16" xfId="0" applyFont="1" applyBorder="1" applyAlignment="1">
      <alignment horizontal="center" vertical="center" wrapText="1"/>
    </xf>
    <xf numFmtId="175" fontId="39" fillId="26" borderId="31" xfId="26" applyNumberFormat="1" applyFont="1" applyFill="1" applyBorder="1" applyAlignment="1">
      <alignment horizontal="center" vertical="center" wrapText="1"/>
    </xf>
    <xf numFmtId="175" fontId="39" fillId="26" borderId="1" xfId="26" applyNumberFormat="1" applyFont="1" applyFill="1" applyBorder="1" applyAlignment="1">
      <alignment horizontal="center" vertical="center" wrapText="1"/>
    </xf>
    <xf numFmtId="175" fontId="39" fillId="26" borderId="43" xfId="26" applyNumberFormat="1" applyFont="1" applyFill="1" applyBorder="1" applyAlignment="1">
      <alignment horizontal="center" vertical="center" wrapText="1"/>
    </xf>
    <xf numFmtId="0" fontId="39" fillId="26" borderId="32" xfId="26" applyNumberFormat="1" applyFont="1" applyFill="1" applyBorder="1" applyAlignment="1">
      <alignment horizontal="center" vertical="center" wrapText="1"/>
    </xf>
    <xf numFmtId="0" fontId="39" fillId="26" borderId="4" xfId="26" applyNumberFormat="1" applyFont="1" applyFill="1" applyBorder="1" applyAlignment="1">
      <alignment horizontal="center" vertical="center" wrapText="1"/>
    </xf>
    <xf numFmtId="175" fontId="39" fillId="26" borderId="46" xfId="26" applyNumberFormat="1" applyFont="1" applyFill="1" applyBorder="1" applyAlignment="1">
      <alignment horizontal="center" vertical="center" wrapText="1"/>
    </xf>
    <xf numFmtId="0" fontId="39" fillId="26" borderId="113" xfId="0" applyFont="1" applyFill="1" applyBorder="1" applyAlignment="1">
      <alignment horizontal="center" vertical="center" wrapText="1"/>
    </xf>
    <xf numFmtId="0" fontId="39" fillId="26" borderId="114" xfId="0" applyFont="1" applyFill="1" applyBorder="1" applyAlignment="1">
      <alignment horizontal="center" vertical="center" wrapText="1"/>
    </xf>
    <xf numFmtId="175" fontId="39" fillId="26" borderId="6" xfId="26" applyNumberFormat="1" applyFont="1" applyFill="1" applyBorder="1" applyAlignment="1">
      <alignment horizontal="center" vertical="center" wrapText="1"/>
    </xf>
    <xf numFmtId="175" fontId="39" fillId="26" borderId="17" xfId="26" applyNumberFormat="1" applyFont="1" applyFill="1" applyBorder="1" applyAlignment="1">
      <alignment horizontal="center" vertical="center" wrapText="1"/>
    </xf>
    <xf numFmtId="175" fontId="39" fillId="26" borderId="4" xfId="26" applyNumberFormat="1" applyFont="1" applyFill="1" applyBorder="1" applyAlignment="1">
      <alignment horizontal="center" vertical="center" wrapText="1"/>
    </xf>
    <xf numFmtId="175" fontId="39" fillId="26" borderId="7" xfId="26" applyNumberFormat="1" applyFont="1" applyFill="1" applyBorder="1" applyAlignment="1">
      <alignment horizontal="center" vertical="center" wrapText="1"/>
    </xf>
    <xf numFmtId="175" fontId="39" fillId="26" borderId="137" xfId="26" applyNumberFormat="1" applyFont="1" applyFill="1" applyBorder="1" applyAlignment="1">
      <alignment horizontal="center" vertical="center" wrapText="1"/>
    </xf>
    <xf numFmtId="0" fontId="39" fillId="0" borderId="125" xfId="0" applyFont="1" applyBorder="1" applyAlignment="1">
      <alignment horizontal="center" vertical="center" wrapText="1"/>
    </xf>
    <xf numFmtId="0" fontId="39" fillId="0" borderId="140" xfId="0" applyFont="1" applyBorder="1" applyAlignment="1">
      <alignment horizontal="center" vertical="center" wrapText="1"/>
    </xf>
    <xf numFmtId="0" fontId="39" fillId="0" borderId="139" xfId="0" applyFont="1" applyBorder="1" applyAlignment="1">
      <alignment horizontal="center" vertical="center" wrapText="1"/>
    </xf>
    <xf numFmtId="0" fontId="39" fillId="26" borderId="125" xfId="26" applyNumberFormat="1" applyFont="1" applyFill="1" applyBorder="1" applyAlignment="1">
      <alignment horizontal="center" vertical="center" wrapText="1"/>
    </xf>
    <xf numFmtId="175" fontId="39" fillId="26" borderId="138" xfId="26" applyNumberFormat="1" applyFont="1" applyFill="1" applyBorder="1" applyAlignment="1">
      <alignment horizontal="center" vertical="center" wrapText="1"/>
    </xf>
    <xf numFmtId="9" fontId="39" fillId="26" borderId="113" xfId="2" applyFont="1" applyFill="1" applyBorder="1" applyAlignment="1">
      <alignment horizontal="center" vertical="center" wrapText="1"/>
    </xf>
    <xf numFmtId="9" fontId="39" fillId="26" borderId="114" xfId="2" applyFont="1" applyFill="1" applyBorder="1" applyAlignment="1">
      <alignment horizontal="center" vertical="center" wrapText="1"/>
    </xf>
    <xf numFmtId="175" fontId="39" fillId="26" borderId="137" xfId="2" applyNumberFormat="1" applyFont="1" applyFill="1" applyBorder="1" applyAlignment="1">
      <alignment horizontal="center" vertical="center" wrapText="1"/>
    </xf>
    <xf numFmtId="175" fontId="39" fillId="26" borderId="125" xfId="2" applyNumberFormat="1" applyFont="1" applyFill="1" applyBorder="1" applyAlignment="1">
      <alignment horizontal="center" vertical="center" wrapText="1"/>
    </xf>
    <xf numFmtId="175" fontId="39" fillId="26" borderId="140" xfId="2" applyNumberFormat="1" applyFont="1" applyFill="1" applyBorder="1" applyAlignment="1">
      <alignment horizontal="center" vertical="center" wrapText="1"/>
    </xf>
    <xf numFmtId="175" fontId="39" fillId="66" borderId="11" xfId="26" applyNumberFormat="1" applyFont="1" applyFill="1" applyBorder="1" applyAlignment="1">
      <alignment horizontal="center" vertical="center" wrapText="1"/>
    </xf>
    <xf numFmtId="175" fontId="39" fillId="66" borderId="16" xfId="26" applyNumberFormat="1" applyFont="1" applyFill="1" applyBorder="1" applyAlignment="1">
      <alignment horizontal="center" vertical="center" wrapText="1"/>
    </xf>
    <xf numFmtId="0" fontId="39" fillId="66" borderId="16" xfId="0" applyFont="1" applyFill="1" applyBorder="1" applyAlignment="1">
      <alignment horizontal="center" vertical="center" wrapText="1"/>
    </xf>
    <xf numFmtId="175" fontId="98" fillId="66" borderId="16" xfId="26" applyNumberFormat="1" applyFont="1" applyFill="1" applyBorder="1" applyAlignment="1">
      <alignment horizontal="center" vertical="center" wrapText="1"/>
    </xf>
    <xf numFmtId="0" fontId="98" fillId="66" borderId="16" xfId="0" applyFont="1" applyFill="1" applyBorder="1" applyAlignment="1">
      <alignment horizontal="center" vertical="center" wrapText="1"/>
    </xf>
    <xf numFmtId="175" fontId="39" fillId="65" borderId="40" xfId="26" applyNumberFormat="1" applyFont="1" applyFill="1" applyBorder="1" applyAlignment="1">
      <alignment horizontal="center" vertical="center" wrapText="1"/>
    </xf>
    <xf numFmtId="0" fontId="39" fillId="65" borderId="16" xfId="0" applyFont="1" applyFill="1" applyBorder="1" applyAlignment="1">
      <alignment horizontal="center" vertical="center" wrapText="1"/>
    </xf>
    <xf numFmtId="0" fontId="39" fillId="65" borderId="79" xfId="0" applyFont="1" applyFill="1" applyBorder="1" applyAlignment="1">
      <alignment horizontal="center" vertical="center" wrapText="1"/>
    </xf>
    <xf numFmtId="175" fontId="98" fillId="65" borderId="40" xfId="26" applyNumberFormat="1" applyFont="1" applyFill="1" applyBorder="1" applyAlignment="1">
      <alignment horizontal="center" vertical="center" wrapText="1"/>
    </xf>
    <xf numFmtId="0" fontId="98" fillId="65" borderId="16" xfId="0" applyFont="1" applyFill="1" applyBorder="1" applyAlignment="1">
      <alignment horizontal="center" vertical="center" wrapText="1"/>
    </xf>
    <xf numFmtId="0" fontId="98" fillId="65" borderId="79" xfId="0" applyFont="1" applyFill="1" applyBorder="1" applyAlignment="1">
      <alignment horizontal="center" vertical="center" wrapText="1"/>
    </xf>
    <xf numFmtId="175" fontId="39" fillId="68" borderId="101" xfId="26" applyNumberFormat="1" applyFont="1" applyFill="1" applyBorder="1" applyAlignment="1">
      <alignment horizontal="center" vertical="center" wrapText="1"/>
    </xf>
    <xf numFmtId="175" fontId="39" fillId="68" borderId="102" xfId="26" applyNumberFormat="1" applyFont="1" applyFill="1" applyBorder="1" applyAlignment="1">
      <alignment horizontal="center" vertical="center" wrapText="1"/>
    </xf>
    <xf numFmtId="175" fontId="39" fillId="68" borderId="103" xfId="26" applyNumberFormat="1" applyFont="1" applyFill="1" applyBorder="1" applyAlignment="1">
      <alignment horizontal="center" vertical="center" wrapText="1"/>
    </xf>
    <xf numFmtId="175" fontId="39" fillId="26" borderId="38" xfId="26" applyNumberFormat="1" applyFont="1" applyFill="1" applyBorder="1" applyAlignment="1">
      <alignment horizontal="center" vertical="center" wrapText="1"/>
    </xf>
    <xf numFmtId="175" fontId="39" fillId="26" borderId="5" xfId="26" applyNumberFormat="1" applyFont="1" applyFill="1" applyBorder="1" applyAlignment="1">
      <alignment horizontal="center" vertical="center" wrapText="1"/>
    </xf>
    <xf numFmtId="175" fontId="39" fillId="26" borderId="44" xfId="26" applyNumberFormat="1" applyFont="1" applyFill="1" applyBorder="1" applyAlignment="1">
      <alignment horizontal="center" vertical="center" wrapText="1"/>
    </xf>
    <xf numFmtId="175" fontId="39" fillId="26" borderId="158" xfId="26" applyNumberFormat="1" applyFont="1" applyFill="1" applyBorder="1" applyAlignment="1">
      <alignment horizontal="center" vertical="center" wrapText="1"/>
    </xf>
    <xf numFmtId="175" fontId="39" fillId="26" borderId="200" xfId="26" applyNumberFormat="1" applyFont="1" applyFill="1" applyBorder="1" applyAlignment="1">
      <alignment horizontal="center" vertical="center" wrapText="1"/>
    </xf>
    <xf numFmtId="175" fontId="39" fillId="26" borderId="159" xfId="26" applyNumberFormat="1" applyFont="1" applyFill="1" applyBorder="1" applyAlignment="1">
      <alignment horizontal="center" vertical="center" wrapText="1"/>
    </xf>
    <xf numFmtId="175" fontId="39" fillId="64" borderId="39" xfId="26" applyNumberFormat="1" applyFont="1" applyFill="1" applyBorder="1" applyAlignment="1">
      <alignment horizontal="center" vertical="center" wrapText="1"/>
    </xf>
    <xf numFmtId="0" fontId="39" fillId="64" borderId="11" xfId="0" applyFont="1" applyFill="1" applyBorder="1" applyAlignment="1">
      <alignment horizontal="center" vertical="center" wrapText="1"/>
    </xf>
    <xf numFmtId="0" fontId="39" fillId="64" borderId="45" xfId="0" applyFont="1" applyFill="1" applyBorder="1" applyAlignment="1">
      <alignment horizontal="center" vertical="center" wrapText="1"/>
    </xf>
    <xf numFmtId="175" fontId="39" fillId="64" borderId="41" xfId="26" applyNumberFormat="1" applyFont="1" applyFill="1" applyBorder="1" applyAlignment="1">
      <alignment horizontal="center" vertical="center" wrapText="1"/>
    </xf>
    <xf numFmtId="0" fontId="39" fillId="64" borderId="42" xfId="0" applyFont="1" applyFill="1" applyBorder="1" applyAlignment="1">
      <alignment horizontal="center" vertical="center" wrapText="1"/>
    </xf>
    <xf numFmtId="0" fontId="39" fillId="64" borderId="69" xfId="0" applyFont="1" applyFill="1" applyBorder="1" applyAlignment="1">
      <alignment horizontal="center" vertical="center" wrapText="1"/>
    </xf>
    <xf numFmtId="10" fontId="39" fillId="67" borderId="101" xfId="2" applyNumberFormat="1" applyFont="1" applyFill="1" applyBorder="1" applyAlignment="1">
      <alignment horizontal="center" vertical="center" wrapText="1"/>
    </xf>
    <xf numFmtId="10" fontId="39" fillId="67" borderId="102" xfId="2" applyNumberFormat="1" applyFont="1" applyFill="1" applyBorder="1" applyAlignment="1">
      <alignment horizontal="center" vertical="center" wrapText="1"/>
    </xf>
    <xf numFmtId="10" fontId="39" fillId="67" borderId="103" xfId="2" applyNumberFormat="1" applyFont="1" applyFill="1" applyBorder="1" applyAlignment="1">
      <alignment horizontal="center" vertical="center" wrapText="1"/>
    </xf>
    <xf numFmtId="10" fontId="39" fillId="67" borderId="104" xfId="2" applyNumberFormat="1" applyFont="1" applyFill="1" applyBorder="1" applyAlignment="1">
      <alignment horizontal="center" vertical="center" wrapText="1"/>
    </xf>
    <xf numFmtId="10" fontId="39" fillId="67" borderId="105" xfId="2" applyNumberFormat="1" applyFont="1" applyFill="1" applyBorder="1" applyAlignment="1">
      <alignment horizontal="center" vertical="center" wrapText="1"/>
    </xf>
    <xf numFmtId="10" fontId="39" fillId="67" borderId="106" xfId="2" applyNumberFormat="1" applyFont="1" applyFill="1" applyBorder="1" applyAlignment="1">
      <alignment horizontal="center" vertical="center" wrapText="1"/>
    </xf>
    <xf numFmtId="175" fontId="39" fillId="26" borderId="70" xfId="26" applyNumberFormat="1" applyFont="1" applyFill="1" applyBorder="1" applyAlignment="1">
      <alignment horizontal="center" vertical="center" wrapText="1"/>
    </xf>
    <xf numFmtId="10" fontId="39" fillId="68" borderId="31" xfId="26" applyNumberFormat="1" applyFont="1" applyFill="1" applyBorder="1" applyAlignment="1">
      <alignment horizontal="center" vertical="center" wrapText="1"/>
    </xf>
    <xf numFmtId="10" fontId="39" fillId="68" borderId="1" xfId="26" applyNumberFormat="1" applyFont="1" applyFill="1" applyBorder="1" applyAlignment="1">
      <alignment horizontal="center" vertical="center" wrapText="1"/>
    </xf>
    <xf numFmtId="10" fontId="39" fillId="68" borderId="6" xfId="26" applyNumberFormat="1" applyFont="1" applyFill="1" applyBorder="1" applyAlignment="1">
      <alignment horizontal="center" vertical="center" wrapText="1"/>
    </xf>
    <xf numFmtId="175" fontId="39" fillId="65" borderId="101" xfId="26" applyNumberFormat="1" applyFont="1" applyFill="1" applyBorder="1" applyAlignment="1">
      <alignment horizontal="center" vertical="center" wrapText="1"/>
    </xf>
    <xf numFmtId="175" fontId="39" fillId="65" borderId="102" xfId="26" applyNumberFormat="1" applyFont="1" applyFill="1" applyBorder="1" applyAlignment="1">
      <alignment horizontal="center" vertical="center" wrapText="1"/>
    </xf>
    <xf numFmtId="175" fontId="39" fillId="65" borderId="103" xfId="26" applyNumberFormat="1" applyFont="1" applyFill="1" applyBorder="1" applyAlignment="1">
      <alignment horizontal="center" vertical="center" wrapText="1"/>
    </xf>
    <xf numFmtId="175" fontId="39" fillId="61" borderId="101" xfId="26" applyNumberFormat="1" applyFont="1" applyFill="1" applyBorder="1" applyAlignment="1">
      <alignment horizontal="center" vertical="center" wrapText="1"/>
    </xf>
    <xf numFmtId="175" fontId="39" fillId="61" borderId="102" xfId="26" applyNumberFormat="1" applyFont="1" applyFill="1" applyBorder="1" applyAlignment="1">
      <alignment horizontal="center" vertical="center" wrapText="1"/>
    </xf>
    <xf numFmtId="175" fontId="39" fillId="61" borderId="103" xfId="26" applyNumberFormat="1" applyFont="1" applyFill="1" applyBorder="1" applyAlignment="1">
      <alignment horizontal="center" vertical="center" wrapText="1"/>
    </xf>
    <xf numFmtId="175" fontId="39" fillId="26" borderId="9" xfId="26" applyNumberFormat="1" applyFont="1" applyFill="1" applyBorder="1" applyAlignment="1">
      <alignment horizontal="center" vertical="center" wrapText="1"/>
    </xf>
    <xf numFmtId="175" fontId="39" fillId="66" borderId="41" xfId="2" applyNumberFormat="1" applyFont="1" applyFill="1" applyBorder="1" applyAlignment="1">
      <alignment horizontal="center" vertical="center" wrapText="1"/>
    </xf>
    <xf numFmtId="175" fontId="39" fillId="66" borderId="42" xfId="2" applyNumberFormat="1" applyFont="1" applyFill="1" applyBorder="1" applyAlignment="1">
      <alignment horizontal="center" vertical="center" wrapText="1"/>
    </xf>
    <xf numFmtId="175" fontId="39" fillId="66" borderId="69" xfId="2" applyNumberFormat="1" applyFont="1" applyFill="1" applyBorder="1" applyAlignment="1">
      <alignment horizontal="center" vertical="center" wrapText="1"/>
    </xf>
    <xf numFmtId="175" fontId="39" fillId="68" borderId="41" xfId="2" applyNumberFormat="1" applyFont="1" applyFill="1" applyBorder="1" applyAlignment="1">
      <alignment horizontal="center" vertical="center" wrapText="1"/>
    </xf>
    <xf numFmtId="175" fontId="39" fillId="68" borderId="42" xfId="2" applyNumberFormat="1" applyFont="1" applyFill="1" applyBorder="1" applyAlignment="1">
      <alignment horizontal="center" vertical="center" wrapText="1"/>
    </xf>
    <xf numFmtId="0" fontId="39" fillId="69" borderId="31" xfId="0" applyFont="1" applyFill="1" applyBorder="1" applyAlignment="1">
      <alignment vertical="center" wrapText="1"/>
    </xf>
    <xf numFmtId="0" fontId="39" fillId="69" borderId="43" xfId="0" applyFont="1" applyFill="1" applyBorder="1" applyAlignment="1">
      <alignment vertical="center" wrapText="1"/>
    </xf>
    <xf numFmtId="0" fontId="39" fillId="69" borderId="31" xfId="0" applyFont="1" applyFill="1" applyBorder="1" applyAlignment="1">
      <alignment horizontal="left" vertical="center" wrapText="1"/>
    </xf>
    <xf numFmtId="0" fontId="39" fillId="69" borderId="43" xfId="0" applyFont="1" applyFill="1" applyBorder="1" applyAlignment="1">
      <alignment horizontal="left" vertical="center" wrapText="1"/>
    </xf>
    <xf numFmtId="0" fontId="39" fillId="69" borderId="31" xfId="0" applyFont="1" applyFill="1" applyBorder="1" applyAlignment="1">
      <alignment horizontal="center" vertical="center" wrapText="1"/>
    </xf>
    <xf numFmtId="0" fontId="39" fillId="69" borderId="43" xfId="0" applyFont="1" applyFill="1" applyBorder="1" applyAlignment="1">
      <alignment horizontal="center" vertical="center" wrapText="1"/>
    </xf>
    <xf numFmtId="10" fontId="39" fillId="69" borderId="31" xfId="26" applyNumberFormat="1" applyFont="1" applyFill="1" applyBorder="1" applyAlignment="1">
      <alignment horizontal="center" vertical="center" wrapText="1"/>
    </xf>
    <xf numFmtId="0" fontId="94" fillId="69" borderId="30" xfId="0" applyFont="1" applyFill="1" applyBorder="1" applyAlignment="1">
      <alignment horizontal="center" vertical="center" wrapText="1"/>
    </xf>
    <xf numFmtId="0" fontId="94" fillId="69" borderId="47" xfId="0" applyFont="1" applyFill="1" applyBorder="1" applyAlignment="1">
      <alignment horizontal="center" vertical="center" wrapText="1"/>
    </xf>
    <xf numFmtId="0" fontId="94" fillId="69" borderId="31" xfId="0" applyFont="1" applyFill="1" applyBorder="1" applyAlignment="1">
      <alignment horizontal="center" vertical="center" wrapText="1"/>
    </xf>
    <xf numFmtId="0" fontId="94" fillId="69" borderId="43" xfId="0" applyFont="1" applyFill="1" applyBorder="1" applyAlignment="1">
      <alignment horizontal="center" vertical="center" wrapText="1"/>
    </xf>
    <xf numFmtId="0" fontId="39" fillId="69" borderId="30" xfId="0" applyFont="1" applyFill="1" applyBorder="1" applyAlignment="1">
      <alignment horizontal="center" vertical="center" wrapText="1"/>
    </xf>
    <xf numFmtId="0" fontId="39" fillId="69" borderId="47" xfId="0" applyFont="1" applyFill="1" applyBorder="1" applyAlignment="1">
      <alignment horizontal="center" vertical="center" wrapText="1"/>
    </xf>
    <xf numFmtId="9" fontId="39" fillId="69" borderId="45" xfId="2" applyFont="1" applyFill="1" applyBorder="1" applyAlignment="1">
      <alignment horizontal="center" vertical="center" wrapText="1"/>
    </xf>
    <xf numFmtId="9" fontId="39" fillId="69" borderId="41" xfId="2" applyFont="1" applyFill="1" applyBorder="1" applyAlignment="1">
      <alignment horizontal="center" vertical="center" wrapText="1"/>
    </xf>
    <xf numFmtId="9" fontId="39" fillId="69" borderId="69" xfId="2" applyFont="1" applyFill="1" applyBorder="1" applyAlignment="1">
      <alignment horizontal="center" vertical="center" wrapText="1"/>
    </xf>
    <xf numFmtId="175" fontId="39" fillId="69" borderId="39" xfId="2" applyNumberFormat="1" applyFont="1" applyFill="1" applyBorder="1" applyAlignment="1">
      <alignment horizontal="center" vertical="center" wrapText="1"/>
    </xf>
    <xf numFmtId="175" fontId="39" fillId="69" borderId="11" xfId="2" applyNumberFormat="1" applyFont="1" applyFill="1" applyBorder="1" applyAlignment="1">
      <alignment horizontal="center" vertical="center" wrapText="1"/>
    </xf>
    <xf numFmtId="175" fontId="39" fillId="69" borderId="41" xfId="2" applyNumberFormat="1" applyFont="1" applyFill="1" applyBorder="1" applyAlignment="1">
      <alignment horizontal="center" vertical="center" wrapText="1"/>
    </xf>
    <xf numFmtId="175" fontId="39" fillId="69" borderId="42" xfId="2" applyNumberFormat="1" applyFont="1" applyFill="1" applyBorder="1" applyAlignment="1">
      <alignment horizontal="center" vertical="center" wrapText="1"/>
    </xf>
    <xf numFmtId="14" fontId="39" fillId="69" borderId="40" xfId="7" applyNumberFormat="1" applyFont="1" applyFill="1" applyBorder="1" applyAlignment="1">
      <alignment horizontal="center" vertical="center" wrapText="1"/>
    </xf>
    <xf numFmtId="14" fontId="39" fillId="69" borderId="79" xfId="7" applyNumberFormat="1" applyFont="1" applyFill="1" applyBorder="1" applyAlignment="1">
      <alignment horizontal="center" vertical="center" wrapText="1"/>
    </xf>
    <xf numFmtId="175" fontId="39" fillId="61" borderId="39" xfId="2" applyNumberFormat="1" applyFont="1" applyFill="1" applyBorder="1" applyAlignment="1">
      <alignment horizontal="center" vertical="center" wrapText="1"/>
    </xf>
    <xf numFmtId="175" fontId="39" fillId="61" borderId="11" xfId="2" applyNumberFormat="1" applyFont="1" applyFill="1" applyBorder="1" applyAlignment="1">
      <alignment horizontal="center" vertical="center" wrapText="1"/>
    </xf>
    <xf numFmtId="175" fontId="39" fillId="61" borderId="45" xfId="2" applyNumberFormat="1" applyFont="1" applyFill="1" applyBorder="1" applyAlignment="1">
      <alignment horizontal="center" vertical="center" wrapText="1"/>
    </xf>
    <xf numFmtId="175" fontId="39" fillId="61" borderId="41" xfId="2" applyNumberFormat="1" applyFont="1" applyFill="1" applyBorder="1" applyAlignment="1">
      <alignment horizontal="center" vertical="center" wrapText="1"/>
    </xf>
    <xf numFmtId="175" fontId="39" fillId="61" borderId="42" xfId="2" applyNumberFormat="1" applyFont="1" applyFill="1" applyBorder="1" applyAlignment="1">
      <alignment horizontal="center" vertical="center" wrapText="1"/>
    </xf>
    <xf numFmtId="175" fontId="39" fillId="61" borderId="69" xfId="2" applyNumberFormat="1" applyFont="1" applyFill="1" applyBorder="1" applyAlignment="1">
      <alignment horizontal="center" vertical="center" wrapText="1"/>
    </xf>
    <xf numFmtId="9" fontId="39" fillId="26" borderId="136" xfId="2" applyFont="1" applyFill="1" applyBorder="1" applyAlignment="1">
      <alignment horizontal="center" vertical="center" wrapText="1"/>
    </xf>
    <xf numFmtId="9" fontId="39" fillId="0" borderId="139" xfId="2" applyFont="1" applyBorder="1" applyAlignment="1">
      <alignment horizontal="center" vertical="center" wrapText="1"/>
    </xf>
    <xf numFmtId="9" fontId="39" fillId="26" borderId="152" xfId="2" applyFont="1" applyFill="1" applyBorder="1" applyAlignment="1">
      <alignment horizontal="center" vertical="center" wrapText="1"/>
    </xf>
    <xf numFmtId="9" fontId="39" fillId="0" borderId="155" xfId="2" applyFont="1" applyBorder="1" applyAlignment="1">
      <alignment horizontal="center" vertical="center" wrapText="1"/>
    </xf>
    <xf numFmtId="9" fontId="39" fillId="26" borderId="158" xfId="2" applyFont="1" applyFill="1" applyBorder="1" applyAlignment="1">
      <alignment horizontal="center" vertical="center" wrapText="1"/>
    </xf>
    <xf numFmtId="9" fontId="39" fillId="0" borderId="159" xfId="2" applyFont="1" applyBorder="1" applyAlignment="1">
      <alignment horizontal="center" vertical="center" wrapText="1"/>
    </xf>
    <xf numFmtId="9" fontId="39" fillId="26" borderId="137" xfId="2" applyFont="1" applyFill="1" applyBorder="1" applyAlignment="1">
      <alignment horizontal="center" vertical="center" wrapText="1"/>
    </xf>
    <xf numFmtId="9" fontId="39" fillId="0" borderId="140" xfId="2" applyFont="1" applyBorder="1" applyAlignment="1">
      <alignment horizontal="center" vertical="center" wrapText="1"/>
    </xf>
    <xf numFmtId="9" fontId="39" fillId="26" borderId="139" xfId="2" applyFont="1" applyFill="1" applyBorder="1" applyAlignment="1">
      <alignment horizontal="center" vertical="center" wrapText="1"/>
    </xf>
    <xf numFmtId="9" fontId="39" fillId="26" borderId="155" xfId="2" applyFont="1" applyFill="1" applyBorder="1" applyAlignment="1">
      <alignment horizontal="center" vertical="center" wrapText="1"/>
    </xf>
    <xf numFmtId="9" fontId="39" fillId="69" borderId="42" xfId="2" applyFont="1" applyFill="1" applyBorder="1" applyAlignment="1">
      <alignment horizontal="center" vertical="center" wrapText="1"/>
    </xf>
    <xf numFmtId="9" fontId="39" fillId="69" borderId="136" xfId="2" applyFont="1" applyFill="1" applyBorder="1" applyAlignment="1">
      <alignment horizontal="center" vertical="center" wrapText="1"/>
    </xf>
    <xf numFmtId="9" fontId="39" fillId="69" borderId="139" xfId="2" applyFont="1" applyFill="1" applyBorder="1" applyAlignment="1">
      <alignment horizontal="center" vertical="center" wrapText="1"/>
    </xf>
    <xf numFmtId="9" fontId="39" fillId="69" borderId="142" xfId="2" applyFont="1" applyFill="1" applyBorder="1" applyAlignment="1">
      <alignment horizontal="center" vertical="center" wrapText="1"/>
    </xf>
    <xf numFmtId="9" fontId="39" fillId="69" borderId="144" xfId="2" applyFont="1" applyFill="1" applyBorder="1" applyAlignment="1">
      <alignment horizontal="center" vertical="center" wrapText="1"/>
    </xf>
    <xf numFmtId="9" fontId="98" fillId="69" borderId="40" xfId="2" applyFont="1" applyFill="1" applyBorder="1" applyAlignment="1">
      <alignment horizontal="center" vertical="center" wrapText="1"/>
    </xf>
    <xf numFmtId="9" fontId="98" fillId="69" borderId="16" xfId="2" applyFont="1" applyFill="1" applyBorder="1" applyAlignment="1">
      <alignment horizontal="center" vertical="center" wrapText="1"/>
    </xf>
    <xf numFmtId="9" fontId="98" fillId="69" borderId="137" xfId="2" applyFont="1" applyFill="1" applyBorder="1" applyAlignment="1">
      <alignment horizontal="center" vertical="center" wrapText="1"/>
    </xf>
    <xf numFmtId="9" fontId="98" fillId="69" borderId="140" xfId="2" applyFont="1" applyFill="1" applyBorder="1" applyAlignment="1">
      <alignment horizontal="center" vertical="center" wrapText="1"/>
    </xf>
    <xf numFmtId="9" fontId="39" fillId="69" borderId="31" xfId="2" applyFont="1" applyFill="1" applyBorder="1" applyAlignment="1">
      <alignment horizontal="center" vertical="center" wrapText="1"/>
    </xf>
    <xf numFmtId="9" fontId="39" fillId="69" borderId="6" xfId="2" applyFont="1" applyFill="1" applyBorder="1" applyAlignment="1">
      <alignment horizontal="center" vertical="center" wrapText="1"/>
    </xf>
    <xf numFmtId="175" fontId="39" fillId="73" borderId="40" xfId="0" applyNumberFormat="1" applyFont="1" applyFill="1" applyBorder="1" applyAlignment="1">
      <alignment horizontal="center" vertical="center"/>
    </xf>
    <xf numFmtId="0" fontId="39" fillId="73" borderId="79" xfId="0" applyFont="1" applyFill="1" applyBorder="1" applyAlignment="1">
      <alignment horizontal="center" vertical="center"/>
    </xf>
    <xf numFmtId="175" fontId="39" fillId="73" borderId="33" xfId="0" applyNumberFormat="1" applyFont="1" applyFill="1" applyBorder="1" applyAlignment="1">
      <alignment horizontal="center" vertical="center"/>
    </xf>
    <xf numFmtId="0" fontId="39" fillId="73" borderId="48" xfId="0" applyFont="1" applyFill="1" applyBorder="1" applyAlignment="1">
      <alignment horizontal="center" vertical="center"/>
    </xf>
    <xf numFmtId="175" fontId="39" fillId="75" borderId="41" xfId="26" applyNumberFormat="1" applyFont="1" applyFill="1" applyBorder="1" applyAlignment="1">
      <alignment horizontal="center" vertical="center" wrapText="1"/>
    </xf>
    <xf numFmtId="0" fontId="39" fillId="75" borderId="42" xfId="0" applyFont="1" applyFill="1" applyBorder="1" applyAlignment="1">
      <alignment horizontal="center" vertical="center" wrapText="1"/>
    </xf>
    <xf numFmtId="175" fontId="39" fillId="76" borderId="41" xfId="26" applyNumberFormat="1" applyFont="1" applyFill="1" applyBorder="1" applyAlignment="1">
      <alignment horizontal="center" vertical="center" wrapText="1"/>
    </xf>
    <xf numFmtId="0" fontId="39" fillId="76" borderId="42" xfId="0" applyFont="1" applyFill="1" applyBorder="1" applyAlignment="1">
      <alignment horizontal="center" vertical="center" wrapText="1"/>
    </xf>
    <xf numFmtId="175" fontId="39" fillId="76" borderId="11" xfId="2" applyNumberFormat="1" applyFont="1" applyFill="1" applyBorder="1" applyAlignment="1">
      <alignment horizontal="center" vertical="center"/>
    </xf>
    <xf numFmtId="0" fontId="10" fillId="2" borderId="205" xfId="0" applyFont="1" applyFill="1" applyBorder="1" applyAlignment="1" applyProtection="1">
      <alignment horizontal="center" vertical="center"/>
      <protection hidden="1"/>
    </xf>
    <xf numFmtId="0" fontId="10" fillId="2" borderId="25" xfId="0" applyFont="1" applyFill="1" applyBorder="1" applyAlignment="1" applyProtection="1">
      <alignment horizontal="center" vertical="center"/>
      <protection hidden="1"/>
    </xf>
    <xf numFmtId="0" fontId="10" fillId="2" borderId="204" xfId="0" applyFont="1" applyFill="1" applyBorder="1" applyAlignment="1" applyProtection="1">
      <alignment horizontal="center" vertical="center"/>
      <protection hidden="1"/>
    </xf>
    <xf numFmtId="0" fontId="94" fillId="74" borderId="30" xfId="0" applyFont="1" applyFill="1" applyBorder="1" applyAlignment="1">
      <alignment horizontal="center" vertical="center" wrapText="1"/>
    </xf>
    <xf numFmtId="0" fontId="94" fillId="74" borderId="36" xfId="0" applyFont="1" applyFill="1" applyBorder="1" applyAlignment="1">
      <alignment horizontal="center" vertical="center" wrapText="1"/>
    </xf>
    <xf numFmtId="0" fontId="94" fillId="74" borderId="47" xfId="0" applyFont="1" applyFill="1" applyBorder="1" applyAlignment="1">
      <alignment horizontal="center" vertical="center" wrapText="1"/>
    </xf>
    <xf numFmtId="0" fontId="94" fillId="74" borderId="31" xfId="0" applyFont="1" applyFill="1" applyBorder="1" applyAlignment="1">
      <alignment horizontal="center" vertical="center" wrapText="1"/>
    </xf>
    <xf numFmtId="0" fontId="94" fillId="74" borderId="1" xfId="0" applyFont="1" applyFill="1" applyBorder="1" applyAlignment="1">
      <alignment horizontal="center" vertical="center" wrapText="1"/>
    </xf>
    <xf numFmtId="0" fontId="94" fillId="74" borderId="43" xfId="0" applyFont="1" applyFill="1" applyBorder="1" applyAlignment="1">
      <alignment horizontal="center" vertical="center" wrapText="1"/>
    </xf>
    <xf numFmtId="175" fontId="39" fillId="71" borderId="41" xfId="26" applyNumberFormat="1" applyFont="1" applyFill="1" applyBorder="1" applyAlignment="1">
      <alignment horizontal="center" vertical="center" wrapText="1"/>
    </xf>
    <xf numFmtId="0" fontId="39" fillId="71" borderId="42" xfId="0" applyFont="1" applyFill="1" applyBorder="1" applyAlignment="1">
      <alignment horizontal="center" vertical="center" wrapText="1"/>
    </xf>
    <xf numFmtId="0" fontId="39" fillId="71" borderId="69" xfId="0" applyFont="1" applyFill="1" applyBorder="1" applyAlignment="1">
      <alignment horizontal="center" vertical="center" wrapText="1"/>
    </xf>
    <xf numFmtId="0" fontId="39" fillId="72" borderId="30" xfId="0" applyFont="1" applyFill="1" applyBorder="1" applyAlignment="1">
      <alignment horizontal="center" vertical="center" wrapText="1"/>
    </xf>
    <xf numFmtId="0" fontId="39" fillId="72" borderId="36" xfId="0" applyFont="1" applyFill="1" applyBorder="1" applyAlignment="1">
      <alignment horizontal="center" vertical="center" wrapText="1"/>
    </xf>
    <xf numFmtId="0" fontId="39" fillId="72" borderId="31" xfId="0" applyFont="1" applyFill="1" applyBorder="1" applyAlignment="1">
      <alignment vertical="center" wrapText="1"/>
    </xf>
    <xf numFmtId="0" fontId="39" fillId="72" borderId="1" xfId="0" applyFont="1" applyFill="1" applyBorder="1" applyAlignment="1">
      <alignment vertical="center" wrapText="1"/>
    </xf>
    <xf numFmtId="0" fontId="39" fillId="72" borderId="31" xfId="0" applyFont="1" applyFill="1" applyBorder="1" applyAlignment="1">
      <alignment horizontal="left" vertical="center" wrapText="1"/>
    </xf>
    <xf numFmtId="0" fontId="39" fillId="72" borderId="1" xfId="0" applyFont="1" applyFill="1" applyBorder="1" applyAlignment="1">
      <alignment horizontal="left" vertical="center" wrapText="1"/>
    </xf>
    <xf numFmtId="0" fontId="39" fillId="72" borderId="31" xfId="0" applyFont="1" applyFill="1" applyBorder="1" applyAlignment="1">
      <alignment horizontal="center" vertical="center" wrapText="1"/>
    </xf>
    <xf numFmtId="0" fontId="39" fillId="72" borderId="1" xfId="0" applyFont="1" applyFill="1" applyBorder="1" applyAlignment="1">
      <alignment horizontal="center" vertical="center" wrapText="1"/>
    </xf>
    <xf numFmtId="9" fontId="39" fillId="72" borderId="31" xfId="0" applyNumberFormat="1" applyFont="1" applyFill="1" applyBorder="1" applyAlignment="1">
      <alignment horizontal="center" vertical="center" wrapText="1"/>
    </xf>
    <xf numFmtId="0" fontId="39" fillId="72" borderId="39" xfId="0" applyFont="1" applyFill="1" applyBorder="1" applyAlignment="1">
      <alignment horizontal="center" vertical="center" wrapText="1"/>
    </xf>
    <xf numFmtId="0" fontId="39" fillId="72" borderId="11" xfId="0" applyFont="1" applyFill="1" applyBorder="1" applyAlignment="1">
      <alignment horizontal="center" vertical="center" wrapText="1"/>
    </xf>
    <xf numFmtId="0" fontId="39" fillId="72" borderId="45" xfId="0" applyFont="1" applyFill="1" applyBorder="1" applyAlignment="1">
      <alignment horizontal="center" vertical="center" wrapText="1"/>
    </xf>
    <xf numFmtId="10" fontId="39" fillId="72" borderId="31" xfId="26" applyNumberFormat="1" applyFont="1" applyFill="1" applyBorder="1" applyAlignment="1">
      <alignment horizontal="center" vertical="center" wrapText="1"/>
    </xf>
    <xf numFmtId="10" fontId="39" fillId="72" borderId="1" xfId="26" applyNumberFormat="1" applyFont="1" applyFill="1" applyBorder="1" applyAlignment="1">
      <alignment horizontal="center" vertical="center" wrapText="1"/>
    </xf>
    <xf numFmtId="175" fontId="39" fillId="72" borderId="39" xfId="26" applyNumberFormat="1" applyFont="1" applyFill="1" applyBorder="1" applyAlignment="1">
      <alignment horizontal="center" vertical="center" wrapText="1"/>
    </xf>
    <xf numFmtId="0" fontId="39" fillId="71" borderId="31" xfId="0" applyFont="1" applyFill="1" applyBorder="1" applyAlignment="1">
      <alignment horizontal="center" vertical="center" wrapText="1"/>
    </xf>
    <xf numFmtId="0" fontId="39" fillId="71" borderId="1" xfId="0" applyFont="1" applyFill="1" applyBorder="1" applyAlignment="1">
      <alignment horizontal="center" vertical="center" wrapText="1"/>
    </xf>
    <xf numFmtId="0" fontId="39" fillId="71" borderId="43" xfId="0" applyFont="1" applyFill="1" applyBorder="1" applyAlignment="1">
      <alignment horizontal="center" vertical="center" wrapText="1"/>
    </xf>
    <xf numFmtId="0" fontId="39" fillId="71" borderId="39" xfId="0" applyFont="1" applyFill="1" applyBorder="1" applyAlignment="1">
      <alignment horizontal="center" vertical="center" wrapText="1"/>
    </xf>
    <xf numFmtId="0" fontId="39" fillId="71" borderId="11" xfId="0" applyFont="1" applyFill="1" applyBorder="1" applyAlignment="1">
      <alignment horizontal="center" vertical="center" wrapText="1"/>
    </xf>
    <xf numFmtId="0" fontId="39" fillId="71" borderId="45" xfId="0" applyFont="1" applyFill="1" applyBorder="1" applyAlignment="1">
      <alignment horizontal="center" vertical="center" wrapText="1"/>
    </xf>
    <xf numFmtId="10" fontId="39" fillId="71" borderId="31" xfId="26" applyNumberFormat="1" applyFont="1" applyFill="1" applyBorder="1" applyAlignment="1">
      <alignment horizontal="center" vertical="center" wrapText="1"/>
    </xf>
    <xf numFmtId="10" fontId="39" fillId="71" borderId="1" xfId="26" applyNumberFormat="1" applyFont="1" applyFill="1" applyBorder="1" applyAlignment="1">
      <alignment horizontal="center" vertical="center" wrapText="1"/>
    </xf>
    <xf numFmtId="10" fontId="39" fillId="71" borderId="43" xfId="26" applyNumberFormat="1" applyFont="1" applyFill="1" applyBorder="1" applyAlignment="1">
      <alignment horizontal="center" vertical="center" wrapText="1"/>
    </xf>
    <xf numFmtId="0" fontId="39" fillId="74" borderId="31" xfId="0" applyFont="1" applyFill="1" applyBorder="1" applyAlignment="1">
      <alignment horizontal="center" vertical="center" wrapText="1"/>
    </xf>
    <xf numFmtId="0" fontId="39" fillId="74" borderId="43" xfId="0" applyFont="1" applyFill="1" applyBorder="1" applyAlignment="1">
      <alignment horizontal="center" vertical="center" wrapText="1"/>
    </xf>
    <xf numFmtId="9" fontId="39" fillId="74" borderId="31" xfId="0" applyNumberFormat="1" applyFont="1" applyFill="1" applyBorder="1" applyAlignment="1">
      <alignment horizontal="center" vertical="center" wrapText="1"/>
    </xf>
    <xf numFmtId="0" fontId="39" fillId="74" borderId="39" xfId="0" applyFont="1" applyFill="1" applyBorder="1" applyAlignment="1">
      <alignment horizontal="center" vertical="center" wrapText="1"/>
    </xf>
    <xf numFmtId="0" fontId="39" fillId="74" borderId="45" xfId="0" applyFont="1" applyFill="1" applyBorder="1" applyAlignment="1">
      <alignment horizontal="center" vertical="center" wrapText="1"/>
    </xf>
    <xf numFmtId="10" fontId="39" fillId="74" borderId="31" xfId="26" applyNumberFormat="1" applyFont="1" applyFill="1" applyBorder="1" applyAlignment="1">
      <alignment horizontal="center" vertical="center" wrapText="1"/>
    </xf>
    <xf numFmtId="10" fontId="39" fillId="74" borderId="43" xfId="26" applyNumberFormat="1" applyFont="1" applyFill="1" applyBorder="1" applyAlignment="1">
      <alignment horizontal="center" vertical="center" wrapText="1"/>
    </xf>
    <xf numFmtId="175" fontId="39" fillId="74" borderId="39" xfId="26" applyNumberFormat="1" applyFont="1" applyFill="1" applyBorder="1" applyAlignment="1">
      <alignment horizontal="center" vertical="center" wrapText="1"/>
    </xf>
    <xf numFmtId="175" fontId="39" fillId="74" borderId="41" xfId="26" applyNumberFormat="1" applyFont="1" applyFill="1" applyBorder="1" applyAlignment="1">
      <alignment horizontal="center" vertical="center" wrapText="1"/>
    </xf>
    <xf numFmtId="0" fontId="39" fillId="74" borderId="69" xfId="0" applyFont="1" applyFill="1" applyBorder="1" applyAlignment="1">
      <alignment horizontal="center" vertical="center" wrapText="1"/>
    </xf>
    <xf numFmtId="14" fontId="39" fillId="72" borderId="40" xfId="7" applyNumberFormat="1" applyFont="1" applyFill="1" applyBorder="1" applyAlignment="1">
      <alignment horizontal="center" vertical="center" wrapText="1"/>
    </xf>
    <xf numFmtId="14" fontId="39" fillId="72" borderId="16" xfId="7" applyNumberFormat="1" applyFont="1" applyFill="1" applyBorder="1" applyAlignment="1">
      <alignment horizontal="center" vertical="center" wrapText="1"/>
    </xf>
    <xf numFmtId="14" fontId="39" fillId="74" borderId="40" xfId="7" applyNumberFormat="1" applyFont="1" applyFill="1" applyBorder="1" applyAlignment="1">
      <alignment horizontal="center" vertical="center" wrapText="1"/>
    </xf>
    <xf numFmtId="14" fontId="39" fillId="74" borderId="79" xfId="7" applyNumberFormat="1" applyFont="1" applyFill="1" applyBorder="1" applyAlignment="1">
      <alignment horizontal="center" vertical="center" wrapText="1"/>
    </xf>
    <xf numFmtId="0" fontId="94" fillId="0" borderId="30" xfId="0" applyFont="1" applyBorder="1" applyAlignment="1">
      <alignment horizontal="center" vertical="center" wrapText="1"/>
    </xf>
    <xf numFmtId="0" fontId="94" fillId="0" borderId="36" xfId="0" applyFont="1" applyBorder="1" applyAlignment="1">
      <alignment horizontal="center" vertical="center" wrapText="1"/>
    </xf>
    <xf numFmtId="0" fontId="94" fillId="0" borderId="47" xfId="0" applyFont="1" applyBorder="1" applyAlignment="1">
      <alignment horizontal="center" vertical="center" wrapText="1"/>
    </xf>
    <xf numFmtId="0" fontId="94" fillId="77" borderId="31" xfId="0" applyFont="1" applyFill="1" applyBorder="1" applyAlignment="1">
      <alignment horizontal="center" vertical="center" wrapText="1"/>
    </xf>
    <xf numFmtId="0" fontId="94" fillId="77" borderId="1" xfId="0" applyFont="1" applyFill="1" applyBorder="1" applyAlignment="1">
      <alignment horizontal="center" vertical="center" wrapText="1"/>
    </xf>
    <xf numFmtId="0" fontId="94" fillId="77" borderId="43" xfId="0" applyFont="1" applyFill="1" applyBorder="1" applyAlignment="1">
      <alignment horizontal="center" vertical="center" wrapText="1"/>
    </xf>
    <xf numFmtId="1" fontId="94" fillId="77" borderId="31" xfId="2" applyNumberFormat="1" applyFont="1" applyFill="1" applyBorder="1" applyAlignment="1">
      <alignment horizontal="center" vertical="center" wrapText="1"/>
    </xf>
    <xf numFmtId="1" fontId="94" fillId="77" borderId="1" xfId="2" applyNumberFormat="1" applyFont="1" applyFill="1" applyBorder="1" applyAlignment="1">
      <alignment horizontal="center" vertical="center" wrapText="1"/>
    </xf>
    <xf numFmtId="1" fontId="94" fillId="77" borderId="43" xfId="2" applyNumberFormat="1" applyFont="1" applyFill="1" applyBorder="1" applyAlignment="1">
      <alignment horizontal="center" vertical="center" wrapText="1"/>
    </xf>
    <xf numFmtId="0" fontId="39" fillId="71" borderId="30" xfId="0" applyFont="1" applyFill="1" applyBorder="1" applyAlignment="1">
      <alignment horizontal="center" vertical="center" wrapText="1"/>
    </xf>
    <xf numFmtId="0" fontId="39" fillId="71" borderId="36" xfId="0" applyFont="1" applyFill="1" applyBorder="1" applyAlignment="1">
      <alignment horizontal="center" vertical="center" wrapText="1"/>
    </xf>
    <xf numFmtId="0" fontId="39" fillId="71" borderId="47" xfId="0" applyFont="1" applyFill="1" applyBorder="1" applyAlignment="1">
      <alignment horizontal="center" vertical="center" wrapText="1"/>
    </xf>
    <xf numFmtId="0" fontId="39" fillId="71" borderId="31" xfId="0" applyFont="1" applyFill="1" applyBorder="1" applyAlignment="1">
      <alignment vertical="center" wrapText="1"/>
    </xf>
    <xf numFmtId="0" fontId="39" fillId="71" borderId="1" xfId="0" applyFont="1" applyFill="1" applyBorder="1" applyAlignment="1">
      <alignment vertical="center" wrapText="1"/>
    </xf>
    <xf numFmtId="0" fontId="39" fillId="71" borderId="43" xfId="0" applyFont="1" applyFill="1" applyBorder="1" applyAlignment="1">
      <alignment vertical="center" wrapText="1"/>
    </xf>
    <xf numFmtId="0" fontId="39" fillId="71" borderId="31" xfId="0" applyFont="1" applyFill="1" applyBorder="1" applyAlignment="1">
      <alignment horizontal="left" vertical="center" wrapText="1"/>
    </xf>
    <xf numFmtId="0" fontId="39" fillId="71" borderId="1" xfId="0" applyFont="1" applyFill="1" applyBorder="1" applyAlignment="1">
      <alignment horizontal="left" vertical="center" wrapText="1"/>
    </xf>
    <xf numFmtId="0" fontId="39" fillId="71" borderId="43" xfId="0" applyFont="1" applyFill="1" applyBorder="1" applyAlignment="1">
      <alignment horizontal="left" vertical="center" wrapText="1"/>
    </xf>
    <xf numFmtId="1" fontId="94" fillId="74" borderId="31" xfId="2" applyNumberFormat="1" applyFont="1" applyFill="1" applyBorder="1" applyAlignment="1">
      <alignment horizontal="center" vertical="center" wrapText="1"/>
    </xf>
    <xf numFmtId="1" fontId="94" fillId="74" borderId="1" xfId="2" applyNumberFormat="1" applyFont="1" applyFill="1" applyBorder="1" applyAlignment="1">
      <alignment horizontal="center" vertical="center" wrapText="1"/>
    </xf>
    <xf numFmtId="1" fontId="94" fillId="74" borderId="43" xfId="2" applyNumberFormat="1" applyFont="1" applyFill="1" applyBorder="1" applyAlignment="1">
      <alignment horizontal="center" vertical="center" wrapText="1"/>
    </xf>
    <xf numFmtId="9" fontId="94" fillId="74" borderId="33" xfId="2" applyFont="1" applyFill="1" applyBorder="1" applyAlignment="1">
      <alignment horizontal="center" vertical="center" wrapText="1"/>
    </xf>
    <xf numFmtId="9" fontId="94" fillId="74" borderId="37" xfId="2" applyFont="1" applyFill="1" applyBorder="1" applyAlignment="1">
      <alignment horizontal="center" vertical="center" wrapText="1"/>
    </xf>
    <xf numFmtId="9" fontId="94" fillId="74" borderId="48" xfId="2" applyFont="1" applyFill="1" applyBorder="1" applyAlignment="1">
      <alignment horizontal="center" vertical="center" wrapText="1"/>
    </xf>
    <xf numFmtId="0" fontId="39" fillId="75" borderId="67" xfId="0" applyFont="1" applyFill="1" applyBorder="1" applyAlignment="1">
      <alignment horizontal="center" vertical="center" wrapText="1"/>
    </xf>
    <xf numFmtId="0" fontId="39" fillId="75" borderId="68" xfId="0" applyFont="1" applyFill="1" applyBorder="1" applyAlignment="1">
      <alignment horizontal="center" vertical="center" wrapText="1"/>
    </xf>
    <xf numFmtId="0" fontId="39" fillId="76" borderId="67" xfId="0" applyFont="1" applyFill="1" applyBorder="1" applyAlignment="1">
      <alignment horizontal="center" vertical="center" wrapText="1"/>
    </xf>
    <xf numFmtId="0" fontId="39" fillId="76" borderId="51" xfId="0" applyFont="1" applyFill="1" applyBorder="1" applyAlignment="1">
      <alignment horizontal="center" vertical="center" wrapText="1"/>
    </xf>
    <xf numFmtId="0" fontId="39" fillId="75" borderId="39" xfId="0" applyFont="1" applyFill="1" applyBorder="1" applyAlignment="1">
      <alignment horizontal="left" vertical="center" wrapText="1"/>
    </xf>
    <xf numFmtId="0" fontId="39" fillId="75" borderId="45" xfId="0" applyFont="1" applyFill="1" applyBorder="1" applyAlignment="1">
      <alignment horizontal="left" vertical="center" wrapText="1"/>
    </xf>
    <xf numFmtId="0" fontId="39" fillId="76" borderId="39" xfId="0" applyFont="1" applyFill="1" applyBorder="1" applyAlignment="1">
      <alignment horizontal="left" vertical="center" wrapText="1"/>
    </xf>
    <xf numFmtId="0" fontId="39" fillId="76" borderId="11" xfId="0" applyFont="1" applyFill="1" applyBorder="1" applyAlignment="1">
      <alignment horizontal="left" vertical="center" wrapText="1"/>
    </xf>
    <xf numFmtId="0" fontId="39" fillId="74" borderId="30" xfId="0" applyFont="1" applyFill="1" applyBorder="1" applyAlignment="1">
      <alignment horizontal="center" vertical="center" wrapText="1"/>
    </xf>
    <xf numFmtId="0" fontId="39" fillId="74" borderId="47" xfId="0" applyFont="1" applyFill="1" applyBorder="1" applyAlignment="1">
      <alignment horizontal="center" vertical="center" wrapText="1"/>
    </xf>
    <xf numFmtId="0" fontId="39" fillId="74" borderId="39" xfId="0" applyFont="1" applyFill="1" applyBorder="1" applyAlignment="1">
      <alignment vertical="center" wrapText="1"/>
    </xf>
    <xf numFmtId="0" fontId="39" fillId="74" borderId="45" xfId="0" applyFont="1" applyFill="1" applyBorder="1" applyAlignment="1">
      <alignment vertical="center" wrapText="1"/>
    </xf>
    <xf numFmtId="0" fontId="39" fillId="74" borderId="31" xfId="0" applyFont="1" applyFill="1" applyBorder="1" applyAlignment="1">
      <alignment horizontal="left" vertical="center" wrapText="1"/>
    </xf>
    <xf numFmtId="0" fontId="39" fillId="74" borderId="43" xfId="0" applyFont="1" applyFill="1" applyBorder="1" applyAlignment="1">
      <alignment horizontal="left" vertical="center" wrapText="1"/>
    </xf>
    <xf numFmtId="175" fontId="39" fillId="75" borderId="39" xfId="26" applyNumberFormat="1" applyFont="1" applyFill="1" applyBorder="1" applyAlignment="1">
      <alignment horizontal="center" vertical="center" wrapText="1"/>
    </xf>
    <xf numFmtId="175" fontId="39" fillId="75" borderId="45" xfId="26" applyNumberFormat="1" applyFont="1" applyFill="1" applyBorder="1" applyAlignment="1">
      <alignment horizontal="center" vertical="center" wrapText="1"/>
    </xf>
    <xf numFmtId="175" fontId="39" fillId="76" borderId="39" xfId="26" applyNumberFormat="1" applyFont="1" applyFill="1" applyBorder="1" applyAlignment="1">
      <alignment horizontal="center" vertical="center" wrapText="1"/>
    </xf>
    <xf numFmtId="175" fontId="39" fillId="76" borderId="45" xfId="26" applyNumberFormat="1" applyFont="1" applyFill="1" applyBorder="1" applyAlignment="1">
      <alignment horizontal="center" vertical="center" wrapText="1"/>
    </xf>
    <xf numFmtId="14" fontId="39" fillId="71" borderId="40" xfId="7" applyNumberFormat="1" applyFont="1" applyFill="1" applyBorder="1" applyAlignment="1">
      <alignment horizontal="center" vertical="center" wrapText="1"/>
    </xf>
    <xf numFmtId="14" fontId="39" fillId="71" borderId="16" xfId="7" applyNumberFormat="1" applyFont="1" applyFill="1" applyBorder="1" applyAlignment="1">
      <alignment horizontal="center" vertical="center" wrapText="1"/>
    </xf>
    <xf numFmtId="14" fontId="39" fillId="71" borderId="79" xfId="7" applyNumberFormat="1" applyFont="1" applyFill="1" applyBorder="1" applyAlignment="1">
      <alignment horizontal="center" vertical="center" wrapText="1"/>
    </xf>
    <xf numFmtId="175" fontId="39" fillId="71" borderId="39" xfId="26" applyNumberFormat="1" applyFont="1" applyFill="1" applyBorder="1" applyAlignment="1">
      <alignment horizontal="center" vertical="center" wrapText="1"/>
    </xf>
    <xf numFmtId="175" fontId="39" fillId="78" borderId="41" xfId="26" applyNumberFormat="1" applyFont="1" applyFill="1" applyBorder="1" applyAlignment="1">
      <alignment horizontal="center" vertical="center" wrapText="1"/>
    </xf>
    <xf numFmtId="0" fontId="39" fillId="78" borderId="69" xfId="0" applyFont="1" applyFill="1" applyBorder="1" applyAlignment="1">
      <alignment horizontal="center" vertical="center" wrapText="1"/>
    </xf>
    <xf numFmtId="9" fontId="94" fillId="77" borderId="33" xfId="2" applyFont="1" applyFill="1" applyBorder="1" applyAlignment="1">
      <alignment horizontal="center" vertical="center" wrapText="1"/>
    </xf>
    <xf numFmtId="9" fontId="94" fillId="77" borderId="37" xfId="2" applyFont="1" applyFill="1" applyBorder="1" applyAlignment="1">
      <alignment horizontal="center" vertical="center" wrapText="1"/>
    </xf>
    <xf numFmtId="9" fontId="94" fillId="77" borderId="48" xfId="2" applyFont="1" applyFill="1" applyBorder="1" applyAlignment="1">
      <alignment horizontal="center" vertical="center" wrapText="1"/>
    </xf>
    <xf numFmtId="0" fontId="39" fillId="78" borderId="30" xfId="0" applyFont="1" applyFill="1" applyBorder="1" applyAlignment="1">
      <alignment horizontal="center" vertical="center" wrapText="1"/>
    </xf>
    <xf numFmtId="0" fontId="39" fillId="78" borderId="47" xfId="0" applyFont="1" applyFill="1" applyBorder="1" applyAlignment="1">
      <alignment horizontal="center" vertical="center" wrapText="1"/>
    </xf>
    <xf numFmtId="0" fontId="39" fillId="78" borderId="31" xfId="0" applyFont="1" applyFill="1" applyBorder="1" applyAlignment="1">
      <alignment horizontal="left" vertical="center" wrapText="1"/>
    </xf>
    <xf numFmtId="0" fontId="39" fillId="78" borderId="43" xfId="0" applyFont="1" applyFill="1" applyBorder="1" applyAlignment="1">
      <alignment horizontal="left" vertical="center" wrapText="1"/>
    </xf>
    <xf numFmtId="0" fontId="39" fillId="78" borderId="31" xfId="0" applyFont="1" applyFill="1" applyBorder="1" applyAlignment="1">
      <alignment horizontal="center" vertical="center" wrapText="1"/>
    </xf>
    <xf numFmtId="0" fontId="39" fillId="78" borderId="43" xfId="0" applyFont="1" applyFill="1" applyBorder="1" applyAlignment="1">
      <alignment horizontal="center" vertical="center" wrapText="1"/>
    </xf>
    <xf numFmtId="0" fontId="39" fillId="70" borderId="30" xfId="0" applyFont="1" applyFill="1" applyBorder="1" applyAlignment="1">
      <alignment horizontal="center" vertical="center" wrapText="1"/>
    </xf>
    <xf numFmtId="0" fontId="39" fillId="70" borderId="36" xfId="0" applyFont="1" applyFill="1" applyBorder="1" applyAlignment="1">
      <alignment horizontal="center" vertical="center" wrapText="1"/>
    </xf>
    <xf numFmtId="0" fontId="39" fillId="70" borderId="47" xfId="0" applyFont="1" applyFill="1" applyBorder="1" applyAlignment="1">
      <alignment horizontal="center" vertical="center" wrapText="1"/>
    </xf>
    <xf numFmtId="0" fontId="39" fillId="70" borderId="31" xfId="0" applyFont="1" applyFill="1" applyBorder="1" applyAlignment="1">
      <alignment horizontal="left" vertical="center" wrapText="1"/>
    </xf>
    <xf numFmtId="0" fontId="39" fillId="70" borderId="1" xfId="0" applyFont="1" applyFill="1" applyBorder="1" applyAlignment="1">
      <alignment horizontal="left" vertical="center" wrapText="1"/>
    </xf>
    <xf numFmtId="0" fontId="39" fillId="70" borderId="43" xfId="0" applyFont="1" applyFill="1" applyBorder="1" applyAlignment="1">
      <alignment horizontal="left" vertical="center" wrapText="1"/>
    </xf>
    <xf numFmtId="0" fontId="39" fillId="70" borderId="31" xfId="0" applyFont="1" applyFill="1" applyBorder="1" applyAlignment="1">
      <alignment horizontal="center" vertical="center" wrapText="1"/>
    </xf>
    <xf numFmtId="0" fontId="39" fillId="70" borderId="1" xfId="0" applyFont="1" applyFill="1" applyBorder="1" applyAlignment="1">
      <alignment horizontal="center" vertical="center" wrapText="1"/>
    </xf>
    <xf numFmtId="0" fontId="39" fillId="70" borderId="43" xfId="0" applyFont="1" applyFill="1" applyBorder="1" applyAlignment="1">
      <alignment horizontal="center" vertical="center" wrapText="1"/>
    </xf>
    <xf numFmtId="9" fontId="39" fillId="70" borderId="31" xfId="0" applyNumberFormat="1" applyFont="1" applyFill="1" applyBorder="1" applyAlignment="1">
      <alignment horizontal="center" vertical="center" wrapText="1"/>
    </xf>
    <xf numFmtId="175" fontId="39" fillId="70" borderId="41" xfId="26" applyNumberFormat="1" applyFont="1" applyFill="1" applyBorder="1" applyAlignment="1">
      <alignment horizontal="center" vertical="center" wrapText="1"/>
    </xf>
    <xf numFmtId="0" fontId="39" fillId="70" borderId="42" xfId="0" applyFont="1" applyFill="1" applyBorder="1" applyAlignment="1">
      <alignment horizontal="center" vertical="center" wrapText="1"/>
    </xf>
    <xf numFmtId="0" fontId="39" fillId="70" borderId="69" xfId="0" applyFont="1" applyFill="1" applyBorder="1" applyAlignment="1">
      <alignment horizontal="center" vertical="center" wrapText="1"/>
    </xf>
    <xf numFmtId="0" fontId="39" fillId="78" borderId="31" xfId="0" applyFont="1" applyFill="1" applyBorder="1" applyAlignment="1">
      <alignment vertical="center" wrapText="1"/>
    </xf>
    <xf numFmtId="0" fontId="39" fillId="78" borderId="43" xfId="0" applyFont="1" applyFill="1" applyBorder="1" applyAlignment="1">
      <alignment vertical="center" wrapText="1"/>
    </xf>
    <xf numFmtId="10" fontId="39" fillId="78" borderId="31" xfId="26" applyNumberFormat="1" applyFont="1" applyFill="1" applyBorder="1" applyAlignment="1">
      <alignment horizontal="center" vertical="center" wrapText="1"/>
    </xf>
    <xf numFmtId="10" fontId="39" fillId="78" borderId="43" xfId="26" applyNumberFormat="1" applyFont="1" applyFill="1" applyBorder="1" applyAlignment="1">
      <alignment horizontal="center" vertical="center" wrapText="1"/>
    </xf>
    <xf numFmtId="14" fontId="39" fillId="78" borderId="40" xfId="7" applyNumberFormat="1" applyFont="1" applyFill="1" applyBorder="1" applyAlignment="1">
      <alignment horizontal="center" vertical="center" wrapText="1"/>
    </xf>
    <xf numFmtId="14" fontId="39" fillId="78" borderId="79" xfId="7" applyNumberFormat="1" applyFont="1" applyFill="1" applyBorder="1" applyAlignment="1">
      <alignment horizontal="center" vertical="center" wrapText="1"/>
    </xf>
    <xf numFmtId="14" fontId="39" fillId="70" borderId="40" xfId="0" applyNumberFormat="1" applyFont="1" applyFill="1" applyBorder="1" applyAlignment="1">
      <alignment horizontal="center" vertical="center" wrapText="1"/>
    </xf>
    <xf numFmtId="0" fontId="39" fillId="70" borderId="16" xfId="0" applyFont="1" applyFill="1" applyBorder="1" applyAlignment="1">
      <alignment horizontal="center" vertical="center" wrapText="1"/>
    </xf>
    <xf numFmtId="0" fontId="39" fillId="70" borderId="79" xfId="0" applyFont="1" applyFill="1" applyBorder="1" applyAlignment="1">
      <alignment horizontal="center" vertical="center" wrapText="1"/>
    </xf>
    <xf numFmtId="175" fontId="39" fillId="78" borderId="39" xfId="26" applyNumberFormat="1" applyFont="1" applyFill="1" applyBorder="1" applyAlignment="1">
      <alignment horizontal="center" vertical="center" wrapText="1"/>
    </xf>
    <xf numFmtId="0" fontId="39" fillId="78" borderId="45" xfId="0" applyFont="1" applyFill="1" applyBorder="1" applyAlignment="1">
      <alignment horizontal="center" vertical="center" wrapText="1"/>
    </xf>
    <xf numFmtId="175" fontId="39" fillId="72" borderId="41" xfId="26" applyNumberFormat="1" applyFont="1" applyFill="1" applyBorder="1" applyAlignment="1">
      <alignment horizontal="center" vertical="center" wrapText="1"/>
    </xf>
    <xf numFmtId="0" fontId="39" fillId="72" borderId="42" xfId="0" applyFont="1" applyFill="1" applyBorder="1" applyAlignment="1">
      <alignment horizontal="center" vertical="center" wrapText="1"/>
    </xf>
    <xf numFmtId="0" fontId="39" fillId="72" borderId="69" xfId="0" applyFont="1" applyFill="1" applyBorder="1" applyAlignment="1">
      <alignment horizontal="center" vertical="center" wrapText="1"/>
    </xf>
    <xf numFmtId="0" fontId="94" fillId="0" borderId="4" xfId="0" applyFont="1" applyBorder="1" applyAlignment="1">
      <alignment horizontal="center" vertical="center" wrapText="1"/>
    </xf>
    <xf numFmtId="0" fontId="94" fillId="0" borderId="63" xfId="0" applyFont="1" applyBorder="1" applyAlignment="1">
      <alignment horizontal="center" vertical="center" wrapText="1"/>
    </xf>
    <xf numFmtId="0" fontId="94" fillId="0" borderId="64" xfId="0" applyFont="1" applyBorder="1" applyAlignment="1">
      <alignment horizontal="center" vertical="center" wrapText="1"/>
    </xf>
    <xf numFmtId="0" fontId="94" fillId="0" borderId="65" xfId="0" applyFont="1" applyBorder="1" applyAlignment="1">
      <alignment horizontal="center" vertical="center" wrapText="1"/>
    </xf>
    <xf numFmtId="0" fontId="94" fillId="20" borderId="31" xfId="0" applyFont="1" applyFill="1" applyBorder="1" applyAlignment="1">
      <alignment horizontal="center" vertical="center" wrapText="1"/>
    </xf>
    <xf numFmtId="0" fontId="94" fillId="20" borderId="1" xfId="0" applyFont="1" applyFill="1" applyBorder="1" applyAlignment="1">
      <alignment horizontal="center" vertical="center" wrapText="1"/>
    </xf>
    <xf numFmtId="0" fontId="94" fillId="20" borderId="43" xfId="0" applyFont="1" applyFill="1" applyBorder="1" applyAlignment="1">
      <alignment horizontal="center" vertical="center" wrapText="1"/>
    </xf>
    <xf numFmtId="0" fontId="94" fillId="20" borderId="30" xfId="0" applyFont="1" applyFill="1" applyBorder="1" applyAlignment="1">
      <alignment horizontal="center" vertical="center" wrapText="1"/>
    </xf>
    <xf numFmtId="0" fontId="94" fillId="20" borderId="36" xfId="0" applyFont="1" applyFill="1" applyBorder="1" applyAlignment="1">
      <alignment horizontal="center" vertical="center" wrapText="1"/>
    </xf>
    <xf numFmtId="0" fontId="94" fillId="20" borderId="47" xfId="0" applyFont="1" applyFill="1" applyBorder="1" applyAlignment="1">
      <alignment horizontal="center" vertical="center" wrapText="1"/>
    </xf>
    <xf numFmtId="0" fontId="39" fillId="70" borderId="31" xfId="0" applyFont="1" applyFill="1" applyBorder="1" applyAlignment="1">
      <alignment vertical="center" wrapText="1"/>
    </xf>
    <xf numFmtId="0" fontId="39" fillId="70" borderId="1" xfId="0" applyFont="1" applyFill="1" applyBorder="1" applyAlignment="1">
      <alignment vertical="center" wrapText="1"/>
    </xf>
    <xf numFmtId="0" fontId="39" fillId="70" borderId="43" xfId="0" applyFont="1" applyFill="1" applyBorder="1" applyAlignment="1">
      <alignment vertical="center" wrapText="1"/>
    </xf>
    <xf numFmtId="10" fontId="39" fillId="70" borderId="31" xfId="26" applyNumberFormat="1" applyFont="1" applyFill="1" applyBorder="1" applyAlignment="1">
      <alignment horizontal="center" vertical="center" wrapText="1"/>
    </xf>
    <xf numFmtId="10" fontId="39" fillId="70" borderId="1" xfId="26" applyNumberFormat="1" applyFont="1" applyFill="1" applyBorder="1" applyAlignment="1">
      <alignment horizontal="center" vertical="center" wrapText="1"/>
    </xf>
    <xf numFmtId="10" fontId="39" fillId="70" borderId="43" xfId="26" applyNumberFormat="1" applyFont="1" applyFill="1" applyBorder="1" applyAlignment="1">
      <alignment horizontal="center" vertical="center" wrapText="1"/>
    </xf>
    <xf numFmtId="175" fontId="39" fillId="70" borderId="39" xfId="26" applyNumberFormat="1" applyFont="1" applyFill="1" applyBorder="1" applyAlignment="1">
      <alignment horizontal="center" vertical="center" wrapText="1"/>
    </xf>
    <xf numFmtId="0" fontId="39" fillId="70" borderId="11" xfId="0" applyFont="1" applyFill="1" applyBorder="1" applyAlignment="1">
      <alignment horizontal="center" vertical="center" wrapText="1"/>
    </xf>
    <xf numFmtId="0" fontId="39" fillId="70" borderId="45" xfId="0" applyFont="1" applyFill="1" applyBorder="1" applyAlignment="1">
      <alignment horizontal="center" vertical="center" wrapText="1"/>
    </xf>
    <xf numFmtId="14" fontId="39" fillId="65" borderId="32" xfId="7" applyNumberFormat="1" applyFont="1" applyFill="1" applyBorder="1" applyAlignment="1">
      <alignment horizontal="center" vertical="center" wrapText="1"/>
    </xf>
    <xf numFmtId="14" fontId="39" fillId="65" borderId="4" xfId="7" applyNumberFormat="1" applyFont="1" applyFill="1" applyBorder="1" applyAlignment="1">
      <alignment horizontal="center" vertical="center" wrapText="1"/>
    </xf>
    <xf numFmtId="14" fontId="39" fillId="65" borderId="46" xfId="7" applyNumberFormat="1" applyFont="1" applyFill="1" applyBorder="1" applyAlignment="1">
      <alignment horizontal="center" vertical="center" wrapText="1"/>
    </xf>
    <xf numFmtId="0" fontId="39" fillId="61" borderId="51" xfId="0" applyFont="1" applyFill="1" applyBorder="1" applyAlignment="1">
      <alignment horizontal="center" vertical="center" wrapText="1"/>
    </xf>
    <xf numFmtId="0" fontId="39" fillId="61" borderId="68" xfId="0" applyFont="1" applyFill="1" applyBorder="1" applyAlignment="1">
      <alignment horizontal="center" vertical="center" wrapText="1"/>
    </xf>
    <xf numFmtId="0" fontId="94" fillId="69" borderId="39" xfId="0" applyFont="1" applyFill="1" applyBorder="1" applyAlignment="1">
      <alignment horizontal="center" vertical="center" wrapText="1"/>
    </xf>
    <xf numFmtId="0" fontId="94" fillId="69" borderId="45" xfId="0" applyFont="1" applyFill="1" applyBorder="1" applyAlignment="1">
      <alignment horizontal="center" vertical="center" wrapText="1"/>
    </xf>
    <xf numFmtId="0" fontId="94" fillId="20" borderId="39" xfId="0" applyFont="1" applyFill="1" applyBorder="1" applyAlignment="1">
      <alignment horizontal="center" vertical="center" wrapText="1"/>
    </xf>
    <xf numFmtId="0" fontId="94" fillId="20" borderId="11" xfId="0" applyFont="1" applyFill="1" applyBorder="1" applyAlignment="1">
      <alignment horizontal="center" vertical="center" wrapText="1"/>
    </xf>
    <xf numFmtId="0" fontId="94" fillId="20" borderId="45" xfId="0" applyFont="1" applyFill="1" applyBorder="1" applyAlignment="1">
      <alignment horizontal="center" vertical="center" wrapText="1"/>
    </xf>
    <xf numFmtId="1" fontId="94" fillId="69" borderId="39" xfId="2" applyNumberFormat="1" applyFont="1" applyFill="1" applyBorder="1" applyAlignment="1">
      <alignment horizontal="center" vertical="center" wrapText="1"/>
    </xf>
    <xf numFmtId="1" fontId="94" fillId="69" borderId="45" xfId="2" applyNumberFormat="1" applyFont="1" applyFill="1" applyBorder="1" applyAlignment="1">
      <alignment horizontal="center" vertical="center" wrapText="1"/>
    </xf>
    <xf numFmtId="1" fontId="94" fillId="20" borderId="39" xfId="2" applyNumberFormat="1" applyFont="1" applyFill="1" applyBorder="1" applyAlignment="1">
      <alignment horizontal="center" vertical="center" wrapText="1"/>
    </xf>
    <xf numFmtId="1" fontId="94" fillId="20" borderId="11" xfId="2" applyNumberFormat="1" applyFont="1" applyFill="1" applyBorder="1" applyAlignment="1">
      <alignment horizontal="center" vertical="center" wrapText="1"/>
    </xf>
    <xf numFmtId="1" fontId="94" fillId="20" borderId="45" xfId="2" applyNumberFormat="1" applyFont="1" applyFill="1" applyBorder="1" applyAlignment="1">
      <alignment horizontal="center" vertical="center" wrapText="1"/>
    </xf>
    <xf numFmtId="9" fontId="94" fillId="20" borderId="41" xfId="2" applyFont="1" applyFill="1" applyBorder="1" applyAlignment="1">
      <alignment horizontal="center" vertical="center" wrapText="1"/>
    </xf>
    <xf numFmtId="9" fontId="94" fillId="20" borderId="42" xfId="2" applyFont="1" applyFill="1" applyBorder="1" applyAlignment="1">
      <alignment horizontal="center" vertical="center" wrapText="1"/>
    </xf>
    <xf numFmtId="9" fontId="94" fillId="20" borderId="69" xfId="2" applyFont="1" applyFill="1" applyBorder="1" applyAlignment="1">
      <alignment horizontal="center" vertical="center" wrapText="1"/>
    </xf>
    <xf numFmtId="9" fontId="94" fillId="69" borderId="41" xfId="2" applyFont="1" applyFill="1" applyBorder="1" applyAlignment="1">
      <alignment horizontal="center" vertical="center" wrapText="1"/>
    </xf>
    <xf numFmtId="9" fontId="94" fillId="69" borderId="69" xfId="2" applyFont="1" applyFill="1" applyBorder="1" applyAlignment="1">
      <alignment horizontal="center" vertical="center" wrapText="1"/>
    </xf>
    <xf numFmtId="10" fontId="39" fillId="75" borderId="39" xfId="26" applyNumberFormat="1" applyFont="1" applyFill="1" applyBorder="1" applyAlignment="1">
      <alignment horizontal="center" vertical="center" wrapText="1"/>
    </xf>
    <xf numFmtId="10" fontId="39" fillId="75" borderId="45" xfId="26" applyNumberFormat="1" applyFont="1" applyFill="1" applyBorder="1" applyAlignment="1">
      <alignment horizontal="center" vertical="center" wrapText="1"/>
    </xf>
    <xf numFmtId="10" fontId="39" fillId="76" borderId="39" xfId="26" applyNumberFormat="1" applyFont="1" applyFill="1" applyBorder="1" applyAlignment="1">
      <alignment horizontal="center" vertical="center" wrapText="1"/>
    </xf>
    <xf numFmtId="10" fontId="39" fillId="76" borderId="11" xfId="26" applyNumberFormat="1" applyFont="1" applyFill="1" applyBorder="1" applyAlignment="1">
      <alignment horizontal="center" vertical="center" wrapText="1"/>
    </xf>
    <xf numFmtId="14" fontId="39" fillId="75" borderId="40" xfId="7" applyNumberFormat="1" applyFont="1" applyFill="1" applyBorder="1" applyAlignment="1">
      <alignment horizontal="center" vertical="center" wrapText="1"/>
    </xf>
    <xf numFmtId="14" fontId="39" fillId="75" borderId="79" xfId="7" applyNumberFormat="1" applyFont="1" applyFill="1" applyBorder="1" applyAlignment="1">
      <alignment horizontal="center" vertical="center" wrapText="1"/>
    </xf>
    <xf numFmtId="14" fontId="39" fillId="76" borderId="40" xfId="7" applyNumberFormat="1" applyFont="1" applyFill="1" applyBorder="1" applyAlignment="1">
      <alignment horizontal="center" vertical="center" wrapText="1"/>
    </xf>
    <xf numFmtId="14" fontId="39" fillId="76" borderId="16" xfId="7" applyNumberFormat="1" applyFont="1" applyFill="1" applyBorder="1" applyAlignment="1">
      <alignment horizontal="center" vertical="center" wrapText="1"/>
    </xf>
    <xf numFmtId="0" fontId="12" fillId="0" borderId="150" xfId="0" applyFont="1" applyBorder="1" applyAlignment="1">
      <alignment horizontal="center" vertical="center" wrapText="1"/>
    </xf>
    <xf numFmtId="0" fontId="12" fillId="0" borderId="102" xfId="0" applyFont="1" applyBorder="1" applyAlignment="1">
      <alignment horizontal="center" vertical="center" wrapText="1"/>
    </xf>
    <xf numFmtId="0" fontId="12" fillId="0" borderId="88" xfId="0" applyFont="1" applyBorder="1" applyAlignment="1">
      <alignment horizontal="center" vertical="center" wrapText="1"/>
    </xf>
    <xf numFmtId="10" fontId="12" fillId="0" borderId="150" xfId="0" applyNumberFormat="1" applyFont="1" applyBorder="1" applyAlignment="1">
      <alignment horizontal="left" vertical="center" wrapText="1"/>
    </xf>
    <xf numFmtId="10" fontId="12" fillId="0" borderId="102" xfId="0" applyNumberFormat="1" applyFont="1" applyBorder="1" applyAlignment="1">
      <alignment horizontal="left" vertical="center" wrapText="1"/>
    </xf>
    <xf numFmtId="10" fontId="12" fillId="0" borderId="88" xfId="0" applyNumberFormat="1" applyFont="1" applyBorder="1" applyAlignment="1">
      <alignment horizontal="left" vertical="center" wrapText="1"/>
    </xf>
    <xf numFmtId="0" fontId="12" fillId="0" borderId="150" xfId="0" applyFont="1" applyBorder="1" applyAlignment="1">
      <alignment horizontal="left" vertical="center" wrapText="1"/>
    </xf>
    <xf numFmtId="0" fontId="12" fillId="0" borderId="102" xfId="0" applyFont="1" applyBorder="1" applyAlignment="1">
      <alignment horizontal="left" vertical="center" wrapText="1"/>
    </xf>
    <xf numFmtId="0" fontId="12" fillId="0" borderId="88" xfId="0" applyFont="1" applyBorder="1" applyAlignment="1">
      <alignment horizontal="left" vertical="center" wrapText="1"/>
    </xf>
    <xf numFmtId="0" fontId="0" fillId="0" borderId="87" xfId="0" applyBorder="1" applyAlignment="1">
      <alignment horizontal="center" vertical="center" wrapText="1"/>
    </xf>
    <xf numFmtId="9" fontId="18" fillId="0" borderId="87" xfId="0" applyNumberFormat="1" applyFont="1" applyBorder="1" applyAlignment="1">
      <alignment horizontal="center" vertical="center" textRotation="90" wrapText="1"/>
    </xf>
    <xf numFmtId="0" fontId="0" fillId="0" borderId="150" xfId="0" applyBorder="1" applyAlignment="1">
      <alignment horizontal="center" vertical="center" wrapText="1"/>
    </xf>
    <xf numFmtId="0" fontId="0" fillId="0" borderId="102" xfId="0" applyBorder="1" applyAlignment="1">
      <alignment horizontal="center" vertical="center" wrapText="1"/>
    </xf>
    <xf numFmtId="0" fontId="0" fillId="0" borderId="88" xfId="0" applyBorder="1" applyAlignment="1">
      <alignment horizontal="center" vertical="center" wrapText="1"/>
    </xf>
    <xf numFmtId="0" fontId="18" fillId="15" borderId="1" xfId="0" applyFont="1" applyFill="1" applyBorder="1" applyAlignment="1">
      <alignment horizontal="center" vertical="center" wrapText="1"/>
    </xf>
    <xf numFmtId="0" fontId="18" fillId="15" borderId="6" xfId="0" applyFont="1" applyFill="1" applyBorder="1" applyAlignment="1">
      <alignment horizontal="center" vertical="center" wrapText="1"/>
    </xf>
    <xf numFmtId="0" fontId="0" fillId="0" borderId="87" xfId="0" applyBorder="1" applyAlignment="1">
      <alignment horizontal="center" vertical="center"/>
    </xf>
    <xf numFmtId="0" fontId="9" fillId="0" borderId="150" xfId="0" applyFont="1" applyBorder="1" applyAlignment="1">
      <alignment horizontal="center" vertical="center" wrapText="1"/>
    </xf>
    <xf numFmtId="0" fontId="9" fillId="0" borderId="102" xfId="0" applyFont="1" applyBorder="1" applyAlignment="1">
      <alignment horizontal="center" vertical="center" wrapText="1"/>
    </xf>
    <xf numFmtId="0" fontId="9" fillId="0" borderId="88" xfId="0" applyFont="1" applyBorder="1" applyAlignment="1">
      <alignment horizontal="center" vertical="center" wrapText="1"/>
    </xf>
    <xf numFmtId="175" fontId="9" fillId="0" borderId="150" xfId="2" applyNumberFormat="1" applyFont="1" applyFill="1" applyBorder="1" applyAlignment="1">
      <alignment horizontal="center" vertical="center" wrapText="1"/>
    </xf>
    <xf numFmtId="175" fontId="9" fillId="0" borderId="102" xfId="2" applyNumberFormat="1" applyFont="1" applyFill="1" applyBorder="1" applyAlignment="1">
      <alignment horizontal="center" vertical="center" wrapText="1"/>
    </xf>
    <xf numFmtId="175" fontId="9" fillId="0" borderId="88" xfId="2" applyNumberFormat="1" applyFont="1" applyFill="1" applyBorder="1" applyAlignment="1">
      <alignment horizontal="center" vertical="center" wrapText="1"/>
    </xf>
    <xf numFmtId="0" fontId="9" fillId="16" borderId="1" xfId="0" applyFont="1" applyFill="1" applyBorder="1" applyAlignment="1">
      <alignment horizontal="center" vertical="center" wrapText="1"/>
    </xf>
    <xf numFmtId="0" fontId="18" fillId="25" borderId="1" xfId="0" applyFont="1" applyFill="1" applyBorder="1" applyAlignment="1">
      <alignment horizontal="center" vertical="center" wrapText="1"/>
    </xf>
    <xf numFmtId="0" fontId="18" fillId="25" borderId="6" xfId="0" applyFont="1" applyFill="1" applyBorder="1" applyAlignment="1">
      <alignment horizontal="center" vertical="center" wrapText="1"/>
    </xf>
    <xf numFmtId="0" fontId="18" fillId="15" borderId="7" xfId="0" applyFont="1" applyFill="1" applyBorder="1" applyAlignment="1">
      <alignment horizontal="center" vertical="center" wrapText="1"/>
    </xf>
    <xf numFmtId="0" fontId="18" fillId="15" borderId="9" xfId="0" applyFont="1" applyFill="1" applyBorder="1" applyAlignment="1">
      <alignment horizontal="center" vertical="center" wrapText="1"/>
    </xf>
    <xf numFmtId="0" fontId="18" fillId="15" borderId="16" xfId="0" applyFont="1" applyFill="1" applyBorder="1" applyAlignment="1">
      <alignment horizontal="center" vertical="center" wrapText="1"/>
    </xf>
    <xf numFmtId="0" fontId="18" fillId="15" borderId="17"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 xfId="0" applyFont="1" applyFill="1" applyBorder="1" applyAlignment="1">
      <alignment horizontal="center" vertical="center"/>
    </xf>
    <xf numFmtId="0" fontId="63" fillId="2" borderId="4" xfId="0" applyFont="1" applyFill="1" applyBorder="1" applyAlignment="1">
      <alignment horizontal="center" vertical="center" wrapText="1"/>
    </xf>
    <xf numFmtId="0" fontId="63" fillId="2" borderId="10" xfId="0" applyFont="1" applyFill="1" applyBorder="1" applyAlignment="1">
      <alignment horizontal="center" vertical="center" wrapText="1"/>
    </xf>
    <xf numFmtId="0" fontId="63" fillId="2" borderId="5" xfId="0" applyFont="1" applyFill="1" applyBorder="1" applyAlignment="1">
      <alignment horizontal="center" vertical="center" wrapText="1"/>
    </xf>
    <xf numFmtId="0" fontId="63" fillId="2" borderId="1" xfId="0" applyFont="1" applyFill="1" applyBorder="1" applyAlignment="1">
      <alignment horizontal="center" vertical="center"/>
    </xf>
    <xf numFmtId="0" fontId="63" fillId="2" borderId="1" xfId="0" applyFont="1" applyFill="1" applyBorder="1" applyAlignment="1">
      <alignment horizontal="center" vertical="center" wrapText="1"/>
    </xf>
  </cellXfs>
  <cellStyles count="996">
    <cellStyle name="20% - Énfasis1" xfId="45" builtinId="30" customBuiltin="1"/>
    <cellStyle name="20% - Énfasis1 2" xfId="115" xr:uid="{3275C06A-BB66-4605-A703-68E1B52C8F89}"/>
    <cellStyle name="20% - Énfasis2" xfId="49" builtinId="34" customBuiltin="1"/>
    <cellStyle name="20% - Énfasis2 2" xfId="119" xr:uid="{854C78C9-E52B-47A9-9E02-AC8B6C2DDDE4}"/>
    <cellStyle name="20% - Énfasis3" xfId="53" builtinId="38" customBuiltin="1"/>
    <cellStyle name="20% - Énfasis3 2" xfId="123" xr:uid="{5D6D33E9-BE28-4392-915A-A77DC31D5F85}"/>
    <cellStyle name="20% - Énfasis4" xfId="57" builtinId="42" customBuiltin="1"/>
    <cellStyle name="20% - Énfasis4 2" xfId="127" xr:uid="{B2975E95-EBA7-4113-B8C9-BCDE6DC6C15B}"/>
    <cellStyle name="20% - Énfasis5" xfId="61" builtinId="46" customBuiltin="1"/>
    <cellStyle name="20% - Énfasis5 2" xfId="131" xr:uid="{CB676AF6-0240-4C09-81E8-DA03A84E8B5D}"/>
    <cellStyle name="20% - Énfasis6" xfId="65" builtinId="50" customBuiltin="1"/>
    <cellStyle name="20% - Énfasis6 2" xfId="135" xr:uid="{A62C2C30-19EF-45FF-A648-611813F89097}"/>
    <cellStyle name="40% - Énfasis1" xfId="46" builtinId="31" customBuiltin="1"/>
    <cellStyle name="40% - Énfasis1 2" xfId="116" xr:uid="{6CE65909-6C08-442C-8D48-892D5993CE9D}"/>
    <cellStyle name="40% - Énfasis2" xfId="50" builtinId="35" customBuiltin="1"/>
    <cellStyle name="40% - Énfasis2 2" xfId="120" xr:uid="{A6D40D78-7DD3-49F1-A184-1A4CD60B3C99}"/>
    <cellStyle name="40% - Énfasis3" xfId="54" builtinId="39" customBuiltin="1"/>
    <cellStyle name="40% - Énfasis3 2" xfId="124" xr:uid="{474DE238-C450-4EB6-B206-38F2CCE0DB21}"/>
    <cellStyle name="40% - Énfasis4" xfId="58" builtinId="43" customBuiltin="1"/>
    <cellStyle name="40% - Énfasis4 2" xfId="128" xr:uid="{B42FE1C8-C9C1-4470-BDC8-30CBF24A64F7}"/>
    <cellStyle name="40% - Énfasis5" xfId="62" builtinId="47" customBuiltin="1"/>
    <cellStyle name="40% - Énfasis5 2" xfId="132" xr:uid="{0A2E62F6-DD91-46C6-B02A-68FC65155225}"/>
    <cellStyle name="40% - Énfasis6" xfId="66" builtinId="51" customBuiltin="1"/>
    <cellStyle name="40% - Énfasis6 2" xfId="136" xr:uid="{E3AF2677-92E9-4276-BC0C-B0CEB2B75E02}"/>
    <cellStyle name="60% - Énfasis1" xfId="47" builtinId="32" customBuiltin="1"/>
    <cellStyle name="60% - Énfasis1 2" xfId="117" xr:uid="{76FCF161-9AA5-499F-86D5-AD3E415CE2F4}"/>
    <cellStyle name="60% - Énfasis2" xfId="51" builtinId="36" customBuiltin="1"/>
    <cellStyle name="60% - Énfasis2 2" xfId="121" xr:uid="{EF0C9557-1C48-4CE5-9246-4679AEF463C8}"/>
    <cellStyle name="60% - Énfasis3" xfId="55" builtinId="40" customBuiltin="1"/>
    <cellStyle name="60% - Énfasis3 2" xfId="125" xr:uid="{AB172083-36BB-44FC-8BFC-7C2B0259C846}"/>
    <cellStyle name="60% - Énfasis4" xfId="59" builtinId="44" customBuiltin="1"/>
    <cellStyle name="60% - Énfasis4 2" xfId="129" xr:uid="{7DEA8DA3-ACE7-4478-9A31-6BCA991FC823}"/>
    <cellStyle name="60% - Énfasis5" xfId="63" builtinId="48" customBuiltin="1"/>
    <cellStyle name="60% - Énfasis5 2" xfId="133" xr:uid="{F5ECE0A5-2B59-4F00-96C3-E40996568592}"/>
    <cellStyle name="60% - Énfasis6" xfId="67" builtinId="52" customBuiltin="1"/>
    <cellStyle name="60% - Énfasis6 2" xfId="137" xr:uid="{C9F2D7B0-5509-47D4-8A27-0993C6B6C922}"/>
    <cellStyle name="BodyStyle" xfId="98" xr:uid="{DF933337-BDA1-4B8A-BC9A-BB45D755EB53}"/>
    <cellStyle name="Bueno" xfId="32" builtinId="26" customBuiltin="1"/>
    <cellStyle name="Bueno 2" xfId="102" xr:uid="{0955C4D7-8140-4284-BFA7-A63908B5BE5E}"/>
    <cellStyle name="Cálculo" xfId="37" builtinId="22" customBuiltin="1"/>
    <cellStyle name="Cálculo 2" xfId="107" xr:uid="{4AA06E49-D1D8-4278-83C7-9F467CB4D56F}"/>
    <cellStyle name="Celda de comprobación" xfId="39" builtinId="23" customBuiltin="1"/>
    <cellStyle name="Celda de comprobación 2" xfId="109" xr:uid="{5DA04C73-A523-4A91-AFB3-853E32D7919A}"/>
    <cellStyle name="Celda vinculada" xfId="38" builtinId="24" customBuiltin="1"/>
    <cellStyle name="Celda vinculada 2" xfId="108" xr:uid="{39D6E746-6AD2-4C24-BF36-20C65B4B6021}"/>
    <cellStyle name="Encabezado 1" xfId="28" builtinId="16" customBuiltin="1"/>
    <cellStyle name="Encabezado 4" xfId="31" builtinId="19" customBuiltin="1"/>
    <cellStyle name="Énfasis1" xfId="44" builtinId="29" customBuiltin="1"/>
    <cellStyle name="Énfasis1 2" xfId="114" xr:uid="{C897C68B-B08E-4A7F-8430-2D0D522181B1}"/>
    <cellStyle name="Énfasis2" xfId="48" builtinId="33" customBuiltin="1"/>
    <cellStyle name="Énfasis2 2" xfId="118" xr:uid="{A6020181-C7F1-4469-8DA2-7ABCA5F64D04}"/>
    <cellStyle name="Énfasis3" xfId="52" builtinId="37" customBuiltin="1"/>
    <cellStyle name="Énfasis3 2" xfId="122" xr:uid="{C200B9ED-6BA0-485E-A4CC-5A379A694ED3}"/>
    <cellStyle name="Énfasis4" xfId="56" builtinId="41" customBuiltin="1"/>
    <cellStyle name="Énfasis4 2" xfId="126" xr:uid="{7CE5045A-7F3A-40FD-A5EF-12033BDBFBD9}"/>
    <cellStyle name="Énfasis5" xfId="60" builtinId="45" customBuiltin="1"/>
    <cellStyle name="Énfasis5 2" xfId="130" xr:uid="{7B27FEB3-32C3-4336-8DDF-B7C0890A5ACE}"/>
    <cellStyle name="Énfasis6" xfId="64" builtinId="49" customBuiltin="1"/>
    <cellStyle name="Énfasis6 2" xfId="134" xr:uid="{FDF74F06-AA50-4E9D-B2BF-BD2529487FD8}"/>
    <cellStyle name="Entrada" xfId="35" builtinId="20" customBuiltin="1"/>
    <cellStyle name="Entrada 2" xfId="105" xr:uid="{5BA3A9A2-1652-47D5-856B-77A7B4C13548}"/>
    <cellStyle name="Hipervínculo" xfId="4" builtinId="8"/>
    <cellStyle name="Incorrecto" xfId="33" builtinId="27" customBuiltin="1"/>
    <cellStyle name="Incorrecto 2" xfId="103" xr:uid="{E62B48E1-733B-4B5E-B137-05B72B084075}"/>
    <cellStyle name="Millares" xfId="3" builtinId="3"/>
    <cellStyle name="Millares [0]" xfId="18" builtinId="6"/>
    <cellStyle name="Millares [0] 10" xfId="72" xr:uid="{4F95ECA7-7A20-44A4-AE7E-3EC4BCD7C17E}"/>
    <cellStyle name="Millares [0] 10 2" xfId="341" xr:uid="{2A316877-23C8-4BA1-8DC2-925D4A981663}"/>
    <cellStyle name="Millares [0] 10 2 2" xfId="791" xr:uid="{3CDCBCB2-ECFE-42B1-8CE6-FF0F8F3DB7A1}"/>
    <cellStyle name="Millares [0] 10 3" xfId="568" xr:uid="{DFAA566E-457A-4719-A9D7-74C281FC3CDE}"/>
    <cellStyle name="Millares [0] 11" xfId="327" xr:uid="{0ECD3854-AEF0-483E-912E-5B29448A3C79}"/>
    <cellStyle name="Millares [0] 11 2" xfId="777" xr:uid="{5361BCA6-355C-4021-A125-212A8047BB00}"/>
    <cellStyle name="Millares [0] 12" xfId="556" xr:uid="{0618CF7E-5C7E-4293-B063-1424F341762C}"/>
    <cellStyle name="Millares [0] 2" xfId="24" xr:uid="{00000000-0005-0000-0000-000003000000}"/>
    <cellStyle name="Millares [0] 2 10" xfId="333" xr:uid="{B5212AA2-B01D-4CB1-83CC-8CDDC90235BA}"/>
    <cellStyle name="Millares [0] 2 10 2" xfId="783" xr:uid="{EC5B8EAD-6F99-43F3-9246-F356863D4817}"/>
    <cellStyle name="Millares [0] 2 11" xfId="562" xr:uid="{F17DDCF2-630C-4750-890B-F39B88CC642D}"/>
    <cellStyle name="Millares [0] 2 2" xfId="84" xr:uid="{D3BA8C41-3651-4215-877F-C650E4894143}"/>
    <cellStyle name="Millares [0] 2 2 2" xfId="159" xr:uid="{F9DDB78C-5968-4B48-9497-4EC468DE4DCA}"/>
    <cellStyle name="Millares [0] 2 2 2 2" xfId="383" xr:uid="{0A2E1DCB-12F9-42EF-9D16-D5BB00D5D3DC}"/>
    <cellStyle name="Millares [0] 2 2 2 2 2" xfId="833" xr:uid="{6CEAE787-1A6E-4526-BF3C-03A2576BAD86}"/>
    <cellStyle name="Millares [0] 2 2 2 3" xfId="610" xr:uid="{1F44A962-C562-4845-8512-8BACFCFEE126}"/>
    <cellStyle name="Millares [0] 2 2 3" xfId="188" xr:uid="{D7616388-23D0-450E-9C29-FD9ED8C8AC0D}"/>
    <cellStyle name="Millares [0] 2 2 3 2" xfId="412" xr:uid="{0A179DFE-B010-4268-AFB9-DAED22C4B3BF}"/>
    <cellStyle name="Millares [0] 2 2 3 2 2" xfId="862" xr:uid="{4769F019-6362-4F68-8A5A-B4F4E816A244}"/>
    <cellStyle name="Millares [0] 2 2 3 3" xfId="639" xr:uid="{41A50A34-7DD8-477E-93B2-3B7DFCBE13A5}"/>
    <cellStyle name="Millares [0] 2 2 4" xfId="218" xr:uid="{94DF439C-1393-4526-BFCF-5E359424BB3D}"/>
    <cellStyle name="Millares [0] 2 2 4 2" xfId="442" xr:uid="{4911F1FD-CFEA-4386-83CC-8221EE2CFE6F}"/>
    <cellStyle name="Millares [0] 2 2 4 2 2" xfId="892" xr:uid="{A1973257-AB5D-4A55-B527-987DF66728B9}"/>
    <cellStyle name="Millares [0] 2 2 4 3" xfId="669" xr:uid="{8A6D65EA-A53F-404D-B5EE-18C81133D4D3}"/>
    <cellStyle name="Millares [0] 2 2 5" xfId="247" xr:uid="{485B7D9E-FF2D-487C-B744-694DD9E395EC}"/>
    <cellStyle name="Millares [0] 2 2 5 2" xfId="471" xr:uid="{53972797-E793-4540-85E8-1B8E59368195}"/>
    <cellStyle name="Millares [0] 2 2 5 2 2" xfId="921" xr:uid="{CD7FA3AB-A017-4246-9111-E59FE9929636}"/>
    <cellStyle name="Millares [0] 2 2 5 3" xfId="698" xr:uid="{689625AD-97F6-409A-8DFF-1D270CA9A2EE}"/>
    <cellStyle name="Millares [0] 2 2 6" xfId="279" xr:uid="{8E18C7F8-1AE6-4481-AA45-D479BB7D760B}"/>
    <cellStyle name="Millares [0] 2 2 6 2" xfId="502" xr:uid="{C5250326-62CF-4269-97B1-1A74A93BD607}"/>
    <cellStyle name="Millares [0] 2 2 6 2 2" xfId="952" xr:uid="{26244FD4-797F-47F9-BC8D-E74E643D9BC3}"/>
    <cellStyle name="Millares [0] 2 2 6 3" xfId="729" xr:uid="{BEE796C7-0A01-4A94-8319-C2C7269C6ECA}"/>
    <cellStyle name="Millares [0] 2 2 7" xfId="309" xr:uid="{91542B5E-29A7-424F-96BC-A47AA571F673}"/>
    <cellStyle name="Millares [0] 2 2 7 2" xfId="532" xr:uid="{F83FF131-6076-4B87-B59D-FF47A7F7CD56}"/>
    <cellStyle name="Millares [0] 2 2 7 2 2" xfId="982" xr:uid="{781F087E-F7EA-4E07-916A-BA8DAEFD59CC}"/>
    <cellStyle name="Millares [0] 2 2 7 3" xfId="759" xr:uid="{8DC8FD0A-074C-4846-9AE0-124E6F333B02}"/>
    <cellStyle name="Millares [0] 2 2 8" xfId="352" xr:uid="{36D44EC0-AD7C-426F-993E-995CBC91B07D}"/>
    <cellStyle name="Millares [0] 2 2 8 2" xfId="802" xr:uid="{9C214099-D869-4955-AD55-83D0B258A944}"/>
    <cellStyle name="Millares [0] 2 2 9" xfId="579" xr:uid="{BAF9FE04-97AE-420B-ADF1-7F03757EB576}"/>
    <cellStyle name="Millares [0] 2 3" xfId="154" xr:uid="{4C5F33CC-3840-4336-97D0-DEF682CE7F35}"/>
    <cellStyle name="Millares [0] 2 3 2" xfId="378" xr:uid="{0C1D79ED-6AB7-4EFF-915F-383CBC7D467D}"/>
    <cellStyle name="Millares [0] 2 3 2 2" xfId="828" xr:uid="{1A8AB1C5-40DF-4BAA-85D1-1EB474D49253}"/>
    <cellStyle name="Millares [0] 2 3 3" xfId="605" xr:uid="{FC72BB24-7B26-43E2-93A5-BA4E59AF684B}"/>
    <cellStyle name="Millares [0] 2 4" xfId="183" xr:uid="{6662D229-2A3D-4271-85F7-F7EC514103F6}"/>
    <cellStyle name="Millares [0] 2 4 2" xfId="407" xr:uid="{8D2DB687-B690-4E77-A30D-AB082180E279}"/>
    <cellStyle name="Millares [0] 2 4 2 2" xfId="857" xr:uid="{0CB93729-B76E-4193-9D72-5A71AA0F887E}"/>
    <cellStyle name="Millares [0] 2 4 3" xfId="634" xr:uid="{444DAFF7-F3A8-4656-91D0-9A83149DDAAC}"/>
    <cellStyle name="Millares [0] 2 5" xfId="213" xr:uid="{A6D9E3AF-B623-40FA-B992-1DD73EF2CF70}"/>
    <cellStyle name="Millares [0] 2 5 2" xfId="437" xr:uid="{DCA5A1DF-293A-436F-854A-1DDEB869D498}"/>
    <cellStyle name="Millares [0] 2 5 2 2" xfId="887" xr:uid="{2B3C706A-9620-47AF-A92A-E577EF20E27A}"/>
    <cellStyle name="Millares [0] 2 5 3" xfId="664" xr:uid="{8E48AD31-F3FA-4A9A-9720-747BB6EC1E5E}"/>
    <cellStyle name="Millares [0] 2 6" xfId="242" xr:uid="{1C4818F1-F12A-4429-8CB1-2AA5A129070A}"/>
    <cellStyle name="Millares [0] 2 6 2" xfId="466" xr:uid="{EE17B4A5-B625-4E3D-9532-FB5DAF7E9B09}"/>
    <cellStyle name="Millares [0] 2 6 2 2" xfId="916" xr:uid="{044E8045-4F74-4814-9EBA-84D940956BA1}"/>
    <cellStyle name="Millares [0] 2 6 3" xfId="693" xr:uid="{C99B12FB-45E2-450B-A37A-5304DACD69C1}"/>
    <cellStyle name="Millares [0] 2 7" xfId="274" xr:uid="{025D70A8-48BD-4C2F-9FBD-97C2919FD52D}"/>
    <cellStyle name="Millares [0] 2 7 2" xfId="497" xr:uid="{3FC12DC2-5999-4F48-B456-51CB63C88033}"/>
    <cellStyle name="Millares [0] 2 7 2 2" xfId="947" xr:uid="{6DCAACC6-D2DE-40A2-8D29-A37F7B8976FC}"/>
    <cellStyle name="Millares [0] 2 7 3" xfId="724" xr:uid="{EAD7E218-377C-4B20-B31E-9CEECD87D8ED}"/>
    <cellStyle name="Millares [0] 2 8" xfId="304" xr:uid="{CDD17009-3632-4D70-93B0-74E722496BA1}"/>
    <cellStyle name="Millares [0] 2 8 2" xfId="527" xr:uid="{2EC60B93-0BEA-485D-88AB-DAABAFCCF69E}"/>
    <cellStyle name="Millares [0] 2 8 2 2" xfId="977" xr:uid="{65E4EC17-D314-4492-BF31-1CA8E0BE2062}"/>
    <cellStyle name="Millares [0] 2 8 3" xfId="754" xr:uid="{06E70BBB-ADCE-4253-B4B5-6B72903E2DDA}"/>
    <cellStyle name="Millares [0] 2 9" xfId="78" xr:uid="{8416FEA9-9E9D-48F8-98E2-E20F14664331}"/>
    <cellStyle name="Millares [0] 2 9 2" xfId="347" xr:uid="{7BB52497-9820-447D-AD59-F23CB6C8FB79}"/>
    <cellStyle name="Millares [0] 2 9 2 2" xfId="797" xr:uid="{3B447278-DC25-4ABE-B314-412DA5F5465A}"/>
    <cellStyle name="Millares [0] 2 9 3" xfId="574" xr:uid="{64C19AFD-76CA-44A0-9B0D-0998BC7C853E}"/>
    <cellStyle name="Millares [0] 3" xfId="83" xr:uid="{31FD4FA1-55A3-4A4C-A11E-E8D8B3BDD666}"/>
    <cellStyle name="Millares [0] 3 2" xfId="158" xr:uid="{B98EC3FE-2C36-4A6E-A185-053D12B971A9}"/>
    <cellStyle name="Millares [0] 3 2 2" xfId="382" xr:uid="{8E7550FB-4DF1-4890-B40C-AD807B2E1BB6}"/>
    <cellStyle name="Millares [0] 3 2 2 2" xfId="832" xr:uid="{6FD13B11-06DD-4B22-8FF5-8394E5D6923D}"/>
    <cellStyle name="Millares [0] 3 2 3" xfId="609" xr:uid="{2C66A8A7-8356-4492-BB51-6C04691A772D}"/>
    <cellStyle name="Millares [0] 3 3" xfId="187" xr:uid="{E8D7F266-B583-437D-8264-F834974AD1E6}"/>
    <cellStyle name="Millares [0] 3 3 2" xfId="411" xr:uid="{3B447A6B-7035-48E7-BCF8-0AB2DEF6518F}"/>
    <cellStyle name="Millares [0] 3 3 2 2" xfId="861" xr:uid="{7877C6EA-D821-4AF9-85EA-BB23ADF1D985}"/>
    <cellStyle name="Millares [0] 3 3 3" xfId="638" xr:uid="{D2FBADC5-7800-4B4F-B062-CE8D93E86B34}"/>
    <cellStyle name="Millares [0] 3 4" xfId="217" xr:uid="{0B6B718C-1260-47E8-84A0-6E0337A9DD90}"/>
    <cellStyle name="Millares [0] 3 4 2" xfId="441" xr:uid="{8BE6032C-A96F-470D-A010-37DC0A1A8B36}"/>
    <cellStyle name="Millares [0] 3 4 2 2" xfId="891" xr:uid="{A4157A78-D459-4385-A374-AE582AA236C3}"/>
    <cellStyle name="Millares [0] 3 4 3" xfId="668" xr:uid="{10003E23-8B3A-49BC-B936-20BCA3910488}"/>
    <cellStyle name="Millares [0] 3 5" xfId="246" xr:uid="{90D8E505-7CF3-42DD-93E5-07BFCD7C054F}"/>
    <cellStyle name="Millares [0] 3 5 2" xfId="470" xr:uid="{F5F7DB43-329F-4E48-9E9F-5D276DD69D7E}"/>
    <cellStyle name="Millares [0] 3 5 2 2" xfId="920" xr:uid="{3964547F-F413-4EA5-8551-8E675779C69A}"/>
    <cellStyle name="Millares [0] 3 5 3" xfId="697" xr:uid="{F7E5C241-CD49-4750-9FB6-F2D95B61BBC5}"/>
    <cellStyle name="Millares [0] 3 6" xfId="278" xr:uid="{F578FD72-CF0F-488A-B4A8-5FFA229A3F11}"/>
    <cellStyle name="Millares [0] 3 6 2" xfId="501" xr:uid="{73116179-724F-43A4-A098-2DDD61187E48}"/>
    <cellStyle name="Millares [0] 3 6 2 2" xfId="951" xr:uid="{B6F04F2E-A1EB-43D9-80DF-A4C642248493}"/>
    <cellStyle name="Millares [0] 3 6 3" xfId="728" xr:uid="{933D4A86-451C-4863-A1BF-C9CBE444024D}"/>
    <cellStyle name="Millares [0] 3 7" xfId="308" xr:uid="{4371D44C-BB54-4A13-AF83-51EFF040EAC0}"/>
    <cellStyle name="Millares [0] 3 7 2" xfId="531" xr:uid="{3E0332E0-23B7-47A8-86A9-EC1A46ACE13A}"/>
    <cellStyle name="Millares [0] 3 7 2 2" xfId="981" xr:uid="{173EE3A6-92B6-4431-BC5F-C1C2E01DE58A}"/>
    <cellStyle name="Millares [0] 3 7 3" xfId="758" xr:uid="{00B3E950-BFE7-4684-B7FD-FC5D5371E8EA}"/>
    <cellStyle name="Millares [0] 3 8" xfId="351" xr:uid="{65BD042A-FDA1-4B89-995D-F76BA9D35F3C}"/>
    <cellStyle name="Millares [0] 3 8 2" xfId="801" xr:uid="{24D97102-D648-42D4-B94B-7EA9590845C5}"/>
    <cellStyle name="Millares [0] 3 9" xfId="578" xr:uid="{0C52E4F5-7480-40DE-9DA4-D41104E10252}"/>
    <cellStyle name="Millares [0] 4" xfId="148" xr:uid="{8E8BF474-0E98-439C-BDB3-858DF0318103}"/>
    <cellStyle name="Millares [0] 4 2" xfId="372" xr:uid="{22148E80-8251-4E5A-A51A-20EEA67492CB}"/>
    <cellStyle name="Millares [0] 4 2 2" xfId="822" xr:uid="{A4B5AC87-520A-4C08-BCA3-1F173AE12113}"/>
    <cellStyle name="Millares [0] 4 3" xfId="599" xr:uid="{CD15F553-5CB6-4E97-99EF-1C9E02048512}"/>
    <cellStyle name="Millares [0] 5" xfId="177" xr:uid="{B51B3CE5-1303-4CC3-9C73-1FF011D6DA8C}"/>
    <cellStyle name="Millares [0] 5 2" xfId="401" xr:uid="{448146BD-BA4B-46AD-B742-750912D80528}"/>
    <cellStyle name="Millares [0] 5 2 2" xfId="851" xr:uid="{1A0BD12C-1A54-4E6A-B0C9-CB3286325F49}"/>
    <cellStyle name="Millares [0] 5 3" xfId="628" xr:uid="{16931AF1-7200-4311-B31A-DBF6796C2964}"/>
    <cellStyle name="Millares [0] 6" xfId="207" xr:uid="{D4856F21-32F5-4A04-84E9-183ED7CF0572}"/>
    <cellStyle name="Millares [0] 6 2" xfId="431" xr:uid="{F2884518-F044-429E-AE16-DC0B8FDAAAF8}"/>
    <cellStyle name="Millares [0] 6 2 2" xfId="881" xr:uid="{7D414D11-4AE9-46B8-9DBC-DE106DA5BFAE}"/>
    <cellStyle name="Millares [0] 6 3" xfId="658" xr:uid="{A1D761D5-7617-466D-A87A-20AECB846367}"/>
    <cellStyle name="Millares [0] 7" xfId="236" xr:uid="{1A734EEB-9FDA-4730-A257-35498585CDD9}"/>
    <cellStyle name="Millares [0] 7 2" xfId="460" xr:uid="{AFF82189-6E31-44F8-A225-FD9CD103895B}"/>
    <cellStyle name="Millares [0] 7 2 2" xfId="910" xr:uid="{318DA3AD-9AD1-44D1-A819-78AD28D9064E}"/>
    <cellStyle name="Millares [0] 7 3" xfId="687" xr:uid="{DBD63703-4453-4EE9-BB59-22DFAEE81619}"/>
    <cellStyle name="Millares [0] 8" xfId="268" xr:uid="{17D837D9-2224-4B97-B355-7C52A8BC9AF7}"/>
    <cellStyle name="Millares [0] 8 2" xfId="491" xr:uid="{36F5B382-2BAF-4194-8B9B-35A049DEE5B5}"/>
    <cellStyle name="Millares [0] 8 2 2" xfId="941" xr:uid="{30E3A583-4D97-4C0A-8018-F357E5D3F052}"/>
    <cellStyle name="Millares [0] 8 3" xfId="718" xr:uid="{A1383EA9-3AFF-441C-BF53-615A5B6548BE}"/>
    <cellStyle name="Millares [0] 9" xfId="298" xr:uid="{6A72ED73-DC16-47FD-8CD8-9C7E9CE05A9C}"/>
    <cellStyle name="Millares [0] 9 2" xfId="521" xr:uid="{6DB9152F-A890-46C1-A954-CF60FD9EE0FC}"/>
    <cellStyle name="Millares [0] 9 2 2" xfId="971" xr:uid="{B0B343B9-5F45-4D37-8239-B83EBBAA6A4D}"/>
    <cellStyle name="Millares [0] 9 3" xfId="748" xr:uid="{E968A935-EFB0-4726-BA43-5A1695AB1010}"/>
    <cellStyle name="Millares 10" xfId="95" xr:uid="{BC99F5A7-A2EC-43C6-A1D5-BE5A69002C1D}"/>
    <cellStyle name="Millares 10 2" xfId="169" xr:uid="{D11802A1-B2DF-4274-B45D-5E1296216F3E}"/>
    <cellStyle name="Millares 10 2 2" xfId="393" xr:uid="{BF3EB49D-E47A-41D0-8CF8-AA37E3CFD886}"/>
    <cellStyle name="Millares 10 2 2 2" xfId="843" xr:uid="{DA38DEE7-483E-42CE-BE41-383B6B9F7C90}"/>
    <cellStyle name="Millares 10 2 3" xfId="620" xr:uid="{4CC365B3-3712-438D-8E03-CE8578A606A9}"/>
    <cellStyle name="Millares 10 3" xfId="198" xr:uid="{52A848A9-2F30-4EB9-825A-E4CB6F6D2CB7}"/>
    <cellStyle name="Millares 10 3 2" xfId="422" xr:uid="{8624CE07-8753-4172-AA07-FBE7A7F863EE}"/>
    <cellStyle name="Millares 10 3 2 2" xfId="872" xr:uid="{74995736-FA6A-4930-9D17-AB9524348131}"/>
    <cellStyle name="Millares 10 3 3" xfId="649" xr:uid="{C562F2A1-066C-4F05-A6FD-0B4A8C7A2192}"/>
    <cellStyle name="Millares 10 4" xfId="228" xr:uid="{FDD8F874-9FB2-493B-8FA3-358F2D9A59A8}"/>
    <cellStyle name="Millares 10 4 2" xfId="452" xr:uid="{E552DFAC-6859-4749-B9FE-8453F386D17C}"/>
    <cellStyle name="Millares 10 4 2 2" xfId="902" xr:uid="{946CA8CF-A455-4ADE-B045-A7CD99A52FB4}"/>
    <cellStyle name="Millares 10 4 3" xfId="679" xr:uid="{D4F20B13-387C-41A8-84F7-50EC8547A753}"/>
    <cellStyle name="Millares 10 5" xfId="257" xr:uid="{3911D158-3E72-4570-B755-7036D662CA8F}"/>
    <cellStyle name="Millares 10 5 2" xfId="481" xr:uid="{FBF7F145-82B8-4C49-B5AF-D1CEF6C404CD}"/>
    <cellStyle name="Millares 10 5 2 2" xfId="931" xr:uid="{7F7C13B9-0D2B-4137-A36B-7961EE395C99}"/>
    <cellStyle name="Millares 10 5 3" xfId="708" xr:uid="{B7927BBF-6033-44B9-8AAD-25ACCBCF0DAA}"/>
    <cellStyle name="Millares 10 6" xfId="289" xr:uid="{007F5ED7-00B8-472B-83A9-124CDE3A3EF9}"/>
    <cellStyle name="Millares 10 6 2" xfId="512" xr:uid="{4B5A9460-2F80-48C8-AA5C-348490628080}"/>
    <cellStyle name="Millares 10 6 2 2" xfId="962" xr:uid="{4345B58B-392E-4C0A-8032-3E7FDA22B21C}"/>
    <cellStyle name="Millares 10 6 3" xfId="739" xr:uid="{6A28F5F1-0B0C-4E74-BF63-D634E9543D2A}"/>
    <cellStyle name="Millares 10 7" xfId="319" xr:uid="{45427591-143C-4001-9AB8-FF02DB0B11A2}"/>
    <cellStyle name="Millares 10 7 2" xfId="542" xr:uid="{E014130A-64B7-4682-8B7A-C2A29EAB067A}"/>
    <cellStyle name="Millares 10 7 2 2" xfId="992" xr:uid="{1F736666-68A8-412B-BCD0-ED4009FE8613}"/>
    <cellStyle name="Millares 10 7 3" xfId="769" xr:uid="{1AA90A5A-2EB8-4DCC-B77A-CDBD39F08C63}"/>
    <cellStyle name="Millares 10 8" xfId="362" xr:uid="{F539E1BE-53FE-4CC4-9043-B13993D0D6DC}"/>
    <cellStyle name="Millares 10 8 2" xfId="812" xr:uid="{3F6A0CC7-A9FC-4C00-8307-18712BB55BEB}"/>
    <cellStyle name="Millares 10 9" xfId="589" xr:uid="{E0DFD1AE-157B-406E-B73A-8C11E9E825AA}"/>
    <cellStyle name="Millares 11" xfId="143" xr:uid="{A41128DE-C619-47B6-A976-5933BC505EBE}"/>
    <cellStyle name="Millares 11 2" xfId="367" xr:uid="{410D82B0-5F13-4836-9D9F-3B2D93A36B73}"/>
    <cellStyle name="Millares 11 2 2" xfId="817" xr:uid="{A48CBD52-A641-4823-997D-82D805300666}"/>
    <cellStyle name="Millares 11 3" xfId="594" xr:uid="{5802AE50-70BD-4A86-AEBA-687494125768}"/>
    <cellStyle name="Millares 12" xfId="144" xr:uid="{E36950F4-C1FA-487F-9CF8-55B722B8E2B7}"/>
    <cellStyle name="Millares 12 2" xfId="368" xr:uid="{02F9FFFB-69A9-4895-A81B-21374B1924E4}"/>
    <cellStyle name="Millares 12 2 2" xfId="818" xr:uid="{35CEA7C4-CA07-4AEE-A235-8A83A7E974A7}"/>
    <cellStyle name="Millares 12 3" xfId="595" xr:uid="{C5544288-1B02-46C4-B068-440F4025189D}"/>
    <cellStyle name="Millares 13" xfId="173" xr:uid="{9B290F5D-B6A5-4C51-8C14-D7427A93DE2C}"/>
    <cellStyle name="Millares 13 2" xfId="397" xr:uid="{9C2733FC-438C-4FB9-B821-0BD42B612E2D}"/>
    <cellStyle name="Millares 13 2 2" xfId="847" xr:uid="{48786983-C6DB-4119-AF5D-EC16CEC065F7}"/>
    <cellStyle name="Millares 13 3" xfId="624" xr:uid="{3CE9B388-FE31-4FEB-833B-72ED2A459BA1}"/>
    <cellStyle name="Millares 14" xfId="201" xr:uid="{B65E74D3-37AF-47F6-8CCF-D399365FD5E0}"/>
    <cellStyle name="Millares 14 2" xfId="425" xr:uid="{D64FB759-E083-4C3D-9930-374C71CA65D8}"/>
    <cellStyle name="Millares 14 2 2" xfId="875" xr:uid="{5526D360-52BF-45DA-8F4D-17C396F8A37E}"/>
    <cellStyle name="Millares 14 3" xfId="652" xr:uid="{8E3F4D3A-4984-43A6-93D5-C0BCBB1F420D}"/>
    <cellStyle name="Millares 15" xfId="203" xr:uid="{92A8A4C4-50CE-4307-AF9C-2663EF9A87DA}"/>
    <cellStyle name="Millares 15 2" xfId="427" xr:uid="{F6AE4A68-820B-47BF-82CA-9662AD014F1D}"/>
    <cellStyle name="Millares 15 2 2" xfId="877" xr:uid="{181C5753-9F97-486D-AFB9-F207E8147AF1}"/>
    <cellStyle name="Millares 15 3" xfId="654" xr:uid="{7F794C6B-DC61-464D-90A5-A8DE9FA945E0}"/>
    <cellStyle name="Millares 16" xfId="232" xr:uid="{4DDC08CF-1BB9-4158-841C-740EAC5F4091}"/>
    <cellStyle name="Millares 16 2" xfId="456" xr:uid="{FF3F08CB-8A44-4135-8C6F-6130E35C4177}"/>
    <cellStyle name="Millares 16 2 2" xfId="906" xr:uid="{88F77E99-9368-42EA-9C8F-97FA97EFF05B}"/>
    <cellStyle name="Millares 16 3" xfId="683" xr:uid="{2F712907-66DA-480F-BBDB-32734F771345}"/>
    <cellStyle name="Millares 17" xfId="260" xr:uid="{7BCB20EE-6789-4E73-B968-6AF02B84648A}"/>
    <cellStyle name="Millares 17 2" xfId="484" xr:uid="{364546C4-6D55-4FBE-8402-F519D6DDE8AC}"/>
    <cellStyle name="Millares 17 2 2" xfId="934" xr:uid="{EBEDDD65-4695-449B-B63E-3D964813FBD9}"/>
    <cellStyle name="Millares 17 3" xfId="711" xr:uid="{3D5B9B18-870C-4184-981F-8F39CEF3F336}"/>
    <cellStyle name="Millares 18" xfId="264" xr:uid="{9CC0455B-3B87-45A8-99DF-5A53BE900F39}"/>
    <cellStyle name="Millares 18 2" xfId="487" xr:uid="{04D063BE-606C-4F8B-9E81-7538D7BBB6E3}"/>
    <cellStyle name="Millares 18 2 2" xfId="937" xr:uid="{7D8CBCA6-CC9F-4A9B-9843-E8EA5CD746EF}"/>
    <cellStyle name="Millares 18 3" xfId="714" xr:uid="{FD5977C9-0838-4163-900B-21542E90533E}"/>
    <cellStyle name="Millares 19" xfId="292" xr:uid="{DE4805BD-B2DB-4EA1-8292-AA705A724B8E}"/>
    <cellStyle name="Millares 19 2" xfId="515" xr:uid="{E8BA1C0D-5286-4897-AA3B-A98656F1D975}"/>
    <cellStyle name="Millares 19 2 2" xfId="965" xr:uid="{510364A1-86B6-48B5-8A44-86002A2D8C16}"/>
    <cellStyle name="Millares 19 3" xfId="742" xr:uid="{B03FD7DE-989A-4B88-93A4-378CA0DC9CAC}"/>
    <cellStyle name="Millares 2" xfId="5" xr:uid="{00000000-0005-0000-0000-000004000000}"/>
    <cellStyle name="Millares 2 2" xfId="14" xr:uid="{00000000-0005-0000-0000-000005000000}"/>
    <cellStyle name="Millares 2 2 10" xfId="70" xr:uid="{F4B04EA2-14CE-4A1C-BFB7-CA2D7CF93409}"/>
    <cellStyle name="Millares 2 2 10 2" xfId="339" xr:uid="{C9032F22-5ACB-44AE-86AF-78E970C1DC6D}"/>
    <cellStyle name="Millares 2 2 10 2 2" xfId="789" xr:uid="{05774A70-D894-4F6B-9E69-FB8E5DAC754C}"/>
    <cellStyle name="Millares 2 2 10 3" xfId="566" xr:uid="{C869D34A-DFCF-4AD6-914F-E476E2A04166}"/>
    <cellStyle name="Millares 2 2 11" xfId="325" xr:uid="{1E7ACD4E-2701-4011-AFBC-ACCA1D7CCDE8}"/>
    <cellStyle name="Millares 2 2 11 2" xfId="775" xr:uid="{8CFEF21A-A65F-428A-9DF8-513656CDAE18}"/>
    <cellStyle name="Millares 2 2 12" xfId="554" xr:uid="{55E2F6D2-C1E6-496F-9821-5D373264DEC4}"/>
    <cellStyle name="Millares 2 2 2" xfId="22" xr:uid="{00000000-0005-0000-0000-000006000000}"/>
    <cellStyle name="Millares 2 2 2 10" xfId="331" xr:uid="{097E102D-9BEC-450C-8906-7F39F86160FF}"/>
    <cellStyle name="Millares 2 2 2 10 2" xfId="781" xr:uid="{8E8DDF1C-EAD7-42A0-95DA-DBD57184F571}"/>
    <cellStyle name="Millares 2 2 2 11" xfId="560" xr:uid="{BB8BC4D0-6A5B-4E26-B5C9-17056AC37D48}"/>
    <cellStyle name="Millares 2 2 2 2" xfId="86" xr:uid="{7F79F5D5-EFCA-464D-8107-3C9CF5FFCF07}"/>
    <cellStyle name="Millares 2 2 2 2 2" xfId="161" xr:uid="{378431EF-9823-4B7A-8441-D89EACF91C3B}"/>
    <cellStyle name="Millares 2 2 2 2 2 2" xfId="385" xr:uid="{34AA1861-4A40-42DD-AF6C-5B10F7AC60F1}"/>
    <cellStyle name="Millares 2 2 2 2 2 2 2" xfId="835" xr:uid="{86E857D7-AC23-462B-B35C-4D488424B272}"/>
    <cellStyle name="Millares 2 2 2 2 2 3" xfId="612" xr:uid="{B1B3EDF0-8D9B-4DE0-B473-6644E343A177}"/>
    <cellStyle name="Millares 2 2 2 2 3" xfId="190" xr:uid="{581D8DAE-D1E1-4267-A9AF-6ACA86C51046}"/>
    <cellStyle name="Millares 2 2 2 2 3 2" xfId="414" xr:uid="{E25501EF-B27A-48A6-A069-44E47BD0892D}"/>
    <cellStyle name="Millares 2 2 2 2 3 2 2" xfId="864" xr:uid="{7A65D8BF-5262-43B9-9577-EF9F2EC2A20C}"/>
    <cellStyle name="Millares 2 2 2 2 3 3" xfId="641" xr:uid="{73E0AEAA-39BA-4928-9CF8-438A03EB841F}"/>
    <cellStyle name="Millares 2 2 2 2 4" xfId="220" xr:uid="{1613C344-5AB9-443A-BD09-41923E7E21A3}"/>
    <cellStyle name="Millares 2 2 2 2 4 2" xfId="444" xr:uid="{107EDB3B-4DEC-4665-A5DE-CC005C865F50}"/>
    <cellStyle name="Millares 2 2 2 2 4 2 2" xfId="894" xr:uid="{E9A77A6F-D1F8-4F66-9288-D037CE0F435D}"/>
    <cellStyle name="Millares 2 2 2 2 4 3" xfId="671" xr:uid="{14A1839C-BA6D-42F1-B71D-083B2A3DB66A}"/>
    <cellStyle name="Millares 2 2 2 2 5" xfId="249" xr:uid="{6482FB31-B713-47D7-AF37-1B4A01DF3DE7}"/>
    <cellStyle name="Millares 2 2 2 2 5 2" xfId="473" xr:uid="{D46AD9AC-FC94-4EE0-9047-25A139CBF2E0}"/>
    <cellStyle name="Millares 2 2 2 2 5 2 2" xfId="923" xr:uid="{FF3A4986-A408-486F-9604-D181737CB740}"/>
    <cellStyle name="Millares 2 2 2 2 5 3" xfId="700" xr:uid="{5824072C-2D9E-4459-8AAB-863E6332C7E0}"/>
    <cellStyle name="Millares 2 2 2 2 6" xfId="281" xr:uid="{661CA56E-E317-403E-BA69-EF4290B94A10}"/>
    <cellStyle name="Millares 2 2 2 2 6 2" xfId="504" xr:uid="{C12BE8BE-D4C4-4DE2-AE2A-4DF81391340C}"/>
    <cellStyle name="Millares 2 2 2 2 6 2 2" xfId="954" xr:uid="{BF7DBB73-4BCD-4336-82F3-DC85FDD412CF}"/>
    <cellStyle name="Millares 2 2 2 2 6 3" xfId="731" xr:uid="{D8EC7E58-100E-4F4B-98EC-325BCCC0E8DE}"/>
    <cellStyle name="Millares 2 2 2 2 7" xfId="311" xr:uid="{8A3118D3-F668-407A-B7A9-50AB7AEBE50D}"/>
    <cellStyle name="Millares 2 2 2 2 7 2" xfId="534" xr:uid="{607D4E86-7226-43B4-8512-323478AABAF0}"/>
    <cellStyle name="Millares 2 2 2 2 7 2 2" xfId="984" xr:uid="{ED3AE407-E9D1-419B-8022-8FA368281DE0}"/>
    <cellStyle name="Millares 2 2 2 2 7 3" xfId="761" xr:uid="{2D6C9E93-8DDD-4D2C-8B89-61A8C0A5243E}"/>
    <cellStyle name="Millares 2 2 2 2 8" xfId="354" xr:uid="{C7D4E45D-1771-4A54-9244-4CDE21415161}"/>
    <cellStyle name="Millares 2 2 2 2 8 2" xfId="804" xr:uid="{F4E4726F-2C6E-4D1A-B32E-03AF09560EBA}"/>
    <cellStyle name="Millares 2 2 2 2 9" xfId="581" xr:uid="{037A420C-B7EE-40D0-9298-A007D39D3944}"/>
    <cellStyle name="Millares 2 2 2 3" xfId="152" xr:uid="{69F59BF2-4305-4BCB-90B7-00BCEC82274C}"/>
    <cellStyle name="Millares 2 2 2 3 2" xfId="376" xr:uid="{DAFA99D5-98A2-4248-A74E-79A210010DF3}"/>
    <cellStyle name="Millares 2 2 2 3 2 2" xfId="826" xr:uid="{B1CE5660-A9E8-4E51-87C7-32249ED15C20}"/>
    <cellStyle name="Millares 2 2 2 3 3" xfId="603" xr:uid="{8658FA70-8AAE-4081-AAED-CA87F4E038E1}"/>
    <cellStyle name="Millares 2 2 2 4" xfId="181" xr:uid="{A49248B1-7755-4CA8-AFB5-E0D5704B4223}"/>
    <cellStyle name="Millares 2 2 2 4 2" xfId="405" xr:uid="{749BB914-6054-4B5A-BBE4-488F993947FB}"/>
    <cellStyle name="Millares 2 2 2 4 2 2" xfId="855" xr:uid="{33373528-AE12-4AB1-B165-15B8636736D7}"/>
    <cellStyle name="Millares 2 2 2 4 3" xfId="632" xr:uid="{843FB83F-C806-42CA-B786-036E074654C7}"/>
    <cellStyle name="Millares 2 2 2 5" xfId="211" xr:uid="{4BDCCA2C-EA16-44F0-A694-4F0E131C3BAE}"/>
    <cellStyle name="Millares 2 2 2 5 2" xfId="435" xr:uid="{2921715A-CA7E-46FB-9C07-15EAF3621927}"/>
    <cellStyle name="Millares 2 2 2 5 2 2" xfId="885" xr:uid="{36C3E5C1-E0B8-4D86-A15F-93DB0AE3F86B}"/>
    <cellStyle name="Millares 2 2 2 5 3" xfId="662" xr:uid="{7E4CD4B5-4E0D-4DC1-9F98-F14D82A46AFD}"/>
    <cellStyle name="Millares 2 2 2 6" xfId="240" xr:uid="{12F83196-8321-42F9-9838-D809904B3B72}"/>
    <cellStyle name="Millares 2 2 2 6 2" xfId="464" xr:uid="{11BF6D47-93B7-46EB-86BC-D036D246B664}"/>
    <cellStyle name="Millares 2 2 2 6 2 2" xfId="914" xr:uid="{E9E35E78-E4D4-48DD-90BB-969F255B6C96}"/>
    <cellStyle name="Millares 2 2 2 6 3" xfId="691" xr:uid="{4CFF070F-F4F5-4225-895B-0BAF36C5221B}"/>
    <cellStyle name="Millares 2 2 2 7" xfId="272" xr:uid="{49C29242-A3C4-4291-AAA1-8D48025EB379}"/>
    <cellStyle name="Millares 2 2 2 7 2" xfId="495" xr:uid="{A528C5DD-3D1A-40E8-A249-D8EBC86832B0}"/>
    <cellStyle name="Millares 2 2 2 7 2 2" xfId="945" xr:uid="{B554861E-D804-4CA8-8329-F689266732C1}"/>
    <cellStyle name="Millares 2 2 2 7 3" xfId="722" xr:uid="{1D200110-29A2-455C-9ED5-655D2F56829E}"/>
    <cellStyle name="Millares 2 2 2 8" xfId="302" xr:uid="{E08021EE-FE01-4830-A34B-F35980E302A6}"/>
    <cellStyle name="Millares 2 2 2 8 2" xfId="525" xr:uid="{BEB6B8E4-B415-4B51-AA6E-FDF9BC1EB3C6}"/>
    <cellStyle name="Millares 2 2 2 8 2 2" xfId="975" xr:uid="{C20FBFC6-97DE-46BB-B132-A62EE74FAF0E}"/>
    <cellStyle name="Millares 2 2 2 8 3" xfId="752" xr:uid="{A1614F76-591E-493A-B280-446AA4E0FA2B}"/>
    <cellStyle name="Millares 2 2 2 9" xfId="76" xr:uid="{CE975F6C-F102-4D1F-9770-39C169AEB245}"/>
    <cellStyle name="Millares 2 2 2 9 2" xfId="345" xr:uid="{B26C1C34-E934-41D1-9DB9-FB15F687E53B}"/>
    <cellStyle name="Millares 2 2 2 9 2 2" xfId="795" xr:uid="{BF7F4AA5-06AC-4616-AA4F-D78220184EA8}"/>
    <cellStyle name="Millares 2 2 2 9 3" xfId="572" xr:uid="{B76E7BC0-1EDC-4D24-B777-1B60E1162117}"/>
    <cellStyle name="Millares 2 2 3" xfId="85" xr:uid="{63ED1E19-E45F-49B1-9254-21E0371909D6}"/>
    <cellStyle name="Millares 2 2 3 2" xfId="160" xr:uid="{1B959E4D-FBCE-473D-B536-0953799C7D92}"/>
    <cellStyle name="Millares 2 2 3 2 2" xfId="384" xr:uid="{7A446EFA-1A50-4B17-98D1-44FD7EA1851D}"/>
    <cellStyle name="Millares 2 2 3 2 2 2" xfId="834" xr:uid="{9F0BFCFD-4016-44ED-B604-3CEE8A4DA249}"/>
    <cellStyle name="Millares 2 2 3 2 3" xfId="611" xr:uid="{57526B9F-5160-4CEB-88FC-81DCA527AD27}"/>
    <cellStyle name="Millares 2 2 3 3" xfId="189" xr:uid="{78588C65-E8E7-4C64-BDEA-95D00AD083A8}"/>
    <cellStyle name="Millares 2 2 3 3 2" xfId="413" xr:uid="{6792D7F9-BD7A-417E-B456-596BCDA10F57}"/>
    <cellStyle name="Millares 2 2 3 3 2 2" xfId="863" xr:uid="{D772C7AE-8DA3-4D91-8167-8FF15521B0E3}"/>
    <cellStyle name="Millares 2 2 3 3 3" xfId="640" xr:uid="{4835E3AB-33B3-483B-8933-A84094DE94AB}"/>
    <cellStyle name="Millares 2 2 3 4" xfId="219" xr:uid="{DD5B3B29-CFA1-4751-BAE3-4EB9905E9402}"/>
    <cellStyle name="Millares 2 2 3 4 2" xfId="443" xr:uid="{52E94D99-A970-424C-A220-2914597659EE}"/>
    <cellStyle name="Millares 2 2 3 4 2 2" xfId="893" xr:uid="{AF7DE71F-1526-419C-A1EC-5FDF48AEFCFB}"/>
    <cellStyle name="Millares 2 2 3 4 3" xfId="670" xr:uid="{59248968-A151-4C5B-A0C4-B976A3115501}"/>
    <cellStyle name="Millares 2 2 3 5" xfId="248" xr:uid="{4D85B91C-E9E1-4DB5-9B71-B995E1DC31A2}"/>
    <cellStyle name="Millares 2 2 3 5 2" xfId="472" xr:uid="{7C07E460-9E9B-49C7-B01C-ACAF688B4454}"/>
    <cellStyle name="Millares 2 2 3 5 2 2" xfId="922" xr:uid="{068C41EC-8598-4C24-AB5C-B523EF8C3585}"/>
    <cellStyle name="Millares 2 2 3 5 3" xfId="699" xr:uid="{428070F6-F020-424F-913C-FDDA15CBA73C}"/>
    <cellStyle name="Millares 2 2 3 6" xfId="280" xr:uid="{2A1BB8A4-77DA-4C68-A91A-FDB2EE6DF32E}"/>
    <cellStyle name="Millares 2 2 3 6 2" xfId="503" xr:uid="{B122ADAC-5FFB-4685-BB2F-D0B58D27701B}"/>
    <cellStyle name="Millares 2 2 3 6 2 2" xfId="953" xr:uid="{7CEAC5A4-411F-4DE9-8A94-6D275798355F}"/>
    <cellStyle name="Millares 2 2 3 6 3" xfId="730" xr:uid="{D7448FEB-0CB3-4690-B15C-5F9A9717CC9A}"/>
    <cellStyle name="Millares 2 2 3 7" xfId="310" xr:uid="{D018115B-83C5-416F-8383-97550A4CD2D6}"/>
    <cellStyle name="Millares 2 2 3 7 2" xfId="533" xr:uid="{A51670BA-0228-4A5C-B86B-DD66E1E47796}"/>
    <cellStyle name="Millares 2 2 3 7 2 2" xfId="983" xr:uid="{4A93979A-291A-432F-856D-0A4069103CF9}"/>
    <cellStyle name="Millares 2 2 3 7 3" xfId="760" xr:uid="{FA26C13A-4DC8-442C-AE0C-677536D5E916}"/>
    <cellStyle name="Millares 2 2 3 8" xfId="353" xr:uid="{EA9DD50C-0F3C-4400-8766-AC49E27B9606}"/>
    <cellStyle name="Millares 2 2 3 8 2" xfId="803" xr:uid="{819560D8-4E5B-44EE-8F99-7B85E7D09351}"/>
    <cellStyle name="Millares 2 2 3 9" xfId="580" xr:uid="{EDA0624E-A843-42F0-BD1F-F76674B04F99}"/>
    <cellStyle name="Millares 2 2 4" xfId="146" xr:uid="{B88A9C71-1FF1-4D88-9A4E-89B0987E0537}"/>
    <cellStyle name="Millares 2 2 4 2" xfId="370" xr:uid="{11086DE7-D076-480F-B438-7141ED58602F}"/>
    <cellStyle name="Millares 2 2 4 2 2" xfId="820" xr:uid="{B1585CF7-CFCE-4ECA-9AC9-EAEC9429C96E}"/>
    <cellStyle name="Millares 2 2 4 3" xfId="597" xr:uid="{73370EBC-ABE7-4974-9D4D-5485E501734B}"/>
    <cellStyle name="Millares 2 2 5" xfId="175" xr:uid="{593B2FD5-58AE-440F-85B6-DBD7BF0C37BA}"/>
    <cellStyle name="Millares 2 2 5 2" xfId="399" xr:uid="{E1B9759E-B378-46B6-B707-D56995E64E07}"/>
    <cellStyle name="Millares 2 2 5 2 2" xfId="849" xr:uid="{5A21A1C5-6B23-402D-97C3-53005CFC6EDE}"/>
    <cellStyle name="Millares 2 2 5 3" xfId="626" xr:uid="{B4628AFD-69BF-446B-B076-4CCB29C70997}"/>
    <cellStyle name="Millares 2 2 6" xfId="205" xr:uid="{0ABE6F36-7908-450D-AD24-BC5FA6A6512D}"/>
    <cellStyle name="Millares 2 2 6 2" xfId="429" xr:uid="{4DD13740-EC42-40B9-84E6-E189684F9304}"/>
    <cellStyle name="Millares 2 2 6 2 2" xfId="879" xr:uid="{6EE680F4-10ED-43AB-B10C-7D9184001BC5}"/>
    <cellStyle name="Millares 2 2 6 3" xfId="656" xr:uid="{6C2E3EF1-ED24-4649-82B8-990495AB32E2}"/>
    <cellStyle name="Millares 2 2 7" xfId="234" xr:uid="{34CCD540-1D72-4AF8-B466-7BA758F97F0F}"/>
    <cellStyle name="Millares 2 2 7 2" xfId="458" xr:uid="{7480DA13-A26C-4C7D-A708-E4873AD67E48}"/>
    <cellStyle name="Millares 2 2 7 2 2" xfId="908" xr:uid="{C7ADBBDF-737A-48F8-9D7D-D02B42972098}"/>
    <cellStyle name="Millares 2 2 7 3" xfId="685" xr:uid="{C0EB9198-BEE3-4CB4-8BC4-02EEAF77D1CF}"/>
    <cellStyle name="Millares 2 2 8" xfId="266" xr:uid="{75738BF2-A33F-46D0-A75F-97857B015714}"/>
    <cellStyle name="Millares 2 2 8 2" xfId="489" xr:uid="{2B57ED05-A5B3-48C7-B46E-C4764D2FD502}"/>
    <cellStyle name="Millares 2 2 8 2 2" xfId="939" xr:uid="{933518FB-3920-4786-A869-4BB3ABF295EA}"/>
    <cellStyle name="Millares 2 2 8 3" xfId="716" xr:uid="{441A6A6F-B229-4D8C-9704-16F899EBB1FF}"/>
    <cellStyle name="Millares 2 2 9" xfId="296" xr:uid="{B4C54AC2-DBF6-4442-BD10-FCF6E7BD790D}"/>
    <cellStyle name="Millares 2 2 9 2" xfId="519" xr:uid="{D53C7487-74A5-4BDB-A88D-4F7120B3967F}"/>
    <cellStyle name="Millares 2 2 9 2 2" xfId="969" xr:uid="{7493DCF4-DFC3-49B2-B0F7-686A08817E1B}"/>
    <cellStyle name="Millares 2 2 9 3" xfId="746" xr:uid="{413C2F97-AC69-4D4A-9120-A6FAA97E2D72}"/>
    <cellStyle name="Millares 2 3" xfId="263" xr:uid="{171E8E84-73C8-419B-9CEC-ABCB0D54CD9F}"/>
    <cellStyle name="Millares 2 3 2" xfId="486" xr:uid="{C9893826-734C-4674-A293-51FF022495C6}"/>
    <cellStyle name="Millares 2 3 2 2" xfId="936" xr:uid="{A35DD334-84AA-42F1-9E77-57E2299D9758}"/>
    <cellStyle name="Millares 2 3 3" xfId="713" xr:uid="{545B3008-9595-44AE-B7BB-E6B798F6B1BE}"/>
    <cellStyle name="Millares 20" xfId="294" xr:uid="{91CE788A-8185-4740-9797-BD2AE5641A40}"/>
    <cellStyle name="Millares 20 2" xfId="517" xr:uid="{FE59A69A-2E79-48C1-859E-E4C3FE480E39}"/>
    <cellStyle name="Millares 20 2 2" xfId="967" xr:uid="{7B473B79-A192-4650-B187-70EF5B4F6A11}"/>
    <cellStyle name="Millares 20 3" xfId="744" xr:uid="{D5D3D305-8ED3-4FFC-915F-0C5406ECAE4F}"/>
    <cellStyle name="Millares 21" xfId="68" xr:uid="{08880D87-62ED-42DB-B560-3A81AFD4D2BD}"/>
    <cellStyle name="Millares 21 2" xfId="337" xr:uid="{6D1716A8-ACCB-49D1-8170-31F503C8DC9C}"/>
    <cellStyle name="Millares 21 2 2" xfId="787" xr:uid="{83C59135-9032-48A6-A9A8-1FAF4D823BE1}"/>
    <cellStyle name="Millares 21 3" xfId="564" xr:uid="{8379340A-403B-4689-9907-9C7F69A4F033}"/>
    <cellStyle name="Millares 22" xfId="100" xr:uid="{2060B580-7876-4D0D-8ED7-264F798B8E32}"/>
    <cellStyle name="Millares 22 2" xfId="365" xr:uid="{C2B877B1-CC18-441B-8792-BFE813E1BC3F}"/>
    <cellStyle name="Millares 22 2 2" xfId="815" xr:uid="{D1CB897F-AA9A-4E53-940C-D04279A18DE2}"/>
    <cellStyle name="Millares 22 3" xfId="592" xr:uid="{81BD87C7-8FD4-4D3F-9B67-9AAD11E7DD70}"/>
    <cellStyle name="Millares 23" xfId="323" xr:uid="{7D8B9347-B3AA-439B-AA4B-5A3DCB79FADB}"/>
    <cellStyle name="Millares 23 2" xfId="773" xr:uid="{95A31DBE-EC8C-4C53-84B4-3F071CA97027}"/>
    <cellStyle name="Millares 24" xfId="335" xr:uid="{180BFC92-51D9-4B48-8DA8-D1DCA6CA38B9}"/>
    <cellStyle name="Millares 24 2" xfId="785" xr:uid="{2E67B7B3-C10B-46EC-A0ED-6A377C4BFB52}"/>
    <cellStyle name="Millares 25" xfId="336" xr:uid="{2BC97C22-2213-4B98-8B5E-E188E50BA8EF}"/>
    <cellStyle name="Millares 25 2" xfId="786" xr:uid="{4592A6EF-6738-4410-A158-53B0C41575D0}"/>
    <cellStyle name="Millares 26" xfId="546" xr:uid="{CD3DCAA1-8C47-4C2A-A63C-AEA233A0440B}"/>
    <cellStyle name="Millares 27" xfId="551" xr:uid="{B822F8D2-1B80-4068-A3E5-1C827204231E}"/>
    <cellStyle name="Millares 28" xfId="550" xr:uid="{B0D5B0D8-1507-4ACF-846B-B0898CE36A75}"/>
    <cellStyle name="Millares 29" xfId="552" xr:uid="{23740EE6-84B0-4C7B-B3A4-670FDE356222}"/>
    <cellStyle name="Millares 3" xfId="13" xr:uid="{00000000-0005-0000-0000-000007000000}"/>
    <cellStyle name="Millares 3 10" xfId="69" xr:uid="{7865EE65-7CBE-4CD7-9B6F-CB090C03FE50}"/>
    <cellStyle name="Millares 3 10 2" xfId="338" xr:uid="{4A5885FC-7E6D-44B2-8164-8629900D5B6F}"/>
    <cellStyle name="Millares 3 10 2 2" xfId="788" xr:uid="{6BBE46FC-7FB1-42E9-85D9-BABDBCEFC48C}"/>
    <cellStyle name="Millares 3 10 3" xfId="565" xr:uid="{1E6F58E8-5349-49EB-B3EA-D41C5A8E901C}"/>
    <cellStyle name="Millares 3 11" xfId="324" xr:uid="{16278BD3-4F84-4D5A-91C6-AF760E9C79A8}"/>
    <cellStyle name="Millares 3 11 2" xfId="774" xr:uid="{3E92216B-702B-4937-BF59-CE80B5B01649}"/>
    <cellStyle name="Millares 3 12" xfId="548" xr:uid="{FA318B48-362E-4545-9D07-4D196C3ECE1B}"/>
    <cellStyle name="Millares 3 13" xfId="553" xr:uid="{B18E27B0-8412-445A-91F4-407E3ACD9450}"/>
    <cellStyle name="Millares 3 2" xfId="21" xr:uid="{00000000-0005-0000-0000-000008000000}"/>
    <cellStyle name="Millares 3 2 10" xfId="330" xr:uid="{872E003A-E72D-4C79-BBBB-51E437860260}"/>
    <cellStyle name="Millares 3 2 10 2" xfId="780" xr:uid="{015E5A09-7866-4BA1-80A6-47A18576C506}"/>
    <cellStyle name="Millares 3 2 11" xfId="559" xr:uid="{623765B9-3B63-4FF0-A7B3-26CC444B3941}"/>
    <cellStyle name="Millares 3 2 2" xfId="88" xr:uid="{76D38947-105F-4C11-ADEB-465DC0CD6B15}"/>
    <cellStyle name="Millares 3 2 2 2" xfId="163" xr:uid="{73012D58-6617-4220-86B3-2DE70883091F}"/>
    <cellStyle name="Millares 3 2 2 2 2" xfId="387" xr:uid="{6D3195CB-CA17-40D9-95F2-4323B0F7B953}"/>
    <cellStyle name="Millares 3 2 2 2 2 2" xfId="837" xr:uid="{FFDC29B4-06AF-48C9-9331-7DE6F430A97B}"/>
    <cellStyle name="Millares 3 2 2 2 3" xfId="614" xr:uid="{049AC291-B31B-4338-B2B7-AF26378A6301}"/>
    <cellStyle name="Millares 3 2 2 3" xfId="192" xr:uid="{317A4CF6-CF33-4655-9492-E7DC9F5F3860}"/>
    <cellStyle name="Millares 3 2 2 3 2" xfId="416" xr:uid="{5F76FBBB-01DC-4381-91DC-15A8FE81A1AD}"/>
    <cellStyle name="Millares 3 2 2 3 2 2" xfId="866" xr:uid="{1D446E50-1D9B-4C3A-B3C8-0BD0BCFA184B}"/>
    <cellStyle name="Millares 3 2 2 3 3" xfId="643" xr:uid="{5EE099B6-F263-4A75-9E07-96DF6A5EB031}"/>
    <cellStyle name="Millares 3 2 2 4" xfId="222" xr:uid="{0D460A8B-8DC1-4FB4-88B7-51C5A8474BE4}"/>
    <cellStyle name="Millares 3 2 2 4 2" xfId="446" xr:uid="{064E6529-8608-4F71-9CA7-B0EA98F8998A}"/>
    <cellStyle name="Millares 3 2 2 4 2 2" xfId="896" xr:uid="{51B00140-838B-4A99-AAFD-6DA27B4D3C62}"/>
    <cellStyle name="Millares 3 2 2 4 3" xfId="673" xr:uid="{6B039854-B1CE-4543-8C29-F50444499F70}"/>
    <cellStyle name="Millares 3 2 2 5" xfId="251" xr:uid="{BB2DD0C7-D93C-4283-97EF-02D56E4AF2C0}"/>
    <cellStyle name="Millares 3 2 2 5 2" xfId="475" xr:uid="{A3618942-1882-4DFC-89C9-025D09E1198B}"/>
    <cellStyle name="Millares 3 2 2 5 2 2" xfId="925" xr:uid="{F2F28749-7F1A-4D27-AF69-C0F95E2751BF}"/>
    <cellStyle name="Millares 3 2 2 5 3" xfId="702" xr:uid="{5988A92E-0BA2-4326-974C-91DAB0FF8579}"/>
    <cellStyle name="Millares 3 2 2 6" xfId="283" xr:uid="{1F1802D2-9FDF-43C1-807F-44494CBBC67A}"/>
    <cellStyle name="Millares 3 2 2 6 2" xfId="506" xr:uid="{9B1EED87-7540-492C-9FA3-7A452DA98A8E}"/>
    <cellStyle name="Millares 3 2 2 6 2 2" xfId="956" xr:uid="{6984B622-7898-426D-B784-8966A625C180}"/>
    <cellStyle name="Millares 3 2 2 6 3" xfId="733" xr:uid="{C477D218-4C1D-4DC2-AC29-F1876BC53060}"/>
    <cellStyle name="Millares 3 2 2 7" xfId="313" xr:uid="{8CBEDC59-6DD0-494E-A45B-D2E93324E167}"/>
    <cellStyle name="Millares 3 2 2 7 2" xfId="536" xr:uid="{093758D1-5FFF-46AB-A12B-4BE95FDD0207}"/>
    <cellStyle name="Millares 3 2 2 7 2 2" xfId="986" xr:uid="{3B3CC1F7-4361-47F3-B821-12814ADEAA50}"/>
    <cellStyle name="Millares 3 2 2 7 3" xfId="763" xr:uid="{60421A99-BFE2-4A99-908E-4B9340EFEB4B}"/>
    <cellStyle name="Millares 3 2 2 8" xfId="356" xr:uid="{F887714F-394D-476C-B91B-D5751F710618}"/>
    <cellStyle name="Millares 3 2 2 8 2" xfId="806" xr:uid="{E60121B9-0AC4-493F-AD2A-F2EEBEFBA908}"/>
    <cellStyle name="Millares 3 2 2 9" xfId="583" xr:uid="{8CECF96A-4E38-43F3-9DAC-BD523235D7C9}"/>
    <cellStyle name="Millares 3 2 3" xfId="151" xr:uid="{E67DEBFB-074D-4A98-A100-3DA4180AFE77}"/>
    <cellStyle name="Millares 3 2 3 2" xfId="375" xr:uid="{92B7F576-16D9-42EB-B2C5-96F8D1495A23}"/>
    <cellStyle name="Millares 3 2 3 2 2" xfId="825" xr:uid="{120CBD0F-F409-4917-AE7C-9AA392F386EE}"/>
    <cellStyle name="Millares 3 2 3 3" xfId="602" xr:uid="{39237F9C-2FDF-42E8-8647-89C582B82D7B}"/>
    <cellStyle name="Millares 3 2 4" xfId="180" xr:uid="{EAEA5D1B-2B90-4873-80AB-97E66F99121B}"/>
    <cellStyle name="Millares 3 2 4 2" xfId="404" xr:uid="{D9969C85-BE04-4608-80BB-8408EDCF7461}"/>
    <cellStyle name="Millares 3 2 4 2 2" xfId="854" xr:uid="{DB86581C-C960-449B-B398-B54E6BBFBF09}"/>
    <cellStyle name="Millares 3 2 4 3" xfId="631" xr:uid="{BF75F40B-BCC9-4797-9E09-39041ED5EA5F}"/>
    <cellStyle name="Millares 3 2 5" xfId="210" xr:uid="{9AECFED4-9BE0-465F-AE98-56C249402238}"/>
    <cellStyle name="Millares 3 2 5 2" xfId="434" xr:uid="{B086FAC1-0716-437C-90E8-108C008BDA5E}"/>
    <cellStyle name="Millares 3 2 5 2 2" xfId="884" xr:uid="{FBBA27D5-DB14-4D65-8A13-1096DDD16B44}"/>
    <cellStyle name="Millares 3 2 5 3" xfId="661" xr:uid="{213B587A-117A-414A-97DD-25147BD04BBA}"/>
    <cellStyle name="Millares 3 2 6" xfId="239" xr:uid="{DC415499-B317-49E8-AF7F-6137387B0902}"/>
    <cellStyle name="Millares 3 2 6 2" xfId="463" xr:uid="{17E6D3B6-93E4-4699-A758-7ED1C5565AB7}"/>
    <cellStyle name="Millares 3 2 6 2 2" xfId="913" xr:uid="{07EAB3EB-C0B9-4CA3-A874-D5D536D5CDD4}"/>
    <cellStyle name="Millares 3 2 6 3" xfId="690" xr:uid="{978A1B52-2E32-43D9-9363-3E0A3E39803E}"/>
    <cellStyle name="Millares 3 2 7" xfId="271" xr:uid="{08B0B86E-1D7D-4481-9A2C-38C8FD53F86F}"/>
    <cellStyle name="Millares 3 2 7 2" xfId="494" xr:uid="{DFB7B83A-1C4C-4C97-BE60-CB8BA979F562}"/>
    <cellStyle name="Millares 3 2 7 2 2" xfId="944" xr:uid="{3717C1D1-A510-47C7-9A4D-4601B450875A}"/>
    <cellStyle name="Millares 3 2 7 3" xfId="721" xr:uid="{CEB71186-1EA6-4EFA-8902-4F24785CEC91}"/>
    <cellStyle name="Millares 3 2 8" xfId="301" xr:uid="{46570F20-5036-4657-9A08-04F44553E37E}"/>
    <cellStyle name="Millares 3 2 8 2" xfId="524" xr:uid="{1BF4A3B2-8121-49A1-9CED-A088A347EC1B}"/>
    <cellStyle name="Millares 3 2 8 2 2" xfId="974" xr:uid="{054C8503-418C-4A66-A144-1351243EEAF5}"/>
    <cellStyle name="Millares 3 2 8 3" xfId="751" xr:uid="{0006C622-56FB-4200-8638-9D7BECD6DFB8}"/>
    <cellStyle name="Millares 3 2 9" xfId="75" xr:uid="{0FD66374-3E4F-4BB6-8D89-91AA016368FF}"/>
    <cellStyle name="Millares 3 2 9 2" xfId="344" xr:uid="{1EF6593B-CD23-4F26-84D3-0B34575B21AF}"/>
    <cellStyle name="Millares 3 2 9 2 2" xfId="794" xr:uid="{A0F9D50C-0E9B-40EE-90F0-7834AB172B4F}"/>
    <cellStyle name="Millares 3 2 9 3" xfId="571" xr:uid="{E9D8838B-C6FD-47B8-BFEE-7867F48EEA1A}"/>
    <cellStyle name="Millares 3 3" xfId="87" xr:uid="{A2EF18A3-EA99-43CD-B23C-411494C0D5EC}"/>
    <cellStyle name="Millares 3 3 2" xfId="162" xr:uid="{57FE1A9F-B262-481A-8A0F-0F397656CE7B}"/>
    <cellStyle name="Millares 3 3 2 2" xfId="386" xr:uid="{4183E556-A41B-44D4-982F-D1D9B974D9BF}"/>
    <cellStyle name="Millares 3 3 2 2 2" xfId="836" xr:uid="{B5F52844-9081-47A6-BA45-DEB7A49F1431}"/>
    <cellStyle name="Millares 3 3 2 3" xfId="613" xr:uid="{CE2C70CE-55CA-43DA-9BFE-10D9A53DDD68}"/>
    <cellStyle name="Millares 3 3 3" xfId="191" xr:uid="{4EB4FD68-A1F4-4778-9437-E1FA059E61AF}"/>
    <cellStyle name="Millares 3 3 3 2" xfId="415" xr:uid="{B8BB923A-61C0-4E88-BC2C-DEAD8C291F28}"/>
    <cellStyle name="Millares 3 3 3 2 2" xfId="865" xr:uid="{724137E1-13C3-4E13-BC5F-FA89D1598827}"/>
    <cellStyle name="Millares 3 3 3 3" xfId="642" xr:uid="{54DE4548-7664-4DFB-82E2-87BFECFDA273}"/>
    <cellStyle name="Millares 3 3 4" xfId="221" xr:uid="{F52D738A-61CD-452A-8EDD-A42A4B7A1799}"/>
    <cellStyle name="Millares 3 3 4 2" xfId="445" xr:uid="{299623B8-ED51-4D79-8E81-FF94BF1BC1DE}"/>
    <cellStyle name="Millares 3 3 4 2 2" xfId="895" xr:uid="{7482C58E-A5A5-4F21-9B6B-B8EAB5C27A8F}"/>
    <cellStyle name="Millares 3 3 4 3" xfId="672" xr:uid="{BC3E6E9B-3A0A-4ED1-B00B-DF79C0432747}"/>
    <cellStyle name="Millares 3 3 5" xfId="250" xr:uid="{7DCB329F-7A2C-48C0-9813-EB05737BFFF3}"/>
    <cellStyle name="Millares 3 3 5 2" xfId="474" xr:uid="{3C31137F-C096-4E8A-AE1C-AF61BF2998F4}"/>
    <cellStyle name="Millares 3 3 5 2 2" xfId="924" xr:uid="{1B04E5AD-73FD-456C-8B84-7FBEF97B1421}"/>
    <cellStyle name="Millares 3 3 5 3" xfId="701" xr:uid="{D62E52DA-6E9B-4FB6-966E-47D3C899F6FA}"/>
    <cellStyle name="Millares 3 3 6" xfId="282" xr:uid="{2076DEBF-A23A-4521-8BC7-4BE91B7261EC}"/>
    <cellStyle name="Millares 3 3 6 2" xfId="505" xr:uid="{6A59D567-72E1-4B55-9F9A-542721209005}"/>
    <cellStyle name="Millares 3 3 6 2 2" xfId="955" xr:uid="{7DF2B1EA-745E-4939-A14D-FBDFB143E7B8}"/>
    <cellStyle name="Millares 3 3 6 3" xfId="732" xr:uid="{208E6C02-B1A0-4D8B-9C1D-57CBFE3104A3}"/>
    <cellStyle name="Millares 3 3 7" xfId="312" xr:uid="{5F7CBDCC-2294-4EFE-81CF-016ACD7BCA8C}"/>
    <cellStyle name="Millares 3 3 7 2" xfId="535" xr:uid="{63820733-D0ED-40A0-BB95-B4E998685A8A}"/>
    <cellStyle name="Millares 3 3 7 2 2" xfId="985" xr:uid="{478758C2-4862-48A4-B9D0-D8E53C55B26B}"/>
    <cellStyle name="Millares 3 3 7 3" xfId="762" xr:uid="{C945F7FB-8BCF-48ED-A9F6-2C441A7C5B9E}"/>
    <cellStyle name="Millares 3 3 8" xfId="355" xr:uid="{051BD720-7F5D-4DC6-9D7F-3B0EB5EADB85}"/>
    <cellStyle name="Millares 3 3 8 2" xfId="805" xr:uid="{785490DC-361F-4E9A-AB42-3F00B7473A22}"/>
    <cellStyle name="Millares 3 3 9" xfId="582" xr:uid="{CC20CDC0-25C6-4339-AF45-ABA6250F3F7C}"/>
    <cellStyle name="Millares 3 4" xfId="145" xr:uid="{62743BB1-E0C2-4EAC-8CCE-477181DB304C}"/>
    <cellStyle name="Millares 3 4 2" xfId="369" xr:uid="{05B925C5-40E9-4FF5-AD1E-4960486D1BA1}"/>
    <cellStyle name="Millares 3 4 2 2" xfId="819" xr:uid="{1C9B850F-0720-4EFE-9646-B17C899AFE54}"/>
    <cellStyle name="Millares 3 4 3" xfId="596" xr:uid="{5C570D5F-BDEF-465B-B6CB-4968C6A7A1CF}"/>
    <cellStyle name="Millares 3 5" xfId="174" xr:uid="{590D87C5-759D-485A-B5C3-DABD50015BF3}"/>
    <cellStyle name="Millares 3 5 2" xfId="398" xr:uid="{CAB54267-CBFE-4732-840E-4428A35C7ABA}"/>
    <cellStyle name="Millares 3 5 2 2" xfId="848" xr:uid="{BC9F67C0-94BD-4121-B0C8-D9195465BA8D}"/>
    <cellStyle name="Millares 3 5 3" xfId="625" xr:uid="{754785A6-73B7-4E64-A1C2-CEA02E405B10}"/>
    <cellStyle name="Millares 3 6" xfId="204" xr:uid="{09634393-28C6-4B56-B5C8-15ECB58B15A4}"/>
    <cellStyle name="Millares 3 6 2" xfId="428" xr:uid="{260A89F0-680B-4DE0-ADB8-B047F02C1EEF}"/>
    <cellStyle name="Millares 3 6 2 2" xfId="878" xr:uid="{2E431B2F-0B88-4AA6-BE95-6835F6A344A1}"/>
    <cellStyle name="Millares 3 6 3" xfId="655" xr:uid="{B108C061-1989-483D-8205-3D28FDB3EA3E}"/>
    <cellStyle name="Millares 3 7" xfId="233" xr:uid="{98D128D6-CBD8-417C-AEC7-C561F9570E37}"/>
    <cellStyle name="Millares 3 7 2" xfId="457" xr:uid="{1BA3F71B-F32E-4072-ACDA-1FD3C76BD265}"/>
    <cellStyle name="Millares 3 7 2 2" xfId="907" xr:uid="{7BD9883B-A0F0-4D3F-94CA-BBEEB99D7DB8}"/>
    <cellStyle name="Millares 3 7 3" xfId="684" xr:uid="{CD4FF03D-CD77-4CCD-924B-F71E3030E16C}"/>
    <cellStyle name="Millares 3 8" xfId="265" xr:uid="{B45CB4B5-0200-4E90-AE24-95F01F462983}"/>
    <cellStyle name="Millares 3 8 2" xfId="488" xr:uid="{0D055FD2-3B18-417D-BD1B-940B60E51563}"/>
    <cellStyle name="Millares 3 8 2 2" xfId="938" xr:uid="{4893DB55-0F61-4394-8E06-A4F16BB25C7F}"/>
    <cellStyle name="Millares 3 8 3" xfId="715" xr:uid="{0CFBB299-7CFB-42CD-A334-66B9D09B231A}"/>
    <cellStyle name="Millares 3 9" xfId="295" xr:uid="{C2159CAF-4B0E-4C7D-BA11-23A2B234A569}"/>
    <cellStyle name="Millares 3 9 2" xfId="518" xr:uid="{AEC7EB05-65E5-48CD-A815-903D1522F32D}"/>
    <cellStyle name="Millares 3 9 2 2" xfId="968" xr:uid="{51B09A80-B094-438B-B167-2018CD3D615D}"/>
    <cellStyle name="Millares 3 9 3" xfId="745" xr:uid="{2D9A64DD-5E2D-496E-A076-E1635E5EAED4}"/>
    <cellStyle name="Millares 4" xfId="16" xr:uid="{00000000-0005-0000-0000-000009000000}"/>
    <cellStyle name="Millares 4 10" xfId="71" xr:uid="{6C57B3BC-D463-43E5-A772-50F7514F7067}"/>
    <cellStyle name="Millares 4 10 2" xfId="340" xr:uid="{E478236A-6EFF-4D00-A375-323CA4CFB740}"/>
    <cellStyle name="Millares 4 10 2 2" xfId="790" xr:uid="{11914F29-5007-4DB6-A9F2-150FA14B434E}"/>
    <cellStyle name="Millares 4 10 3" xfId="567" xr:uid="{D2F81612-87DF-4A0E-9ED1-337AB02D88B8}"/>
    <cellStyle name="Millares 4 11" xfId="326" xr:uid="{D2A9AFD7-E759-4573-80D9-1BEF4B1A5471}"/>
    <cellStyle name="Millares 4 11 2" xfId="776" xr:uid="{5FA5C88F-2D85-48AA-AE98-47C850F16A96}"/>
    <cellStyle name="Millares 4 12" xfId="555" xr:uid="{A0218C26-B70F-4F29-BAAF-8383C5101B14}"/>
    <cellStyle name="Millares 4 2" xfId="23" xr:uid="{00000000-0005-0000-0000-00000A000000}"/>
    <cellStyle name="Millares 4 2 10" xfId="332" xr:uid="{4E85D0AF-1275-4B80-882D-6D718161321E}"/>
    <cellStyle name="Millares 4 2 10 2" xfId="782" xr:uid="{8D43CBEC-188B-457C-8BF2-A33AC7B9E2D7}"/>
    <cellStyle name="Millares 4 2 11" xfId="561" xr:uid="{EB92BBF2-6C0F-411F-A4EF-448251B465E6}"/>
    <cellStyle name="Millares 4 2 2" xfId="90" xr:uid="{1AE44959-4DEE-4D49-BEE4-367DC0D8FA55}"/>
    <cellStyle name="Millares 4 2 2 2" xfId="165" xr:uid="{45548736-928B-46F8-85C7-6FE424776A40}"/>
    <cellStyle name="Millares 4 2 2 2 2" xfId="389" xr:uid="{0403CFCB-70AD-4124-8382-70E6F7969D95}"/>
    <cellStyle name="Millares 4 2 2 2 2 2" xfId="839" xr:uid="{A654B6D3-F249-4133-B380-63DCDB67E886}"/>
    <cellStyle name="Millares 4 2 2 2 3" xfId="616" xr:uid="{D6CCF5B6-36DF-4400-9A18-305B98D9F256}"/>
    <cellStyle name="Millares 4 2 2 3" xfId="194" xr:uid="{34771A5A-7A13-4B5D-9A9B-7BC8654A9172}"/>
    <cellStyle name="Millares 4 2 2 3 2" xfId="418" xr:uid="{D49C4358-D55F-410D-99FA-F39CBE2BADAB}"/>
    <cellStyle name="Millares 4 2 2 3 2 2" xfId="868" xr:uid="{32B15D15-407F-48A2-9A7E-7FB3D25CC771}"/>
    <cellStyle name="Millares 4 2 2 3 3" xfId="645" xr:uid="{BE39CC02-C02C-4DF3-B5E9-7DE2F47A152C}"/>
    <cellStyle name="Millares 4 2 2 4" xfId="224" xr:uid="{44DE5EA7-61F6-497C-9ABF-7D057954FD15}"/>
    <cellStyle name="Millares 4 2 2 4 2" xfId="448" xr:uid="{DF05D430-8E29-4112-9946-5B3DB4C4D3DB}"/>
    <cellStyle name="Millares 4 2 2 4 2 2" xfId="898" xr:uid="{27C279BD-3392-4E30-A468-CAC30C355CF9}"/>
    <cellStyle name="Millares 4 2 2 4 3" xfId="675" xr:uid="{6BDC9637-92B8-4BD2-AD14-5E0FDB4BDCEA}"/>
    <cellStyle name="Millares 4 2 2 5" xfId="253" xr:uid="{E33A4A10-1DCD-43E2-8611-D9BB0725AA5A}"/>
    <cellStyle name="Millares 4 2 2 5 2" xfId="477" xr:uid="{86292D93-D9F0-40ED-8DEB-0AFA55B2183A}"/>
    <cellStyle name="Millares 4 2 2 5 2 2" xfId="927" xr:uid="{5B0B9D8B-BAD4-4885-9586-04153281B525}"/>
    <cellStyle name="Millares 4 2 2 5 3" xfId="704" xr:uid="{922433AB-E9C3-4F85-BCFD-50C512D90E47}"/>
    <cellStyle name="Millares 4 2 2 6" xfId="285" xr:uid="{D9689BB8-D210-4864-8CA3-AC7D6273446E}"/>
    <cellStyle name="Millares 4 2 2 6 2" xfId="508" xr:uid="{E3AC56CB-EF38-4CBB-87A6-9E8BF470A080}"/>
    <cellStyle name="Millares 4 2 2 6 2 2" xfId="958" xr:uid="{F1EAF60C-8932-4D01-B939-38DF78D4BF56}"/>
    <cellStyle name="Millares 4 2 2 6 3" xfId="735" xr:uid="{58E5C4D7-70CF-4DDE-83FA-5BA27AA0E844}"/>
    <cellStyle name="Millares 4 2 2 7" xfId="315" xr:uid="{44A5B7B0-53F4-4AFF-AFA8-F913B7EF1DD5}"/>
    <cellStyle name="Millares 4 2 2 7 2" xfId="538" xr:uid="{C498064E-9C38-4EF8-9376-719FB1DE0197}"/>
    <cellStyle name="Millares 4 2 2 7 2 2" xfId="988" xr:uid="{D8E1FF9D-A0AA-4215-B365-3DC38B8C1606}"/>
    <cellStyle name="Millares 4 2 2 7 3" xfId="765" xr:uid="{3D46B980-5042-471D-B53F-D9C70F7341DD}"/>
    <cellStyle name="Millares 4 2 2 8" xfId="358" xr:uid="{49B4BB19-17C1-403D-945D-8A75757C3D2D}"/>
    <cellStyle name="Millares 4 2 2 8 2" xfId="808" xr:uid="{08399A5D-FFDA-4AC5-B613-23AD350A43E2}"/>
    <cellStyle name="Millares 4 2 2 9" xfId="585" xr:uid="{F9CEEF68-7AE3-43E1-A9B8-55FA53274C50}"/>
    <cellStyle name="Millares 4 2 3" xfId="153" xr:uid="{41D3D72B-77BC-483D-BA7D-91B8D552DA36}"/>
    <cellStyle name="Millares 4 2 3 2" xfId="377" xr:uid="{E1333D93-A35A-4B12-B00B-E87B72E3F64E}"/>
    <cellStyle name="Millares 4 2 3 2 2" xfId="827" xr:uid="{B5198066-E37C-49C3-B54E-8E03A3E5C310}"/>
    <cellStyle name="Millares 4 2 3 3" xfId="604" xr:uid="{275F56A0-E914-4A38-AE68-17BB5F97C11B}"/>
    <cellStyle name="Millares 4 2 4" xfId="182" xr:uid="{A075741B-FD71-4159-898C-F4A53ABDBD06}"/>
    <cellStyle name="Millares 4 2 4 2" xfId="406" xr:uid="{260900A5-8284-4AE6-86B0-1003735D6645}"/>
    <cellStyle name="Millares 4 2 4 2 2" xfId="856" xr:uid="{E86DDA2C-59B0-404F-98D1-354E73ED5A1B}"/>
    <cellStyle name="Millares 4 2 4 3" xfId="633" xr:uid="{CA1204F4-1482-46B3-8E14-CDEF9FEDB419}"/>
    <cellStyle name="Millares 4 2 5" xfId="212" xr:uid="{5584B6E6-F8B8-4139-8FB9-2D94EC03EF53}"/>
    <cellStyle name="Millares 4 2 5 2" xfId="436" xr:uid="{F7CED953-F49D-4EE9-A1B1-50837737F625}"/>
    <cellStyle name="Millares 4 2 5 2 2" xfId="886" xr:uid="{FC1558A9-F23F-445F-B2EE-CE6F776D8875}"/>
    <cellStyle name="Millares 4 2 5 3" xfId="663" xr:uid="{3335A3DE-0CAC-4E01-9FC4-E3E16554A7EC}"/>
    <cellStyle name="Millares 4 2 6" xfId="241" xr:uid="{9FF69707-BA29-4024-8F76-6756225141AB}"/>
    <cellStyle name="Millares 4 2 6 2" xfId="465" xr:uid="{3B6D32CA-1FC7-47DD-8C48-5B6CE2C10B72}"/>
    <cellStyle name="Millares 4 2 6 2 2" xfId="915" xr:uid="{7EFB3107-53F4-48E4-915E-FCB26B963B1B}"/>
    <cellStyle name="Millares 4 2 6 3" xfId="692" xr:uid="{6879BB43-259C-48AF-A4C1-87214069C443}"/>
    <cellStyle name="Millares 4 2 7" xfId="273" xr:uid="{8A0C6A6D-568A-44D0-AE3B-77E2FAE0EBC8}"/>
    <cellStyle name="Millares 4 2 7 2" xfId="496" xr:uid="{A0671BEF-D1F1-4C4B-93D3-C65392B34098}"/>
    <cellStyle name="Millares 4 2 7 2 2" xfId="946" xr:uid="{66D0C65E-007A-4408-8F42-A4FF2AD20816}"/>
    <cellStyle name="Millares 4 2 7 3" xfId="723" xr:uid="{6D09A95B-005F-4FAC-85B9-329EA1990A8E}"/>
    <cellStyle name="Millares 4 2 8" xfId="303" xr:uid="{F756B6EC-9A03-4ABB-A550-D62C2585DEA0}"/>
    <cellStyle name="Millares 4 2 8 2" xfId="526" xr:uid="{8D7FD6DE-2EAC-487C-BF8B-85D1DFFA9270}"/>
    <cellStyle name="Millares 4 2 8 2 2" xfId="976" xr:uid="{CA2AAEDF-3C35-43FC-AE01-65EB729869B4}"/>
    <cellStyle name="Millares 4 2 8 3" xfId="753" xr:uid="{0AF9B3AA-93EC-40B7-BDB4-6241630BEDA1}"/>
    <cellStyle name="Millares 4 2 9" xfId="77" xr:uid="{51DADEFF-00F0-4169-9928-00C69BEA7821}"/>
    <cellStyle name="Millares 4 2 9 2" xfId="346" xr:uid="{A1572E16-8AF5-487A-92E6-A7FBC9636F8B}"/>
    <cellStyle name="Millares 4 2 9 2 2" xfId="796" xr:uid="{5FEA12DD-B514-4818-AF41-C0C7BF9F7B07}"/>
    <cellStyle name="Millares 4 2 9 3" xfId="573" xr:uid="{8BEA75E8-177E-414F-B8A0-5EDF7FCB49AB}"/>
    <cellStyle name="Millares 4 3" xfId="89" xr:uid="{25E34FA1-20F1-45EB-94D2-5352A67BAF5F}"/>
    <cellStyle name="Millares 4 3 2" xfId="164" xr:uid="{E42597C8-9052-44D0-AD76-6839D4AA7C16}"/>
    <cellStyle name="Millares 4 3 2 2" xfId="388" xr:uid="{9C248550-3ECD-4303-AFB1-9439DF492F2D}"/>
    <cellStyle name="Millares 4 3 2 2 2" xfId="838" xr:uid="{E0D18479-9CE5-41FD-8AFB-7024D6AF3682}"/>
    <cellStyle name="Millares 4 3 2 3" xfId="615" xr:uid="{951897E2-18FB-4FA7-BB28-2E4747992D41}"/>
    <cellStyle name="Millares 4 3 3" xfId="193" xr:uid="{EFDA1227-935C-489A-8E36-FA1BDF1EDD25}"/>
    <cellStyle name="Millares 4 3 3 2" xfId="417" xr:uid="{25800672-203D-4640-B52B-03724FE2C674}"/>
    <cellStyle name="Millares 4 3 3 2 2" xfId="867" xr:uid="{E4F886AF-9378-44AC-9FD0-6E2764136A7F}"/>
    <cellStyle name="Millares 4 3 3 3" xfId="644" xr:uid="{1B96BCF1-ACB1-49B4-8DAF-6358AAD7F219}"/>
    <cellStyle name="Millares 4 3 4" xfId="223" xr:uid="{AF327156-C5E8-48A5-AF72-1797CFB5B1AC}"/>
    <cellStyle name="Millares 4 3 4 2" xfId="447" xr:uid="{FCEE5724-0273-4DB0-A45B-C695F1DBE719}"/>
    <cellStyle name="Millares 4 3 4 2 2" xfId="897" xr:uid="{2E7033D1-D390-4FAF-9D88-F186A90D3ED7}"/>
    <cellStyle name="Millares 4 3 4 3" xfId="674" xr:uid="{E60D062A-788A-4D7A-AD80-B45729412E8B}"/>
    <cellStyle name="Millares 4 3 5" xfId="252" xr:uid="{4A688D4C-8C72-4C47-914F-117ADBF88F9A}"/>
    <cellStyle name="Millares 4 3 5 2" xfId="476" xr:uid="{0EFD242C-5BE4-4B9C-9466-368E6D8BD12F}"/>
    <cellStyle name="Millares 4 3 5 2 2" xfId="926" xr:uid="{0FC48267-8A5A-4A95-A3C2-6BA1633D87AB}"/>
    <cellStyle name="Millares 4 3 5 3" xfId="703" xr:uid="{F4A6D3E2-CE25-4407-B410-41AB424FC703}"/>
    <cellStyle name="Millares 4 3 6" xfId="284" xr:uid="{4A557E68-848C-43FC-A7EC-B82B2FE824BA}"/>
    <cellStyle name="Millares 4 3 6 2" xfId="507" xr:uid="{3BFE84EC-1D87-4CAB-8889-685F52393048}"/>
    <cellStyle name="Millares 4 3 6 2 2" xfId="957" xr:uid="{120F8FC8-E2C8-4AD3-AD6F-9BE0618C888E}"/>
    <cellStyle name="Millares 4 3 6 3" xfId="734" xr:uid="{04B5D898-E261-4403-851E-A4D60C46A016}"/>
    <cellStyle name="Millares 4 3 7" xfId="314" xr:uid="{07245D04-4CF9-41D3-904E-8798E1FAE363}"/>
    <cellStyle name="Millares 4 3 7 2" xfId="537" xr:uid="{8750B52D-73E8-493C-941E-681B7BEC0AEA}"/>
    <cellStyle name="Millares 4 3 7 2 2" xfId="987" xr:uid="{CBC7218D-BA85-4F33-8D41-A664F3C8FDC3}"/>
    <cellStyle name="Millares 4 3 7 3" xfId="764" xr:uid="{A3BE5D68-8E9A-496D-B83D-B04CF74BD342}"/>
    <cellStyle name="Millares 4 3 8" xfId="357" xr:uid="{A7F62BFF-13D8-4F3C-8077-FF13CCA4A5BD}"/>
    <cellStyle name="Millares 4 3 8 2" xfId="807" xr:uid="{F4ABF423-A86D-4614-982E-36032CF697A8}"/>
    <cellStyle name="Millares 4 3 9" xfId="584" xr:uid="{1DDF0BCD-974C-4968-ABD3-0CCE7C3C99C8}"/>
    <cellStyle name="Millares 4 4" xfId="147" xr:uid="{1023C84A-5CC6-4453-B6A1-A88F58805F7E}"/>
    <cellStyle name="Millares 4 4 2" xfId="371" xr:uid="{D55D9BD0-536F-4F38-B6D6-DC64A75D6C3F}"/>
    <cellStyle name="Millares 4 4 2 2" xfId="821" xr:uid="{DBED6D28-EF95-4A27-9784-08E8BFD800AC}"/>
    <cellStyle name="Millares 4 4 3" xfId="598" xr:uid="{FC86D4D5-0647-4AC2-ABAE-CE431A21D8C6}"/>
    <cellStyle name="Millares 4 5" xfId="176" xr:uid="{EEF0C625-98F2-492E-81E9-4A76CFC402DB}"/>
    <cellStyle name="Millares 4 5 2" xfId="400" xr:uid="{D45C8129-9086-472A-9FF4-6A6EDD0FFA21}"/>
    <cellStyle name="Millares 4 5 2 2" xfId="850" xr:uid="{D4579A78-A830-442B-814D-AAF3316BC88D}"/>
    <cellStyle name="Millares 4 5 3" xfId="627" xr:uid="{0814E151-49B8-4BF5-BE8C-2CE2FB772B21}"/>
    <cellStyle name="Millares 4 6" xfId="206" xr:uid="{B57D52BC-1570-47D1-AF87-4B5B488A0361}"/>
    <cellStyle name="Millares 4 6 2" xfId="430" xr:uid="{7822BA7C-E15C-49AF-ACFD-522E43E228C2}"/>
    <cellStyle name="Millares 4 6 2 2" xfId="880" xr:uid="{FED4F3AC-A84A-4D2B-862A-0AED17BBD9F5}"/>
    <cellStyle name="Millares 4 6 3" xfId="657" xr:uid="{06E32691-5F07-48EF-8844-5524E427D2B5}"/>
    <cellStyle name="Millares 4 7" xfId="235" xr:uid="{7BD026D6-493A-4011-9C3E-F1D8F6982B36}"/>
    <cellStyle name="Millares 4 7 2" xfId="459" xr:uid="{15AA7A74-3102-45D8-A2A2-71C812468B2B}"/>
    <cellStyle name="Millares 4 7 2 2" xfId="909" xr:uid="{6EFBC31F-89AE-4303-B401-2994C6D193BE}"/>
    <cellStyle name="Millares 4 7 3" xfId="686" xr:uid="{2600E8C1-E03F-4A70-9435-54F0D800A7BE}"/>
    <cellStyle name="Millares 4 8" xfId="267" xr:uid="{6171B13B-44C1-432F-ABEB-8D4C127F2801}"/>
    <cellStyle name="Millares 4 8 2" xfId="490" xr:uid="{7ADDBDFF-8243-4F15-A329-0AA41275AFAA}"/>
    <cellStyle name="Millares 4 8 2 2" xfId="940" xr:uid="{6C236231-1DEA-4E68-890D-B878B8059803}"/>
    <cellStyle name="Millares 4 8 3" xfId="717" xr:uid="{C2FC722E-7DC7-49D0-917A-4BBE7CC56850}"/>
    <cellStyle name="Millares 4 9" xfId="297" xr:uid="{3E5051DB-EBF1-42DE-BAF1-53F93E183A3E}"/>
    <cellStyle name="Millares 4 9 2" xfId="520" xr:uid="{7E449326-E6B6-4082-8CFB-63567E6664D4}"/>
    <cellStyle name="Millares 4 9 2 2" xfId="970" xr:uid="{CDC2F6CE-0310-4FB2-B189-67DEFD6B17E8}"/>
    <cellStyle name="Millares 4 9 3" xfId="747" xr:uid="{7CFF67B4-7DCD-43F6-A779-39A2CFA20A7E}"/>
    <cellStyle name="Millares 5" xfId="20" xr:uid="{00000000-0005-0000-0000-00000B000000}"/>
    <cellStyle name="Millares 5 10" xfId="329" xr:uid="{4590669C-EC43-4323-A2D6-868069987B85}"/>
    <cellStyle name="Millares 5 10 2" xfId="779" xr:uid="{6D906088-588F-4305-BE7C-DE867B496726}"/>
    <cellStyle name="Millares 5 11" xfId="558" xr:uid="{74EC123C-6E63-4F4F-8BA8-CFD8EEFFAFD6}"/>
    <cellStyle name="Millares 5 2" xfId="91" xr:uid="{B46C0AD1-40D9-41EA-85F2-7B9B07A5246F}"/>
    <cellStyle name="Millares 5 2 2" xfId="166" xr:uid="{E448C44C-24CD-49B2-A9EE-E2A07273DF44}"/>
    <cellStyle name="Millares 5 2 2 2" xfId="390" xr:uid="{0E60E738-9DD7-4C33-A3B3-E6DA4192E9C3}"/>
    <cellStyle name="Millares 5 2 2 2 2" xfId="840" xr:uid="{D2F879A1-B248-467C-9207-15922621468A}"/>
    <cellStyle name="Millares 5 2 2 3" xfId="617" xr:uid="{B445F0DE-884A-4EC5-8A79-7E9A43A3352A}"/>
    <cellStyle name="Millares 5 2 3" xfId="195" xr:uid="{B9421557-672C-4D69-9887-89C0A065FF9C}"/>
    <cellStyle name="Millares 5 2 3 2" xfId="419" xr:uid="{4213B219-0601-46F4-8713-FA22BD07DCFE}"/>
    <cellStyle name="Millares 5 2 3 2 2" xfId="869" xr:uid="{DF47BB3B-98BF-47A7-8E0B-074F6A782CFE}"/>
    <cellStyle name="Millares 5 2 3 3" xfId="646" xr:uid="{7423E0DA-774F-4E5D-9711-22AC74F7CFEA}"/>
    <cellStyle name="Millares 5 2 4" xfId="225" xr:uid="{A4B8110F-B9DD-4D70-96CF-7260BECCDE7C}"/>
    <cellStyle name="Millares 5 2 4 2" xfId="449" xr:uid="{06566140-3765-4164-97FA-1C7C3A49B8E1}"/>
    <cellStyle name="Millares 5 2 4 2 2" xfId="899" xr:uid="{F84F6097-23DC-4C09-A233-79F05C8980BF}"/>
    <cellStyle name="Millares 5 2 4 3" xfId="676" xr:uid="{57F04C7C-D36D-47DB-8BFA-A208E2320B78}"/>
    <cellStyle name="Millares 5 2 5" xfId="254" xr:uid="{298C16C7-7DF9-4A9D-B5B1-EC818A6E26CD}"/>
    <cellStyle name="Millares 5 2 5 2" xfId="478" xr:uid="{3C09779E-9108-41DD-B743-CB3749D8ACD9}"/>
    <cellStyle name="Millares 5 2 5 2 2" xfId="928" xr:uid="{05B0604C-172A-4B2D-B431-581B22A88055}"/>
    <cellStyle name="Millares 5 2 5 3" xfId="705" xr:uid="{BFEB2AB8-29E7-4749-95E0-8A5D9249750C}"/>
    <cellStyle name="Millares 5 2 6" xfId="286" xr:uid="{89D7AD80-8091-4669-A377-30F56E1AE0C7}"/>
    <cellStyle name="Millares 5 2 6 2" xfId="509" xr:uid="{832B5D13-EFF5-4530-A5D7-D395C7727F0D}"/>
    <cellStyle name="Millares 5 2 6 2 2" xfId="959" xr:uid="{B2612805-B263-41BD-9E53-0BA74E15A0F3}"/>
    <cellStyle name="Millares 5 2 6 3" xfId="736" xr:uid="{32B6D56C-2F2A-4858-B5CC-BC1B5C8CEBE2}"/>
    <cellStyle name="Millares 5 2 7" xfId="316" xr:uid="{E31954F5-21AA-4E14-9A82-CA913E069799}"/>
    <cellStyle name="Millares 5 2 7 2" xfId="539" xr:uid="{422CA4D3-6B87-4DD9-98B6-E1C47F50F701}"/>
    <cellStyle name="Millares 5 2 7 2 2" xfId="989" xr:uid="{155BB002-3C79-4459-8F13-FB6AF3047E28}"/>
    <cellStyle name="Millares 5 2 7 3" xfId="766" xr:uid="{C3FA99E8-898F-44CD-861E-4F3C7BA46A1F}"/>
    <cellStyle name="Millares 5 2 8" xfId="359" xr:uid="{22CCD8B1-2440-492E-9B77-72019C9F152A}"/>
    <cellStyle name="Millares 5 2 8 2" xfId="809" xr:uid="{1F07D794-CD22-4845-B849-2A80A82FE23D}"/>
    <cellStyle name="Millares 5 2 9" xfId="586" xr:uid="{F54D37E8-58ED-4303-A6A3-3BA25037D526}"/>
    <cellStyle name="Millares 5 3" xfId="150" xr:uid="{56DF8E86-6B37-4ADC-9213-07C3F84B9DB2}"/>
    <cellStyle name="Millares 5 3 2" xfId="374" xr:uid="{AB0CDD1F-7660-44C5-99BE-8C3DD3015CD1}"/>
    <cellStyle name="Millares 5 3 2 2" xfId="824" xr:uid="{93733390-E974-4F9E-8317-71A46CF78D51}"/>
    <cellStyle name="Millares 5 3 3" xfId="601" xr:uid="{F09D1552-2EE6-47E9-A283-6815AA51CDD8}"/>
    <cellStyle name="Millares 5 4" xfId="179" xr:uid="{AA1C319F-1D84-433B-A092-E9D427EB93F8}"/>
    <cellStyle name="Millares 5 4 2" xfId="403" xr:uid="{12EEEA51-7930-4CD4-8D79-B41BD6E7A4F9}"/>
    <cellStyle name="Millares 5 4 2 2" xfId="853" xr:uid="{D88D68E9-2DBD-4DFD-9B6D-2759D7445AF9}"/>
    <cellStyle name="Millares 5 4 3" xfId="630" xr:uid="{0E459633-DD4D-4176-B746-EDBEAEDD01EA}"/>
    <cellStyle name="Millares 5 5" xfId="209" xr:uid="{09983ED4-7929-4061-96FE-5EFA887B28C8}"/>
    <cellStyle name="Millares 5 5 2" xfId="433" xr:uid="{FC42BFC9-CCD2-4DC5-A7C0-3B41286FEEDA}"/>
    <cellStyle name="Millares 5 5 2 2" xfId="883" xr:uid="{7B933F8E-0EFD-449F-884C-CB9919712062}"/>
    <cellStyle name="Millares 5 5 3" xfId="660" xr:uid="{B756C8D5-5278-4701-B1B9-EC429B1E8FF3}"/>
    <cellStyle name="Millares 5 6" xfId="238" xr:uid="{C1EF5F36-1B95-461B-A736-27048AB16403}"/>
    <cellStyle name="Millares 5 6 2" xfId="462" xr:uid="{D69AD151-9431-4962-840B-8118ED7D9BF6}"/>
    <cellStyle name="Millares 5 6 2 2" xfId="912" xr:uid="{F2F81CD7-E939-4B68-BD2B-C6C1D8C1F9EC}"/>
    <cellStyle name="Millares 5 6 3" xfId="689" xr:uid="{2D2D722A-FD29-4F3F-BDFB-6AFD146E935C}"/>
    <cellStyle name="Millares 5 7" xfId="270" xr:uid="{4380A997-2AC3-4BCE-BBD3-43F0F46288D0}"/>
    <cellStyle name="Millares 5 7 2" xfId="493" xr:uid="{AE206854-E540-45BE-8075-B88D979C0641}"/>
    <cellStyle name="Millares 5 7 2 2" xfId="943" xr:uid="{AEA6E086-BD5F-469C-B007-264BD98EB6CE}"/>
    <cellStyle name="Millares 5 7 3" xfId="720" xr:uid="{EB507F5F-D303-4AF0-98D8-B54026EEEC97}"/>
    <cellStyle name="Millares 5 8" xfId="300" xr:uid="{AE3E4B7F-D2C9-4877-98E8-38311D4B8FA8}"/>
    <cellStyle name="Millares 5 8 2" xfId="523" xr:uid="{67F7478F-F7E5-4C19-B16C-73F71C314FAC}"/>
    <cellStyle name="Millares 5 8 2 2" xfId="973" xr:uid="{705F343E-61BD-40E5-883D-5A99E4B9009C}"/>
    <cellStyle name="Millares 5 8 3" xfId="750" xr:uid="{66EF0086-1D10-4F8F-A2F4-BE7C1138D544}"/>
    <cellStyle name="Millares 5 9" xfId="74" xr:uid="{8ADF6BD0-BADF-4A68-8B7A-D91C19AFBB27}"/>
    <cellStyle name="Millares 5 9 2" xfId="343" xr:uid="{50C243C7-00AC-4AC9-84CE-795793E7D73C}"/>
    <cellStyle name="Millares 5 9 2 2" xfId="793" xr:uid="{6457B114-2A11-4396-A3CE-3B1ED9DD1DEF}"/>
    <cellStyle name="Millares 5 9 3" xfId="570" xr:uid="{4D45C1E5-D3B9-4963-9252-96B3957E8CEC}"/>
    <cellStyle name="Millares 6" xfId="19" xr:uid="{00000000-0005-0000-0000-00000C000000}"/>
    <cellStyle name="Millares 6 10" xfId="328" xr:uid="{1C6942A8-FC54-4427-87C3-B06AE1BC45E5}"/>
    <cellStyle name="Millares 6 10 2" xfId="778" xr:uid="{7B8F1FA6-2493-468B-ADD2-3881356418CD}"/>
    <cellStyle name="Millares 6 11" xfId="557" xr:uid="{4DCD3F1A-1471-4DC9-A726-3B82D66F77B7}"/>
    <cellStyle name="Millares 6 2" xfId="92" xr:uid="{DB45E47F-5818-46DF-B9E4-98D9A5CF0B80}"/>
    <cellStyle name="Millares 6 2 2" xfId="167" xr:uid="{4DCBEC48-884B-40F5-9033-672026FA0618}"/>
    <cellStyle name="Millares 6 2 2 2" xfId="391" xr:uid="{53F1733B-7064-45C2-82F3-C19450B3E9FF}"/>
    <cellStyle name="Millares 6 2 2 2 2" xfId="841" xr:uid="{0452C358-B6DC-4F97-AE49-BD9E68B780E4}"/>
    <cellStyle name="Millares 6 2 2 3" xfId="618" xr:uid="{43EA3AD3-1AF6-4403-A68A-94C40B42848A}"/>
    <cellStyle name="Millares 6 2 3" xfId="196" xr:uid="{5EE0177B-EF93-405C-B66D-470BDF3C70A6}"/>
    <cellStyle name="Millares 6 2 3 2" xfId="420" xr:uid="{C9629FC3-8499-452F-BC5F-0DF06C964F5B}"/>
    <cellStyle name="Millares 6 2 3 2 2" xfId="870" xr:uid="{D62C93F3-6FE1-428A-958D-75D423B9C9CB}"/>
    <cellStyle name="Millares 6 2 3 3" xfId="647" xr:uid="{CD0B9D86-B63C-4238-9047-21470A326582}"/>
    <cellStyle name="Millares 6 2 4" xfId="226" xr:uid="{528975BB-A1B1-420F-901D-2ABF61F4C26A}"/>
    <cellStyle name="Millares 6 2 4 2" xfId="450" xr:uid="{53220FBF-09C6-41BB-B8D1-E50ABFE56D14}"/>
    <cellStyle name="Millares 6 2 4 2 2" xfId="900" xr:uid="{484C1DAD-E3F6-4066-8B64-6C7FE3E2B791}"/>
    <cellStyle name="Millares 6 2 4 3" xfId="677" xr:uid="{67DDB2E0-0AA3-4B13-8991-310CB05BBB5A}"/>
    <cellStyle name="Millares 6 2 5" xfId="255" xr:uid="{CEEB7329-B08B-49DA-9F75-894AD179BA25}"/>
    <cellStyle name="Millares 6 2 5 2" xfId="479" xr:uid="{E2B13192-7F19-4756-9969-8E45C37AD8FC}"/>
    <cellStyle name="Millares 6 2 5 2 2" xfId="929" xr:uid="{8B347A17-89ED-42F1-AA3B-AD6B5A3001B3}"/>
    <cellStyle name="Millares 6 2 5 3" xfId="706" xr:uid="{9EC18C3D-BFB3-4331-AB93-E1230E2B78D7}"/>
    <cellStyle name="Millares 6 2 6" xfId="287" xr:uid="{638D6CF5-40DC-49ED-A24C-D1467F94FB42}"/>
    <cellStyle name="Millares 6 2 6 2" xfId="510" xr:uid="{9C29E0D7-771E-4D52-B7C9-35802393E832}"/>
    <cellStyle name="Millares 6 2 6 2 2" xfId="960" xr:uid="{A3B51EC8-B02C-46E5-8B8A-85D167EEF1ED}"/>
    <cellStyle name="Millares 6 2 6 3" xfId="737" xr:uid="{155175DA-4FCD-44A1-B2AF-D63CA51BF3C4}"/>
    <cellStyle name="Millares 6 2 7" xfId="317" xr:uid="{652A5D07-DA7B-4FCB-85E7-BB4BBE76EB1A}"/>
    <cellStyle name="Millares 6 2 7 2" xfId="540" xr:uid="{929897E8-0D97-48D7-BDCF-E46ECCE46D4D}"/>
    <cellStyle name="Millares 6 2 7 2 2" xfId="990" xr:uid="{A31FADEE-73D5-4BCA-9ACC-F49F77686513}"/>
    <cellStyle name="Millares 6 2 7 3" xfId="767" xr:uid="{9A3790D9-D408-455B-B03C-10CE20A17949}"/>
    <cellStyle name="Millares 6 2 8" xfId="360" xr:uid="{F2BA0AE5-5026-4B35-BF11-A1DD7154920C}"/>
    <cellStyle name="Millares 6 2 8 2" xfId="810" xr:uid="{885C43E8-39F4-46BE-B9EF-32F499C6F31E}"/>
    <cellStyle name="Millares 6 2 9" xfId="587" xr:uid="{D89CAA1D-8C1D-41B7-A20D-02C729EA4ACF}"/>
    <cellStyle name="Millares 6 3" xfId="149" xr:uid="{3FC92C98-1E15-4988-9718-B93C32A0363A}"/>
    <cellStyle name="Millares 6 3 2" xfId="373" xr:uid="{F35769FD-18A2-4385-BE28-2743940DF826}"/>
    <cellStyle name="Millares 6 3 2 2" xfId="823" xr:uid="{FADC2A3D-A227-4935-9549-F9E34B14B21E}"/>
    <cellStyle name="Millares 6 3 3" xfId="600" xr:uid="{2556BE93-C98C-46B1-96BB-1D7192564B6B}"/>
    <cellStyle name="Millares 6 4" xfId="178" xr:uid="{54410034-8E98-4971-8FEC-476CE596DF45}"/>
    <cellStyle name="Millares 6 4 2" xfId="402" xr:uid="{DED6B9C4-0451-40C4-944B-053E51FEE7A0}"/>
    <cellStyle name="Millares 6 4 2 2" xfId="852" xr:uid="{547FF6B1-7630-41B3-9FDC-967862E35C6E}"/>
    <cellStyle name="Millares 6 4 3" xfId="629" xr:uid="{A48DD5FE-DA6D-451D-873C-DA2D4DFEF3CE}"/>
    <cellStyle name="Millares 6 5" xfId="208" xr:uid="{A89FC5F4-89D2-4F51-B771-76DA54B98F9B}"/>
    <cellStyle name="Millares 6 5 2" xfId="432" xr:uid="{ED258EE3-BFB9-4D4F-8E16-1BA3CF9C7EF3}"/>
    <cellStyle name="Millares 6 5 2 2" xfId="882" xr:uid="{2068FCA8-1949-4F9D-A19F-09E42E68F96F}"/>
    <cellStyle name="Millares 6 5 3" xfId="659" xr:uid="{F360BB56-1669-48F2-8830-BF527977B9A7}"/>
    <cellStyle name="Millares 6 6" xfId="237" xr:uid="{866465B0-8B90-4424-968A-C42B5FC1388C}"/>
    <cellStyle name="Millares 6 6 2" xfId="461" xr:uid="{8A951AC4-FF4E-49B8-BE0F-322A9A734C1F}"/>
    <cellStyle name="Millares 6 6 2 2" xfId="911" xr:uid="{B2BA04D8-1C5E-41D5-8420-5F8CC119E5EF}"/>
    <cellStyle name="Millares 6 6 3" xfId="688" xr:uid="{CC74A6E1-9E53-4D7C-BABE-0513B0085E08}"/>
    <cellStyle name="Millares 6 7" xfId="269" xr:uid="{0A73DC09-0C11-47FC-935F-5AE73F013C3A}"/>
    <cellStyle name="Millares 6 7 2" xfId="492" xr:uid="{1598E623-992D-4BBB-A2AD-D74591F00917}"/>
    <cellStyle name="Millares 6 7 2 2" xfId="942" xr:uid="{D1EC1A80-FC12-46C4-ADF1-4B2FE51F7DA1}"/>
    <cellStyle name="Millares 6 7 3" xfId="719" xr:uid="{4929F434-EB41-4383-83A1-A12C97E1115B}"/>
    <cellStyle name="Millares 6 8" xfId="299" xr:uid="{F4CFE3C3-430B-4659-B7A1-A4EEF5C4E436}"/>
    <cellStyle name="Millares 6 8 2" xfId="522" xr:uid="{CA1A6420-8B7D-470F-B4B8-61E1DFD6C28A}"/>
    <cellStyle name="Millares 6 8 2 2" xfId="972" xr:uid="{1EDB6118-BF68-45E1-865F-B8DB3CBD203D}"/>
    <cellStyle name="Millares 6 8 3" xfId="749" xr:uid="{C1478B2D-EA99-490E-B47B-74832B0CF792}"/>
    <cellStyle name="Millares 6 9" xfId="73" xr:uid="{4CA63DAD-F5B5-480E-8A96-3339D62060A2}"/>
    <cellStyle name="Millares 6 9 2" xfId="342" xr:uid="{7AE235EA-B074-4F79-911E-ADBC89C26F9B}"/>
    <cellStyle name="Millares 6 9 2 2" xfId="792" xr:uid="{47AD0D30-0490-427B-9DA9-D08D4C262C06}"/>
    <cellStyle name="Millares 6 9 3" xfId="569" xr:uid="{D5E0690D-49A9-4077-AF1E-24C01A903CE7}"/>
    <cellStyle name="Millares 7" xfId="82" xr:uid="{5C2AEB80-0478-4EB2-9661-420D54C95299}"/>
    <cellStyle name="Millares 7 2" xfId="157" xr:uid="{BA991AC9-8FE8-4858-8CF4-8628D7F35CCD}"/>
    <cellStyle name="Millares 7 2 2" xfId="381" xr:uid="{33C7DD15-FF5F-462B-8E3C-EDEB1D0D3E47}"/>
    <cellStyle name="Millares 7 2 2 2" xfId="831" xr:uid="{FD1D3AC8-6931-42FA-8641-55168791659B}"/>
    <cellStyle name="Millares 7 2 3" xfId="608" xr:uid="{54F7AC0D-EDB2-44CD-9C31-C5B3774C6B28}"/>
    <cellStyle name="Millares 7 3" xfId="186" xr:uid="{F11B588F-F840-4E52-93CC-88C9A1BC0DCC}"/>
    <cellStyle name="Millares 7 3 2" xfId="410" xr:uid="{913584B0-2EC2-483A-94F0-5A49B845B1FA}"/>
    <cellStyle name="Millares 7 3 2 2" xfId="860" xr:uid="{637D85A3-1EFB-41CE-B10B-E9952132984D}"/>
    <cellStyle name="Millares 7 3 3" xfId="637" xr:uid="{E5F40AD9-5A64-4CAB-AD45-E39FF330E46F}"/>
    <cellStyle name="Millares 7 4" xfId="216" xr:uid="{A49219CF-517E-4479-8D5E-C9C873BBA7C6}"/>
    <cellStyle name="Millares 7 4 2" xfId="440" xr:uid="{25AA2A00-E894-4B14-9312-E938E268F9B8}"/>
    <cellStyle name="Millares 7 4 2 2" xfId="890" xr:uid="{D22DBD30-4BE3-4B75-9AE7-DB13E67CD270}"/>
    <cellStyle name="Millares 7 4 3" xfId="667" xr:uid="{2EAB35EB-C33E-4390-A135-197701C9FF28}"/>
    <cellStyle name="Millares 7 5" xfId="245" xr:uid="{59DE0A84-4961-4FEA-A22D-271DDE8473CD}"/>
    <cellStyle name="Millares 7 5 2" xfId="469" xr:uid="{550CB4F2-A46D-41C1-96F2-30D79A442E88}"/>
    <cellStyle name="Millares 7 5 2 2" xfId="919" xr:uid="{8A23EE8F-2056-47AE-A854-7706F99BF75A}"/>
    <cellStyle name="Millares 7 5 3" xfId="696" xr:uid="{0F976C83-CC1D-4CB9-85F8-EBC107E724C9}"/>
    <cellStyle name="Millares 7 6" xfId="277" xr:uid="{43A34FFD-E243-4CAB-BB1E-42D3E4DAC198}"/>
    <cellStyle name="Millares 7 6 2" xfId="500" xr:uid="{56AC4839-E6E6-4071-B8BA-DA6F28737749}"/>
    <cellStyle name="Millares 7 6 2 2" xfId="950" xr:uid="{F70940C7-C06C-401C-B09B-6592170FF811}"/>
    <cellStyle name="Millares 7 6 3" xfId="727" xr:uid="{441BD62F-84FC-4D1C-9434-F68272A98C55}"/>
    <cellStyle name="Millares 7 7" xfId="307" xr:uid="{12393481-E949-4645-A1C8-F4D826DEEB83}"/>
    <cellStyle name="Millares 7 7 2" xfId="530" xr:uid="{B76DF202-51AA-4C69-9CCD-0F07EF907FDF}"/>
    <cellStyle name="Millares 7 7 2 2" xfId="980" xr:uid="{AC84E3E6-4E2D-45B1-92DB-6DE85CE77F3B}"/>
    <cellStyle name="Millares 7 7 3" xfId="757" xr:uid="{08577BCB-6F44-48CA-AE7A-5C10E581EA54}"/>
    <cellStyle name="Millares 7 8" xfId="350" xr:uid="{9CD9DBCC-4D1A-47B3-9720-5974D3E65BF1}"/>
    <cellStyle name="Millares 7 8 2" xfId="800" xr:uid="{D101FB10-4799-4C9E-90ED-39D295B2BE10}"/>
    <cellStyle name="Millares 7 9" xfId="577" xr:uid="{1F4379E8-ED05-44B2-A6D5-99C995511975}"/>
    <cellStyle name="Millares 8" xfId="96" xr:uid="{7753199D-70D5-4278-A961-8A0DACB807E4}"/>
    <cellStyle name="Millares 8 2" xfId="170" xr:uid="{6C4B3AA7-71A2-49D0-9963-214BA722503E}"/>
    <cellStyle name="Millares 8 2 2" xfId="394" xr:uid="{FAED3A98-5A61-46B0-AB9D-223C0BBA18D9}"/>
    <cellStyle name="Millares 8 2 2 2" xfId="844" xr:uid="{4CAECD8A-A7E9-49F1-B7D0-44F60B023C32}"/>
    <cellStyle name="Millares 8 2 3" xfId="621" xr:uid="{57005A3F-D1AD-405F-899D-038B86905529}"/>
    <cellStyle name="Millares 8 3" xfId="199" xr:uid="{FC5A14C8-422C-4CB8-A5DC-48C602A4E3E7}"/>
    <cellStyle name="Millares 8 3 2" xfId="423" xr:uid="{0AF3BE8A-236A-4706-A4AB-00DAAEA1719E}"/>
    <cellStyle name="Millares 8 3 2 2" xfId="873" xr:uid="{F8B3103E-FB3E-4D7C-BAED-6E3070C643C7}"/>
    <cellStyle name="Millares 8 3 3" xfId="650" xr:uid="{6690E8C5-D9BD-4718-A7BD-90A7CA34C52D}"/>
    <cellStyle name="Millares 8 4" xfId="229" xr:uid="{4C1D17B9-9BBA-45B3-BA4D-D88554CCF427}"/>
    <cellStyle name="Millares 8 4 2" xfId="453" xr:uid="{FC70DE4D-3AB5-436B-B121-07CDD1B2D8C9}"/>
    <cellStyle name="Millares 8 4 2 2" xfId="903" xr:uid="{A8262F21-F949-44FC-800C-E6BE5879C155}"/>
    <cellStyle name="Millares 8 4 3" xfId="680" xr:uid="{8096A6D3-6BE5-46E5-BDB7-8790D52FD6A5}"/>
    <cellStyle name="Millares 8 5" xfId="258" xr:uid="{3C26CEEA-7F62-4866-A18D-C52188828A11}"/>
    <cellStyle name="Millares 8 5 2" xfId="482" xr:uid="{D5195477-A223-4CE9-9D0F-4C5C614E2C28}"/>
    <cellStyle name="Millares 8 5 2 2" xfId="932" xr:uid="{7CEE34CC-8D1B-4483-9BD6-B7BD5001F78F}"/>
    <cellStyle name="Millares 8 5 3" xfId="709" xr:uid="{63CE47EB-787B-4770-8444-44D2008F5943}"/>
    <cellStyle name="Millares 8 6" xfId="290" xr:uid="{ED95ABF5-D86B-49CC-8CF8-40A45004CE59}"/>
    <cellStyle name="Millares 8 6 2" xfId="513" xr:uid="{C864DD80-C40B-45EE-A124-47EBFB38AA4B}"/>
    <cellStyle name="Millares 8 6 2 2" xfId="963" xr:uid="{96F0CCEF-4452-4FAF-B71F-CC2D6CE8C97F}"/>
    <cellStyle name="Millares 8 6 3" xfId="740" xr:uid="{70E87C6F-9077-4BAA-9E37-C3DA0B869E1E}"/>
    <cellStyle name="Millares 8 7" xfId="320" xr:uid="{7854EDC9-9CAD-4369-B3A8-2369E9E78947}"/>
    <cellStyle name="Millares 8 7 2" xfId="543" xr:uid="{C663DB8B-6BF7-4C54-BBD4-4CC83BF06582}"/>
    <cellStyle name="Millares 8 7 2 2" xfId="993" xr:uid="{65EDB2AD-4D17-45FC-974B-1693FE365B44}"/>
    <cellStyle name="Millares 8 7 3" xfId="770" xr:uid="{C1414D43-AAE5-4B18-BF02-AB8F501C6B79}"/>
    <cellStyle name="Millares 8 8" xfId="363" xr:uid="{79744F09-1623-4C48-A844-295A1122CBDB}"/>
    <cellStyle name="Millares 8 8 2" xfId="813" xr:uid="{BFE5D174-853D-4D9E-9759-A7438614742C}"/>
    <cellStyle name="Millares 8 9" xfId="590" xr:uid="{2812CDC8-9625-46F8-8CB5-B00BE76CF874}"/>
    <cellStyle name="Millares 9" xfId="97" xr:uid="{2936613E-FDBC-4D4F-8F99-E2823B0EB04C}"/>
    <cellStyle name="Millares 9 2" xfId="171" xr:uid="{75B92912-D927-4706-82FF-2E4345B67DC8}"/>
    <cellStyle name="Millares 9 2 2" xfId="395" xr:uid="{7760EE1A-6130-43B4-9C4A-7CE0D2DEACE2}"/>
    <cellStyle name="Millares 9 2 2 2" xfId="845" xr:uid="{6CCFD7AE-F87E-4B3E-A379-4C95AFE5EA97}"/>
    <cellStyle name="Millares 9 2 3" xfId="622" xr:uid="{5BF0DD2D-0AE3-4A9C-8341-069E902FCC96}"/>
    <cellStyle name="Millares 9 3" xfId="200" xr:uid="{5D3CE1C9-F0CA-45FC-A1BB-1F8D4214EF16}"/>
    <cellStyle name="Millares 9 3 2" xfId="424" xr:uid="{8ACF6346-940A-411A-AFF0-F80957F7820D}"/>
    <cellStyle name="Millares 9 3 2 2" xfId="874" xr:uid="{E3DF9F31-90E2-4335-A39D-86AA2E2D4740}"/>
    <cellStyle name="Millares 9 3 3" xfId="651" xr:uid="{90C3B3B3-16F4-4DC1-A5E6-C9DEEAB9FDAC}"/>
    <cellStyle name="Millares 9 4" xfId="230" xr:uid="{0FBCB79D-DE25-4400-999B-C3AC24191C82}"/>
    <cellStyle name="Millares 9 4 2" xfId="454" xr:uid="{96C10497-D10D-48BE-9509-37F5DE8789F8}"/>
    <cellStyle name="Millares 9 4 2 2" xfId="904" xr:uid="{62D1A9D0-83A8-49A5-9F79-FC9C88E56CA1}"/>
    <cellStyle name="Millares 9 4 3" xfId="681" xr:uid="{1DA7084D-AEB6-4899-A0E1-1287F49CDB42}"/>
    <cellStyle name="Millares 9 5" xfId="259" xr:uid="{FAD830D9-F2A5-45FB-BF35-2FA7EFDB4109}"/>
    <cellStyle name="Millares 9 5 2" xfId="483" xr:uid="{3E6EBAD5-0CD3-4A0B-9528-D928746BF28D}"/>
    <cellStyle name="Millares 9 5 2 2" xfId="933" xr:uid="{FB9A359D-690D-42A6-A2CF-B0AF0D3AF91A}"/>
    <cellStyle name="Millares 9 5 3" xfId="710" xr:uid="{D0DDEF3A-7D1A-47A0-BF0E-7FF1C24E6317}"/>
    <cellStyle name="Millares 9 6" xfId="291" xr:uid="{4700AF63-3D83-40FF-8E87-C2662D2F95BB}"/>
    <cellStyle name="Millares 9 6 2" xfId="514" xr:uid="{163B6912-DCA8-464C-AEBE-030A794A06FA}"/>
    <cellStyle name="Millares 9 6 2 2" xfId="964" xr:uid="{7DC87D5E-0B90-42E8-9DA3-6D8B3200E13E}"/>
    <cellStyle name="Millares 9 6 3" xfId="741" xr:uid="{F2B0B280-4A16-4A45-B5DE-FEBEF8E6C657}"/>
    <cellStyle name="Millares 9 7" xfId="321" xr:uid="{F33B80F3-1733-4CCC-9717-3499A89A7EA4}"/>
    <cellStyle name="Millares 9 7 2" xfId="544" xr:uid="{46F4E296-2808-4CA2-98A5-7F5BBC5EEE34}"/>
    <cellStyle name="Millares 9 7 2 2" xfId="994" xr:uid="{31B1B3B2-D895-4C36-8D20-7300DD73C7D7}"/>
    <cellStyle name="Millares 9 7 3" xfId="771" xr:uid="{774F40BA-AB5D-42E1-BAD9-87CF469D237A}"/>
    <cellStyle name="Millares 9 8" xfId="364" xr:uid="{2F241555-FE57-458F-B81D-3AFA8FD5F56B}"/>
    <cellStyle name="Millares 9 8 2" xfId="814" xr:uid="{F021E3D9-0519-4582-9099-6E86E1EFCF96}"/>
    <cellStyle name="Millares 9 9" xfId="591" xr:uid="{3629E24E-707D-428C-895F-D87708B617F2}"/>
    <cellStyle name="Moneda" xfId="1" builtinId="4"/>
    <cellStyle name="Moneda [0] 10" xfId="80" xr:uid="{C7AC1A97-3F65-46D9-86D0-107759083737}"/>
    <cellStyle name="Moneda [0] 10 2" xfId="349" xr:uid="{EB294823-C843-4B0B-9A38-69AE71ECFFE1}"/>
    <cellStyle name="Moneda [0] 10 2 2" xfId="799" xr:uid="{043D3C6A-54B2-4AC3-B10C-1BA8D992F9E6}"/>
    <cellStyle name="Moneda [0] 10 3" xfId="576" xr:uid="{4F51AE0C-D3E0-4396-95E8-5DBE23F03E71}"/>
    <cellStyle name="Moneda [0] 2" xfId="25" xr:uid="{00000000-0005-0000-0000-00000E000000}"/>
    <cellStyle name="Moneda [0] 2 10" xfId="79" xr:uid="{646EAEAE-176E-4743-8AF0-5C16DB6672CD}"/>
    <cellStyle name="Moneda [0] 2 10 2" xfId="348" xr:uid="{4BE1152C-7169-4D2F-B533-B7C2FF98FF7C}"/>
    <cellStyle name="Moneda [0] 2 10 2 2" xfId="798" xr:uid="{7D3F245E-EE43-4792-8CA8-E88BA42E9E96}"/>
    <cellStyle name="Moneda [0] 2 10 3" xfId="575" xr:uid="{F02FC6C3-0F51-4A01-83AA-078FBDCC7029}"/>
    <cellStyle name="Moneda [0] 2 11" xfId="334" xr:uid="{01A56B96-F0F3-4546-96C8-379226FE22E8}"/>
    <cellStyle name="Moneda [0] 2 11 2" xfId="784" xr:uid="{444F32D2-5618-4557-87DC-BBCC01237A53}"/>
    <cellStyle name="Moneda [0] 2 12" xfId="563" xr:uid="{6A2CA932-DB84-4615-8F87-0D9E4C4335FC}"/>
    <cellStyle name="Moneda [0] 2 2" xfId="94" xr:uid="{896D5D9D-9F8A-4FA6-91E6-8561629F1B59}"/>
    <cellStyle name="Moneda [0] 2 2 2" xfId="168" xr:uid="{86270079-60DC-45A2-9735-5FE3BEED50D5}"/>
    <cellStyle name="Moneda [0] 2 2 2 2" xfId="392" xr:uid="{D43FAB14-AE5B-4968-AD59-492B4A1A2740}"/>
    <cellStyle name="Moneda [0] 2 2 2 2 2" xfId="842" xr:uid="{7034CBC7-3317-4026-B489-36996771CF76}"/>
    <cellStyle name="Moneda [0] 2 2 2 3" xfId="619" xr:uid="{153FB8BD-B37E-42AF-AC29-383151FE5C82}"/>
    <cellStyle name="Moneda [0] 2 2 3" xfId="197" xr:uid="{779BB85A-FD5B-4B80-AF15-7FF3CC8463AC}"/>
    <cellStyle name="Moneda [0] 2 2 3 2" xfId="421" xr:uid="{7627FC9A-6CAE-40B9-A4C7-AB5EDB8DAD9F}"/>
    <cellStyle name="Moneda [0] 2 2 3 2 2" xfId="871" xr:uid="{6FE6FDB4-E572-4004-8194-A861217FADF2}"/>
    <cellStyle name="Moneda [0] 2 2 3 3" xfId="648" xr:uid="{32782D44-B0C0-4C27-95E0-B3EA5FDEC392}"/>
    <cellStyle name="Moneda [0] 2 2 4" xfId="227" xr:uid="{724BB563-1EEF-4E35-98F8-8517B757F7D2}"/>
    <cellStyle name="Moneda [0] 2 2 4 2" xfId="451" xr:uid="{DCB5EE87-F5A7-44AD-8E6E-61FDE2710F88}"/>
    <cellStyle name="Moneda [0] 2 2 4 2 2" xfId="901" xr:uid="{7E04A60E-9906-4B14-B808-01170528BC4E}"/>
    <cellStyle name="Moneda [0] 2 2 4 3" xfId="678" xr:uid="{C37E5CFA-FD05-49D0-87C1-F23C6FFC2242}"/>
    <cellStyle name="Moneda [0] 2 2 5" xfId="256" xr:uid="{C84F4D56-87C6-456A-B868-9B5F60F0F333}"/>
    <cellStyle name="Moneda [0] 2 2 5 2" xfId="480" xr:uid="{0F5BA290-3DB5-493F-A627-900C1800A05B}"/>
    <cellStyle name="Moneda [0] 2 2 5 2 2" xfId="930" xr:uid="{DE24FE87-661F-4470-A683-EF3311BB46AA}"/>
    <cellStyle name="Moneda [0] 2 2 5 3" xfId="707" xr:uid="{BB5566C2-7791-4C6D-A0A2-6AD1452331CC}"/>
    <cellStyle name="Moneda [0] 2 2 6" xfId="288" xr:uid="{D0A303B5-0B53-49EE-9D85-3E4DD8ADC17A}"/>
    <cellStyle name="Moneda [0] 2 2 6 2" xfId="511" xr:uid="{E66FABD0-76FF-497F-B9C8-F8DB17FAB68B}"/>
    <cellStyle name="Moneda [0] 2 2 6 2 2" xfId="961" xr:uid="{8E5F5DC9-DF3A-49C8-BB1E-1EEE16624F31}"/>
    <cellStyle name="Moneda [0] 2 2 6 3" xfId="738" xr:uid="{E4FA0217-61D1-4AE6-9534-72B45FE12DD3}"/>
    <cellStyle name="Moneda [0] 2 2 7" xfId="318" xr:uid="{3F4AB964-DC95-40DF-96B5-C65539133D01}"/>
    <cellStyle name="Moneda [0] 2 2 7 2" xfId="541" xr:uid="{855260D6-11C8-4976-96DB-15AA36F829BE}"/>
    <cellStyle name="Moneda [0] 2 2 7 2 2" xfId="991" xr:uid="{160DAD10-0428-4497-925A-72A24B99ED61}"/>
    <cellStyle name="Moneda [0] 2 2 7 3" xfId="768" xr:uid="{7D3830F3-EAA4-472F-A3C8-DF3C87DDFA66}"/>
    <cellStyle name="Moneda [0] 2 2 8" xfId="361" xr:uid="{DF38FCC1-B246-4942-BB07-25A5C25D65E8}"/>
    <cellStyle name="Moneda [0] 2 2 8 2" xfId="811" xr:uid="{28ADD9D8-09CB-4074-ABDF-4F705B73A883}"/>
    <cellStyle name="Moneda [0] 2 2 9" xfId="588" xr:uid="{B0D3DEDE-29DB-432E-9A42-8A53CCF8F55B}"/>
    <cellStyle name="Moneda [0] 2 3" xfId="140" xr:uid="{6970F7B1-A3BD-4D60-8161-D2F59F0CB6DD}"/>
    <cellStyle name="Moneda [0] 2 3 2" xfId="172" xr:uid="{AF092D69-80B1-4F1F-8854-B3AE36F402BF}"/>
    <cellStyle name="Moneda [0] 2 3 2 2" xfId="396" xr:uid="{2E34E026-3A7C-46FC-A5C4-CE61439D69A3}"/>
    <cellStyle name="Moneda [0] 2 3 2 2 2" xfId="846" xr:uid="{18FC8854-DC9F-4176-82F4-549BDED6A420}"/>
    <cellStyle name="Moneda [0] 2 3 2 3" xfId="623" xr:uid="{0F36C395-8521-4BC1-BA8E-A750E7913B70}"/>
    <cellStyle name="Moneda [0] 2 3 3" xfId="202" xr:uid="{3950D222-9971-41BD-A226-33AC1474BEC3}"/>
    <cellStyle name="Moneda [0] 2 3 3 2" xfId="426" xr:uid="{6EAF80A4-8B33-4E79-8E03-8D4614067203}"/>
    <cellStyle name="Moneda [0] 2 3 3 2 2" xfId="876" xr:uid="{3E56E1CC-B2F3-4AC9-9EAF-2042FE627519}"/>
    <cellStyle name="Moneda [0] 2 3 3 3" xfId="653" xr:uid="{B4E20B9E-6D1E-400D-A29F-E8173116D76C}"/>
    <cellStyle name="Moneda [0] 2 3 4" xfId="231" xr:uid="{208D8F1D-691D-4417-AC87-296FF337A495}"/>
    <cellStyle name="Moneda [0] 2 3 4 2" xfId="455" xr:uid="{BAF8E823-DA28-4DAD-839D-5CB1B4BD0232}"/>
    <cellStyle name="Moneda [0] 2 3 4 2 2" xfId="905" xr:uid="{B3E7819C-A5D8-4500-888B-E50002A5FE56}"/>
    <cellStyle name="Moneda [0] 2 3 4 3" xfId="682" xr:uid="{7189BDAE-A4B7-44A1-BE70-43D81090F9DE}"/>
    <cellStyle name="Moneda [0] 2 3 5" xfId="261" xr:uid="{3C9517C8-F404-4435-8C6C-23BF089140BE}"/>
    <cellStyle name="Moneda [0] 2 3 5 2" xfId="485" xr:uid="{14FD9295-C14D-4272-AFF6-1A1897B8B691}"/>
    <cellStyle name="Moneda [0] 2 3 5 2 2" xfId="935" xr:uid="{2E8A1F1E-9CE7-48FA-B1D8-776EECE3B63D}"/>
    <cellStyle name="Moneda [0] 2 3 5 3" xfId="712" xr:uid="{44A84286-45E3-4D0F-AC2B-B4628DDE249A}"/>
    <cellStyle name="Moneda [0] 2 3 6" xfId="293" xr:uid="{2EF06320-9FC7-413A-A514-1160826F631E}"/>
    <cellStyle name="Moneda [0] 2 3 6 2" xfId="516" xr:uid="{1024BD47-8491-4F30-AF7B-87087551E27C}"/>
    <cellStyle name="Moneda [0] 2 3 6 2 2" xfId="966" xr:uid="{BC6F51A8-E756-433A-9571-362EDB419238}"/>
    <cellStyle name="Moneda [0] 2 3 6 3" xfId="743" xr:uid="{B4AF7562-2888-4572-9DB4-65C2A3745D2B}"/>
    <cellStyle name="Moneda [0] 2 3 7" xfId="322" xr:uid="{8AA4615D-E57C-4E4F-8A3C-AF86D232C746}"/>
    <cellStyle name="Moneda [0] 2 3 7 2" xfId="545" xr:uid="{C52604ED-88AB-4A11-8CEC-429339CDF791}"/>
    <cellStyle name="Moneda [0] 2 3 7 2 2" xfId="995" xr:uid="{818DAD44-5557-495B-8F33-AB170CECA440}"/>
    <cellStyle name="Moneda [0] 2 3 7 3" xfId="772" xr:uid="{F6A58C07-B270-4BCE-B403-59AACDE3626B}"/>
    <cellStyle name="Moneda [0] 2 3 8" xfId="366" xr:uid="{CEB3C32C-3F7F-4C3E-8257-F28FB8B30AC8}"/>
    <cellStyle name="Moneda [0] 2 3 8 2" xfId="816" xr:uid="{CABB6CAE-D50F-4771-8DC2-B7E7ECE67FC8}"/>
    <cellStyle name="Moneda [0] 2 3 9" xfId="593" xr:uid="{50A45D5D-A236-4915-9EB5-59CBA316ABEE}"/>
    <cellStyle name="Moneda [0] 2 4" xfId="155" xr:uid="{C4D51B8F-A7A1-477D-8BFB-4BAD5377B7A8}"/>
    <cellStyle name="Moneda [0] 2 4 2" xfId="379" xr:uid="{74DE9A62-3B21-4813-9313-574C8DFABDEF}"/>
    <cellStyle name="Moneda [0] 2 4 2 2" xfId="829" xr:uid="{806670B9-1CCA-4EB3-940E-B65BE6F42351}"/>
    <cellStyle name="Moneda [0] 2 4 3" xfId="606" xr:uid="{7E024E22-7274-4B1E-8A8A-52815BA64C2E}"/>
    <cellStyle name="Moneda [0] 2 5" xfId="184" xr:uid="{B5D5876C-82F6-4FD2-B5DE-FBB63DF8CE76}"/>
    <cellStyle name="Moneda [0] 2 5 2" xfId="408" xr:uid="{8113CA3D-0123-4958-A61F-99B66BCA3138}"/>
    <cellStyle name="Moneda [0] 2 5 2 2" xfId="858" xr:uid="{6043DD5D-3A9F-4468-8943-62E8BC0E37D3}"/>
    <cellStyle name="Moneda [0] 2 5 3" xfId="635" xr:uid="{C238BF3B-5444-406B-8E14-78F2C553E897}"/>
    <cellStyle name="Moneda [0] 2 6" xfId="214" xr:uid="{E25535AE-476A-4003-8D08-13936DAB219C}"/>
    <cellStyle name="Moneda [0] 2 6 2" xfId="438" xr:uid="{D47B0544-7629-47EF-961B-716C48E5B71B}"/>
    <cellStyle name="Moneda [0] 2 6 2 2" xfId="888" xr:uid="{B6D23992-6EA8-4E8E-B79C-FE83F0E5D006}"/>
    <cellStyle name="Moneda [0] 2 6 3" xfId="665" xr:uid="{07285CC4-39BC-4007-93F9-A481BD692E5D}"/>
    <cellStyle name="Moneda [0] 2 7" xfId="243" xr:uid="{EF77ED8E-5FAC-4D05-A578-310203A007A1}"/>
    <cellStyle name="Moneda [0] 2 7 2" xfId="467" xr:uid="{734190B8-72C4-4DA9-B41C-5654D092F927}"/>
    <cellStyle name="Moneda [0] 2 7 2 2" xfId="917" xr:uid="{28B4489C-A1B0-40A8-A207-06B0BFAE90AE}"/>
    <cellStyle name="Moneda [0] 2 7 3" xfId="694" xr:uid="{26298146-C17E-448A-AD13-AE4CEB0697B3}"/>
    <cellStyle name="Moneda [0] 2 8" xfId="275" xr:uid="{BE0EAB5A-E8AB-45EF-A784-481CF816DAA1}"/>
    <cellStyle name="Moneda [0] 2 8 2" xfId="498" xr:uid="{F3981902-77E4-4B0B-8B81-4FFFB1B29E69}"/>
    <cellStyle name="Moneda [0] 2 8 2 2" xfId="948" xr:uid="{9F437DFB-2405-4679-875A-C4027ED3DBC6}"/>
    <cellStyle name="Moneda [0] 2 8 3" xfId="725" xr:uid="{B78DFDC3-267F-48E3-8BD9-39EB5761F407}"/>
    <cellStyle name="Moneda [0] 2 9" xfId="305" xr:uid="{B0A5EBCC-2ED7-4672-BC29-17CC7A4FA943}"/>
    <cellStyle name="Moneda [0] 2 9 2" xfId="528" xr:uid="{979D52D1-06F5-43D9-9517-691575D80258}"/>
    <cellStyle name="Moneda [0] 2 9 2 2" xfId="978" xr:uid="{D423B9B6-FD7F-4F8F-AE92-34726FA724DC}"/>
    <cellStyle name="Moneda [0] 2 9 3" xfId="755" xr:uid="{034A51C8-850D-4FF2-B824-68ECBC481544}"/>
    <cellStyle name="Moneda [0] 3" xfId="93" xr:uid="{62E0C04B-642F-4A49-B756-969DDEF0B167}"/>
    <cellStyle name="Moneda [0] 4" xfId="156" xr:uid="{1660E5F9-A8AE-4195-92F3-4566A527FA4D}"/>
    <cellStyle name="Moneda [0] 4 2" xfId="380" xr:uid="{F939B78E-53BD-4044-896E-06D0E90E39A5}"/>
    <cellStyle name="Moneda [0] 4 2 2" xfId="830" xr:uid="{F76FBA99-59B2-48DE-B02A-67C2B7F9E95A}"/>
    <cellStyle name="Moneda [0] 4 3" xfId="607" xr:uid="{968DBD3E-41DF-4528-A25C-0D126211839B}"/>
    <cellStyle name="Moneda [0] 5" xfId="185" xr:uid="{3882815C-1992-4E2E-AD20-0B1D56EB11B9}"/>
    <cellStyle name="Moneda [0] 5 2" xfId="409" xr:uid="{79F19A0C-940E-4509-AB2A-057B3C45B0D7}"/>
    <cellStyle name="Moneda [0] 5 2 2" xfId="859" xr:uid="{6479F1E9-EDC5-4416-A169-DFD9CE6807BF}"/>
    <cellStyle name="Moneda [0] 5 3" xfId="636" xr:uid="{E9E44C14-19E3-41AC-BC9C-F816C1CD74A7}"/>
    <cellStyle name="Moneda [0] 6" xfId="215" xr:uid="{ADEA819B-D640-42DA-A04C-210D4BA3ECA2}"/>
    <cellStyle name="Moneda [0] 6 2" xfId="439" xr:uid="{FDB368EB-6A06-4C6F-819E-43EA4BF3AD15}"/>
    <cellStyle name="Moneda [0] 6 2 2" xfId="889" xr:uid="{1DE3EEAF-D954-4E7B-82F9-47961EAB791F}"/>
    <cellStyle name="Moneda [0] 6 3" xfId="666" xr:uid="{B001CC25-F635-4354-BBE8-CB853DD8A170}"/>
    <cellStyle name="Moneda [0] 7" xfId="244" xr:uid="{49CBB574-9DA3-472F-825A-8B6A9A29DED4}"/>
    <cellStyle name="Moneda [0] 7 2" xfId="468" xr:uid="{1CB3129B-A81E-4F7F-853B-1FB66646CF31}"/>
    <cellStyle name="Moneda [0] 7 2 2" xfId="918" xr:uid="{CE23A6B1-34BA-4195-8A9A-BAAE094AD3FF}"/>
    <cellStyle name="Moneda [0] 7 3" xfId="695" xr:uid="{B50EDA95-4DDD-4A30-A771-6168A08AB156}"/>
    <cellStyle name="Moneda [0] 8" xfId="276" xr:uid="{38705426-1238-42F7-97EF-115E036E37B4}"/>
    <cellStyle name="Moneda [0] 8 2" xfId="499" xr:uid="{A2CB2D4C-FCF5-44D9-BC12-7E06F5B9EBD5}"/>
    <cellStyle name="Moneda [0] 8 2 2" xfId="949" xr:uid="{7A0092E0-BC9A-4B91-B589-F8E9C4660380}"/>
    <cellStyle name="Moneda [0] 8 3" xfId="726" xr:uid="{3C9CC7F7-6D3D-424A-A626-1BF95B89AC59}"/>
    <cellStyle name="Moneda [0] 9" xfId="306" xr:uid="{F77B73B9-8391-4B9F-B524-51BECEDD5B92}"/>
    <cellStyle name="Moneda [0] 9 2" xfId="529" xr:uid="{85B0AE99-DFEB-4891-8FC0-E2B413B71B9D}"/>
    <cellStyle name="Moneda [0] 9 2 2" xfId="979" xr:uid="{D34A885A-A8E9-45B2-AFA1-1810940ABC32}"/>
    <cellStyle name="Moneda [0] 9 3" xfId="756" xr:uid="{6E489127-28C3-4FD2-8952-3DE5188801ED}"/>
    <cellStyle name="Moneda 2" xfId="9" xr:uid="{00000000-0005-0000-0000-00000F000000}"/>
    <cellStyle name="Moneda 2 2" xfId="141" xr:uid="{77161832-3079-447B-B3E1-A81A0EB7F906}"/>
    <cellStyle name="Moneda 3" xfId="12" xr:uid="{00000000-0005-0000-0000-000010000000}"/>
    <cellStyle name="Moneda 4" xfId="15" xr:uid="{00000000-0005-0000-0000-000011000000}"/>
    <cellStyle name="Neutral" xfId="34" builtinId="28" customBuiltin="1"/>
    <cellStyle name="Neutral 2" xfId="104" xr:uid="{0C98DFCD-2721-425A-84EC-1183BB7F34F9}"/>
    <cellStyle name="Normal" xfId="0" builtinId="0"/>
    <cellStyle name="Normal 2" xfId="11" xr:uid="{00000000-0005-0000-0000-000013000000}"/>
    <cellStyle name="Normal 2 2" xfId="139" xr:uid="{0548219E-2AF8-4024-99A3-8C081713108F}"/>
    <cellStyle name="Normal 2 3" xfId="262" xr:uid="{F7A0FDFB-4610-4528-9DDD-4E7D942881C5}"/>
    <cellStyle name="Normal 2 4" xfId="99" xr:uid="{7F165AF6-AA99-4578-B6DF-50882FAC211A}"/>
    <cellStyle name="Normal 3" xfId="17" xr:uid="{00000000-0005-0000-0000-000014000000}"/>
    <cellStyle name="Normal 3 2" xfId="81" xr:uid="{F4354680-02F2-48B8-92ED-3ED0B28E60FC}"/>
    <cellStyle name="Normal 4" xfId="101" xr:uid="{40A1A337-40E6-40CA-9914-7B5B62AEB236}"/>
    <cellStyle name="Normal 4 2" xfId="547" xr:uid="{FDFDC92F-2391-45AA-ABDC-AB36F739A153}"/>
    <cellStyle name="Normal_504 Seguimiento Plan de Acción reprogramacion junio 2010" xfId="6" xr:uid="{00000000-0005-0000-0000-000015000000}"/>
    <cellStyle name="Notas" xfId="41" builtinId="10" customBuiltin="1"/>
    <cellStyle name="Notas 2" xfId="111" xr:uid="{FFAB15D0-7726-4098-8C58-52724C0DC312}"/>
    <cellStyle name="Porcentaje" xfId="2" builtinId="5"/>
    <cellStyle name="Porcentaje 2" xfId="8" xr:uid="{00000000-0005-0000-0000-000017000000}"/>
    <cellStyle name="Porcentaje 2 2" xfId="26" xr:uid="{00000000-0005-0000-0000-000018000000}"/>
    <cellStyle name="Porcentaje 2 3" xfId="142" xr:uid="{049CD315-3BEE-4D86-8119-6C50990E82C8}"/>
    <cellStyle name="Porcentaje 3" xfId="138" xr:uid="{72E27732-5891-47E3-AA69-C6505D79A61D}"/>
    <cellStyle name="Porcentaje 4" xfId="7" xr:uid="{00000000-0005-0000-0000-000019000000}"/>
    <cellStyle name="Porcentual 2" xfId="549" xr:uid="{5D62E8F4-9C9A-4EA6-B173-C4878DACE65F}"/>
    <cellStyle name="Porcentual 4" xfId="10" xr:uid="{00000000-0005-0000-0000-00001A000000}"/>
    <cellStyle name="Salida" xfId="36" builtinId="21" customBuiltin="1"/>
    <cellStyle name="Salida 2" xfId="106" xr:uid="{89FEDA90-EA49-4C07-B19A-78B50A9ADD99}"/>
    <cellStyle name="Texto de advertencia" xfId="40" builtinId="11" customBuiltin="1"/>
    <cellStyle name="Texto de advertencia 2" xfId="110" xr:uid="{9877FB94-847F-41E0-93DB-41E29CF8BB04}"/>
    <cellStyle name="Texto explicativo" xfId="42" builtinId="53" customBuiltin="1"/>
    <cellStyle name="Texto explicativo 2" xfId="112" xr:uid="{E3471998-7F50-4EAB-8F05-E7BB9455BE9D}"/>
    <cellStyle name="Título" xfId="27" builtinId="15" customBuiltin="1"/>
    <cellStyle name="Título 2" xfId="29" builtinId="17" customBuiltin="1"/>
    <cellStyle name="Título 3" xfId="30" builtinId="18" customBuiltin="1"/>
    <cellStyle name="Total" xfId="43" builtinId="25" customBuiltin="1"/>
    <cellStyle name="Total 2" xfId="113" xr:uid="{FF6DB31F-2203-4583-A34B-53CFCB1B0962}"/>
  </cellStyles>
  <dxfs count="0"/>
  <tableStyles count="0" defaultTableStyle="TableStyleMedium2" defaultPivotStyle="PivotStyleLight16"/>
  <colors>
    <mruColors>
      <color rgb="FFF747E2"/>
      <color rgb="FFD9FFEC"/>
      <color rgb="FFEBFFF5"/>
      <color rgb="FFCCFFCC"/>
      <color rgb="FFCFF7B3"/>
      <color rgb="FF99FFCC"/>
      <color rgb="FF66FFFF"/>
      <color rgb="FFFFFF99"/>
      <color rgb="FFFFFFEF"/>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hyperlink" Target="#'3. EJEC PRESUPUESTAL'!A1"/><Relationship Id="rId7" Type="http://schemas.openxmlformats.org/officeDocument/2006/relationships/hyperlink" Target="#'4. ACTIVIDADES Y TAREAS'!A1"/><Relationship Id="rId2" Type="http://schemas.openxmlformats.org/officeDocument/2006/relationships/hyperlink" Target="#'2. RESUMEN MES DE REPORTE'!A1"/><Relationship Id="rId1" Type="http://schemas.openxmlformats.org/officeDocument/2006/relationships/hyperlink" Target="#'1.PROGRAMACION CUATRIENIO'!A1"/><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5. METAS PDD'!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INDICE!A1"/><Relationship Id="rId4"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659947</xdr:colOff>
      <xdr:row>8</xdr:row>
      <xdr:rowOff>738786</xdr:rowOff>
    </xdr:from>
    <xdr:to>
      <xdr:col>9</xdr:col>
      <xdr:colOff>407814</xdr:colOff>
      <xdr:row>10</xdr:row>
      <xdr:rowOff>206508</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163411" y="3188072"/>
          <a:ext cx="5925510" cy="474650"/>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1. </a:t>
          </a:r>
          <a:r>
            <a:rPr lang="es-CO" sz="2800">
              <a:solidFill>
                <a:srgbClr val="0070C0"/>
              </a:solidFill>
              <a:effectLst/>
              <a:latin typeface="+mn-lt"/>
              <a:ea typeface="+mn-ea"/>
              <a:cs typeface="+mn-cs"/>
            </a:rPr>
            <a:t>PROGRAMACIÓN CUATRIENIO</a:t>
          </a:r>
          <a:endParaRPr lang="es-CO" sz="2800">
            <a:solidFill>
              <a:srgbClr val="0070C0"/>
            </a:solidFill>
          </a:endParaRPr>
        </a:p>
      </xdr:txBody>
    </xdr:sp>
    <xdr:clientData/>
  </xdr:twoCellAnchor>
  <xdr:twoCellAnchor>
    <xdr:from>
      <xdr:col>1</xdr:col>
      <xdr:colOff>644659</xdr:colOff>
      <xdr:row>11</xdr:row>
      <xdr:rowOff>292542</xdr:rowOff>
    </xdr:from>
    <xdr:to>
      <xdr:col>9</xdr:col>
      <xdr:colOff>392526</xdr:colOff>
      <xdr:row>14</xdr:row>
      <xdr:rowOff>70464</xdr:rowOff>
    </xdr:to>
    <xdr:sp macro="" textlink="">
      <xdr:nvSpPr>
        <xdr:cNvPr id="7" name="Rectángulo redondeado 6">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1148123" y="3980078"/>
          <a:ext cx="5925510" cy="67599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2. RESUMEN EJECUTIVO</a:t>
          </a:r>
        </a:p>
      </xdr:txBody>
    </xdr:sp>
    <xdr:clientData/>
  </xdr:twoCellAnchor>
  <xdr:twoCellAnchor>
    <xdr:from>
      <xdr:col>1</xdr:col>
      <xdr:colOff>627289</xdr:colOff>
      <xdr:row>15</xdr:row>
      <xdr:rowOff>152381</xdr:rowOff>
    </xdr:from>
    <xdr:to>
      <xdr:col>9</xdr:col>
      <xdr:colOff>375156</xdr:colOff>
      <xdr:row>18</xdr:row>
      <xdr:rowOff>163281</xdr:rowOff>
    </xdr:to>
    <xdr:sp macro="" textlink="">
      <xdr:nvSpPr>
        <xdr:cNvPr id="9" name="Rectángulo redondeado 8">
          <a:hlinkClick xmlns:r="http://schemas.openxmlformats.org/officeDocument/2006/relationships" r:id="rId3"/>
          <a:extLst>
            <a:ext uri="{FF2B5EF4-FFF2-40B4-BE49-F238E27FC236}">
              <a16:creationId xmlns:a16="http://schemas.microsoft.com/office/drawing/2014/main" id="{00000000-0008-0000-0000-000009000000}"/>
            </a:ext>
          </a:extLst>
        </xdr:cNvPr>
        <xdr:cNvSpPr/>
      </xdr:nvSpPr>
      <xdr:spPr>
        <a:xfrm>
          <a:off x="1130753" y="4996524"/>
          <a:ext cx="5925510" cy="813721"/>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3.</a:t>
          </a:r>
          <a:r>
            <a:rPr lang="es-CO" sz="2800" baseline="0">
              <a:solidFill>
                <a:srgbClr val="0070C0"/>
              </a:solidFill>
            </a:rPr>
            <a:t> EJECUCIÓN PRESUPUESTAL</a:t>
          </a:r>
        </a:p>
      </xdr:txBody>
    </xdr:sp>
    <xdr:clientData/>
  </xdr:twoCellAnchor>
  <xdr:twoCellAnchor>
    <xdr:from>
      <xdr:col>1</xdr:col>
      <xdr:colOff>675394</xdr:colOff>
      <xdr:row>26</xdr:row>
      <xdr:rowOff>57465</xdr:rowOff>
    </xdr:from>
    <xdr:to>
      <xdr:col>9</xdr:col>
      <xdr:colOff>423261</xdr:colOff>
      <xdr:row>31</xdr:row>
      <xdr:rowOff>177928</xdr:rowOff>
    </xdr:to>
    <xdr:sp macro="" textlink="">
      <xdr:nvSpPr>
        <xdr:cNvPr id="13" name="Rectángulo redondeado 12">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1178858" y="7378108"/>
          <a:ext cx="5925510" cy="107296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5. AVANCE METAS PLAN DE DESARROLLO</a:t>
          </a:r>
        </a:p>
      </xdr:txBody>
    </xdr:sp>
    <xdr:clientData/>
  </xdr:twoCellAnchor>
  <xdr:twoCellAnchor>
    <xdr:from>
      <xdr:col>1</xdr:col>
      <xdr:colOff>34637</xdr:colOff>
      <xdr:row>0</xdr:row>
      <xdr:rowOff>193822</xdr:rowOff>
    </xdr:from>
    <xdr:to>
      <xdr:col>2</xdr:col>
      <xdr:colOff>158462</xdr:colOff>
      <xdr:row>2</xdr:row>
      <xdr:rowOff>324717</xdr:rowOff>
    </xdr:to>
    <xdr:pic>
      <xdr:nvPicPr>
        <xdr:cNvPr id="14" name="Imagen 4" descr="escudo_negro">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36864" y="193822"/>
          <a:ext cx="885825" cy="1031440"/>
        </a:xfrm>
        <a:prstGeom prst="rect">
          <a:avLst/>
        </a:prstGeom>
        <a:noFill/>
        <a:ln w="9525">
          <a:noFill/>
          <a:miter lim="800000"/>
          <a:headEnd/>
          <a:tailEnd/>
        </a:ln>
      </xdr:spPr>
    </xdr:pic>
    <xdr:clientData/>
  </xdr:twoCellAnchor>
  <xdr:twoCellAnchor>
    <xdr:from>
      <xdr:col>19</xdr:col>
      <xdr:colOff>121226</xdr:colOff>
      <xdr:row>0</xdr:row>
      <xdr:rowOff>294409</xdr:rowOff>
    </xdr:from>
    <xdr:to>
      <xdr:col>20</xdr:col>
      <xdr:colOff>980627</xdr:colOff>
      <xdr:row>1</xdr:row>
      <xdr:rowOff>432954</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122464</xdr:colOff>
      <xdr:row>0</xdr:row>
      <xdr:rowOff>299358</xdr:rowOff>
    </xdr:from>
    <xdr:to>
      <xdr:col>20</xdr:col>
      <xdr:colOff>1074964</xdr:colOff>
      <xdr:row>1</xdr:row>
      <xdr:rowOff>381000</xdr:rowOff>
    </xdr:to>
    <xdr:pic>
      <xdr:nvPicPr>
        <xdr:cNvPr id="12" name="Imagen 11">
          <a:extLst>
            <a:ext uri="{FF2B5EF4-FFF2-40B4-BE49-F238E27FC236}">
              <a16:creationId xmlns:a16="http://schemas.microsoft.com/office/drawing/2014/main" id="{00000000-0008-0000-0000-00000C000000}"/>
            </a:ext>
          </a:extLst>
        </xdr:cNvPr>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1724" t="27673" r="31433" b="37148"/>
        <a:stretch/>
      </xdr:blipFill>
      <xdr:spPr bwMode="auto">
        <a:xfrm>
          <a:off x="13811250" y="299358"/>
          <a:ext cx="1986643" cy="530678"/>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623926</xdr:colOff>
      <xdr:row>19</xdr:row>
      <xdr:rowOff>130426</xdr:rowOff>
    </xdr:from>
    <xdr:to>
      <xdr:col>9</xdr:col>
      <xdr:colOff>371793</xdr:colOff>
      <xdr:row>25</xdr:row>
      <xdr:rowOff>50711</xdr:rowOff>
    </xdr:to>
    <xdr:sp macro="" textlink="">
      <xdr:nvSpPr>
        <xdr:cNvPr id="4" name="Rectángulo redondeado 10">
          <a:hlinkClick xmlns:r="http://schemas.openxmlformats.org/officeDocument/2006/relationships" r:id="rId7"/>
          <a:extLst>
            <a:ext uri="{FF2B5EF4-FFF2-40B4-BE49-F238E27FC236}">
              <a16:creationId xmlns:a16="http://schemas.microsoft.com/office/drawing/2014/main" id="{00000000-0008-0000-0000-000004000000}"/>
            </a:ext>
          </a:extLst>
        </xdr:cNvPr>
        <xdr:cNvSpPr/>
      </xdr:nvSpPr>
      <xdr:spPr>
        <a:xfrm>
          <a:off x="1127390" y="6117569"/>
          <a:ext cx="5925510" cy="1063285"/>
        </a:xfrm>
        <a:prstGeom prst="roundRect">
          <a:avLst>
            <a:gd name="adj" fmla="val 10268"/>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nchorCtr="0"/>
        <a:lstStyle/>
        <a:p>
          <a:pPr algn="ctr"/>
          <a:r>
            <a:rPr lang="es-CO" sz="2800">
              <a:solidFill>
                <a:srgbClr val="0070C0"/>
              </a:solidFill>
            </a:rPr>
            <a:t>4. EJECUCION DE METAS, ACTIVIDADES Y TAREAS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108856</xdr:colOff>
      <xdr:row>3</xdr:row>
      <xdr:rowOff>58230</xdr:rowOff>
    </xdr:from>
    <xdr:to>
      <xdr:col>5</xdr:col>
      <xdr:colOff>1728107</xdr:colOff>
      <xdr:row>4</xdr:row>
      <xdr:rowOff>17688</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8749392" y="1446159"/>
          <a:ext cx="1619251" cy="490136"/>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625928</xdr:colOff>
      <xdr:row>0</xdr:row>
      <xdr:rowOff>122464</xdr:rowOff>
    </xdr:from>
    <xdr:to>
      <xdr:col>0</xdr:col>
      <xdr:colOff>1549133</xdr:colOff>
      <xdr:row>2</xdr:row>
      <xdr:rowOff>272143</xdr:rowOff>
    </xdr:to>
    <xdr:pic>
      <xdr:nvPicPr>
        <xdr:cNvPr id="9" name="Imagen 4" descr="escudo_negro">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928" y="122464"/>
          <a:ext cx="923205" cy="1074965"/>
        </a:xfrm>
        <a:prstGeom prst="rect">
          <a:avLst/>
        </a:prstGeom>
        <a:noFill/>
        <a:ln w="9525">
          <a:noFill/>
          <a:miter lim="800000"/>
          <a:headEnd/>
          <a:tailEnd/>
        </a:ln>
      </xdr:spPr>
    </xdr:pic>
    <xdr:clientData/>
  </xdr:twoCellAnchor>
  <xdr:twoCellAnchor>
    <xdr:from>
      <xdr:col>5</xdr:col>
      <xdr:colOff>28575</xdr:colOff>
      <xdr:row>0</xdr:row>
      <xdr:rowOff>342900</xdr:rowOff>
    </xdr:from>
    <xdr:to>
      <xdr:col>5</xdr:col>
      <xdr:colOff>1737610</xdr:colOff>
      <xdr:row>1</xdr:row>
      <xdr:rowOff>409575</xdr:rowOff>
    </xdr:to>
    <xdr:sp macro="" textlink="">
      <xdr:nvSpPr>
        <xdr:cNvPr id="3073" name="Object 1" hidden="1">
          <a:extLst>
            <a:ext uri="{63B3BB69-23CF-44E3-9099-C40C66FF867C}">
              <a14:compatExt xmlns:a14="http://schemas.microsoft.com/office/drawing/2010/main"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123825</xdr:colOff>
      <xdr:row>0</xdr:row>
      <xdr:rowOff>400050</xdr:rowOff>
    </xdr:from>
    <xdr:to>
      <xdr:col>5</xdr:col>
      <xdr:colOff>1714500</xdr:colOff>
      <xdr:row>1</xdr:row>
      <xdr:rowOff>371475</xdr:rowOff>
    </xdr:to>
    <xdr:pic>
      <xdr:nvPicPr>
        <xdr:cNvPr id="5" name="Imagen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763000" y="400050"/>
          <a:ext cx="1590675" cy="428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73080</xdr:colOff>
      <xdr:row>3</xdr:row>
      <xdr:rowOff>14507</xdr:rowOff>
    </xdr:from>
    <xdr:to>
      <xdr:col>5</xdr:col>
      <xdr:colOff>1248176</xdr:colOff>
      <xdr:row>5</xdr:row>
      <xdr:rowOff>86345</xdr:rowOff>
    </xdr:to>
    <xdr:sp macro="" textlink="">
      <xdr:nvSpPr>
        <xdr:cNvPr id="8" name="Flecha izquierda 2">
          <a:hlinkClick xmlns:r="http://schemas.openxmlformats.org/officeDocument/2006/relationships" r:id="rId1"/>
          <a:extLst>
            <a:ext uri="{FF2B5EF4-FFF2-40B4-BE49-F238E27FC236}">
              <a16:creationId xmlns:a16="http://schemas.microsoft.com/office/drawing/2014/main" id="{00000000-0008-0000-0200-000008000000}"/>
            </a:ext>
          </a:extLst>
        </xdr:cNvPr>
        <xdr:cNvSpPr/>
      </xdr:nvSpPr>
      <xdr:spPr>
        <a:xfrm>
          <a:off x="8931330" y="1402436"/>
          <a:ext cx="1175096" cy="42562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107694</xdr:colOff>
      <xdr:row>0</xdr:row>
      <xdr:rowOff>190500</xdr:rowOff>
    </xdr:from>
    <xdr:to>
      <xdr:col>0</xdr:col>
      <xdr:colOff>895992</xdr:colOff>
      <xdr:row>2</xdr:row>
      <xdr:rowOff>272143</xdr:rowOff>
    </xdr:to>
    <xdr:pic>
      <xdr:nvPicPr>
        <xdr:cNvPr id="5" name="Imagen 4" descr="escudo_negro">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7694" y="190500"/>
          <a:ext cx="788298" cy="1006929"/>
        </a:xfrm>
        <a:prstGeom prst="rect">
          <a:avLst/>
        </a:prstGeom>
        <a:noFill/>
        <a:ln w="9525">
          <a:noFill/>
          <a:miter lim="800000"/>
          <a:headEnd/>
          <a:tailEnd/>
        </a:ln>
      </xdr:spPr>
    </xdr:pic>
    <xdr:clientData/>
  </xdr:twoCellAnchor>
  <xdr:twoCellAnchor>
    <xdr:from>
      <xdr:col>5</xdr:col>
      <xdr:colOff>123824</xdr:colOff>
      <xdr:row>0</xdr:row>
      <xdr:rowOff>378280</xdr:rowOff>
    </xdr:from>
    <xdr:to>
      <xdr:col>5</xdr:col>
      <xdr:colOff>1522907</xdr:colOff>
      <xdr:row>1</xdr:row>
      <xdr:rowOff>340179</xdr:rowOff>
    </xdr:to>
    <xdr:sp macro="" textlink="">
      <xdr:nvSpPr>
        <xdr:cNvPr id="4097" name="Object 1" hidden="1">
          <a:extLst>
            <a:ext uri="{63B3BB69-23CF-44E3-9099-C40C66FF867C}">
              <a14:compatExt xmlns:a14="http://schemas.microsoft.com/office/drawing/2010/main"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54430</xdr:colOff>
      <xdr:row>0</xdr:row>
      <xdr:rowOff>340178</xdr:rowOff>
    </xdr:from>
    <xdr:to>
      <xdr:col>6</xdr:col>
      <xdr:colOff>1</xdr:colOff>
      <xdr:row>1</xdr:row>
      <xdr:rowOff>367392</xdr:rowOff>
    </xdr:to>
    <xdr:pic>
      <xdr:nvPicPr>
        <xdr:cNvPr id="6" name="Imagen 5">
          <a:extLst>
            <a:ext uri="{FF2B5EF4-FFF2-40B4-BE49-F238E27FC236}">
              <a16:creationId xmlns:a16="http://schemas.microsoft.com/office/drawing/2014/main" id="{00000000-0008-0000-0200-000006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912680" y="340178"/>
          <a:ext cx="1551214" cy="489857"/>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548381" y="1429830"/>
          <a:ext cx="1619251" cy="48333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941295</xdr:colOff>
      <xdr:row>3</xdr:row>
      <xdr:rowOff>147078</xdr:rowOff>
    </xdr:from>
    <xdr:to>
      <xdr:col>3</xdr:col>
      <xdr:colOff>1358713</xdr:colOff>
      <xdr:row>6</xdr:row>
      <xdr:rowOff>19610</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4627470" y="147078"/>
          <a:ext cx="2170018" cy="434507"/>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333374</xdr:colOff>
      <xdr:row>0</xdr:row>
      <xdr:rowOff>269875</xdr:rowOff>
    </xdr:from>
    <xdr:to>
      <xdr:col>0</xdr:col>
      <xdr:colOff>1444625</xdr:colOff>
      <xdr:row>2</xdr:row>
      <xdr:rowOff>341040</xdr:rowOff>
    </xdr:to>
    <xdr:pic>
      <xdr:nvPicPr>
        <xdr:cNvPr id="6" name="Imagen 4" descr="escudo_negro">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3374" y="269875"/>
          <a:ext cx="1111251" cy="1118915"/>
        </a:xfrm>
        <a:prstGeom prst="rect">
          <a:avLst/>
        </a:prstGeom>
        <a:noFill/>
        <a:ln w="9525">
          <a:noFill/>
          <a:miter lim="800000"/>
          <a:headEnd/>
          <a:tailEnd/>
        </a:ln>
      </xdr:spPr>
    </xdr:pic>
    <xdr:clientData/>
  </xdr:twoCellAnchor>
  <xdr:twoCellAnchor>
    <xdr:from>
      <xdr:col>7</xdr:col>
      <xdr:colOff>38101</xdr:colOff>
      <xdr:row>0</xdr:row>
      <xdr:rowOff>469900</xdr:rowOff>
    </xdr:from>
    <xdr:to>
      <xdr:col>7</xdr:col>
      <xdr:colOff>1598683</xdr:colOff>
      <xdr:row>1</xdr:row>
      <xdr:rowOff>428625</xdr:rowOff>
    </xdr:to>
    <xdr:sp macro="" textlink="">
      <xdr:nvSpPr>
        <xdr:cNvPr id="6145" name="Object 1" hidden="1">
          <a:extLst>
            <a:ext uri="{63B3BB69-23CF-44E3-9099-C40C66FF867C}">
              <a14:compatExt xmlns:a14="http://schemas.microsoft.com/office/drawing/2010/main"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7</xdr:col>
          <xdr:colOff>133350</xdr:colOff>
          <xdr:row>1</xdr:row>
          <xdr:rowOff>9525</xdr:rowOff>
        </xdr:from>
        <xdr:to>
          <xdr:col>7</xdr:col>
          <xdr:colOff>1400175</xdr:colOff>
          <xdr:row>1</xdr:row>
          <xdr:rowOff>400050</xdr:rowOff>
        </xdr:to>
        <xdr:sp macro="" textlink="">
          <xdr:nvSpPr>
            <xdr:cNvPr id="3" name="Object 1" hidden="1">
              <a:extLst>
                <a:ext uri="{63B3BB69-23CF-44E3-9099-C40C66FF867C}">
                  <a14:compatExt spid="_x0000_s6145"/>
                </a:ext>
                <a:ext uri="{FF2B5EF4-FFF2-40B4-BE49-F238E27FC236}">
                  <a16:creationId xmlns:a16="http://schemas.microsoft.com/office/drawing/2014/main" id="{00000000-0008-0000-0300-0000030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108856</xdr:colOff>
      <xdr:row>6</xdr:row>
      <xdr:rowOff>58230</xdr:rowOff>
    </xdr:from>
    <xdr:to>
      <xdr:col>5</xdr:col>
      <xdr:colOff>1728107</xdr:colOff>
      <xdr:row>7</xdr:row>
      <xdr:rowOff>17688</xdr:rowOff>
    </xdr:to>
    <xdr:sp macro="" textlink="">
      <xdr:nvSpPr>
        <xdr:cNvPr id="4" name="Flecha izquierda 2">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11548381" y="1429830"/>
          <a:ext cx="1619251" cy="48333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222251</xdr:colOff>
      <xdr:row>0</xdr:row>
      <xdr:rowOff>111126</xdr:rowOff>
    </xdr:from>
    <xdr:to>
      <xdr:col>0</xdr:col>
      <xdr:colOff>1031875</xdr:colOff>
      <xdr:row>2</xdr:row>
      <xdr:rowOff>269876</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2251" y="111126"/>
          <a:ext cx="809624" cy="901700"/>
        </a:xfrm>
        <a:prstGeom prst="rect">
          <a:avLst/>
        </a:prstGeom>
        <a:noFill/>
        <a:ln w="9525">
          <a:noFill/>
          <a:miter lim="800000"/>
          <a:headEnd/>
          <a:tailEnd/>
        </a:ln>
      </xdr:spPr>
    </xdr:pic>
    <xdr:clientData/>
  </xdr:twoCellAnchor>
  <xdr:twoCellAnchor>
    <xdr:from>
      <xdr:col>9</xdr:col>
      <xdr:colOff>119063</xdr:colOff>
      <xdr:row>4</xdr:row>
      <xdr:rowOff>214313</xdr:rowOff>
    </xdr:from>
    <xdr:to>
      <xdr:col>10</xdr:col>
      <xdr:colOff>1439998</xdr:colOff>
      <xdr:row>7</xdr:row>
      <xdr:rowOff>49300</xdr:rowOff>
    </xdr:to>
    <xdr:sp macro="" textlink="">
      <xdr:nvSpPr>
        <xdr:cNvPr id="3" name="Flecha izquierda 3">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14244638" y="1566863"/>
          <a:ext cx="1863860" cy="673187"/>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oneCellAnchor>
    <xdr:from>
      <xdr:col>162</xdr:col>
      <xdr:colOff>38100</xdr:colOff>
      <xdr:row>0</xdr:row>
      <xdr:rowOff>0</xdr:rowOff>
    </xdr:from>
    <xdr:ext cx="4907217" cy="1698254"/>
    <xdr:pic>
      <xdr:nvPicPr>
        <xdr:cNvPr id="4" name="Imagen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4068125" y="0"/>
          <a:ext cx="4907217" cy="169825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twoCellAnchor>
    <xdr:from>
      <xdr:col>20</xdr:col>
      <xdr:colOff>0</xdr:colOff>
      <xdr:row>0</xdr:row>
      <xdr:rowOff>266700</xdr:rowOff>
    </xdr:from>
    <xdr:to>
      <xdr:col>20</xdr:col>
      <xdr:colOff>0</xdr:colOff>
      <xdr:row>2</xdr:row>
      <xdr:rowOff>19050</xdr:rowOff>
    </xdr:to>
    <xdr:sp macro="" textlink="">
      <xdr:nvSpPr>
        <xdr:cNvPr id="5" name="Object 1" hidden="1">
          <a:extLst>
            <a:ext uri="{63B3BB69-23CF-44E3-9099-C40C66FF867C}">
              <a14:compatExt xmlns:a14="http://schemas.microsoft.com/office/drawing/2010/main" spid="_x0000_s8193"/>
            </a:ext>
            <a:ext uri="{FF2B5EF4-FFF2-40B4-BE49-F238E27FC236}">
              <a16:creationId xmlns:a16="http://schemas.microsoft.com/office/drawing/2014/main" id="{00000000-0008-0000-0400-000005000000}"/>
            </a:ext>
          </a:extLst>
        </xdr:cNvPr>
        <xdr:cNvSpPr/>
      </xdr:nvSpPr>
      <xdr:spPr bwMode="auto">
        <a:xfrm>
          <a:off x="31442025" y="266700"/>
          <a:ext cx="0" cy="495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301625</xdr:colOff>
      <xdr:row>3</xdr:row>
      <xdr:rowOff>185097</xdr:rowOff>
    </xdr:from>
    <xdr:to>
      <xdr:col>10</xdr:col>
      <xdr:colOff>1190224</xdr:colOff>
      <xdr:row>6</xdr:row>
      <xdr:rowOff>60030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5160625" y="1280472"/>
          <a:ext cx="1999849" cy="4305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518027</xdr:colOff>
      <xdr:row>0</xdr:row>
      <xdr:rowOff>56817</xdr:rowOff>
    </xdr:from>
    <xdr:to>
      <xdr:col>0</xdr:col>
      <xdr:colOff>1448309</xdr:colOff>
      <xdr:row>2</xdr:row>
      <xdr:rowOff>269875</xdr:rowOff>
    </xdr:to>
    <xdr:pic>
      <xdr:nvPicPr>
        <xdr:cNvPr id="11" name="Imagen 4" descr="escudo_negro">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8027" y="56817"/>
          <a:ext cx="930282" cy="943308"/>
        </a:xfrm>
        <a:prstGeom prst="rect">
          <a:avLst/>
        </a:prstGeom>
        <a:noFill/>
        <a:ln w="9525">
          <a:noFill/>
          <a:miter lim="800000"/>
          <a:headEnd/>
          <a:tailEnd/>
        </a:ln>
      </xdr:spPr>
    </xdr:pic>
    <xdr:clientData/>
  </xdr:twoCellAnchor>
  <xdr:twoCellAnchor editAs="oneCell">
    <xdr:from>
      <xdr:col>102</xdr:col>
      <xdr:colOff>47625</xdr:colOff>
      <xdr:row>12</xdr:row>
      <xdr:rowOff>190500</xdr:rowOff>
    </xdr:from>
    <xdr:to>
      <xdr:col>108</xdr:col>
      <xdr:colOff>380461</xdr:colOff>
      <xdr:row>17</xdr:row>
      <xdr:rowOff>131617</xdr:rowOff>
    </xdr:to>
    <xdr:pic>
      <xdr:nvPicPr>
        <xdr:cNvPr id="6" name="Imagen 3">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515825" y="3419475"/>
          <a:ext cx="4904836" cy="10569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1006928</xdr:colOff>
      <xdr:row>0</xdr:row>
      <xdr:rowOff>190500</xdr:rowOff>
    </xdr:from>
    <xdr:to>
      <xdr:col>14</xdr:col>
      <xdr:colOff>3495493</xdr:colOff>
      <xdr:row>2</xdr:row>
      <xdr:rowOff>131989</xdr:rowOff>
    </xdr:to>
    <xdr:pic>
      <xdr:nvPicPr>
        <xdr:cNvPr id="7" name="Imagen 6">
          <a:extLst>
            <a:ext uri="{FF2B5EF4-FFF2-40B4-BE49-F238E27FC236}">
              <a16:creationId xmlns:a16="http://schemas.microsoft.com/office/drawing/2014/main" id="{00000000-0008-0000-0500-000007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1724" t="27673" r="31433" b="37148"/>
        <a:stretch/>
      </xdr:blipFill>
      <xdr:spPr bwMode="auto">
        <a:xfrm>
          <a:off x="32983714" y="190500"/>
          <a:ext cx="2488565" cy="676275"/>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9062356" y="2191830"/>
          <a:ext cx="1619251" cy="2642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persons/person.xml><?xml version="1.0" encoding="utf-8"?>
<personList xmlns="http://schemas.microsoft.com/office/spreadsheetml/2018/threadedcomments" xmlns:x="http://schemas.openxmlformats.org/spreadsheetml/2006/main">
  <person displayName="William Andrés Guerrero Caballero" id="{041B24B6-87C9-4630-B88C-F048F34EF6E2}" userId="S::w.guerrero@animalesbog.gov.co::d0f6feb1-ca4f-4766-bfac-1638db5fcbfc"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0" dT="2024-08-26T22:20:57.91" personId="{041B24B6-87C9-4630-B88C-F048F34EF6E2}" id="{4F40E02B-95D4-466B-B061-B79E150BCEFA}" done="1">
    <text>Es tipo EFICACIA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CCFF"/>
  </sheetPr>
  <dimension ref="A1:U34"/>
  <sheetViews>
    <sheetView zoomScale="70" zoomScaleNormal="70" workbookViewId="0">
      <selection sqref="A1:C3"/>
    </sheetView>
  </sheetViews>
  <sheetFormatPr baseColWidth="10" defaultColWidth="11.42578125" defaultRowHeight="15" x14ac:dyDescent="0.25"/>
  <cols>
    <col min="1" max="1" width="7.5703125" style="1" customWidth="1"/>
    <col min="2" max="2" width="11.42578125" style="1"/>
    <col min="3" max="3" width="12.7109375" style="1" bestFit="1" customWidth="1"/>
    <col min="4" max="11" width="11.42578125" style="1"/>
    <col min="12" max="12" width="7" style="1" customWidth="1"/>
    <col min="13" max="13" width="6.7109375" style="1" customWidth="1"/>
    <col min="14" max="19" width="11.42578125" style="1"/>
    <col min="20" max="20" width="15.5703125" style="1" customWidth="1"/>
    <col min="21" max="21" width="16.7109375" style="1" customWidth="1"/>
    <col min="22" max="16384" width="11.42578125" style="1"/>
  </cols>
  <sheetData>
    <row r="1" spans="1:21" ht="35.25" customHeight="1" x14ac:dyDescent="0.25">
      <c r="A1" s="1101"/>
      <c r="B1" s="1101"/>
      <c r="C1" s="1101"/>
      <c r="D1" s="1108" t="s">
        <v>0</v>
      </c>
      <c r="E1" s="1108"/>
      <c r="F1" s="1108"/>
      <c r="G1" s="1108"/>
      <c r="H1" s="1108"/>
      <c r="I1" s="1108"/>
      <c r="J1" s="1108"/>
      <c r="K1" s="1108"/>
      <c r="L1" s="1108"/>
      <c r="M1" s="1108"/>
      <c r="N1" s="1108"/>
      <c r="O1" s="1108"/>
      <c r="P1" s="1108"/>
      <c r="Q1" s="1108"/>
      <c r="R1" s="1108"/>
      <c r="S1" s="1108"/>
      <c r="T1" s="1102"/>
      <c r="U1" s="1103"/>
    </row>
    <row r="2" spans="1:21" ht="35.25" customHeight="1" x14ac:dyDescent="0.25">
      <c r="A2" s="1101"/>
      <c r="B2" s="1101"/>
      <c r="C2" s="1101"/>
      <c r="D2" s="1108" t="s">
        <v>1</v>
      </c>
      <c r="E2" s="1108"/>
      <c r="F2" s="1108"/>
      <c r="G2" s="1108"/>
      <c r="H2" s="1108"/>
      <c r="I2" s="1108"/>
      <c r="J2" s="1108"/>
      <c r="K2" s="1108"/>
      <c r="L2" s="1108"/>
      <c r="M2" s="1108"/>
      <c r="N2" s="1108"/>
      <c r="O2" s="1108"/>
      <c r="P2" s="1108"/>
      <c r="Q2" s="1108"/>
      <c r="R2" s="1108"/>
      <c r="S2" s="1108"/>
      <c r="T2" s="1104"/>
      <c r="U2" s="1105"/>
    </row>
    <row r="3" spans="1:21" ht="35.25" customHeight="1" x14ac:dyDescent="0.25">
      <c r="A3" s="1101"/>
      <c r="B3" s="1101"/>
      <c r="C3" s="1101"/>
      <c r="D3" s="1109" t="s">
        <v>2</v>
      </c>
      <c r="E3" s="1110"/>
      <c r="F3" s="1110"/>
      <c r="G3" s="1110"/>
      <c r="H3" s="1110"/>
      <c r="I3" s="1110"/>
      <c r="J3" s="1110"/>
      <c r="K3" s="1108" t="s">
        <v>143</v>
      </c>
      <c r="L3" s="1108"/>
      <c r="M3" s="1108"/>
      <c r="N3" s="1108"/>
      <c r="O3" s="1108"/>
      <c r="P3" s="1108"/>
      <c r="Q3" s="1108"/>
      <c r="R3" s="1108"/>
      <c r="S3" s="1108"/>
      <c r="T3" s="1106"/>
      <c r="U3" s="1107"/>
    </row>
    <row r="5" spans="1:21" x14ac:dyDescent="0.25">
      <c r="B5"/>
    </row>
    <row r="6" spans="1:21" ht="26.25" x14ac:dyDescent="0.4">
      <c r="I6" s="13" t="s">
        <v>3</v>
      </c>
    </row>
    <row r="8" spans="1:21" x14ac:dyDescent="0.25">
      <c r="B8" s="8"/>
      <c r="C8" s="8"/>
      <c r="D8" s="8"/>
      <c r="E8" s="8"/>
      <c r="F8" s="8"/>
      <c r="G8" s="8"/>
      <c r="H8" s="8"/>
      <c r="I8" s="8"/>
      <c r="J8" s="8"/>
      <c r="K8" s="8"/>
      <c r="M8" s="11"/>
      <c r="N8" s="11"/>
      <c r="O8" s="11"/>
      <c r="P8" s="11"/>
      <c r="Q8" s="11"/>
      <c r="R8" s="11"/>
      <c r="S8" s="11"/>
      <c r="T8" s="11"/>
      <c r="U8" s="11"/>
    </row>
    <row r="9" spans="1:21" ht="64.5" customHeight="1" x14ac:dyDescent="0.25">
      <c r="B9" s="8"/>
      <c r="C9" s="81"/>
      <c r="D9" s="1098" t="s">
        <v>4</v>
      </c>
      <c r="E9" s="1098"/>
      <c r="F9" s="1098"/>
      <c r="G9" s="1098"/>
      <c r="H9" s="1098"/>
      <c r="I9" s="1098"/>
      <c r="J9" s="81"/>
      <c r="K9" s="82"/>
      <c r="M9" s="1099" t="s">
        <v>5</v>
      </c>
      <c r="N9" s="1099"/>
      <c r="O9" s="1099"/>
      <c r="P9" s="1099"/>
      <c r="Q9" s="1099"/>
      <c r="R9" s="1099"/>
      <c r="S9" s="1099"/>
      <c r="T9" s="1099"/>
      <c r="U9" s="1099"/>
    </row>
    <row r="10" spans="1:21" x14ac:dyDescent="0.25">
      <c r="B10" s="8"/>
      <c r="C10" s="81"/>
      <c r="D10" s="81"/>
      <c r="E10" s="81"/>
      <c r="F10" s="81"/>
      <c r="G10" s="81"/>
      <c r="H10" s="81"/>
      <c r="I10" s="81"/>
      <c r="J10" s="81"/>
      <c r="K10" s="81"/>
      <c r="M10" s="11"/>
      <c r="N10" s="11"/>
      <c r="O10" s="11"/>
      <c r="P10" s="11"/>
      <c r="Q10" s="11"/>
      <c r="R10" s="11"/>
      <c r="S10" s="11"/>
      <c r="T10" s="11"/>
      <c r="U10" s="11"/>
    </row>
    <row r="11" spans="1:21" s="7" customFormat="1" ht="18" x14ac:dyDescent="0.25">
      <c r="B11" s="9"/>
      <c r="C11" s="83"/>
      <c r="D11" s="83"/>
      <c r="E11" s="83"/>
      <c r="F11" s="83"/>
      <c r="G11" s="83"/>
      <c r="H11" s="83"/>
      <c r="I11" s="83"/>
      <c r="J11" s="83"/>
      <c r="K11" s="83"/>
      <c r="M11" s="12"/>
      <c r="N11" s="1097" t="s">
        <v>6</v>
      </c>
      <c r="O11" s="1097"/>
      <c r="P11" s="1097"/>
      <c r="Q11" s="1097"/>
      <c r="R11" s="1097"/>
      <c r="S11" s="1097"/>
      <c r="T11" s="1097"/>
      <c r="U11" s="1097"/>
    </row>
    <row r="12" spans="1:21" s="7" customFormat="1" ht="30" customHeight="1" x14ac:dyDescent="0.25">
      <c r="B12" s="9"/>
      <c r="C12" s="83"/>
      <c r="D12" s="83"/>
      <c r="E12" s="83"/>
      <c r="F12" s="83"/>
      <c r="G12" s="83"/>
      <c r="H12" s="83"/>
      <c r="I12" s="83"/>
      <c r="J12" s="83"/>
      <c r="K12" s="83"/>
      <c r="M12" s="12"/>
      <c r="N12" s="1097"/>
      <c r="O12" s="1097"/>
      <c r="P12" s="1097"/>
      <c r="Q12" s="1097"/>
      <c r="R12" s="1097"/>
      <c r="S12" s="1097"/>
      <c r="T12" s="1097"/>
      <c r="U12" s="1097"/>
    </row>
    <row r="13" spans="1:21" s="7" customFormat="1" ht="20.25" x14ac:dyDescent="0.3">
      <c r="B13" s="9"/>
      <c r="C13" s="83"/>
      <c r="D13" s="83"/>
      <c r="E13" s="83"/>
      <c r="F13" s="83"/>
      <c r="G13" s="83"/>
      <c r="H13" s="83"/>
      <c r="I13" s="83"/>
      <c r="J13" s="83"/>
      <c r="K13" s="83"/>
      <c r="M13" s="12"/>
      <c r="N13" s="31"/>
      <c r="O13" s="31"/>
      <c r="P13" s="31"/>
      <c r="Q13" s="31"/>
      <c r="R13" s="31"/>
      <c r="S13" s="31"/>
      <c r="T13" s="31"/>
      <c r="U13" s="31"/>
    </row>
    <row r="14" spans="1:21" s="7" customFormat="1" ht="20.25" x14ac:dyDescent="0.3">
      <c r="B14" s="9"/>
      <c r="C14" s="83"/>
      <c r="D14" s="83"/>
      <c r="E14" s="83"/>
      <c r="F14" s="83"/>
      <c r="G14" s="83"/>
      <c r="H14" s="83"/>
      <c r="I14" s="83"/>
      <c r="J14" s="83"/>
      <c r="K14" s="83"/>
      <c r="M14" s="12"/>
      <c r="N14" s="32" t="s">
        <v>7</v>
      </c>
      <c r="O14" s="31"/>
      <c r="P14" s="31"/>
      <c r="Q14" s="31"/>
      <c r="R14" s="31"/>
      <c r="S14" s="31"/>
      <c r="T14" s="31"/>
      <c r="U14" s="31"/>
    </row>
    <row r="15" spans="1:21" s="7" customFormat="1" ht="20.25" x14ac:dyDescent="0.3">
      <c r="B15" s="9"/>
      <c r="C15" s="83"/>
      <c r="D15" s="83"/>
      <c r="E15" s="83"/>
      <c r="F15" s="83"/>
      <c r="G15" s="83"/>
      <c r="H15" s="83"/>
      <c r="I15" s="83"/>
      <c r="J15" s="83"/>
      <c r="K15" s="83"/>
      <c r="M15" s="12"/>
      <c r="N15" s="32" t="s">
        <v>8</v>
      </c>
      <c r="O15" s="31"/>
      <c r="P15" s="31"/>
      <c r="Q15" s="31"/>
      <c r="R15" s="31"/>
      <c r="S15" s="31"/>
      <c r="T15" s="31"/>
      <c r="U15" s="31"/>
    </row>
    <row r="16" spans="1:21" s="7" customFormat="1" ht="20.25" x14ac:dyDescent="0.3">
      <c r="B16" s="9"/>
      <c r="C16" s="83"/>
      <c r="D16" s="83"/>
      <c r="E16" s="83"/>
      <c r="F16" s="83"/>
      <c r="G16" s="83"/>
      <c r="H16" s="83"/>
      <c r="I16" s="83"/>
      <c r="J16" s="83"/>
      <c r="K16" s="83"/>
      <c r="M16" s="12"/>
      <c r="N16" s="32" t="s">
        <v>9</v>
      </c>
      <c r="O16" s="31"/>
      <c r="P16" s="31"/>
      <c r="Q16" s="31"/>
      <c r="R16" s="31"/>
      <c r="S16" s="31"/>
      <c r="T16" s="31"/>
      <c r="U16" s="31"/>
    </row>
    <row r="17" spans="2:21" ht="21" x14ac:dyDescent="0.35">
      <c r="B17" s="8"/>
      <c r="C17" s="81"/>
      <c r="D17" s="81"/>
      <c r="E17" s="81"/>
      <c r="F17" s="81"/>
      <c r="G17" s="81"/>
      <c r="H17" s="81"/>
      <c r="I17" s="81"/>
      <c r="J17" s="81"/>
      <c r="K17" s="81"/>
      <c r="M17" s="11"/>
      <c r="N17" s="32" t="s">
        <v>141</v>
      </c>
      <c r="O17" s="31"/>
      <c r="P17" s="31"/>
      <c r="Q17" s="31"/>
      <c r="R17" s="31"/>
      <c r="S17" s="33"/>
      <c r="T17" s="33"/>
      <c r="U17" s="33"/>
    </row>
    <row r="18" spans="2:21" ht="21" x14ac:dyDescent="0.35">
      <c r="B18" s="8"/>
      <c r="C18" s="81"/>
      <c r="D18" s="81"/>
      <c r="E18" s="81"/>
      <c r="F18" s="81"/>
      <c r="G18" s="81"/>
      <c r="H18" s="81"/>
      <c r="I18" s="81"/>
      <c r="J18" s="81"/>
      <c r="K18" s="81"/>
      <c r="M18" s="11"/>
      <c r="N18" s="32"/>
      <c r="O18" s="33"/>
      <c r="P18" s="33"/>
      <c r="Q18" s="33"/>
      <c r="R18" s="33"/>
      <c r="S18" s="33"/>
      <c r="T18" s="33"/>
      <c r="U18" s="33"/>
    </row>
    <row r="19" spans="2:21" ht="26.25" customHeight="1" x14ac:dyDescent="0.4">
      <c r="B19" s="10"/>
      <c r="C19" s="81"/>
      <c r="D19" s="81"/>
      <c r="E19" s="81"/>
      <c r="F19" s="81"/>
      <c r="G19" s="81"/>
      <c r="H19" s="81"/>
      <c r="I19" s="81"/>
      <c r="J19" s="81"/>
      <c r="K19" s="81"/>
      <c r="M19" s="11"/>
      <c r="N19" s="11"/>
      <c r="O19" s="11"/>
      <c r="P19" s="11"/>
      <c r="Q19" s="11"/>
      <c r="R19" s="11"/>
      <c r="S19" s="11"/>
      <c r="T19" s="11"/>
      <c r="U19" s="11"/>
    </row>
    <row r="20" spans="2:21" ht="15" customHeight="1" x14ac:dyDescent="0.25">
      <c r="B20" s="8"/>
      <c r="C20" s="84"/>
      <c r="D20" s="84"/>
      <c r="E20" s="84"/>
      <c r="F20" s="84"/>
      <c r="G20" s="84"/>
      <c r="H20" s="81"/>
      <c r="I20" s="81"/>
      <c r="J20" s="81"/>
      <c r="K20" s="81"/>
      <c r="M20" s="11"/>
      <c r="N20" s="11"/>
      <c r="O20" s="11"/>
      <c r="P20" s="11"/>
      <c r="Q20" s="11"/>
      <c r="R20" s="11"/>
      <c r="S20" s="11"/>
      <c r="T20" s="11"/>
      <c r="U20" s="11"/>
    </row>
    <row r="21" spans="2:21" ht="15" customHeight="1" x14ac:dyDescent="0.25">
      <c r="B21" s="8"/>
      <c r="C21" s="84"/>
      <c r="D21" s="84"/>
      <c r="E21" s="84"/>
      <c r="F21" s="84"/>
      <c r="G21" s="84"/>
      <c r="H21" s="81"/>
      <c r="I21" s="81"/>
      <c r="J21" s="81"/>
      <c r="K21" s="81"/>
      <c r="M21" s="11"/>
      <c r="N21" s="11"/>
      <c r="O21" s="11"/>
      <c r="P21" s="11"/>
      <c r="Q21" s="11"/>
      <c r="R21" s="11"/>
      <c r="S21" s="11"/>
      <c r="T21" s="11"/>
      <c r="U21" s="11"/>
    </row>
    <row r="22" spans="2:21" ht="15" customHeight="1" x14ac:dyDescent="0.25">
      <c r="B22" s="8"/>
      <c r="C22" s="85"/>
      <c r="D22" s="81"/>
      <c r="E22" s="81"/>
      <c r="F22" s="81"/>
      <c r="G22" s="81"/>
      <c r="H22" s="81"/>
      <c r="I22" s="81"/>
      <c r="J22" s="81"/>
      <c r="K22" s="81"/>
      <c r="M22" s="11"/>
      <c r="N22" s="11"/>
      <c r="O22" s="11"/>
      <c r="P22" s="11"/>
      <c r="Q22" s="11"/>
      <c r="R22" s="11"/>
      <c r="S22" s="11"/>
      <c r="T22" s="11"/>
      <c r="U22" s="11"/>
    </row>
    <row r="23" spans="2:21" x14ac:dyDescent="0.25">
      <c r="B23" s="8"/>
      <c r="C23" s="81"/>
      <c r="D23" s="81"/>
      <c r="E23" s="81"/>
      <c r="F23" s="81"/>
      <c r="G23" s="81"/>
      <c r="H23" s="81"/>
      <c r="I23" s="81"/>
      <c r="J23" s="81"/>
      <c r="K23" s="81"/>
      <c r="M23" s="11"/>
      <c r="N23" s="1100" t="s">
        <v>10</v>
      </c>
      <c r="O23" s="1100"/>
      <c r="P23" s="1100"/>
      <c r="Q23" s="1100"/>
      <c r="R23" s="1100"/>
      <c r="S23" s="1100"/>
      <c r="T23" s="1100"/>
      <c r="U23" s="11"/>
    </row>
    <row r="24" spans="2:21" x14ac:dyDescent="0.25">
      <c r="B24" s="8"/>
      <c r="C24" s="81"/>
      <c r="D24" s="81"/>
      <c r="E24" s="81"/>
      <c r="F24" s="81"/>
      <c r="G24" s="81"/>
      <c r="H24" s="81"/>
      <c r="I24" s="81"/>
      <c r="J24" s="81"/>
      <c r="K24" s="81"/>
      <c r="M24" s="11"/>
      <c r="N24" s="1100"/>
      <c r="O24" s="1100"/>
      <c r="P24" s="1100"/>
      <c r="Q24" s="1100"/>
      <c r="R24" s="1100"/>
      <c r="S24" s="1100"/>
      <c r="T24" s="1100"/>
      <c r="U24" s="11"/>
    </row>
    <row r="25" spans="2:21" x14ac:dyDescent="0.25">
      <c r="B25" s="8"/>
      <c r="C25" s="81"/>
      <c r="D25" s="81"/>
      <c r="E25" s="81"/>
      <c r="F25" s="81"/>
      <c r="G25" s="81"/>
      <c r="H25" s="81"/>
      <c r="I25" s="81"/>
      <c r="J25" s="81"/>
      <c r="K25" s="81"/>
      <c r="M25" s="11"/>
      <c r="N25" s="1100"/>
      <c r="O25" s="1100"/>
      <c r="P25" s="1100"/>
      <c r="Q25" s="1100"/>
      <c r="R25" s="1100"/>
      <c r="S25" s="1100"/>
      <c r="T25" s="1100"/>
      <c r="U25" s="11"/>
    </row>
    <row r="26" spans="2:21" x14ac:dyDescent="0.25">
      <c r="B26" s="8"/>
      <c r="C26" s="81"/>
      <c r="D26" s="81"/>
      <c r="E26" s="81"/>
      <c r="F26" s="81"/>
      <c r="G26" s="81"/>
      <c r="H26" s="81"/>
      <c r="I26" s="81"/>
      <c r="J26" s="81"/>
      <c r="K26" s="81"/>
      <c r="M26" s="11"/>
      <c r="N26" s="1100"/>
      <c r="O26" s="1100"/>
      <c r="P26" s="1100"/>
      <c r="Q26" s="1100"/>
      <c r="R26" s="1100"/>
      <c r="S26" s="1100"/>
      <c r="T26" s="1100"/>
      <c r="U26" s="11"/>
    </row>
    <row r="27" spans="2:21" x14ac:dyDescent="0.25">
      <c r="B27" s="8"/>
      <c r="C27" s="81"/>
      <c r="D27" s="81"/>
      <c r="E27" s="81"/>
      <c r="F27" s="81"/>
      <c r="G27" s="81"/>
      <c r="H27" s="81"/>
      <c r="I27" s="81"/>
      <c r="J27" s="81"/>
      <c r="K27" s="81"/>
      <c r="M27" s="11"/>
      <c r="N27" s="11"/>
      <c r="O27" s="11"/>
      <c r="P27" s="11"/>
      <c r="Q27" s="11"/>
      <c r="R27" s="11"/>
      <c r="S27" s="11"/>
      <c r="T27" s="11"/>
      <c r="U27" s="11"/>
    </row>
    <row r="28" spans="2:21" x14ac:dyDescent="0.25">
      <c r="B28" s="8"/>
      <c r="C28" s="81"/>
      <c r="D28" s="81"/>
      <c r="E28" s="81"/>
      <c r="F28" s="81"/>
      <c r="G28" s="81"/>
      <c r="H28" s="81"/>
      <c r="I28" s="81"/>
      <c r="J28" s="81"/>
      <c r="K28" s="81"/>
    </row>
    <row r="29" spans="2:21" x14ac:dyDescent="0.25">
      <c r="B29" s="8"/>
      <c r="C29" s="81"/>
      <c r="D29" s="81"/>
      <c r="E29" s="81"/>
      <c r="F29" s="81"/>
      <c r="G29" s="81"/>
      <c r="H29" s="81"/>
      <c r="I29" s="81"/>
      <c r="J29" s="81"/>
      <c r="K29" s="81"/>
    </row>
    <row r="30" spans="2:21" x14ac:dyDescent="0.25">
      <c r="B30" s="8"/>
      <c r="C30" s="81"/>
      <c r="D30" s="81"/>
      <c r="E30" s="81"/>
      <c r="F30" s="81"/>
      <c r="G30" s="81"/>
      <c r="H30" s="81"/>
      <c r="I30" s="81"/>
      <c r="J30" s="81"/>
      <c r="K30" s="81"/>
    </row>
    <row r="31" spans="2:21" x14ac:dyDescent="0.25">
      <c r="B31" s="8"/>
      <c r="C31" s="81"/>
      <c r="D31" s="81"/>
      <c r="E31" s="81"/>
      <c r="F31" s="81"/>
      <c r="G31" s="81"/>
      <c r="H31" s="81"/>
      <c r="I31" s="81"/>
      <c r="J31" s="81"/>
      <c r="K31" s="81"/>
    </row>
    <row r="32" spans="2:21" x14ac:dyDescent="0.25">
      <c r="B32" s="8"/>
      <c r="C32" s="81"/>
      <c r="D32" s="81"/>
      <c r="E32" s="81"/>
      <c r="F32" s="81"/>
      <c r="G32" s="81"/>
      <c r="H32" s="81"/>
      <c r="I32" s="81"/>
      <c r="J32" s="81"/>
      <c r="K32" s="81"/>
    </row>
    <row r="33" spans="2:11" x14ac:dyDescent="0.25">
      <c r="B33" s="8"/>
      <c r="C33" s="81"/>
      <c r="D33" s="81"/>
      <c r="E33" s="81"/>
      <c r="F33" s="81"/>
      <c r="G33" s="81"/>
      <c r="H33" s="81"/>
      <c r="I33" s="81"/>
      <c r="J33" s="81"/>
      <c r="K33" s="81"/>
    </row>
    <row r="34" spans="2:11" x14ac:dyDescent="0.25">
      <c r="B34" s="8"/>
      <c r="C34" s="81"/>
      <c r="D34" s="81"/>
      <c r="E34" s="81"/>
      <c r="F34" s="81"/>
      <c r="G34" s="81"/>
      <c r="H34" s="81"/>
      <c r="I34" s="81"/>
      <c r="J34" s="81"/>
      <c r="K34" s="81"/>
    </row>
  </sheetData>
  <sheetProtection algorithmName="SHA-512" hashValue="icHf97nL9bBonYprS+udi/57HpH484DgUvAae6wuErVacCTBvCv+3y4MNUOp0hkJXMRE++l+Ef/yKGxUn0nOrg==" saltValue="sicLs886hHuRzxMKqI6M9w==" spinCount="100000" sheet="1" objects="1" scenarios="1"/>
  <mergeCells count="10">
    <mergeCell ref="N11:U12"/>
    <mergeCell ref="D9:I9"/>
    <mergeCell ref="M9:U9"/>
    <mergeCell ref="N23:T26"/>
    <mergeCell ref="A1:C3"/>
    <mergeCell ref="T1:U3"/>
    <mergeCell ref="D1:S1"/>
    <mergeCell ref="D2:S2"/>
    <mergeCell ref="D3:J3"/>
    <mergeCell ref="K3:S3"/>
  </mergeCells>
  <hyperlinks>
    <hyperlink ref="B20:G20" location="GLOSARIO!A1" display="GLOSARIO DE TÉRMINOS" xr:uid="{00000000-0004-0000-0000-000000000000}"/>
  </hyperlinks>
  <pageMargins left="0.7" right="0.7" top="0.75" bottom="0.75" header="0.3" footer="0.3"/>
  <pageSetup scale="85"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7"/>
  <sheetViews>
    <sheetView zoomScale="80" zoomScaleNormal="80" workbookViewId="0">
      <selection activeCell="A50" sqref="A50"/>
    </sheetView>
  </sheetViews>
  <sheetFormatPr baseColWidth="10" defaultColWidth="11.42578125" defaultRowHeight="14.25" x14ac:dyDescent="0.25"/>
  <cols>
    <col min="1" max="1" width="42.140625" style="36" customWidth="1"/>
    <col min="2" max="2" width="24.7109375" style="36" customWidth="1"/>
    <col min="3" max="3" width="55.85546875" style="36" customWidth="1"/>
    <col min="4" max="4" width="27.140625" style="36" customWidth="1"/>
    <col min="5" max="5" width="21.7109375" style="36" customWidth="1"/>
    <col min="6" max="6" width="26.42578125" style="159" customWidth="1"/>
    <col min="7" max="7" width="31.140625" style="36" customWidth="1"/>
    <col min="8" max="8" width="24.85546875" style="36" customWidth="1"/>
    <col min="9" max="9" width="21.7109375" style="53" customWidth="1"/>
    <col min="10" max="10" width="26.7109375" style="36" customWidth="1"/>
    <col min="11" max="11" width="21.5703125" style="36" customWidth="1"/>
    <col min="12" max="12" width="26.140625" style="36" customWidth="1"/>
    <col min="13" max="13" width="26.5703125" style="36" customWidth="1"/>
    <col min="14" max="258" width="11.42578125" style="36"/>
    <col min="259" max="259" width="6.42578125" style="36" customWidth="1"/>
    <col min="260" max="260" width="63.5703125" style="36" customWidth="1"/>
    <col min="261" max="261" width="32.7109375" style="36" customWidth="1"/>
    <col min="262" max="263" width="21.7109375" style="36" customWidth="1"/>
    <col min="264" max="264" width="22" style="36" customWidth="1"/>
    <col min="265" max="265" width="24.7109375" style="36" customWidth="1"/>
    <col min="266" max="266" width="18.85546875" style="36" customWidth="1"/>
    <col min="267" max="267" width="12.5703125" style="36" bestFit="1" customWidth="1"/>
    <col min="268" max="268" width="20" style="36" bestFit="1" customWidth="1"/>
    <col min="269" max="514" width="11.42578125" style="36"/>
    <col min="515" max="515" width="6.42578125" style="36" customWidth="1"/>
    <col min="516" max="516" width="63.5703125" style="36" customWidth="1"/>
    <col min="517" max="517" width="32.7109375" style="36" customWidth="1"/>
    <col min="518" max="519" width="21.7109375" style="36" customWidth="1"/>
    <col min="520" max="520" width="22" style="36" customWidth="1"/>
    <col min="521" max="521" width="24.7109375" style="36" customWidth="1"/>
    <col min="522" max="522" width="18.85546875" style="36" customWidth="1"/>
    <col min="523" max="523" width="12.5703125" style="36" bestFit="1" customWidth="1"/>
    <col min="524" max="524" width="20" style="36" bestFit="1" customWidth="1"/>
    <col min="525" max="770" width="11.42578125" style="36"/>
    <col min="771" max="771" width="6.42578125" style="36" customWidth="1"/>
    <col min="772" max="772" width="63.5703125" style="36" customWidth="1"/>
    <col min="773" max="773" width="32.7109375" style="36" customWidth="1"/>
    <col min="774" max="775" width="21.7109375" style="36" customWidth="1"/>
    <col min="776" max="776" width="22" style="36" customWidth="1"/>
    <col min="777" max="777" width="24.7109375" style="36" customWidth="1"/>
    <col min="778" max="778" width="18.85546875" style="36" customWidth="1"/>
    <col min="779" max="779" width="12.5703125" style="36" bestFit="1" customWidth="1"/>
    <col min="780" max="780" width="20" style="36" bestFit="1" customWidth="1"/>
    <col min="781" max="1026" width="11.42578125" style="36"/>
    <col min="1027" max="1027" width="6.42578125" style="36" customWidth="1"/>
    <col min="1028" max="1028" width="63.5703125" style="36" customWidth="1"/>
    <col min="1029" max="1029" width="32.7109375" style="36" customWidth="1"/>
    <col min="1030" max="1031" width="21.7109375" style="36" customWidth="1"/>
    <col min="1032" max="1032" width="22" style="36" customWidth="1"/>
    <col min="1033" max="1033" width="24.7109375" style="36" customWidth="1"/>
    <col min="1034" max="1034" width="18.85546875" style="36" customWidth="1"/>
    <col min="1035" max="1035" width="12.5703125" style="36" bestFit="1" customWidth="1"/>
    <col min="1036" max="1036" width="20" style="36" bestFit="1" customWidth="1"/>
    <col min="1037" max="1282" width="11.42578125" style="36"/>
    <col min="1283" max="1283" width="6.42578125" style="36" customWidth="1"/>
    <col min="1284" max="1284" width="63.5703125" style="36" customWidth="1"/>
    <col min="1285" max="1285" width="32.7109375" style="36" customWidth="1"/>
    <col min="1286" max="1287" width="21.7109375" style="36" customWidth="1"/>
    <col min="1288" max="1288" width="22" style="36" customWidth="1"/>
    <col min="1289" max="1289" width="24.7109375" style="36" customWidth="1"/>
    <col min="1290" max="1290" width="18.85546875" style="36" customWidth="1"/>
    <col min="1291" max="1291" width="12.5703125" style="36" bestFit="1" customWidth="1"/>
    <col min="1292" max="1292" width="20" style="36" bestFit="1" customWidth="1"/>
    <col min="1293" max="1538" width="11.42578125" style="36"/>
    <col min="1539" max="1539" width="6.42578125" style="36" customWidth="1"/>
    <col min="1540" max="1540" width="63.5703125" style="36" customWidth="1"/>
    <col min="1541" max="1541" width="32.7109375" style="36" customWidth="1"/>
    <col min="1542" max="1543" width="21.7109375" style="36" customWidth="1"/>
    <col min="1544" max="1544" width="22" style="36" customWidth="1"/>
    <col min="1545" max="1545" width="24.7109375" style="36" customWidth="1"/>
    <col min="1546" max="1546" width="18.85546875" style="36" customWidth="1"/>
    <col min="1547" max="1547" width="12.5703125" style="36" bestFit="1" customWidth="1"/>
    <col min="1548" max="1548" width="20" style="36" bestFit="1" customWidth="1"/>
    <col min="1549" max="1794" width="11.42578125" style="36"/>
    <col min="1795" max="1795" width="6.42578125" style="36" customWidth="1"/>
    <col min="1796" max="1796" width="63.5703125" style="36" customWidth="1"/>
    <col min="1797" max="1797" width="32.7109375" style="36" customWidth="1"/>
    <col min="1798" max="1799" width="21.7109375" style="36" customWidth="1"/>
    <col min="1800" max="1800" width="22" style="36" customWidth="1"/>
    <col min="1801" max="1801" width="24.7109375" style="36" customWidth="1"/>
    <col min="1802" max="1802" width="18.85546875" style="36" customWidth="1"/>
    <col min="1803" max="1803" width="12.5703125" style="36" bestFit="1" customWidth="1"/>
    <col min="1804" max="1804" width="20" style="36" bestFit="1" customWidth="1"/>
    <col min="1805" max="2050" width="11.42578125" style="36"/>
    <col min="2051" max="2051" width="6.42578125" style="36" customWidth="1"/>
    <col min="2052" max="2052" width="63.5703125" style="36" customWidth="1"/>
    <col min="2053" max="2053" width="32.7109375" style="36" customWidth="1"/>
    <col min="2054" max="2055" width="21.7109375" style="36" customWidth="1"/>
    <col min="2056" max="2056" width="22" style="36" customWidth="1"/>
    <col min="2057" max="2057" width="24.7109375" style="36" customWidth="1"/>
    <col min="2058" max="2058" width="18.85546875" style="36" customWidth="1"/>
    <col min="2059" max="2059" width="12.5703125" style="36" bestFit="1" customWidth="1"/>
    <col min="2060" max="2060" width="20" style="36" bestFit="1" customWidth="1"/>
    <col min="2061" max="2306" width="11.42578125" style="36"/>
    <col min="2307" max="2307" width="6.42578125" style="36" customWidth="1"/>
    <col min="2308" max="2308" width="63.5703125" style="36" customWidth="1"/>
    <col min="2309" max="2309" width="32.7109375" style="36" customWidth="1"/>
    <col min="2310" max="2311" width="21.7109375" style="36" customWidth="1"/>
    <col min="2312" max="2312" width="22" style="36" customWidth="1"/>
    <col min="2313" max="2313" width="24.7109375" style="36" customWidth="1"/>
    <col min="2314" max="2314" width="18.85546875" style="36" customWidth="1"/>
    <col min="2315" max="2315" width="12.5703125" style="36" bestFit="1" customWidth="1"/>
    <col min="2316" max="2316" width="20" style="36" bestFit="1" customWidth="1"/>
    <col min="2317" max="2562" width="11.42578125" style="36"/>
    <col min="2563" max="2563" width="6.42578125" style="36" customWidth="1"/>
    <col min="2564" max="2564" width="63.5703125" style="36" customWidth="1"/>
    <col min="2565" max="2565" width="32.7109375" style="36" customWidth="1"/>
    <col min="2566" max="2567" width="21.7109375" style="36" customWidth="1"/>
    <col min="2568" max="2568" width="22" style="36" customWidth="1"/>
    <col min="2569" max="2569" width="24.7109375" style="36" customWidth="1"/>
    <col min="2570" max="2570" width="18.85546875" style="36" customWidth="1"/>
    <col min="2571" max="2571" width="12.5703125" style="36" bestFit="1" customWidth="1"/>
    <col min="2572" max="2572" width="20" style="36" bestFit="1" customWidth="1"/>
    <col min="2573" max="2818" width="11.42578125" style="36"/>
    <col min="2819" max="2819" width="6.42578125" style="36" customWidth="1"/>
    <col min="2820" max="2820" width="63.5703125" style="36" customWidth="1"/>
    <col min="2821" max="2821" width="32.7109375" style="36" customWidth="1"/>
    <col min="2822" max="2823" width="21.7109375" style="36" customWidth="1"/>
    <col min="2824" max="2824" width="22" style="36" customWidth="1"/>
    <col min="2825" max="2825" width="24.7109375" style="36" customWidth="1"/>
    <col min="2826" max="2826" width="18.85546875" style="36" customWidth="1"/>
    <col min="2827" max="2827" width="12.5703125" style="36" bestFit="1" customWidth="1"/>
    <col min="2828" max="2828" width="20" style="36" bestFit="1" customWidth="1"/>
    <col min="2829" max="3074" width="11.42578125" style="36"/>
    <col min="3075" max="3075" width="6.42578125" style="36" customWidth="1"/>
    <col min="3076" max="3076" width="63.5703125" style="36" customWidth="1"/>
    <col min="3077" max="3077" width="32.7109375" style="36" customWidth="1"/>
    <col min="3078" max="3079" width="21.7109375" style="36" customWidth="1"/>
    <col min="3080" max="3080" width="22" style="36" customWidth="1"/>
    <col min="3081" max="3081" width="24.7109375" style="36" customWidth="1"/>
    <col min="3082" max="3082" width="18.85546875" style="36" customWidth="1"/>
    <col min="3083" max="3083" width="12.5703125" style="36" bestFit="1" customWidth="1"/>
    <col min="3084" max="3084" width="20" style="36" bestFit="1" customWidth="1"/>
    <col min="3085" max="3330" width="11.42578125" style="36"/>
    <col min="3331" max="3331" width="6.42578125" style="36" customWidth="1"/>
    <col min="3332" max="3332" width="63.5703125" style="36" customWidth="1"/>
    <col min="3333" max="3333" width="32.7109375" style="36" customWidth="1"/>
    <col min="3334" max="3335" width="21.7109375" style="36" customWidth="1"/>
    <col min="3336" max="3336" width="22" style="36" customWidth="1"/>
    <col min="3337" max="3337" width="24.7109375" style="36" customWidth="1"/>
    <col min="3338" max="3338" width="18.85546875" style="36" customWidth="1"/>
    <col min="3339" max="3339" width="12.5703125" style="36" bestFit="1" customWidth="1"/>
    <col min="3340" max="3340" width="20" style="36" bestFit="1" customWidth="1"/>
    <col min="3341" max="3586" width="11.42578125" style="36"/>
    <col min="3587" max="3587" width="6.42578125" style="36" customWidth="1"/>
    <col min="3588" max="3588" width="63.5703125" style="36" customWidth="1"/>
    <col min="3589" max="3589" width="32.7109375" style="36" customWidth="1"/>
    <col min="3590" max="3591" width="21.7109375" style="36" customWidth="1"/>
    <col min="3592" max="3592" width="22" style="36" customWidth="1"/>
    <col min="3593" max="3593" width="24.7109375" style="36" customWidth="1"/>
    <col min="3594" max="3594" width="18.85546875" style="36" customWidth="1"/>
    <col min="3595" max="3595" width="12.5703125" style="36" bestFit="1" customWidth="1"/>
    <col min="3596" max="3596" width="20" style="36" bestFit="1" customWidth="1"/>
    <col min="3597" max="3842" width="11.42578125" style="36"/>
    <col min="3843" max="3843" width="6.42578125" style="36" customWidth="1"/>
    <col min="3844" max="3844" width="63.5703125" style="36" customWidth="1"/>
    <col min="3845" max="3845" width="32.7109375" style="36" customWidth="1"/>
    <col min="3846" max="3847" width="21.7109375" style="36" customWidth="1"/>
    <col min="3848" max="3848" width="22" style="36" customWidth="1"/>
    <col min="3849" max="3849" width="24.7109375" style="36" customWidth="1"/>
    <col min="3850" max="3850" width="18.85546875" style="36" customWidth="1"/>
    <col min="3851" max="3851" width="12.5703125" style="36" bestFit="1" customWidth="1"/>
    <col min="3852" max="3852" width="20" style="36" bestFit="1" customWidth="1"/>
    <col min="3853" max="4098" width="11.42578125" style="36"/>
    <col min="4099" max="4099" width="6.42578125" style="36" customWidth="1"/>
    <col min="4100" max="4100" width="63.5703125" style="36" customWidth="1"/>
    <col min="4101" max="4101" width="32.7109375" style="36" customWidth="1"/>
    <col min="4102" max="4103" width="21.7109375" style="36" customWidth="1"/>
    <col min="4104" max="4104" width="22" style="36" customWidth="1"/>
    <col min="4105" max="4105" width="24.7109375" style="36" customWidth="1"/>
    <col min="4106" max="4106" width="18.85546875" style="36" customWidth="1"/>
    <col min="4107" max="4107" width="12.5703125" style="36" bestFit="1" customWidth="1"/>
    <col min="4108" max="4108" width="20" style="36" bestFit="1" customWidth="1"/>
    <col min="4109" max="4354" width="11.42578125" style="36"/>
    <col min="4355" max="4355" width="6.42578125" style="36" customWidth="1"/>
    <col min="4356" max="4356" width="63.5703125" style="36" customWidth="1"/>
    <col min="4357" max="4357" width="32.7109375" style="36" customWidth="1"/>
    <col min="4358" max="4359" width="21.7109375" style="36" customWidth="1"/>
    <col min="4360" max="4360" width="22" style="36" customWidth="1"/>
    <col min="4361" max="4361" width="24.7109375" style="36" customWidth="1"/>
    <col min="4362" max="4362" width="18.85546875" style="36" customWidth="1"/>
    <col min="4363" max="4363" width="12.5703125" style="36" bestFit="1" customWidth="1"/>
    <col min="4364" max="4364" width="20" style="36" bestFit="1" customWidth="1"/>
    <col min="4365" max="4610" width="11.42578125" style="36"/>
    <col min="4611" max="4611" width="6.42578125" style="36" customWidth="1"/>
    <col min="4612" max="4612" width="63.5703125" style="36" customWidth="1"/>
    <col min="4613" max="4613" width="32.7109375" style="36" customWidth="1"/>
    <col min="4614" max="4615" width="21.7109375" style="36" customWidth="1"/>
    <col min="4616" max="4616" width="22" style="36" customWidth="1"/>
    <col min="4617" max="4617" width="24.7109375" style="36" customWidth="1"/>
    <col min="4618" max="4618" width="18.85546875" style="36" customWidth="1"/>
    <col min="4619" max="4619" width="12.5703125" style="36" bestFit="1" customWidth="1"/>
    <col min="4620" max="4620" width="20" style="36" bestFit="1" customWidth="1"/>
    <col min="4621" max="4866" width="11.42578125" style="36"/>
    <col min="4867" max="4867" width="6.42578125" style="36" customWidth="1"/>
    <col min="4868" max="4868" width="63.5703125" style="36" customWidth="1"/>
    <col min="4869" max="4869" width="32.7109375" style="36" customWidth="1"/>
    <col min="4870" max="4871" width="21.7109375" style="36" customWidth="1"/>
    <col min="4872" max="4872" width="22" style="36" customWidth="1"/>
    <col min="4873" max="4873" width="24.7109375" style="36" customWidth="1"/>
    <col min="4874" max="4874" width="18.85546875" style="36" customWidth="1"/>
    <col min="4875" max="4875" width="12.5703125" style="36" bestFit="1" customWidth="1"/>
    <col min="4876" max="4876" width="20" style="36" bestFit="1" customWidth="1"/>
    <col min="4877" max="5122" width="11.42578125" style="36"/>
    <col min="5123" max="5123" width="6.42578125" style="36" customWidth="1"/>
    <col min="5124" max="5124" width="63.5703125" style="36" customWidth="1"/>
    <col min="5125" max="5125" width="32.7109375" style="36" customWidth="1"/>
    <col min="5126" max="5127" width="21.7109375" style="36" customWidth="1"/>
    <col min="5128" max="5128" width="22" style="36" customWidth="1"/>
    <col min="5129" max="5129" width="24.7109375" style="36" customWidth="1"/>
    <col min="5130" max="5130" width="18.85546875" style="36" customWidth="1"/>
    <col min="5131" max="5131" width="12.5703125" style="36" bestFit="1" customWidth="1"/>
    <col min="5132" max="5132" width="20" style="36" bestFit="1" customWidth="1"/>
    <col min="5133" max="5378" width="11.42578125" style="36"/>
    <col min="5379" max="5379" width="6.42578125" style="36" customWidth="1"/>
    <col min="5380" max="5380" width="63.5703125" style="36" customWidth="1"/>
    <col min="5381" max="5381" width="32.7109375" style="36" customWidth="1"/>
    <col min="5382" max="5383" width="21.7109375" style="36" customWidth="1"/>
    <col min="5384" max="5384" width="22" style="36" customWidth="1"/>
    <col min="5385" max="5385" width="24.7109375" style="36" customWidth="1"/>
    <col min="5386" max="5386" width="18.85546875" style="36" customWidth="1"/>
    <col min="5387" max="5387" width="12.5703125" style="36" bestFit="1" customWidth="1"/>
    <col min="5388" max="5388" width="20" style="36" bestFit="1" customWidth="1"/>
    <col min="5389" max="5634" width="11.42578125" style="36"/>
    <col min="5635" max="5635" width="6.42578125" style="36" customWidth="1"/>
    <col min="5636" max="5636" width="63.5703125" style="36" customWidth="1"/>
    <col min="5637" max="5637" width="32.7109375" style="36" customWidth="1"/>
    <col min="5638" max="5639" width="21.7109375" style="36" customWidth="1"/>
    <col min="5640" max="5640" width="22" style="36" customWidth="1"/>
    <col min="5641" max="5641" width="24.7109375" style="36" customWidth="1"/>
    <col min="5642" max="5642" width="18.85546875" style="36" customWidth="1"/>
    <col min="5643" max="5643" width="12.5703125" style="36" bestFit="1" customWidth="1"/>
    <col min="5644" max="5644" width="20" style="36" bestFit="1" customWidth="1"/>
    <col min="5645" max="5890" width="11.42578125" style="36"/>
    <col min="5891" max="5891" width="6.42578125" style="36" customWidth="1"/>
    <col min="5892" max="5892" width="63.5703125" style="36" customWidth="1"/>
    <col min="5893" max="5893" width="32.7109375" style="36" customWidth="1"/>
    <col min="5894" max="5895" width="21.7109375" style="36" customWidth="1"/>
    <col min="5896" max="5896" width="22" style="36" customWidth="1"/>
    <col min="5897" max="5897" width="24.7109375" style="36" customWidth="1"/>
    <col min="5898" max="5898" width="18.85546875" style="36" customWidth="1"/>
    <col min="5899" max="5899" width="12.5703125" style="36" bestFit="1" customWidth="1"/>
    <col min="5900" max="5900" width="20" style="36" bestFit="1" customWidth="1"/>
    <col min="5901" max="6146" width="11.42578125" style="36"/>
    <col min="6147" max="6147" width="6.42578125" style="36" customWidth="1"/>
    <col min="6148" max="6148" width="63.5703125" style="36" customWidth="1"/>
    <col min="6149" max="6149" width="32.7109375" style="36" customWidth="1"/>
    <col min="6150" max="6151" width="21.7109375" style="36" customWidth="1"/>
    <col min="6152" max="6152" width="22" style="36" customWidth="1"/>
    <col min="6153" max="6153" width="24.7109375" style="36" customWidth="1"/>
    <col min="6154" max="6154" width="18.85546875" style="36" customWidth="1"/>
    <col min="6155" max="6155" width="12.5703125" style="36" bestFit="1" customWidth="1"/>
    <col min="6156" max="6156" width="20" style="36" bestFit="1" customWidth="1"/>
    <col min="6157" max="6402" width="11.42578125" style="36"/>
    <col min="6403" max="6403" width="6.42578125" style="36" customWidth="1"/>
    <col min="6404" max="6404" width="63.5703125" style="36" customWidth="1"/>
    <col min="6405" max="6405" width="32.7109375" style="36" customWidth="1"/>
    <col min="6406" max="6407" width="21.7109375" style="36" customWidth="1"/>
    <col min="6408" max="6408" width="22" style="36" customWidth="1"/>
    <col min="6409" max="6409" width="24.7109375" style="36" customWidth="1"/>
    <col min="6410" max="6410" width="18.85546875" style="36" customWidth="1"/>
    <col min="6411" max="6411" width="12.5703125" style="36" bestFit="1" customWidth="1"/>
    <col min="6412" max="6412" width="20" style="36" bestFit="1" customWidth="1"/>
    <col min="6413" max="6658" width="11.42578125" style="36"/>
    <col min="6659" max="6659" width="6.42578125" style="36" customWidth="1"/>
    <col min="6660" max="6660" width="63.5703125" style="36" customWidth="1"/>
    <col min="6661" max="6661" width="32.7109375" style="36" customWidth="1"/>
    <col min="6662" max="6663" width="21.7109375" style="36" customWidth="1"/>
    <col min="6664" max="6664" width="22" style="36" customWidth="1"/>
    <col min="6665" max="6665" width="24.7109375" style="36" customWidth="1"/>
    <col min="6666" max="6666" width="18.85546875" style="36" customWidth="1"/>
    <col min="6667" max="6667" width="12.5703125" style="36" bestFit="1" customWidth="1"/>
    <col min="6668" max="6668" width="20" style="36" bestFit="1" customWidth="1"/>
    <col min="6669" max="6914" width="11.42578125" style="36"/>
    <col min="6915" max="6915" width="6.42578125" style="36" customWidth="1"/>
    <col min="6916" max="6916" width="63.5703125" style="36" customWidth="1"/>
    <col min="6917" max="6917" width="32.7109375" style="36" customWidth="1"/>
    <col min="6918" max="6919" width="21.7109375" style="36" customWidth="1"/>
    <col min="6920" max="6920" width="22" style="36" customWidth="1"/>
    <col min="6921" max="6921" width="24.7109375" style="36" customWidth="1"/>
    <col min="6922" max="6922" width="18.85546875" style="36" customWidth="1"/>
    <col min="6923" max="6923" width="12.5703125" style="36" bestFit="1" customWidth="1"/>
    <col min="6924" max="6924" width="20" style="36" bestFit="1" customWidth="1"/>
    <col min="6925" max="7170" width="11.42578125" style="36"/>
    <col min="7171" max="7171" width="6.42578125" style="36" customWidth="1"/>
    <col min="7172" max="7172" width="63.5703125" style="36" customWidth="1"/>
    <col min="7173" max="7173" width="32.7109375" style="36" customWidth="1"/>
    <col min="7174" max="7175" width="21.7109375" style="36" customWidth="1"/>
    <col min="7176" max="7176" width="22" style="36" customWidth="1"/>
    <col min="7177" max="7177" width="24.7109375" style="36" customWidth="1"/>
    <col min="7178" max="7178" width="18.85546875" style="36" customWidth="1"/>
    <col min="7179" max="7179" width="12.5703125" style="36" bestFit="1" customWidth="1"/>
    <col min="7180" max="7180" width="20" style="36" bestFit="1" customWidth="1"/>
    <col min="7181" max="7426" width="11.42578125" style="36"/>
    <col min="7427" max="7427" width="6.42578125" style="36" customWidth="1"/>
    <col min="7428" max="7428" width="63.5703125" style="36" customWidth="1"/>
    <col min="7429" max="7429" width="32.7109375" style="36" customWidth="1"/>
    <col min="7430" max="7431" width="21.7109375" style="36" customWidth="1"/>
    <col min="7432" max="7432" width="22" style="36" customWidth="1"/>
    <col min="7433" max="7433" width="24.7109375" style="36" customWidth="1"/>
    <col min="7434" max="7434" width="18.85546875" style="36" customWidth="1"/>
    <col min="7435" max="7435" width="12.5703125" style="36" bestFit="1" customWidth="1"/>
    <col min="7436" max="7436" width="20" style="36" bestFit="1" customWidth="1"/>
    <col min="7437" max="7682" width="11.42578125" style="36"/>
    <col min="7683" max="7683" width="6.42578125" style="36" customWidth="1"/>
    <col min="7684" max="7684" width="63.5703125" style="36" customWidth="1"/>
    <col min="7685" max="7685" width="32.7109375" style="36" customWidth="1"/>
    <col min="7686" max="7687" width="21.7109375" style="36" customWidth="1"/>
    <col min="7688" max="7688" width="22" style="36" customWidth="1"/>
    <col min="7689" max="7689" width="24.7109375" style="36" customWidth="1"/>
    <col min="7690" max="7690" width="18.85546875" style="36" customWidth="1"/>
    <col min="7691" max="7691" width="12.5703125" style="36" bestFit="1" customWidth="1"/>
    <col min="7692" max="7692" width="20" style="36" bestFit="1" customWidth="1"/>
    <col min="7693" max="7938" width="11.42578125" style="36"/>
    <col min="7939" max="7939" width="6.42578125" style="36" customWidth="1"/>
    <col min="7940" max="7940" width="63.5703125" style="36" customWidth="1"/>
    <col min="7941" max="7941" width="32.7109375" style="36" customWidth="1"/>
    <col min="7942" max="7943" width="21.7109375" style="36" customWidth="1"/>
    <col min="7944" max="7944" width="22" style="36" customWidth="1"/>
    <col min="7945" max="7945" width="24.7109375" style="36" customWidth="1"/>
    <col min="7946" max="7946" width="18.85546875" style="36" customWidth="1"/>
    <col min="7947" max="7947" width="12.5703125" style="36" bestFit="1" customWidth="1"/>
    <col min="7948" max="7948" width="20" style="36" bestFit="1" customWidth="1"/>
    <col min="7949" max="8194" width="11.42578125" style="36"/>
    <col min="8195" max="8195" width="6.42578125" style="36" customWidth="1"/>
    <col min="8196" max="8196" width="63.5703125" style="36" customWidth="1"/>
    <col min="8197" max="8197" width="32.7109375" style="36" customWidth="1"/>
    <col min="8198" max="8199" width="21.7109375" style="36" customWidth="1"/>
    <col min="8200" max="8200" width="22" style="36" customWidth="1"/>
    <col min="8201" max="8201" width="24.7109375" style="36" customWidth="1"/>
    <col min="8202" max="8202" width="18.85546875" style="36" customWidth="1"/>
    <col min="8203" max="8203" width="12.5703125" style="36" bestFit="1" customWidth="1"/>
    <col min="8204" max="8204" width="20" style="36" bestFit="1" customWidth="1"/>
    <col min="8205" max="8450" width="11.42578125" style="36"/>
    <col min="8451" max="8451" width="6.42578125" style="36" customWidth="1"/>
    <col min="8452" max="8452" width="63.5703125" style="36" customWidth="1"/>
    <col min="8453" max="8453" width="32.7109375" style="36" customWidth="1"/>
    <col min="8454" max="8455" width="21.7109375" style="36" customWidth="1"/>
    <col min="8456" max="8456" width="22" style="36" customWidth="1"/>
    <col min="8457" max="8457" width="24.7109375" style="36" customWidth="1"/>
    <col min="8458" max="8458" width="18.85546875" style="36" customWidth="1"/>
    <col min="8459" max="8459" width="12.5703125" style="36" bestFit="1" customWidth="1"/>
    <col min="8460" max="8460" width="20" style="36" bestFit="1" customWidth="1"/>
    <col min="8461" max="8706" width="11.42578125" style="36"/>
    <col min="8707" max="8707" width="6.42578125" style="36" customWidth="1"/>
    <col min="8708" max="8708" width="63.5703125" style="36" customWidth="1"/>
    <col min="8709" max="8709" width="32.7109375" style="36" customWidth="1"/>
    <col min="8710" max="8711" width="21.7109375" style="36" customWidth="1"/>
    <col min="8712" max="8712" width="22" style="36" customWidth="1"/>
    <col min="8713" max="8713" width="24.7109375" style="36" customWidth="1"/>
    <col min="8714" max="8714" width="18.85546875" style="36" customWidth="1"/>
    <col min="8715" max="8715" width="12.5703125" style="36" bestFit="1" customWidth="1"/>
    <col min="8716" max="8716" width="20" style="36" bestFit="1" customWidth="1"/>
    <col min="8717" max="8962" width="11.42578125" style="36"/>
    <col min="8963" max="8963" width="6.42578125" style="36" customWidth="1"/>
    <col min="8964" max="8964" width="63.5703125" style="36" customWidth="1"/>
    <col min="8965" max="8965" width="32.7109375" style="36" customWidth="1"/>
    <col min="8966" max="8967" width="21.7109375" style="36" customWidth="1"/>
    <col min="8968" max="8968" width="22" style="36" customWidth="1"/>
    <col min="8969" max="8969" width="24.7109375" style="36" customWidth="1"/>
    <col min="8970" max="8970" width="18.85546875" style="36" customWidth="1"/>
    <col min="8971" max="8971" width="12.5703125" style="36" bestFit="1" customWidth="1"/>
    <col min="8972" max="8972" width="20" style="36" bestFit="1" customWidth="1"/>
    <col min="8973" max="9218" width="11.42578125" style="36"/>
    <col min="9219" max="9219" width="6.42578125" style="36" customWidth="1"/>
    <col min="9220" max="9220" width="63.5703125" style="36" customWidth="1"/>
    <col min="9221" max="9221" width="32.7109375" style="36" customWidth="1"/>
    <col min="9222" max="9223" width="21.7109375" style="36" customWidth="1"/>
    <col min="9224" max="9224" width="22" style="36" customWidth="1"/>
    <col min="9225" max="9225" width="24.7109375" style="36" customWidth="1"/>
    <col min="9226" max="9226" width="18.85546875" style="36" customWidth="1"/>
    <col min="9227" max="9227" width="12.5703125" style="36" bestFit="1" customWidth="1"/>
    <col min="9228" max="9228" width="20" style="36" bestFit="1" customWidth="1"/>
    <col min="9229" max="9474" width="11.42578125" style="36"/>
    <col min="9475" max="9475" width="6.42578125" style="36" customWidth="1"/>
    <col min="9476" max="9476" width="63.5703125" style="36" customWidth="1"/>
    <col min="9477" max="9477" width="32.7109375" style="36" customWidth="1"/>
    <col min="9478" max="9479" width="21.7109375" style="36" customWidth="1"/>
    <col min="9480" max="9480" width="22" style="36" customWidth="1"/>
    <col min="9481" max="9481" width="24.7109375" style="36" customWidth="1"/>
    <col min="9482" max="9482" width="18.85546875" style="36" customWidth="1"/>
    <col min="9483" max="9483" width="12.5703125" style="36" bestFit="1" customWidth="1"/>
    <col min="9484" max="9484" width="20" style="36" bestFit="1" customWidth="1"/>
    <col min="9485" max="9730" width="11.42578125" style="36"/>
    <col min="9731" max="9731" width="6.42578125" style="36" customWidth="1"/>
    <col min="9732" max="9732" width="63.5703125" style="36" customWidth="1"/>
    <col min="9733" max="9733" width="32.7109375" style="36" customWidth="1"/>
    <col min="9734" max="9735" width="21.7109375" style="36" customWidth="1"/>
    <col min="9736" max="9736" width="22" style="36" customWidth="1"/>
    <col min="9737" max="9737" width="24.7109375" style="36" customWidth="1"/>
    <col min="9738" max="9738" width="18.85546875" style="36" customWidth="1"/>
    <col min="9739" max="9739" width="12.5703125" style="36" bestFit="1" customWidth="1"/>
    <col min="9740" max="9740" width="20" style="36" bestFit="1" customWidth="1"/>
    <col min="9741" max="9986" width="11.42578125" style="36"/>
    <col min="9987" max="9987" width="6.42578125" style="36" customWidth="1"/>
    <col min="9988" max="9988" width="63.5703125" style="36" customWidth="1"/>
    <col min="9989" max="9989" width="32.7109375" style="36" customWidth="1"/>
    <col min="9990" max="9991" width="21.7109375" style="36" customWidth="1"/>
    <col min="9992" max="9992" width="22" style="36" customWidth="1"/>
    <col min="9993" max="9993" width="24.7109375" style="36" customWidth="1"/>
    <col min="9994" max="9994" width="18.85546875" style="36" customWidth="1"/>
    <col min="9995" max="9995" width="12.5703125" style="36" bestFit="1" customWidth="1"/>
    <col min="9996" max="9996" width="20" style="36" bestFit="1" customWidth="1"/>
    <col min="9997" max="10242" width="11.42578125" style="36"/>
    <col min="10243" max="10243" width="6.42578125" style="36" customWidth="1"/>
    <col min="10244" max="10244" width="63.5703125" style="36" customWidth="1"/>
    <col min="10245" max="10245" width="32.7109375" style="36" customWidth="1"/>
    <col min="10246" max="10247" width="21.7109375" style="36" customWidth="1"/>
    <col min="10248" max="10248" width="22" style="36" customWidth="1"/>
    <col min="10249" max="10249" width="24.7109375" style="36" customWidth="1"/>
    <col min="10250" max="10250" width="18.85546875" style="36" customWidth="1"/>
    <col min="10251" max="10251" width="12.5703125" style="36" bestFit="1" customWidth="1"/>
    <col min="10252" max="10252" width="20" style="36" bestFit="1" customWidth="1"/>
    <col min="10253" max="10498" width="11.42578125" style="36"/>
    <col min="10499" max="10499" width="6.42578125" style="36" customWidth="1"/>
    <col min="10500" max="10500" width="63.5703125" style="36" customWidth="1"/>
    <col min="10501" max="10501" width="32.7109375" style="36" customWidth="1"/>
    <col min="10502" max="10503" width="21.7109375" style="36" customWidth="1"/>
    <col min="10504" max="10504" width="22" style="36" customWidth="1"/>
    <col min="10505" max="10505" width="24.7109375" style="36" customWidth="1"/>
    <col min="10506" max="10506" width="18.85546875" style="36" customWidth="1"/>
    <col min="10507" max="10507" width="12.5703125" style="36" bestFit="1" customWidth="1"/>
    <col min="10508" max="10508" width="20" style="36" bestFit="1" customWidth="1"/>
    <col min="10509" max="10754" width="11.42578125" style="36"/>
    <col min="10755" max="10755" width="6.42578125" style="36" customWidth="1"/>
    <col min="10756" max="10756" width="63.5703125" style="36" customWidth="1"/>
    <col min="10757" max="10757" width="32.7109375" style="36" customWidth="1"/>
    <col min="10758" max="10759" width="21.7109375" style="36" customWidth="1"/>
    <col min="10760" max="10760" width="22" style="36" customWidth="1"/>
    <col min="10761" max="10761" width="24.7109375" style="36" customWidth="1"/>
    <col min="10762" max="10762" width="18.85546875" style="36" customWidth="1"/>
    <col min="10763" max="10763" width="12.5703125" style="36" bestFit="1" customWidth="1"/>
    <col min="10764" max="10764" width="20" style="36" bestFit="1" customWidth="1"/>
    <col min="10765" max="11010" width="11.42578125" style="36"/>
    <col min="11011" max="11011" width="6.42578125" style="36" customWidth="1"/>
    <col min="11012" max="11012" width="63.5703125" style="36" customWidth="1"/>
    <col min="11013" max="11013" width="32.7109375" style="36" customWidth="1"/>
    <col min="11014" max="11015" width="21.7109375" style="36" customWidth="1"/>
    <col min="11016" max="11016" width="22" style="36" customWidth="1"/>
    <col min="11017" max="11017" width="24.7109375" style="36" customWidth="1"/>
    <col min="11018" max="11018" width="18.85546875" style="36" customWidth="1"/>
    <col min="11019" max="11019" width="12.5703125" style="36" bestFit="1" customWidth="1"/>
    <col min="11020" max="11020" width="20" style="36" bestFit="1" customWidth="1"/>
    <col min="11021" max="11266" width="11.42578125" style="36"/>
    <col min="11267" max="11267" width="6.42578125" style="36" customWidth="1"/>
    <col min="11268" max="11268" width="63.5703125" style="36" customWidth="1"/>
    <col min="11269" max="11269" width="32.7109375" style="36" customWidth="1"/>
    <col min="11270" max="11271" width="21.7109375" style="36" customWidth="1"/>
    <col min="11272" max="11272" width="22" style="36" customWidth="1"/>
    <col min="11273" max="11273" width="24.7109375" style="36" customWidth="1"/>
    <col min="11274" max="11274" width="18.85546875" style="36" customWidth="1"/>
    <col min="11275" max="11275" width="12.5703125" style="36" bestFit="1" customWidth="1"/>
    <col min="11276" max="11276" width="20" style="36" bestFit="1" customWidth="1"/>
    <col min="11277" max="11522" width="11.42578125" style="36"/>
    <col min="11523" max="11523" width="6.42578125" style="36" customWidth="1"/>
    <col min="11524" max="11524" width="63.5703125" style="36" customWidth="1"/>
    <col min="11525" max="11525" width="32.7109375" style="36" customWidth="1"/>
    <col min="11526" max="11527" width="21.7109375" style="36" customWidth="1"/>
    <col min="11528" max="11528" width="22" style="36" customWidth="1"/>
    <col min="11529" max="11529" width="24.7109375" style="36" customWidth="1"/>
    <col min="11530" max="11530" width="18.85546875" style="36" customWidth="1"/>
    <col min="11531" max="11531" width="12.5703125" style="36" bestFit="1" customWidth="1"/>
    <col min="11532" max="11532" width="20" style="36" bestFit="1" customWidth="1"/>
    <col min="11533" max="11778" width="11.42578125" style="36"/>
    <col min="11779" max="11779" width="6.42578125" style="36" customWidth="1"/>
    <col min="11780" max="11780" width="63.5703125" style="36" customWidth="1"/>
    <col min="11781" max="11781" width="32.7109375" style="36" customWidth="1"/>
    <col min="11782" max="11783" width="21.7109375" style="36" customWidth="1"/>
    <col min="11784" max="11784" width="22" style="36" customWidth="1"/>
    <col min="11785" max="11785" width="24.7109375" style="36" customWidth="1"/>
    <col min="11786" max="11786" width="18.85546875" style="36" customWidth="1"/>
    <col min="11787" max="11787" width="12.5703125" style="36" bestFit="1" customWidth="1"/>
    <col min="11788" max="11788" width="20" style="36" bestFit="1" customWidth="1"/>
    <col min="11789" max="12034" width="11.42578125" style="36"/>
    <col min="12035" max="12035" width="6.42578125" style="36" customWidth="1"/>
    <col min="12036" max="12036" width="63.5703125" style="36" customWidth="1"/>
    <col min="12037" max="12037" width="32.7109375" style="36" customWidth="1"/>
    <col min="12038" max="12039" width="21.7109375" style="36" customWidth="1"/>
    <col min="12040" max="12040" width="22" style="36" customWidth="1"/>
    <col min="12041" max="12041" width="24.7109375" style="36" customWidth="1"/>
    <col min="12042" max="12042" width="18.85546875" style="36" customWidth="1"/>
    <col min="12043" max="12043" width="12.5703125" style="36" bestFit="1" customWidth="1"/>
    <col min="12044" max="12044" width="20" style="36" bestFit="1" customWidth="1"/>
    <col min="12045" max="12290" width="11.42578125" style="36"/>
    <col min="12291" max="12291" width="6.42578125" style="36" customWidth="1"/>
    <col min="12292" max="12292" width="63.5703125" style="36" customWidth="1"/>
    <col min="12293" max="12293" width="32.7109375" style="36" customWidth="1"/>
    <col min="12294" max="12295" width="21.7109375" style="36" customWidth="1"/>
    <col min="12296" max="12296" width="22" style="36" customWidth="1"/>
    <col min="12297" max="12297" width="24.7109375" style="36" customWidth="1"/>
    <col min="12298" max="12298" width="18.85546875" style="36" customWidth="1"/>
    <col min="12299" max="12299" width="12.5703125" style="36" bestFit="1" customWidth="1"/>
    <col min="12300" max="12300" width="20" style="36" bestFit="1" customWidth="1"/>
    <col min="12301" max="12546" width="11.42578125" style="36"/>
    <col min="12547" max="12547" width="6.42578125" style="36" customWidth="1"/>
    <col min="12548" max="12548" width="63.5703125" style="36" customWidth="1"/>
    <col min="12549" max="12549" width="32.7109375" style="36" customWidth="1"/>
    <col min="12550" max="12551" width="21.7109375" style="36" customWidth="1"/>
    <col min="12552" max="12552" width="22" style="36" customWidth="1"/>
    <col min="12553" max="12553" width="24.7109375" style="36" customWidth="1"/>
    <col min="12554" max="12554" width="18.85546875" style="36" customWidth="1"/>
    <col min="12555" max="12555" width="12.5703125" style="36" bestFit="1" customWidth="1"/>
    <col min="12556" max="12556" width="20" style="36" bestFit="1" customWidth="1"/>
    <col min="12557" max="12802" width="11.42578125" style="36"/>
    <col min="12803" max="12803" width="6.42578125" style="36" customWidth="1"/>
    <col min="12804" max="12804" width="63.5703125" style="36" customWidth="1"/>
    <col min="12805" max="12805" width="32.7109375" style="36" customWidth="1"/>
    <col min="12806" max="12807" width="21.7109375" style="36" customWidth="1"/>
    <col min="12808" max="12808" width="22" style="36" customWidth="1"/>
    <col min="12809" max="12809" width="24.7109375" style="36" customWidth="1"/>
    <col min="12810" max="12810" width="18.85546875" style="36" customWidth="1"/>
    <col min="12811" max="12811" width="12.5703125" style="36" bestFit="1" customWidth="1"/>
    <col min="12812" max="12812" width="20" style="36" bestFit="1" customWidth="1"/>
    <col min="12813" max="13058" width="11.42578125" style="36"/>
    <col min="13059" max="13059" width="6.42578125" style="36" customWidth="1"/>
    <col min="13060" max="13060" width="63.5703125" style="36" customWidth="1"/>
    <col min="13061" max="13061" width="32.7109375" style="36" customWidth="1"/>
    <col min="13062" max="13063" width="21.7109375" style="36" customWidth="1"/>
    <col min="13064" max="13064" width="22" style="36" customWidth="1"/>
    <col min="13065" max="13065" width="24.7109375" style="36" customWidth="1"/>
    <col min="13066" max="13066" width="18.85546875" style="36" customWidth="1"/>
    <col min="13067" max="13067" width="12.5703125" style="36" bestFit="1" customWidth="1"/>
    <col min="13068" max="13068" width="20" style="36" bestFit="1" customWidth="1"/>
    <col min="13069" max="13314" width="11.42578125" style="36"/>
    <col min="13315" max="13315" width="6.42578125" style="36" customWidth="1"/>
    <col min="13316" max="13316" width="63.5703125" style="36" customWidth="1"/>
    <col min="13317" max="13317" width="32.7109375" style="36" customWidth="1"/>
    <col min="13318" max="13319" width="21.7109375" style="36" customWidth="1"/>
    <col min="13320" max="13320" width="22" style="36" customWidth="1"/>
    <col min="13321" max="13321" width="24.7109375" style="36" customWidth="1"/>
    <col min="13322" max="13322" width="18.85546875" style="36" customWidth="1"/>
    <col min="13323" max="13323" width="12.5703125" style="36" bestFit="1" customWidth="1"/>
    <col min="13324" max="13324" width="20" style="36" bestFit="1" customWidth="1"/>
    <col min="13325" max="13570" width="11.42578125" style="36"/>
    <col min="13571" max="13571" width="6.42578125" style="36" customWidth="1"/>
    <col min="13572" max="13572" width="63.5703125" style="36" customWidth="1"/>
    <col min="13573" max="13573" width="32.7109375" style="36" customWidth="1"/>
    <col min="13574" max="13575" width="21.7109375" style="36" customWidth="1"/>
    <col min="13576" max="13576" width="22" style="36" customWidth="1"/>
    <col min="13577" max="13577" width="24.7109375" style="36" customWidth="1"/>
    <col min="13578" max="13578" width="18.85546875" style="36" customWidth="1"/>
    <col min="13579" max="13579" width="12.5703125" style="36" bestFit="1" customWidth="1"/>
    <col min="13580" max="13580" width="20" style="36" bestFit="1" customWidth="1"/>
    <col min="13581" max="13826" width="11.42578125" style="36"/>
    <col min="13827" max="13827" width="6.42578125" style="36" customWidth="1"/>
    <col min="13828" max="13828" width="63.5703125" style="36" customWidth="1"/>
    <col min="13829" max="13829" width="32.7109375" style="36" customWidth="1"/>
    <col min="13830" max="13831" width="21.7109375" style="36" customWidth="1"/>
    <col min="13832" max="13832" width="22" style="36" customWidth="1"/>
    <col min="13833" max="13833" width="24.7109375" style="36" customWidth="1"/>
    <col min="13834" max="13834" width="18.85546875" style="36" customWidth="1"/>
    <col min="13835" max="13835" width="12.5703125" style="36" bestFit="1" customWidth="1"/>
    <col min="13836" max="13836" width="20" style="36" bestFit="1" customWidth="1"/>
    <col min="13837" max="14082" width="11.42578125" style="36"/>
    <col min="14083" max="14083" width="6.42578125" style="36" customWidth="1"/>
    <col min="14084" max="14084" width="63.5703125" style="36" customWidth="1"/>
    <col min="14085" max="14085" width="32.7109375" style="36" customWidth="1"/>
    <col min="14086" max="14087" width="21.7109375" style="36" customWidth="1"/>
    <col min="14088" max="14088" width="22" style="36" customWidth="1"/>
    <col min="14089" max="14089" width="24.7109375" style="36" customWidth="1"/>
    <col min="14090" max="14090" width="18.85546875" style="36" customWidth="1"/>
    <col min="14091" max="14091" width="12.5703125" style="36" bestFit="1" customWidth="1"/>
    <col min="14092" max="14092" width="20" style="36" bestFit="1" customWidth="1"/>
    <col min="14093" max="14338" width="11.42578125" style="36"/>
    <col min="14339" max="14339" width="6.42578125" style="36" customWidth="1"/>
    <col min="14340" max="14340" width="63.5703125" style="36" customWidth="1"/>
    <col min="14341" max="14341" width="32.7109375" style="36" customWidth="1"/>
    <col min="14342" max="14343" width="21.7109375" style="36" customWidth="1"/>
    <col min="14344" max="14344" width="22" style="36" customWidth="1"/>
    <col min="14345" max="14345" width="24.7109375" style="36" customWidth="1"/>
    <col min="14346" max="14346" width="18.85546875" style="36" customWidth="1"/>
    <col min="14347" max="14347" width="12.5703125" style="36" bestFit="1" customWidth="1"/>
    <col min="14348" max="14348" width="20" style="36" bestFit="1" customWidth="1"/>
    <col min="14349" max="14594" width="11.42578125" style="36"/>
    <col min="14595" max="14595" width="6.42578125" style="36" customWidth="1"/>
    <col min="14596" max="14596" width="63.5703125" style="36" customWidth="1"/>
    <col min="14597" max="14597" width="32.7109375" style="36" customWidth="1"/>
    <col min="14598" max="14599" width="21.7109375" style="36" customWidth="1"/>
    <col min="14600" max="14600" width="22" style="36" customWidth="1"/>
    <col min="14601" max="14601" width="24.7109375" style="36" customWidth="1"/>
    <col min="14602" max="14602" width="18.85546875" style="36" customWidth="1"/>
    <col min="14603" max="14603" width="12.5703125" style="36" bestFit="1" customWidth="1"/>
    <col min="14604" max="14604" width="20" style="36" bestFit="1" customWidth="1"/>
    <col min="14605" max="14850" width="11.42578125" style="36"/>
    <col min="14851" max="14851" width="6.42578125" style="36" customWidth="1"/>
    <col min="14852" max="14852" width="63.5703125" style="36" customWidth="1"/>
    <col min="14853" max="14853" width="32.7109375" style="36" customWidth="1"/>
    <col min="14854" max="14855" width="21.7109375" style="36" customWidth="1"/>
    <col min="14856" max="14856" width="22" style="36" customWidth="1"/>
    <col min="14857" max="14857" width="24.7109375" style="36" customWidth="1"/>
    <col min="14858" max="14858" width="18.85546875" style="36" customWidth="1"/>
    <col min="14859" max="14859" width="12.5703125" style="36" bestFit="1" customWidth="1"/>
    <col min="14860" max="14860" width="20" style="36" bestFit="1" customWidth="1"/>
    <col min="14861" max="15106" width="11.42578125" style="36"/>
    <col min="15107" max="15107" width="6.42578125" style="36" customWidth="1"/>
    <col min="15108" max="15108" width="63.5703125" style="36" customWidth="1"/>
    <col min="15109" max="15109" width="32.7109375" style="36" customWidth="1"/>
    <col min="15110" max="15111" width="21.7109375" style="36" customWidth="1"/>
    <col min="15112" max="15112" width="22" style="36" customWidth="1"/>
    <col min="15113" max="15113" width="24.7109375" style="36" customWidth="1"/>
    <col min="15114" max="15114" width="18.85546875" style="36" customWidth="1"/>
    <col min="15115" max="15115" width="12.5703125" style="36" bestFit="1" customWidth="1"/>
    <col min="15116" max="15116" width="20" style="36" bestFit="1" customWidth="1"/>
    <col min="15117" max="15362" width="11.42578125" style="36"/>
    <col min="15363" max="15363" width="6.42578125" style="36" customWidth="1"/>
    <col min="15364" max="15364" width="63.5703125" style="36" customWidth="1"/>
    <col min="15365" max="15365" width="32.7109375" style="36" customWidth="1"/>
    <col min="15366" max="15367" width="21.7109375" style="36" customWidth="1"/>
    <col min="15368" max="15368" width="22" style="36" customWidth="1"/>
    <col min="15369" max="15369" width="24.7109375" style="36" customWidth="1"/>
    <col min="15370" max="15370" width="18.85546875" style="36" customWidth="1"/>
    <col min="15371" max="15371" width="12.5703125" style="36" bestFit="1" customWidth="1"/>
    <col min="15372" max="15372" width="20" style="36" bestFit="1" customWidth="1"/>
    <col min="15373" max="15618" width="11.42578125" style="36"/>
    <col min="15619" max="15619" width="6.42578125" style="36" customWidth="1"/>
    <col min="15620" max="15620" width="63.5703125" style="36" customWidth="1"/>
    <col min="15621" max="15621" width="32.7109375" style="36" customWidth="1"/>
    <col min="15622" max="15623" width="21.7109375" style="36" customWidth="1"/>
    <col min="15624" max="15624" width="22" style="36" customWidth="1"/>
    <col min="15625" max="15625" width="24.7109375" style="36" customWidth="1"/>
    <col min="15626" max="15626" width="18.85546875" style="36" customWidth="1"/>
    <col min="15627" max="15627" width="12.5703125" style="36" bestFit="1" customWidth="1"/>
    <col min="15628" max="15628" width="20" style="36" bestFit="1" customWidth="1"/>
    <col min="15629" max="15874" width="11.42578125" style="36"/>
    <col min="15875" max="15875" width="6.42578125" style="36" customWidth="1"/>
    <col min="15876" max="15876" width="63.5703125" style="36" customWidth="1"/>
    <col min="15877" max="15877" width="32.7109375" style="36" customWidth="1"/>
    <col min="15878" max="15879" width="21.7109375" style="36" customWidth="1"/>
    <col min="15880" max="15880" width="22" style="36" customWidth="1"/>
    <col min="15881" max="15881" width="24.7109375" style="36" customWidth="1"/>
    <col min="15882" max="15882" width="18.85546875" style="36" customWidth="1"/>
    <col min="15883" max="15883" width="12.5703125" style="36" bestFit="1" customWidth="1"/>
    <col min="15884" max="15884" width="20" style="36" bestFit="1" customWidth="1"/>
    <col min="15885" max="16130" width="11.42578125" style="36"/>
    <col min="16131" max="16131" width="6.42578125" style="36" customWidth="1"/>
    <col min="16132" max="16132" width="63.5703125" style="36" customWidth="1"/>
    <col min="16133" max="16133" width="32.7109375" style="36" customWidth="1"/>
    <col min="16134" max="16135" width="21.7109375" style="36" customWidth="1"/>
    <col min="16136" max="16136" width="22" style="36" customWidth="1"/>
    <col min="16137" max="16137" width="24.7109375" style="36" customWidth="1"/>
    <col min="16138" max="16138" width="18.85546875" style="36" customWidth="1"/>
    <col min="16139" max="16139" width="12.5703125" style="36" bestFit="1" customWidth="1"/>
    <col min="16140" max="16140" width="20" style="36" bestFit="1" customWidth="1"/>
    <col min="16141" max="16384" width="11.42578125" style="36"/>
  </cols>
  <sheetData>
    <row r="1" spans="1:11" s="52" customFormat="1" ht="36" customHeight="1" x14ac:dyDescent="0.25">
      <c r="A1" s="1252"/>
      <c r="B1" s="1248" t="s">
        <v>11</v>
      </c>
      <c r="C1" s="1248"/>
      <c r="D1" s="1248"/>
      <c r="E1" s="1248"/>
      <c r="F1" s="1249"/>
      <c r="I1" s="51"/>
    </row>
    <row r="2" spans="1:11" s="52" customFormat="1" ht="36" customHeight="1" x14ac:dyDescent="0.25">
      <c r="A2" s="1253"/>
      <c r="B2" s="1248" t="s">
        <v>1</v>
      </c>
      <c r="C2" s="1248"/>
      <c r="D2" s="1248"/>
      <c r="E2" s="1248"/>
      <c r="F2" s="1250"/>
      <c r="I2" s="51"/>
    </row>
    <row r="3" spans="1:11" s="52" customFormat="1" ht="36" customHeight="1" x14ac:dyDescent="0.25">
      <c r="A3" s="1254"/>
      <c r="B3" s="1248" t="s">
        <v>2</v>
      </c>
      <c r="C3" s="1248"/>
      <c r="D3" s="1255" t="s">
        <v>143</v>
      </c>
      <c r="E3" s="1256"/>
      <c r="F3" s="1251"/>
      <c r="I3" s="51"/>
    </row>
    <row r="4" spans="1:11" s="52" customFormat="1" ht="41.25" customHeight="1" x14ac:dyDescent="0.25">
      <c r="F4" s="158"/>
      <c r="I4" s="51"/>
    </row>
    <row r="5" spans="1:11" s="52" customFormat="1" ht="17.25" customHeight="1" x14ac:dyDescent="0.25">
      <c r="A5" s="1116" t="s">
        <v>12</v>
      </c>
      <c r="B5" s="1117"/>
      <c r="C5" s="1121" t="s">
        <v>154</v>
      </c>
      <c r="D5" s="1122"/>
      <c r="E5" s="1122"/>
      <c r="F5" s="1123"/>
      <c r="G5" s="36"/>
      <c r="H5" s="36"/>
      <c r="I5" s="53"/>
      <c r="J5" s="36"/>
      <c r="K5" s="36"/>
    </row>
    <row r="6" spans="1:11" s="52" customFormat="1" ht="18" customHeight="1" x14ac:dyDescent="0.25">
      <c r="A6" s="1116" t="s">
        <v>142</v>
      </c>
      <c r="B6" s="1117"/>
      <c r="C6" s="1118" t="s">
        <v>155</v>
      </c>
      <c r="D6" s="1118"/>
      <c r="E6" s="1118"/>
      <c r="F6" s="1118"/>
      <c r="G6" s="36"/>
      <c r="H6" s="36"/>
      <c r="I6" s="53"/>
      <c r="J6" s="36"/>
      <c r="K6" s="36"/>
    </row>
    <row r="7" spans="1:11" s="52" customFormat="1" ht="15" x14ac:dyDescent="0.25">
      <c r="A7" s="1119" t="s">
        <v>13</v>
      </c>
      <c r="B7" s="1120"/>
      <c r="C7" s="1124" t="s">
        <v>156</v>
      </c>
      <c r="D7" s="1125"/>
      <c r="E7" s="1125"/>
      <c r="F7" s="1126"/>
      <c r="G7" s="36"/>
      <c r="H7" s="36"/>
      <c r="I7" s="53"/>
      <c r="J7" s="36"/>
      <c r="K7" s="36"/>
    </row>
    <row r="8" spans="1:11" s="52" customFormat="1" ht="104.25" customHeight="1" x14ac:dyDescent="0.25">
      <c r="A8" s="1119" t="s">
        <v>144</v>
      </c>
      <c r="B8" s="1120"/>
      <c r="C8" s="1118" t="s">
        <v>268</v>
      </c>
      <c r="D8" s="1118"/>
      <c r="E8" s="1118"/>
      <c r="F8" s="1118"/>
      <c r="G8" s="36"/>
      <c r="H8" s="36"/>
      <c r="I8" s="53"/>
      <c r="J8" s="36"/>
      <c r="K8" s="36"/>
    </row>
    <row r="9" spans="1:11" s="52" customFormat="1" ht="39" customHeight="1" x14ac:dyDescent="0.25">
      <c r="A9" s="1116" t="s">
        <v>14</v>
      </c>
      <c r="B9" s="1117"/>
      <c r="C9" s="1118" t="s">
        <v>157</v>
      </c>
      <c r="D9" s="1118"/>
      <c r="E9" s="1118"/>
      <c r="F9" s="1118"/>
      <c r="G9" s="36"/>
      <c r="H9" s="36"/>
      <c r="I9" s="53"/>
      <c r="J9" s="36"/>
    </row>
    <row r="10" spans="1:11" s="52" customFormat="1" ht="33" customHeight="1" x14ac:dyDescent="0.25">
      <c r="A10" s="1119" t="s">
        <v>15</v>
      </c>
      <c r="B10" s="1120"/>
      <c r="C10" s="1118" t="s">
        <v>158</v>
      </c>
      <c r="D10" s="1118"/>
      <c r="E10" s="1118"/>
      <c r="F10" s="1118"/>
      <c r="G10" s="36"/>
      <c r="H10" s="36"/>
      <c r="I10" s="53"/>
      <c r="J10" s="36"/>
      <c r="K10" s="36"/>
    </row>
    <row r="11" spans="1:11" s="52" customFormat="1" ht="39" customHeight="1" x14ac:dyDescent="0.25">
      <c r="A11" s="1119" t="s">
        <v>145</v>
      </c>
      <c r="B11" s="1120"/>
      <c r="C11" s="1118" t="s">
        <v>393</v>
      </c>
      <c r="D11" s="1118"/>
      <c r="E11" s="1118"/>
      <c r="F11" s="1118"/>
      <c r="G11" s="36"/>
      <c r="H11" s="36"/>
      <c r="I11" s="53"/>
      <c r="J11" s="36"/>
      <c r="K11" s="36"/>
    </row>
    <row r="12" spans="1:11" s="52" customFormat="1" ht="20.25" customHeight="1" x14ac:dyDescent="0.25">
      <c r="A12" s="1116" t="s">
        <v>16</v>
      </c>
      <c r="B12" s="1117"/>
      <c r="C12" s="1118" t="s">
        <v>394</v>
      </c>
      <c r="D12" s="1118"/>
      <c r="E12" s="1118"/>
      <c r="F12" s="1118"/>
      <c r="G12" s="36"/>
      <c r="H12" s="36"/>
      <c r="I12" s="53"/>
      <c r="J12" s="36"/>
      <c r="K12" s="36"/>
    </row>
    <row r="13" spans="1:11" s="52" customFormat="1" ht="24.75" customHeight="1" x14ac:dyDescent="0.25">
      <c r="A13" s="1111" t="s">
        <v>17</v>
      </c>
      <c r="B13" s="1112"/>
      <c r="C13" s="80" t="s">
        <v>18</v>
      </c>
      <c r="D13" s="1115" t="s">
        <v>563</v>
      </c>
      <c r="E13" s="1115"/>
      <c r="F13" s="1115">
        <v>2024</v>
      </c>
      <c r="G13" s="36"/>
      <c r="H13" s="36"/>
      <c r="I13" s="53"/>
      <c r="J13" s="36"/>
      <c r="K13" s="36"/>
    </row>
    <row r="14" spans="1:11" s="52" customFormat="1" x14ac:dyDescent="0.25">
      <c r="A14" s="1113"/>
      <c r="B14" s="1114"/>
      <c r="C14" s="80" t="s">
        <v>19</v>
      </c>
      <c r="D14" s="1115" t="s">
        <v>564</v>
      </c>
      <c r="E14" s="1115"/>
      <c r="F14" s="1115"/>
      <c r="G14" s="36"/>
      <c r="H14" s="36"/>
      <c r="I14" s="53"/>
      <c r="J14" s="36"/>
      <c r="K14" s="36"/>
    </row>
    <row r="15" spans="1:11" ht="15" x14ac:dyDescent="0.25">
      <c r="B15" s="68"/>
    </row>
    <row r="16" spans="1:11" ht="15" x14ac:dyDescent="0.25">
      <c r="B16" s="3"/>
    </row>
    <row r="17" spans="1:13" ht="15" x14ac:dyDescent="0.25">
      <c r="B17" s="3"/>
    </row>
    <row r="18" spans="1:13" ht="16.5" thickBot="1" x14ac:dyDescent="0.3">
      <c r="A18" s="25" t="s">
        <v>20</v>
      </c>
      <c r="C18" s="30"/>
      <c r="D18" s="26"/>
      <c r="E18" s="30"/>
      <c r="F18" s="160"/>
      <c r="G18" s="30"/>
      <c r="H18" s="30"/>
      <c r="I18" s="27"/>
      <c r="J18" s="30"/>
      <c r="K18" s="69" t="s">
        <v>21</v>
      </c>
    </row>
    <row r="19" spans="1:13" s="46" customFormat="1" ht="48" customHeight="1" thickBot="1" x14ac:dyDescent="0.3">
      <c r="A19" s="119" t="s">
        <v>22</v>
      </c>
      <c r="B19" s="119" t="s">
        <v>23</v>
      </c>
      <c r="C19" s="119" t="s">
        <v>24</v>
      </c>
      <c r="D19" s="119" t="s">
        <v>25</v>
      </c>
      <c r="E19" s="119" t="s">
        <v>26</v>
      </c>
      <c r="F19" s="771" t="s">
        <v>27</v>
      </c>
      <c r="G19" s="820" t="s">
        <v>169</v>
      </c>
      <c r="H19" s="772" t="s">
        <v>28</v>
      </c>
      <c r="I19" s="775" t="s">
        <v>29</v>
      </c>
      <c r="J19" s="805" t="s">
        <v>30</v>
      </c>
      <c r="K19" s="774" t="s">
        <v>170</v>
      </c>
      <c r="L19" s="773" t="s">
        <v>31</v>
      </c>
      <c r="M19" s="775" t="s">
        <v>32</v>
      </c>
    </row>
    <row r="20" spans="1:13" ht="18.75" customHeight="1" x14ac:dyDescent="0.25">
      <c r="A20" s="1130" t="s">
        <v>164</v>
      </c>
      <c r="B20" s="1185">
        <v>1</v>
      </c>
      <c r="C20" s="1188" t="s">
        <v>161</v>
      </c>
      <c r="D20" s="1191" t="s">
        <v>168</v>
      </c>
      <c r="E20" s="140">
        <v>2024</v>
      </c>
      <c r="F20" s="786">
        <v>5400</v>
      </c>
      <c r="G20" s="1194">
        <f>SUM(F20:F24)</f>
        <v>41800</v>
      </c>
      <c r="H20" s="851">
        <v>3460</v>
      </c>
      <c r="I20" s="1197">
        <f>SUM(H20:H24)</f>
        <v>3460</v>
      </c>
      <c r="J20" s="839">
        <v>2946083377</v>
      </c>
      <c r="K20" s="1127">
        <f>+J20+J21+J22+J23+J24</f>
        <v>25820231068</v>
      </c>
      <c r="L20" s="141">
        <v>2543101192</v>
      </c>
      <c r="M20" s="1166">
        <v>2543101192</v>
      </c>
    </row>
    <row r="21" spans="1:13" ht="18.75" customHeight="1" x14ac:dyDescent="0.25">
      <c r="A21" s="1131"/>
      <c r="B21" s="1186"/>
      <c r="C21" s="1189"/>
      <c r="D21" s="1192"/>
      <c r="E21" s="142">
        <v>2025</v>
      </c>
      <c r="F21" s="787">
        <v>11600</v>
      </c>
      <c r="G21" s="1195"/>
      <c r="H21" s="852"/>
      <c r="I21" s="1198"/>
      <c r="J21" s="806">
        <v>7224846367</v>
      </c>
      <c r="K21" s="1128"/>
      <c r="L21" s="143">
        <v>0</v>
      </c>
      <c r="M21" s="1167"/>
    </row>
    <row r="22" spans="1:13" ht="18.75" customHeight="1" x14ac:dyDescent="0.25">
      <c r="A22" s="1131"/>
      <c r="B22" s="1186"/>
      <c r="C22" s="1189"/>
      <c r="D22" s="1192"/>
      <c r="E22" s="142">
        <v>2026</v>
      </c>
      <c r="F22" s="787">
        <v>12400</v>
      </c>
      <c r="G22" s="1195"/>
      <c r="H22" s="853"/>
      <c r="I22" s="1198"/>
      <c r="J22" s="806">
        <v>7753053774</v>
      </c>
      <c r="K22" s="1128"/>
      <c r="L22" s="143">
        <v>0</v>
      </c>
      <c r="M22" s="1167"/>
    </row>
    <row r="23" spans="1:13" ht="18.75" customHeight="1" x14ac:dyDescent="0.25">
      <c r="A23" s="1131"/>
      <c r="B23" s="1186"/>
      <c r="C23" s="1189"/>
      <c r="D23" s="1192"/>
      <c r="E23" s="142">
        <v>2027</v>
      </c>
      <c r="F23" s="787">
        <v>12400</v>
      </c>
      <c r="G23" s="1195"/>
      <c r="H23" s="852"/>
      <c r="I23" s="1198"/>
      <c r="J23" s="806">
        <v>7896247550</v>
      </c>
      <c r="K23" s="1128"/>
      <c r="L23" s="143">
        <v>0</v>
      </c>
      <c r="M23" s="1167"/>
    </row>
    <row r="24" spans="1:13" ht="18.75" customHeight="1" thickBot="1" x14ac:dyDescent="0.3">
      <c r="A24" s="1131"/>
      <c r="B24" s="1187"/>
      <c r="C24" s="1190"/>
      <c r="D24" s="1193"/>
      <c r="E24" s="144"/>
      <c r="F24" s="788"/>
      <c r="G24" s="1196"/>
      <c r="H24" s="854"/>
      <c r="I24" s="1199"/>
      <c r="J24" s="807"/>
      <c r="K24" s="1129"/>
      <c r="L24" s="145"/>
      <c r="M24" s="1168"/>
    </row>
    <row r="25" spans="1:13" ht="18.75" customHeight="1" x14ac:dyDescent="0.25">
      <c r="A25" s="1131"/>
      <c r="B25" s="1157">
        <v>2</v>
      </c>
      <c r="C25" s="1136" t="s">
        <v>162</v>
      </c>
      <c r="D25" s="1160" t="s">
        <v>168</v>
      </c>
      <c r="E25" s="134">
        <v>2024</v>
      </c>
      <c r="F25" s="789">
        <v>623</v>
      </c>
      <c r="G25" s="1163">
        <f>SUM(F25:F29)</f>
        <v>5000</v>
      </c>
      <c r="H25" s="944">
        <v>623</v>
      </c>
      <c r="I25" s="1200">
        <f>SUM(H25:H29)</f>
        <v>623</v>
      </c>
      <c r="J25" s="840">
        <v>212814015</v>
      </c>
      <c r="K25" s="1139">
        <f>+J25+J26+J27+J28+J29</f>
        <v>677541210</v>
      </c>
      <c r="L25" s="135">
        <v>212814015</v>
      </c>
      <c r="M25" s="1206">
        <f>+L25+L26+L27+L28+L29</f>
        <v>212814015</v>
      </c>
    </row>
    <row r="26" spans="1:13" ht="18.75" customHeight="1" x14ac:dyDescent="0.25">
      <c r="A26" s="1131"/>
      <c r="B26" s="1158"/>
      <c r="C26" s="1137"/>
      <c r="D26" s="1161"/>
      <c r="E26" s="136">
        <v>2025</v>
      </c>
      <c r="F26" s="790">
        <v>1400</v>
      </c>
      <c r="G26" s="1164"/>
      <c r="H26" s="776"/>
      <c r="I26" s="1201"/>
      <c r="J26" s="808">
        <v>147344535</v>
      </c>
      <c r="K26" s="1140"/>
      <c r="L26" s="137">
        <v>0</v>
      </c>
      <c r="M26" s="1207"/>
    </row>
    <row r="27" spans="1:13" ht="18.75" customHeight="1" x14ac:dyDescent="0.25">
      <c r="A27" s="1131"/>
      <c r="B27" s="1158"/>
      <c r="C27" s="1137"/>
      <c r="D27" s="1161"/>
      <c r="E27" s="136">
        <v>2026</v>
      </c>
      <c r="F27" s="790">
        <v>1500</v>
      </c>
      <c r="G27" s="1164"/>
      <c r="H27" s="777"/>
      <c r="I27" s="1201"/>
      <c r="J27" s="808">
        <v>157901821</v>
      </c>
      <c r="K27" s="1140"/>
      <c r="L27" s="137">
        <v>0</v>
      </c>
      <c r="M27" s="1207"/>
    </row>
    <row r="28" spans="1:13" ht="18.75" customHeight="1" x14ac:dyDescent="0.25">
      <c r="A28" s="1131"/>
      <c r="B28" s="1158"/>
      <c r="C28" s="1137"/>
      <c r="D28" s="1161"/>
      <c r="E28" s="136">
        <v>2027</v>
      </c>
      <c r="F28" s="790">
        <v>1477</v>
      </c>
      <c r="G28" s="1164"/>
      <c r="H28" s="776"/>
      <c r="I28" s="1201"/>
      <c r="J28" s="808">
        <v>159480839</v>
      </c>
      <c r="K28" s="1140"/>
      <c r="L28" s="137">
        <v>0</v>
      </c>
      <c r="M28" s="1207"/>
    </row>
    <row r="29" spans="1:13" ht="18.75" customHeight="1" thickBot="1" x14ac:dyDescent="0.3">
      <c r="A29" s="1131"/>
      <c r="B29" s="1159"/>
      <c r="C29" s="1138"/>
      <c r="D29" s="1162"/>
      <c r="E29" s="138"/>
      <c r="F29" s="791"/>
      <c r="G29" s="1165"/>
      <c r="H29" s="778"/>
      <c r="I29" s="1202"/>
      <c r="J29" s="809"/>
      <c r="K29" s="1141"/>
      <c r="L29" s="139"/>
      <c r="M29" s="1208"/>
    </row>
    <row r="30" spans="1:13" ht="18.75" customHeight="1" x14ac:dyDescent="0.25">
      <c r="A30" s="1131"/>
      <c r="B30" s="1142">
        <v>3</v>
      </c>
      <c r="C30" s="1133" t="s">
        <v>163</v>
      </c>
      <c r="D30" s="1145" t="s">
        <v>168</v>
      </c>
      <c r="E30" s="146">
        <v>2024</v>
      </c>
      <c r="F30" s="792">
        <v>4000</v>
      </c>
      <c r="G30" s="1148">
        <f>SUM(F30:F34)</f>
        <v>23200</v>
      </c>
      <c r="H30" s="855">
        <v>3835</v>
      </c>
      <c r="I30" s="1151">
        <f>SUM(H30:H34)</f>
        <v>3835</v>
      </c>
      <c r="J30" s="841">
        <v>1030344799</v>
      </c>
      <c r="K30" s="1154">
        <f>+J30+J31+J32+J33+J34</f>
        <v>3704143873</v>
      </c>
      <c r="L30" s="147">
        <v>889309278</v>
      </c>
      <c r="M30" s="1209">
        <f>+L30+L31+L32+L33+L34</f>
        <v>889309278</v>
      </c>
    </row>
    <row r="31" spans="1:13" ht="18.75" customHeight="1" x14ac:dyDescent="0.25">
      <c r="A31" s="1131"/>
      <c r="B31" s="1143"/>
      <c r="C31" s="1134"/>
      <c r="D31" s="1146"/>
      <c r="E31" s="130">
        <v>2025</v>
      </c>
      <c r="F31" s="793">
        <v>7000</v>
      </c>
      <c r="G31" s="1149"/>
      <c r="H31" s="856"/>
      <c r="I31" s="1152"/>
      <c r="J31" s="810">
        <v>956085731</v>
      </c>
      <c r="K31" s="1155"/>
      <c r="L31" s="131">
        <v>0</v>
      </c>
      <c r="M31" s="1210"/>
    </row>
    <row r="32" spans="1:13" ht="18.75" customHeight="1" x14ac:dyDescent="0.25">
      <c r="A32" s="1131"/>
      <c r="B32" s="1143"/>
      <c r="C32" s="1134"/>
      <c r="D32" s="1146"/>
      <c r="E32" s="130">
        <v>2026</v>
      </c>
      <c r="F32" s="793">
        <v>6100</v>
      </c>
      <c r="G32" s="1149"/>
      <c r="H32" s="857"/>
      <c r="I32" s="1152"/>
      <c r="J32" s="810">
        <v>939880886</v>
      </c>
      <c r="K32" s="1155"/>
      <c r="L32" s="131">
        <v>0</v>
      </c>
      <c r="M32" s="1210"/>
    </row>
    <row r="33" spans="1:13" ht="18.75" customHeight="1" x14ac:dyDescent="0.25">
      <c r="A33" s="1131"/>
      <c r="B33" s="1143"/>
      <c r="C33" s="1134"/>
      <c r="D33" s="1146"/>
      <c r="E33" s="130">
        <v>2027</v>
      </c>
      <c r="F33" s="793">
        <v>6100</v>
      </c>
      <c r="G33" s="1149"/>
      <c r="H33" s="856"/>
      <c r="I33" s="1152"/>
      <c r="J33" s="810">
        <v>777832457</v>
      </c>
      <c r="K33" s="1155"/>
      <c r="L33" s="131">
        <v>0</v>
      </c>
      <c r="M33" s="1210"/>
    </row>
    <row r="34" spans="1:13" ht="18.75" customHeight="1" thickBot="1" x14ac:dyDescent="0.3">
      <c r="A34" s="1131"/>
      <c r="B34" s="1144"/>
      <c r="C34" s="1135"/>
      <c r="D34" s="1147"/>
      <c r="E34" s="148"/>
      <c r="F34" s="794"/>
      <c r="G34" s="1150"/>
      <c r="H34" s="858"/>
      <c r="I34" s="1153"/>
      <c r="J34" s="811"/>
      <c r="K34" s="1156"/>
      <c r="L34" s="149"/>
      <c r="M34" s="1211"/>
    </row>
    <row r="35" spans="1:13" ht="18.75" customHeight="1" x14ac:dyDescent="0.25">
      <c r="A35" s="1131"/>
      <c r="B35" s="1169">
        <v>4</v>
      </c>
      <c r="C35" s="1172" t="s">
        <v>396</v>
      </c>
      <c r="D35" s="1175" t="s">
        <v>168</v>
      </c>
      <c r="E35" s="150">
        <v>2024</v>
      </c>
      <c r="F35" s="795">
        <v>19000</v>
      </c>
      <c r="G35" s="1178">
        <f>SUM(F35:F39)</f>
        <v>174241</v>
      </c>
      <c r="H35" s="941">
        <v>18722</v>
      </c>
      <c r="I35" s="1203">
        <f>SUM(H35:H39)</f>
        <v>18722</v>
      </c>
      <c r="J35" s="842">
        <v>4514216794</v>
      </c>
      <c r="K35" s="1179">
        <f>+J35+J36+J37+J38+J39</f>
        <v>50081968894</v>
      </c>
      <c r="L35" s="151">
        <v>4341468574</v>
      </c>
      <c r="M35" s="1182">
        <f>+L35+L36+L37+L38+L39</f>
        <v>4341468574</v>
      </c>
    </row>
    <row r="36" spans="1:13" ht="18.75" customHeight="1" x14ac:dyDescent="0.25">
      <c r="A36" s="1131"/>
      <c r="B36" s="1170"/>
      <c r="C36" s="1173"/>
      <c r="D36" s="1176"/>
      <c r="E36" s="128">
        <v>2025</v>
      </c>
      <c r="F36" s="796">
        <v>52744</v>
      </c>
      <c r="G36" s="1178"/>
      <c r="H36" s="942"/>
      <c r="I36" s="1204"/>
      <c r="J36" s="812">
        <v>14386561099</v>
      </c>
      <c r="K36" s="1180"/>
      <c r="L36" s="129">
        <v>0</v>
      </c>
      <c r="M36" s="1183"/>
    </row>
    <row r="37" spans="1:13" ht="18.75" customHeight="1" x14ac:dyDescent="0.25">
      <c r="A37" s="1131"/>
      <c r="B37" s="1170"/>
      <c r="C37" s="1173"/>
      <c r="D37" s="1176"/>
      <c r="E37" s="128">
        <v>2026</v>
      </c>
      <c r="F37" s="796">
        <v>52000</v>
      </c>
      <c r="G37" s="1178"/>
      <c r="H37" s="942"/>
      <c r="I37" s="1204"/>
      <c r="J37" s="812">
        <v>15209757389</v>
      </c>
      <c r="K37" s="1180"/>
      <c r="L37" s="129">
        <v>0</v>
      </c>
      <c r="M37" s="1183"/>
    </row>
    <row r="38" spans="1:13" ht="18.75" customHeight="1" x14ac:dyDescent="0.25">
      <c r="A38" s="1131"/>
      <c r="B38" s="1170"/>
      <c r="C38" s="1173"/>
      <c r="D38" s="1176"/>
      <c r="E38" s="128">
        <v>2027</v>
      </c>
      <c r="F38" s="796">
        <v>50497</v>
      </c>
      <c r="G38" s="1178"/>
      <c r="H38" s="942"/>
      <c r="I38" s="1204"/>
      <c r="J38" s="812">
        <v>15971433612</v>
      </c>
      <c r="K38" s="1180"/>
      <c r="L38" s="129">
        <v>0</v>
      </c>
      <c r="M38" s="1183"/>
    </row>
    <row r="39" spans="1:13" ht="18.75" customHeight="1" thickBot="1" x14ac:dyDescent="0.3">
      <c r="A39" s="1132"/>
      <c r="B39" s="1171"/>
      <c r="C39" s="1174"/>
      <c r="D39" s="1177"/>
      <c r="E39" s="152"/>
      <c r="F39" s="797"/>
      <c r="G39" s="1178"/>
      <c r="H39" s="943"/>
      <c r="I39" s="1205"/>
      <c r="J39" s="813"/>
      <c r="K39" s="1181"/>
      <c r="L39" s="153"/>
      <c r="M39" s="1184"/>
    </row>
    <row r="40" spans="1:13" ht="18.75" customHeight="1" x14ac:dyDescent="0.25">
      <c r="A40" s="1232" t="s">
        <v>167</v>
      </c>
      <c r="B40" s="1235">
        <v>5</v>
      </c>
      <c r="C40" s="1242" t="s">
        <v>166</v>
      </c>
      <c r="D40" s="1238" t="s">
        <v>168</v>
      </c>
      <c r="E40" s="154">
        <v>2024</v>
      </c>
      <c r="F40" s="798">
        <v>0.2</v>
      </c>
      <c r="G40" s="1241" t="s">
        <v>568</v>
      </c>
      <c r="H40" s="1093">
        <v>0.2</v>
      </c>
      <c r="I40" s="1245">
        <f>SUM(H40:H43)</f>
        <v>0.2</v>
      </c>
      <c r="J40" s="843">
        <v>276326147</v>
      </c>
      <c r="K40" s="1226">
        <f>+J40+J41+J42+J43+J44</f>
        <v>1445041926</v>
      </c>
      <c r="L40" s="155">
        <v>228445121</v>
      </c>
      <c r="M40" s="1229">
        <f>+L40+L41+L42+L43+L44</f>
        <v>228445121</v>
      </c>
    </row>
    <row r="41" spans="1:13" ht="18.75" customHeight="1" x14ac:dyDescent="0.25">
      <c r="A41" s="1233"/>
      <c r="B41" s="1236"/>
      <c r="C41" s="1243"/>
      <c r="D41" s="1239"/>
      <c r="E41" s="132">
        <v>2025</v>
      </c>
      <c r="F41" s="799">
        <v>0.6</v>
      </c>
      <c r="G41" s="1241"/>
      <c r="H41" s="1094"/>
      <c r="I41" s="1246"/>
      <c r="J41" s="814">
        <v>392905257</v>
      </c>
      <c r="K41" s="1227"/>
      <c r="L41" s="133">
        <v>0</v>
      </c>
      <c r="M41" s="1230"/>
    </row>
    <row r="42" spans="1:13" ht="18.75" customHeight="1" x14ac:dyDescent="0.25">
      <c r="A42" s="1233"/>
      <c r="B42" s="1236"/>
      <c r="C42" s="1243"/>
      <c r="D42" s="1239"/>
      <c r="E42" s="132">
        <v>2026</v>
      </c>
      <c r="F42" s="799">
        <v>0.6</v>
      </c>
      <c r="G42" s="1241"/>
      <c r="H42" s="1094"/>
      <c r="I42" s="1246"/>
      <c r="J42" s="814">
        <v>513873683</v>
      </c>
      <c r="K42" s="1227"/>
      <c r="L42" s="133">
        <v>0</v>
      </c>
      <c r="M42" s="1230"/>
    </row>
    <row r="43" spans="1:13" ht="18.75" customHeight="1" x14ac:dyDescent="0.25">
      <c r="A43" s="1233"/>
      <c r="B43" s="1236"/>
      <c r="C43" s="1243"/>
      <c r="D43" s="1239"/>
      <c r="E43" s="132">
        <v>2027</v>
      </c>
      <c r="F43" s="799">
        <v>0.6</v>
      </c>
      <c r="G43" s="1241"/>
      <c r="H43" s="1094"/>
      <c r="I43" s="1246"/>
      <c r="J43" s="814">
        <v>261936839</v>
      </c>
      <c r="K43" s="1227"/>
      <c r="L43" s="133">
        <v>0</v>
      </c>
      <c r="M43" s="1230"/>
    </row>
    <row r="44" spans="1:13" ht="14.25" hidden="1" customHeight="1" thickBot="1" x14ac:dyDescent="0.3">
      <c r="A44" s="1234"/>
      <c r="B44" s="1237"/>
      <c r="C44" s="1244"/>
      <c r="D44" s="1240"/>
      <c r="E44" s="156"/>
      <c r="F44" s="800"/>
      <c r="G44" s="1241"/>
      <c r="H44" s="1095"/>
      <c r="I44" s="1247"/>
      <c r="J44" s="815"/>
      <c r="K44" s="1228"/>
      <c r="L44" s="157"/>
      <c r="M44" s="1231"/>
    </row>
    <row r="45" spans="1:13" ht="14.25" hidden="1" customHeight="1" x14ac:dyDescent="0.25">
      <c r="A45" s="1216"/>
      <c r="B45" s="1218"/>
      <c r="C45" s="1220"/>
      <c r="D45" s="1222"/>
      <c r="E45" s="127">
        <v>2024</v>
      </c>
      <c r="F45" s="801"/>
      <c r="G45" s="1224">
        <f>SUM(F45:F49)</f>
        <v>0</v>
      </c>
      <c r="H45" s="779"/>
      <c r="I45" s="1225">
        <f>SUM(H45:H49)</f>
        <v>0</v>
      </c>
      <c r="J45" s="816"/>
      <c r="K45" s="1212">
        <f>+J45+J46+J47+J48+J49</f>
        <v>0</v>
      </c>
      <c r="L45" s="120"/>
      <c r="M45" s="1215">
        <f>+L45+L46+L47+L48+L49</f>
        <v>0</v>
      </c>
    </row>
    <row r="46" spans="1:13" ht="14.25" hidden="1" customHeight="1" x14ac:dyDescent="0.25">
      <c r="A46" s="1217"/>
      <c r="B46" s="1219"/>
      <c r="C46" s="1221"/>
      <c r="D46" s="1223"/>
      <c r="E46" s="121">
        <v>2025</v>
      </c>
      <c r="F46" s="802"/>
      <c r="G46" s="1224"/>
      <c r="H46" s="780"/>
      <c r="I46" s="1225"/>
      <c r="J46" s="817"/>
      <c r="K46" s="1213"/>
      <c r="L46" s="29"/>
      <c r="M46" s="1215"/>
    </row>
    <row r="47" spans="1:13" ht="14.25" hidden="1" customHeight="1" x14ac:dyDescent="0.25">
      <c r="A47" s="1217"/>
      <c r="B47" s="1219"/>
      <c r="C47" s="1221"/>
      <c r="D47" s="1223"/>
      <c r="E47" s="121">
        <v>2026</v>
      </c>
      <c r="F47" s="802"/>
      <c r="G47" s="1224"/>
      <c r="H47" s="780"/>
      <c r="I47" s="1225"/>
      <c r="J47" s="817"/>
      <c r="K47" s="1213"/>
      <c r="L47" s="29"/>
      <c r="M47" s="1215"/>
    </row>
    <row r="48" spans="1:13" ht="14.25" hidden="1" customHeight="1" x14ac:dyDescent="0.25">
      <c r="A48" s="1217"/>
      <c r="B48" s="1219"/>
      <c r="C48" s="1221"/>
      <c r="D48" s="1223"/>
      <c r="E48" s="121">
        <v>2027</v>
      </c>
      <c r="F48" s="802"/>
      <c r="G48" s="1224"/>
      <c r="H48" s="780"/>
      <c r="I48" s="1225"/>
      <c r="J48" s="817"/>
      <c r="K48" s="1213"/>
      <c r="L48" s="29"/>
      <c r="M48" s="1215"/>
    </row>
    <row r="49" spans="1:13" ht="14.25" hidden="1" customHeight="1" x14ac:dyDescent="0.25">
      <c r="A49" s="1217"/>
      <c r="B49" s="1219"/>
      <c r="C49" s="1221"/>
      <c r="D49" s="1223"/>
      <c r="E49" s="125"/>
      <c r="F49" s="803"/>
      <c r="G49" s="1224"/>
      <c r="H49" s="781"/>
      <c r="I49" s="1225"/>
      <c r="J49" s="818"/>
      <c r="K49" s="1214"/>
      <c r="L49" s="126"/>
      <c r="M49" s="1215"/>
    </row>
    <row r="50" spans="1:13" ht="51.75" customHeight="1" thickBot="1" x14ac:dyDescent="0.3">
      <c r="A50" s="122" t="s">
        <v>146</v>
      </c>
      <c r="B50" s="122"/>
      <c r="C50" s="123"/>
      <c r="D50" s="122"/>
      <c r="E50" s="124"/>
      <c r="F50" s="804"/>
      <c r="G50" s="821"/>
      <c r="H50" s="782"/>
      <c r="I50" s="822"/>
      <c r="J50" s="819" t="s">
        <v>265</v>
      </c>
      <c r="K50" s="784">
        <f>SUM(K20:K49)</f>
        <v>81728926971</v>
      </c>
      <c r="L50" s="783" t="s">
        <v>33</v>
      </c>
      <c r="M50" s="785">
        <f>SUM(M20:M49)</f>
        <v>8215138180</v>
      </c>
    </row>
    <row r="51" spans="1:13" s="66" customFormat="1" ht="27" customHeight="1" x14ac:dyDescent="0.25">
      <c r="F51" s="161"/>
      <c r="I51" s="54"/>
    </row>
    <row r="52" spans="1:13" x14ac:dyDescent="0.25">
      <c r="E52" s="67"/>
      <c r="F52" s="162"/>
      <c r="J52" s="67"/>
    </row>
    <row r="53" spans="1:13" ht="31.5" x14ac:dyDescent="0.25">
      <c r="E53" s="67"/>
      <c r="F53" s="162"/>
      <c r="G53" s="67"/>
      <c r="H53" s="67"/>
      <c r="I53" s="55"/>
      <c r="J53" s="40" t="s">
        <v>34</v>
      </c>
      <c r="K53" s="40" t="s">
        <v>35</v>
      </c>
      <c r="L53" s="40" t="s">
        <v>36</v>
      </c>
    </row>
    <row r="54" spans="1:13" x14ac:dyDescent="0.25">
      <c r="E54" s="67"/>
      <c r="F54" s="162"/>
      <c r="J54" s="65">
        <v>2024</v>
      </c>
      <c r="K54" s="86">
        <f>+SUMIF($E$20:$E$49,J54,$J$20:$J$49)</f>
        <v>8979785132</v>
      </c>
      <c r="L54" s="86">
        <f>+SUMIF($E$20:$E$49,J54,$L$20:$L$49)</f>
        <v>8215138180</v>
      </c>
    </row>
    <row r="55" spans="1:13" x14ac:dyDescent="0.25">
      <c r="J55" s="65">
        <v>2025</v>
      </c>
      <c r="K55" s="86">
        <f>+SUMIF($E$20:$E$49,J55,$J$20:$J$49)</f>
        <v>23107742989</v>
      </c>
      <c r="L55" s="86">
        <f>+SUMIF($E$20:$E$49,J55,$L$20:$L$49)</f>
        <v>0</v>
      </c>
    </row>
    <row r="56" spans="1:13" x14ac:dyDescent="0.25">
      <c r="J56" s="65">
        <v>2026</v>
      </c>
      <c r="K56" s="86">
        <f>+SUMIF($E$20:$E$49,J56,$J$20:$J$49)</f>
        <v>24574467553</v>
      </c>
      <c r="L56" s="86">
        <f>+SUMIF($E$20:$E$49,J56,$L$20:$L$49)</f>
        <v>0</v>
      </c>
      <c r="M56" s="71"/>
    </row>
    <row r="57" spans="1:13" x14ac:dyDescent="0.25">
      <c r="J57" s="65">
        <v>2027</v>
      </c>
      <c r="K57" s="86">
        <f>+SUMIF($E$20:$E$49,J57,$J$20:$J$49)</f>
        <v>25066931297</v>
      </c>
      <c r="L57" s="86">
        <f>+SUMIF($E$20:$E$49,J57,$L$20:$L$49)</f>
        <v>0</v>
      </c>
      <c r="M57" s="71"/>
    </row>
    <row r="58" spans="1:13" hidden="1" x14ac:dyDescent="0.25">
      <c r="J58" s="65"/>
      <c r="K58" s="70">
        <f>+SUMIF($E$20:$E$49,J58,$J$20:$J$49)</f>
        <v>0</v>
      </c>
      <c r="L58" s="70">
        <f>+SUMIF($E$20:$E$49,J58,$L$20:$L$49)</f>
        <v>0</v>
      </c>
      <c r="M58" s="72"/>
    </row>
    <row r="59" spans="1:13" ht="31.5" x14ac:dyDescent="0.25">
      <c r="J59" s="40" t="s">
        <v>37</v>
      </c>
      <c r="K59" s="28">
        <f>SUM(K54:K58)</f>
        <v>81728926971</v>
      </c>
      <c r="L59" s="28">
        <f>SUM(L54:L58)</f>
        <v>8215138180</v>
      </c>
    </row>
    <row r="60" spans="1:13" x14ac:dyDescent="0.25">
      <c r="F60" s="163"/>
      <c r="K60" s="73"/>
      <c r="L60" s="73"/>
    </row>
    <row r="61" spans="1:13" x14ac:dyDescent="0.25">
      <c r="J61" s="74"/>
      <c r="K61" s="73"/>
      <c r="L61" s="73"/>
    </row>
    <row r="62" spans="1:13" x14ac:dyDescent="0.25">
      <c r="J62" s="74"/>
      <c r="K62" s="73"/>
      <c r="L62" s="73"/>
    </row>
    <row r="63" spans="1:13" x14ac:dyDescent="0.25">
      <c r="J63" s="74"/>
      <c r="K63" s="73"/>
      <c r="L63" s="73"/>
    </row>
    <row r="64" spans="1:13" x14ac:dyDescent="0.25">
      <c r="J64" s="74"/>
      <c r="K64" s="73"/>
      <c r="L64" s="73"/>
    </row>
    <row r="65" spans="10:12" x14ac:dyDescent="0.25">
      <c r="J65" s="74"/>
      <c r="K65" s="73"/>
      <c r="L65" s="73"/>
    </row>
    <row r="66" spans="10:12" x14ac:dyDescent="0.25">
      <c r="J66" s="74"/>
      <c r="K66" s="73"/>
      <c r="L66" s="73"/>
    </row>
    <row r="67" spans="10:12" x14ac:dyDescent="0.25">
      <c r="K67" s="73"/>
      <c r="L67" s="73"/>
    </row>
  </sheetData>
  <sheetProtection algorithmName="SHA-512" hashValue="tsuiKQ0Od4mFtl8W9c56lbVRBeVkwmJ74cuzb80MzidUmMCowmUR9yVYu4L8RLsuiXrEZVC+Bgu9tZEzHRfjDg==" saltValue="+BEFs2n9LEvH9aXVkP83Rg==" spinCount="100000" sheet="1" objects="1" scenarios="1"/>
  <mergeCells count="71">
    <mergeCell ref="B1:E1"/>
    <mergeCell ref="B2:E2"/>
    <mergeCell ref="F1:F3"/>
    <mergeCell ref="A1:A3"/>
    <mergeCell ref="B3:C3"/>
    <mergeCell ref="D3:E3"/>
    <mergeCell ref="K40:K44"/>
    <mergeCell ref="M40:M44"/>
    <mergeCell ref="A40:A44"/>
    <mergeCell ref="B40:B44"/>
    <mergeCell ref="D40:D44"/>
    <mergeCell ref="G40:G44"/>
    <mergeCell ref="C40:C44"/>
    <mergeCell ref="I40:I44"/>
    <mergeCell ref="K45:K49"/>
    <mergeCell ref="M45:M49"/>
    <mergeCell ref="A45:A49"/>
    <mergeCell ref="B45:B49"/>
    <mergeCell ref="C45:C49"/>
    <mergeCell ref="D45:D49"/>
    <mergeCell ref="G45:G49"/>
    <mergeCell ref="I45:I49"/>
    <mergeCell ref="M20:M24"/>
    <mergeCell ref="B35:B39"/>
    <mergeCell ref="C35:C39"/>
    <mergeCell ref="D35:D39"/>
    <mergeCell ref="G35:G39"/>
    <mergeCell ref="K35:K39"/>
    <mergeCell ref="M35:M39"/>
    <mergeCell ref="B20:B24"/>
    <mergeCell ref="C20:C24"/>
    <mergeCell ref="D20:D24"/>
    <mergeCell ref="G20:G24"/>
    <mergeCell ref="I20:I24"/>
    <mergeCell ref="I25:I29"/>
    <mergeCell ref="I35:I39"/>
    <mergeCell ref="M25:M29"/>
    <mergeCell ref="M30:M34"/>
    <mergeCell ref="K20:K24"/>
    <mergeCell ref="A20:A39"/>
    <mergeCell ref="C30:C34"/>
    <mergeCell ref="C25:C29"/>
    <mergeCell ref="K25:K29"/>
    <mergeCell ref="B30:B34"/>
    <mergeCell ref="D30:D34"/>
    <mergeCell ref="G30:G34"/>
    <mergeCell ref="I30:I34"/>
    <mergeCell ref="K30:K34"/>
    <mergeCell ref="B25:B29"/>
    <mergeCell ref="D25:D29"/>
    <mergeCell ref="G25:G29"/>
    <mergeCell ref="A5:B5"/>
    <mergeCell ref="C5:F5"/>
    <mergeCell ref="A6:B6"/>
    <mergeCell ref="C6:F6"/>
    <mergeCell ref="A8:B8"/>
    <mergeCell ref="C8:F8"/>
    <mergeCell ref="A7:B7"/>
    <mergeCell ref="C7:F7"/>
    <mergeCell ref="A13:B14"/>
    <mergeCell ref="D13:E13"/>
    <mergeCell ref="F13:F14"/>
    <mergeCell ref="D14:E14"/>
    <mergeCell ref="A9:B9"/>
    <mergeCell ref="C9:F9"/>
    <mergeCell ref="A10:B10"/>
    <mergeCell ref="C10:F10"/>
    <mergeCell ref="A12:B12"/>
    <mergeCell ref="C12:F12"/>
    <mergeCell ref="A11:B11"/>
    <mergeCell ref="C11:F11"/>
  </mergeCells>
  <dataValidations xWindow="856" yWindow="487" count="14">
    <dataValidation allowBlank="1" showInputMessage="1" showErrorMessage="1" prompt="OBJETIVO ESPECIFICO DEL PROYECTO DE INVERSIÓN: es el objetivo específico que se tiene asociado a las metas del proyecto de inversión. " sqref="A19" xr:uid="{00000000-0002-0000-0300-000000000000}"/>
    <dataValidation allowBlank="1" showInputMessage="1" showErrorMessage="1" prompt="No.  META: Corresponde número de la meta establecida en la ficha EBI." sqref="B19" xr:uid="{00000000-0002-0000-0300-000001000000}"/>
    <dataValidation allowBlank="1" showInputMessage="1" showErrorMessage="1" prompt="DESCRIPCIÓN DE LA META: Transcriba, literalmente, la meta según como se encuentra en Ficha EBI. " sqref="C19" xr:uid="{00000000-0002-0000-0300-000002000000}"/>
    <dataValidation allowBlank="1" showInputMessage="1" showErrorMessage="1" prompt="TIPO DE META: Este debe corresponder a lo programado en el plan de acción de cuatrenio y de vigencia. " sqref="D19" xr:uid="{00000000-0002-0000-0300-000003000000}"/>
    <dataValidation allowBlank="1" showInputMessage="1" showErrorMessage="1" prompt="VIGENCIA: años que comprenden el plan de desarrollo actual. " sqref="E19" xr:uid="{00000000-0002-0000-0300-000004000000}"/>
    <dataValidation allowBlank="1" showInputMessage="1" showErrorMessage="1" prompt="Transcriba, literalmente, la magnitud según como se encuentra en Ficha EBI. En caso de ajuste debe remitirse la solicitud oficial a la Oficina Asesora de Planeación - OAP  para su viabilidad." sqref="F19" xr:uid="{00000000-0002-0000-0300-000005000000}"/>
    <dataValidation allowBlank="1" showInputMessage="1" showErrorMessage="1" prompt="Sumatoria por meta de las magnitudes de las vigencias, debe coincidir con la meta establecida en ficha EBI." sqref="G19" xr:uid="{00000000-0002-0000-0300-000006000000}"/>
    <dataValidation allowBlank="1" showInputMessage="1" showErrorMessage="1" prompt="Es el ajustado según las modificaciones presupuestales que hayan tenido lugar durante el tiempo de reporte. Todo ajuste presupuestal debe estar avalado por la OAP. " sqref="J19" xr:uid="{00000000-0002-0000-0300-000007000000}"/>
    <dataValidation allowBlank="1" showInputMessage="1" showErrorMessage="1" prompt="Sumatoria por meta de los recursos de las vigencias, esta debe coincidir con la ficha EBI. " sqref="K19" xr:uid="{00000000-0002-0000-0300-000008000000}"/>
    <dataValidation allowBlank="1" showInputMessage="1" showErrorMessage="1" prompt="MAGNITUD EJECUTADA AL CORTE DEL INFORME: Ingrese la magnitud alcanzada al periodo del reporte de acuerdo con el reporte del sistema de información o del instrumento de reporte." sqref="H19" xr:uid="{00000000-0002-0000-0300-000009000000}"/>
    <dataValidation allowBlank="1" showInputMessage="1" showErrorMessage="1" prompt="MAGNITUD TOTAL EJECUTADA AL CORTE DEL INFORME: Sumatoria de las vigencias con las magnitudes ejecutadas al periodo del reporte." sqref="I19" xr:uid="{00000000-0002-0000-0300-00000A000000}"/>
    <dataValidation allowBlank="1" showInputMessage="1" showErrorMessage="1" prompt="PRESUPUESTO EJECUTADO AL CORTE DEL INFORME: Ingrese el presupuesto ejecutado al periodo del reporte. Debe coincidir con herramienta financiera." sqref="L19" xr:uid="{00000000-0002-0000-0300-00000B000000}"/>
    <dataValidation allowBlank="1" showInputMessage="1" showErrorMessage="1" prompt="PRESUPUESTO TOTAL EJECUTADO AL CORTE DEL INFORME: Sumatoria de las vigencias con los presupuestos ejecutados al periodo del reporte." sqref="M19" xr:uid="{00000000-0002-0000-0300-00000C000000}"/>
    <dataValidation type="list" allowBlank="1" showInputMessage="1" showErrorMessage="1" sqref="J13 G6:K7" xr:uid="{00000000-0002-0000-0300-00000D000000}"/>
  </dataValidations>
  <pageMargins left="0.70866141732283472" right="0.70866141732283472" top="0.74803149606299213" bottom="0.74803149606299213" header="0.31496062992125984" footer="0.31496062992125984"/>
  <pageSetup orientation="landscape" r:id="rId1"/>
  <ignoredErrors>
    <ignoredError sqref="G25"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51"/>
  <sheetViews>
    <sheetView zoomScale="70" zoomScaleNormal="70" zoomScaleSheetLayoutView="85" workbookViewId="0">
      <selection activeCell="C11" sqref="C11:F11"/>
    </sheetView>
  </sheetViews>
  <sheetFormatPr baseColWidth="10" defaultColWidth="11.42578125" defaultRowHeight="14.25" x14ac:dyDescent="0.2"/>
  <cols>
    <col min="1" max="1" width="15.28515625" style="18" customWidth="1"/>
    <col min="2" max="2" width="52.140625" style="19" customWidth="1"/>
    <col min="3" max="3" width="26.85546875" style="19" customWidth="1"/>
    <col min="4" max="4" width="27.140625" style="19" customWidth="1"/>
    <col min="5" max="5" width="12.140625" style="19" customWidth="1"/>
    <col min="6" max="6" width="24.140625" style="15" customWidth="1"/>
    <col min="7" max="7" width="14.85546875" style="15" customWidth="1"/>
    <col min="8" max="8" width="15.85546875" style="15" bestFit="1" customWidth="1"/>
    <col min="9" max="9" width="17.42578125" style="19" bestFit="1" customWidth="1"/>
    <col min="10" max="11" width="17.42578125" style="19" customWidth="1"/>
    <col min="12" max="12" width="17.42578125" style="19" bestFit="1" customWidth="1"/>
    <col min="13" max="13" width="10" style="19" bestFit="1" customWidth="1"/>
    <col min="14" max="14" width="140" style="15" customWidth="1"/>
    <col min="15" max="15" width="63.140625" style="15" customWidth="1"/>
    <col min="16" max="16" width="58.28515625" style="15" customWidth="1"/>
    <col min="17" max="17" width="76.140625" style="15" customWidth="1"/>
    <col min="18" max="19" width="94.28515625" style="15" customWidth="1"/>
    <col min="20" max="20" width="99.7109375" style="15" customWidth="1"/>
    <col min="21" max="252" width="11.42578125" style="15"/>
    <col min="253" max="253" width="7.28515625" style="15" customWidth="1"/>
    <col min="254" max="254" width="66" style="15" customWidth="1"/>
    <col min="255" max="255" width="31.7109375" style="15" customWidth="1"/>
    <col min="256" max="256" width="25.42578125" style="15" customWidth="1"/>
    <col min="257" max="508" width="11.42578125" style="15"/>
    <col min="509" max="509" width="7.28515625" style="15" customWidth="1"/>
    <col min="510" max="510" width="66" style="15" customWidth="1"/>
    <col min="511" max="511" width="31.7109375" style="15" customWidth="1"/>
    <col min="512" max="512" width="25.42578125" style="15" customWidth="1"/>
    <col min="513" max="764" width="11.42578125" style="15"/>
    <col min="765" max="765" width="7.28515625" style="15" customWidth="1"/>
    <col min="766" max="766" width="66" style="15" customWidth="1"/>
    <col min="767" max="767" width="31.7109375" style="15" customWidth="1"/>
    <col min="768" max="768" width="25.42578125" style="15" customWidth="1"/>
    <col min="769" max="1020" width="11.42578125" style="15"/>
    <col min="1021" max="1021" width="7.28515625" style="15" customWidth="1"/>
    <col min="1022" max="1022" width="66" style="15" customWidth="1"/>
    <col min="1023" max="1023" width="31.7109375" style="15" customWidth="1"/>
    <col min="1024" max="1024" width="25.42578125" style="15" customWidth="1"/>
    <col min="1025" max="1276" width="11.42578125" style="15"/>
    <col min="1277" max="1277" width="7.28515625" style="15" customWidth="1"/>
    <col min="1278" max="1278" width="66" style="15" customWidth="1"/>
    <col min="1279" max="1279" width="31.7109375" style="15" customWidth="1"/>
    <col min="1280" max="1280" width="25.42578125" style="15" customWidth="1"/>
    <col min="1281" max="1532" width="11.42578125" style="15"/>
    <col min="1533" max="1533" width="7.28515625" style="15" customWidth="1"/>
    <col min="1534" max="1534" width="66" style="15" customWidth="1"/>
    <col min="1535" max="1535" width="31.7109375" style="15" customWidth="1"/>
    <col min="1536" max="1536" width="25.42578125" style="15" customWidth="1"/>
    <col min="1537" max="1788" width="11.42578125" style="15"/>
    <col min="1789" max="1789" width="7.28515625" style="15" customWidth="1"/>
    <col min="1790" max="1790" width="66" style="15" customWidth="1"/>
    <col min="1791" max="1791" width="31.7109375" style="15" customWidth="1"/>
    <col min="1792" max="1792" width="25.42578125" style="15" customWidth="1"/>
    <col min="1793" max="2044" width="11.42578125" style="15"/>
    <col min="2045" max="2045" width="7.28515625" style="15" customWidth="1"/>
    <col min="2046" max="2046" width="66" style="15" customWidth="1"/>
    <col min="2047" max="2047" width="31.7109375" style="15" customWidth="1"/>
    <col min="2048" max="2048" width="25.42578125" style="15" customWidth="1"/>
    <col min="2049" max="2300" width="11.42578125" style="15"/>
    <col min="2301" max="2301" width="7.28515625" style="15" customWidth="1"/>
    <col min="2302" max="2302" width="66" style="15" customWidth="1"/>
    <col min="2303" max="2303" width="31.7109375" style="15" customWidth="1"/>
    <col min="2304" max="2304" width="25.42578125" style="15" customWidth="1"/>
    <col min="2305" max="2556" width="11.42578125" style="15"/>
    <col min="2557" max="2557" width="7.28515625" style="15" customWidth="1"/>
    <col min="2558" max="2558" width="66" style="15" customWidth="1"/>
    <col min="2559" max="2559" width="31.7109375" style="15" customWidth="1"/>
    <col min="2560" max="2560" width="25.42578125" style="15" customWidth="1"/>
    <col min="2561" max="2812" width="11.42578125" style="15"/>
    <col min="2813" max="2813" width="7.28515625" style="15" customWidth="1"/>
    <col min="2814" max="2814" width="66" style="15" customWidth="1"/>
    <col min="2815" max="2815" width="31.7109375" style="15" customWidth="1"/>
    <col min="2816" max="2816" width="25.42578125" style="15" customWidth="1"/>
    <col min="2817" max="3068" width="11.42578125" style="15"/>
    <col min="3069" max="3069" width="7.28515625" style="15" customWidth="1"/>
    <col min="3070" max="3070" width="66" style="15" customWidth="1"/>
    <col min="3071" max="3071" width="31.7109375" style="15" customWidth="1"/>
    <col min="3072" max="3072" width="25.42578125" style="15" customWidth="1"/>
    <col min="3073" max="3324" width="11.42578125" style="15"/>
    <col min="3325" max="3325" width="7.28515625" style="15" customWidth="1"/>
    <col min="3326" max="3326" width="66" style="15" customWidth="1"/>
    <col min="3327" max="3327" width="31.7109375" style="15" customWidth="1"/>
    <col min="3328" max="3328" width="25.42578125" style="15" customWidth="1"/>
    <col min="3329" max="3580" width="11.42578125" style="15"/>
    <col min="3581" max="3581" width="7.28515625" style="15" customWidth="1"/>
    <col min="3582" max="3582" width="66" style="15" customWidth="1"/>
    <col min="3583" max="3583" width="31.7109375" style="15" customWidth="1"/>
    <col min="3584" max="3584" width="25.42578125" style="15" customWidth="1"/>
    <col min="3585" max="3836" width="11.42578125" style="15"/>
    <col min="3837" max="3837" width="7.28515625" style="15" customWidth="1"/>
    <col min="3838" max="3838" width="66" style="15" customWidth="1"/>
    <col min="3839" max="3839" width="31.7109375" style="15" customWidth="1"/>
    <col min="3840" max="3840" width="25.42578125" style="15" customWidth="1"/>
    <col min="3841" max="4092" width="11.42578125" style="15"/>
    <col min="4093" max="4093" width="7.28515625" style="15" customWidth="1"/>
    <col min="4094" max="4094" width="66" style="15" customWidth="1"/>
    <col min="4095" max="4095" width="31.7109375" style="15" customWidth="1"/>
    <col min="4096" max="4096" width="25.42578125" style="15" customWidth="1"/>
    <col min="4097" max="4348" width="11.42578125" style="15"/>
    <col min="4349" max="4349" width="7.28515625" style="15" customWidth="1"/>
    <col min="4350" max="4350" width="66" style="15" customWidth="1"/>
    <col min="4351" max="4351" width="31.7109375" style="15" customWidth="1"/>
    <col min="4352" max="4352" width="25.42578125" style="15" customWidth="1"/>
    <col min="4353" max="4604" width="11.42578125" style="15"/>
    <col min="4605" max="4605" width="7.28515625" style="15" customWidth="1"/>
    <col min="4606" max="4606" width="66" style="15" customWidth="1"/>
    <col min="4607" max="4607" width="31.7109375" style="15" customWidth="1"/>
    <col min="4608" max="4608" width="25.42578125" style="15" customWidth="1"/>
    <col min="4609" max="4860" width="11.42578125" style="15"/>
    <col min="4861" max="4861" width="7.28515625" style="15" customWidth="1"/>
    <col min="4862" max="4862" width="66" style="15" customWidth="1"/>
    <col min="4863" max="4863" width="31.7109375" style="15" customWidth="1"/>
    <col min="4864" max="4864" width="25.42578125" style="15" customWidth="1"/>
    <col min="4865" max="5116" width="11.42578125" style="15"/>
    <col min="5117" max="5117" width="7.28515625" style="15" customWidth="1"/>
    <col min="5118" max="5118" width="66" style="15" customWidth="1"/>
    <col min="5119" max="5119" width="31.7109375" style="15" customWidth="1"/>
    <col min="5120" max="5120" width="25.42578125" style="15" customWidth="1"/>
    <col min="5121" max="5372" width="11.42578125" style="15"/>
    <col min="5373" max="5373" width="7.28515625" style="15" customWidth="1"/>
    <col min="5374" max="5374" width="66" style="15" customWidth="1"/>
    <col min="5375" max="5375" width="31.7109375" style="15" customWidth="1"/>
    <col min="5376" max="5376" width="25.42578125" style="15" customWidth="1"/>
    <col min="5377" max="5628" width="11.42578125" style="15"/>
    <col min="5629" max="5629" width="7.28515625" style="15" customWidth="1"/>
    <col min="5630" max="5630" width="66" style="15" customWidth="1"/>
    <col min="5631" max="5631" width="31.7109375" style="15" customWidth="1"/>
    <col min="5632" max="5632" width="25.42578125" style="15" customWidth="1"/>
    <col min="5633" max="5884" width="11.42578125" style="15"/>
    <col min="5885" max="5885" width="7.28515625" style="15" customWidth="1"/>
    <col min="5886" max="5886" width="66" style="15" customWidth="1"/>
    <col min="5887" max="5887" width="31.7109375" style="15" customWidth="1"/>
    <col min="5888" max="5888" width="25.42578125" style="15" customWidth="1"/>
    <col min="5889" max="6140" width="11.42578125" style="15"/>
    <col min="6141" max="6141" width="7.28515625" style="15" customWidth="1"/>
    <col min="6142" max="6142" width="66" style="15" customWidth="1"/>
    <col min="6143" max="6143" width="31.7109375" style="15" customWidth="1"/>
    <col min="6144" max="6144" width="25.42578125" style="15" customWidth="1"/>
    <col min="6145" max="6396" width="11.42578125" style="15"/>
    <col min="6397" max="6397" width="7.28515625" style="15" customWidth="1"/>
    <col min="6398" max="6398" width="66" style="15" customWidth="1"/>
    <col min="6399" max="6399" width="31.7109375" style="15" customWidth="1"/>
    <col min="6400" max="6400" width="25.42578125" style="15" customWidth="1"/>
    <col min="6401" max="6652" width="11.42578125" style="15"/>
    <col min="6653" max="6653" width="7.28515625" style="15" customWidth="1"/>
    <col min="6654" max="6654" width="66" style="15" customWidth="1"/>
    <col min="6655" max="6655" width="31.7109375" style="15" customWidth="1"/>
    <col min="6656" max="6656" width="25.42578125" style="15" customWidth="1"/>
    <col min="6657" max="6908" width="11.42578125" style="15"/>
    <col min="6909" max="6909" width="7.28515625" style="15" customWidth="1"/>
    <col min="6910" max="6910" width="66" style="15" customWidth="1"/>
    <col min="6911" max="6911" width="31.7109375" style="15" customWidth="1"/>
    <col min="6912" max="6912" width="25.42578125" style="15" customWidth="1"/>
    <col min="6913" max="7164" width="11.42578125" style="15"/>
    <col min="7165" max="7165" width="7.28515625" style="15" customWidth="1"/>
    <col min="7166" max="7166" width="66" style="15" customWidth="1"/>
    <col min="7167" max="7167" width="31.7109375" style="15" customWidth="1"/>
    <col min="7168" max="7168" width="25.42578125" style="15" customWidth="1"/>
    <col min="7169" max="7420" width="11.42578125" style="15"/>
    <col min="7421" max="7421" width="7.28515625" style="15" customWidth="1"/>
    <col min="7422" max="7422" width="66" style="15" customWidth="1"/>
    <col min="7423" max="7423" width="31.7109375" style="15" customWidth="1"/>
    <col min="7424" max="7424" width="25.42578125" style="15" customWidth="1"/>
    <col min="7425" max="7676" width="11.42578125" style="15"/>
    <col min="7677" max="7677" width="7.28515625" style="15" customWidth="1"/>
    <col min="7678" max="7678" width="66" style="15" customWidth="1"/>
    <col min="7679" max="7679" width="31.7109375" style="15" customWidth="1"/>
    <col min="7680" max="7680" width="25.42578125" style="15" customWidth="1"/>
    <col min="7681" max="7932" width="11.42578125" style="15"/>
    <col min="7933" max="7933" width="7.28515625" style="15" customWidth="1"/>
    <col min="7934" max="7934" width="66" style="15" customWidth="1"/>
    <col min="7935" max="7935" width="31.7109375" style="15" customWidth="1"/>
    <col min="7936" max="7936" width="25.42578125" style="15" customWidth="1"/>
    <col min="7937" max="8188" width="11.42578125" style="15"/>
    <col min="8189" max="8189" width="7.28515625" style="15" customWidth="1"/>
    <col min="8190" max="8190" width="66" style="15" customWidth="1"/>
    <col min="8191" max="8191" width="31.7109375" style="15" customWidth="1"/>
    <col min="8192" max="8192" width="25.42578125" style="15" customWidth="1"/>
    <col min="8193" max="8444" width="11.42578125" style="15"/>
    <col min="8445" max="8445" width="7.28515625" style="15" customWidth="1"/>
    <col min="8446" max="8446" width="66" style="15" customWidth="1"/>
    <col min="8447" max="8447" width="31.7109375" style="15" customWidth="1"/>
    <col min="8448" max="8448" width="25.42578125" style="15" customWidth="1"/>
    <col min="8449" max="8700" width="11.42578125" style="15"/>
    <col min="8701" max="8701" width="7.28515625" style="15" customWidth="1"/>
    <col min="8702" max="8702" width="66" style="15" customWidth="1"/>
    <col min="8703" max="8703" width="31.7109375" style="15" customWidth="1"/>
    <col min="8704" max="8704" width="25.42578125" style="15" customWidth="1"/>
    <col min="8705" max="8956" width="11.42578125" style="15"/>
    <col min="8957" max="8957" width="7.28515625" style="15" customWidth="1"/>
    <col min="8958" max="8958" width="66" style="15" customWidth="1"/>
    <col min="8959" max="8959" width="31.7109375" style="15" customWidth="1"/>
    <col min="8960" max="8960" width="25.42578125" style="15" customWidth="1"/>
    <col min="8961" max="9212" width="11.42578125" style="15"/>
    <col min="9213" max="9213" width="7.28515625" style="15" customWidth="1"/>
    <col min="9214" max="9214" width="66" style="15" customWidth="1"/>
    <col min="9215" max="9215" width="31.7109375" style="15" customWidth="1"/>
    <col min="9216" max="9216" width="25.42578125" style="15" customWidth="1"/>
    <col min="9217" max="9468" width="11.42578125" style="15"/>
    <col min="9469" max="9469" width="7.28515625" style="15" customWidth="1"/>
    <col min="9470" max="9470" width="66" style="15" customWidth="1"/>
    <col min="9471" max="9471" width="31.7109375" style="15" customWidth="1"/>
    <col min="9472" max="9472" width="25.42578125" style="15" customWidth="1"/>
    <col min="9473" max="9724" width="11.42578125" style="15"/>
    <col min="9725" max="9725" width="7.28515625" style="15" customWidth="1"/>
    <col min="9726" max="9726" width="66" style="15" customWidth="1"/>
    <col min="9727" max="9727" width="31.7109375" style="15" customWidth="1"/>
    <col min="9728" max="9728" width="25.42578125" style="15" customWidth="1"/>
    <col min="9729" max="9980" width="11.42578125" style="15"/>
    <col min="9981" max="9981" width="7.28515625" style="15" customWidth="1"/>
    <col min="9982" max="9982" width="66" style="15" customWidth="1"/>
    <col min="9983" max="9983" width="31.7109375" style="15" customWidth="1"/>
    <col min="9984" max="9984" width="25.42578125" style="15" customWidth="1"/>
    <col min="9985" max="10236" width="11.42578125" style="15"/>
    <col min="10237" max="10237" width="7.28515625" style="15" customWidth="1"/>
    <col min="10238" max="10238" width="66" style="15" customWidth="1"/>
    <col min="10239" max="10239" width="31.7109375" style="15" customWidth="1"/>
    <col min="10240" max="10240" width="25.42578125" style="15" customWidth="1"/>
    <col min="10241" max="10492" width="11.42578125" style="15"/>
    <col min="10493" max="10493" width="7.28515625" style="15" customWidth="1"/>
    <col min="10494" max="10494" width="66" style="15" customWidth="1"/>
    <col min="10495" max="10495" width="31.7109375" style="15" customWidth="1"/>
    <col min="10496" max="10496" width="25.42578125" style="15" customWidth="1"/>
    <col min="10497" max="10748" width="11.42578125" style="15"/>
    <col min="10749" max="10749" width="7.28515625" style="15" customWidth="1"/>
    <col min="10750" max="10750" width="66" style="15" customWidth="1"/>
    <col min="10751" max="10751" width="31.7109375" style="15" customWidth="1"/>
    <col min="10752" max="10752" width="25.42578125" style="15" customWidth="1"/>
    <col min="10753" max="11004" width="11.42578125" style="15"/>
    <col min="11005" max="11005" width="7.28515625" style="15" customWidth="1"/>
    <col min="11006" max="11006" width="66" style="15" customWidth="1"/>
    <col min="11007" max="11007" width="31.7109375" style="15" customWidth="1"/>
    <col min="11008" max="11008" width="25.42578125" style="15" customWidth="1"/>
    <col min="11009" max="11260" width="11.42578125" style="15"/>
    <col min="11261" max="11261" width="7.28515625" style="15" customWidth="1"/>
    <col min="11262" max="11262" width="66" style="15" customWidth="1"/>
    <col min="11263" max="11263" width="31.7109375" style="15" customWidth="1"/>
    <col min="11264" max="11264" width="25.42578125" style="15" customWidth="1"/>
    <col min="11265" max="11516" width="11.42578125" style="15"/>
    <col min="11517" max="11517" width="7.28515625" style="15" customWidth="1"/>
    <col min="11518" max="11518" width="66" style="15" customWidth="1"/>
    <col min="11519" max="11519" width="31.7109375" style="15" customWidth="1"/>
    <col min="11520" max="11520" width="25.42578125" style="15" customWidth="1"/>
    <col min="11521" max="11772" width="11.42578125" style="15"/>
    <col min="11773" max="11773" width="7.28515625" style="15" customWidth="1"/>
    <col min="11774" max="11774" width="66" style="15" customWidth="1"/>
    <col min="11775" max="11775" width="31.7109375" style="15" customWidth="1"/>
    <col min="11776" max="11776" width="25.42578125" style="15" customWidth="1"/>
    <col min="11777" max="12028" width="11.42578125" style="15"/>
    <col min="12029" max="12029" width="7.28515625" style="15" customWidth="1"/>
    <col min="12030" max="12030" width="66" style="15" customWidth="1"/>
    <col min="12031" max="12031" width="31.7109375" style="15" customWidth="1"/>
    <col min="12032" max="12032" width="25.42578125" style="15" customWidth="1"/>
    <col min="12033" max="12284" width="11.42578125" style="15"/>
    <col min="12285" max="12285" width="7.28515625" style="15" customWidth="1"/>
    <col min="12286" max="12286" width="66" style="15" customWidth="1"/>
    <col min="12287" max="12287" width="31.7109375" style="15" customWidth="1"/>
    <col min="12288" max="12288" width="25.42578125" style="15" customWidth="1"/>
    <col min="12289" max="12540" width="11.42578125" style="15"/>
    <col min="12541" max="12541" width="7.28515625" style="15" customWidth="1"/>
    <col min="12542" max="12542" width="66" style="15" customWidth="1"/>
    <col min="12543" max="12543" width="31.7109375" style="15" customWidth="1"/>
    <col min="12544" max="12544" width="25.42578125" style="15" customWidth="1"/>
    <col min="12545" max="12796" width="11.42578125" style="15"/>
    <col min="12797" max="12797" width="7.28515625" style="15" customWidth="1"/>
    <col min="12798" max="12798" width="66" style="15" customWidth="1"/>
    <col min="12799" max="12799" width="31.7109375" style="15" customWidth="1"/>
    <col min="12800" max="12800" width="25.42578125" style="15" customWidth="1"/>
    <col min="12801" max="13052" width="11.42578125" style="15"/>
    <col min="13053" max="13053" width="7.28515625" style="15" customWidth="1"/>
    <col min="13054" max="13054" width="66" style="15" customWidth="1"/>
    <col min="13055" max="13055" width="31.7109375" style="15" customWidth="1"/>
    <col min="13056" max="13056" width="25.42578125" style="15" customWidth="1"/>
    <col min="13057" max="13308" width="11.42578125" style="15"/>
    <col min="13309" max="13309" width="7.28515625" style="15" customWidth="1"/>
    <col min="13310" max="13310" width="66" style="15" customWidth="1"/>
    <col min="13311" max="13311" width="31.7109375" style="15" customWidth="1"/>
    <col min="13312" max="13312" width="25.42578125" style="15" customWidth="1"/>
    <col min="13313" max="13564" width="11.42578125" style="15"/>
    <col min="13565" max="13565" width="7.28515625" style="15" customWidth="1"/>
    <col min="13566" max="13566" width="66" style="15" customWidth="1"/>
    <col min="13567" max="13567" width="31.7109375" style="15" customWidth="1"/>
    <col min="13568" max="13568" width="25.42578125" style="15" customWidth="1"/>
    <col min="13569" max="13820" width="11.42578125" style="15"/>
    <col min="13821" max="13821" width="7.28515625" style="15" customWidth="1"/>
    <col min="13822" max="13822" width="66" style="15" customWidth="1"/>
    <col min="13823" max="13823" width="31.7109375" style="15" customWidth="1"/>
    <col min="13824" max="13824" width="25.42578125" style="15" customWidth="1"/>
    <col min="13825" max="14076" width="11.42578125" style="15"/>
    <col min="14077" max="14077" width="7.28515625" style="15" customWidth="1"/>
    <col min="14078" max="14078" width="66" style="15" customWidth="1"/>
    <col min="14079" max="14079" width="31.7109375" style="15" customWidth="1"/>
    <col min="14080" max="14080" width="25.42578125" style="15" customWidth="1"/>
    <col min="14081" max="14332" width="11.42578125" style="15"/>
    <col min="14333" max="14333" width="7.28515625" style="15" customWidth="1"/>
    <col min="14334" max="14334" width="66" style="15" customWidth="1"/>
    <col min="14335" max="14335" width="31.7109375" style="15" customWidth="1"/>
    <col min="14336" max="14336" width="25.42578125" style="15" customWidth="1"/>
    <col min="14337" max="14588" width="11.42578125" style="15"/>
    <col min="14589" max="14589" width="7.28515625" style="15" customWidth="1"/>
    <col min="14590" max="14590" width="66" style="15" customWidth="1"/>
    <col min="14591" max="14591" width="31.7109375" style="15" customWidth="1"/>
    <col min="14592" max="14592" width="25.42578125" style="15" customWidth="1"/>
    <col min="14593" max="14844" width="11.42578125" style="15"/>
    <col min="14845" max="14845" width="7.28515625" style="15" customWidth="1"/>
    <col min="14846" max="14846" width="66" style="15" customWidth="1"/>
    <col min="14847" max="14847" width="31.7109375" style="15" customWidth="1"/>
    <col min="14848" max="14848" width="25.42578125" style="15" customWidth="1"/>
    <col min="14849" max="15100" width="11.42578125" style="15"/>
    <col min="15101" max="15101" width="7.28515625" style="15" customWidth="1"/>
    <col min="15102" max="15102" width="66" style="15" customWidth="1"/>
    <col min="15103" max="15103" width="31.7109375" style="15" customWidth="1"/>
    <col min="15104" max="15104" width="25.42578125" style="15" customWidth="1"/>
    <col min="15105" max="15356" width="11.42578125" style="15"/>
    <col min="15357" max="15357" width="7.28515625" style="15" customWidth="1"/>
    <col min="15358" max="15358" width="66" style="15" customWidth="1"/>
    <col min="15359" max="15359" width="31.7109375" style="15" customWidth="1"/>
    <col min="15360" max="15360" width="25.42578125" style="15" customWidth="1"/>
    <col min="15361" max="15612" width="11.42578125" style="15"/>
    <col min="15613" max="15613" width="7.28515625" style="15" customWidth="1"/>
    <col min="15614" max="15614" width="66" style="15" customWidth="1"/>
    <col min="15615" max="15615" width="31.7109375" style="15" customWidth="1"/>
    <col min="15616" max="15616" width="25.42578125" style="15" customWidth="1"/>
    <col min="15617" max="15868" width="11.42578125" style="15"/>
    <col min="15869" max="15869" width="7.28515625" style="15" customWidth="1"/>
    <col min="15870" max="15870" width="66" style="15" customWidth="1"/>
    <col min="15871" max="15871" width="31.7109375" style="15" customWidth="1"/>
    <col min="15872" max="15872" width="25.42578125" style="15" customWidth="1"/>
    <col min="15873" max="16124" width="11.42578125" style="15"/>
    <col min="16125" max="16125" width="7.28515625" style="15" customWidth="1"/>
    <col min="16126" max="16126" width="66" style="15" customWidth="1"/>
    <col min="16127" max="16127" width="31.7109375" style="15" customWidth="1"/>
    <col min="16128" max="16128" width="25.42578125" style="15" customWidth="1"/>
    <col min="16129" max="16384" width="11.42578125" style="15"/>
  </cols>
  <sheetData>
    <row r="1" spans="1:50" s="52" customFormat="1" ht="36" customHeight="1" x14ac:dyDescent="0.25">
      <c r="A1" s="1252"/>
      <c r="B1" s="1248" t="s">
        <v>11</v>
      </c>
      <c r="C1" s="1248"/>
      <c r="D1" s="1248"/>
      <c r="E1" s="1248"/>
      <c r="F1" s="1249"/>
      <c r="I1" s="51"/>
      <c r="J1" s="51"/>
      <c r="K1" s="51"/>
    </row>
    <row r="2" spans="1:50" s="52" customFormat="1" ht="36" customHeight="1" x14ac:dyDescent="0.25">
      <c r="A2" s="1253"/>
      <c r="B2" s="1248" t="s">
        <v>1</v>
      </c>
      <c r="C2" s="1248"/>
      <c r="D2" s="1248"/>
      <c r="E2" s="1248"/>
      <c r="F2" s="1250"/>
      <c r="I2" s="51"/>
      <c r="J2" s="51"/>
      <c r="K2" s="51"/>
    </row>
    <row r="3" spans="1:50" s="52" customFormat="1" ht="36" customHeight="1" x14ac:dyDescent="0.25">
      <c r="A3" s="1254"/>
      <c r="B3" s="1248" t="s">
        <v>2</v>
      </c>
      <c r="C3" s="1248"/>
      <c r="D3" s="1255" t="s">
        <v>143</v>
      </c>
      <c r="E3" s="1256"/>
      <c r="F3" s="1251"/>
      <c r="I3" s="51"/>
      <c r="J3" s="51"/>
      <c r="K3" s="51"/>
    </row>
    <row r="6" spans="1:50" s="2" customFormat="1" ht="3.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spans="1:50" s="2" customForma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0" s="52" customFormat="1" ht="17.25" customHeight="1" x14ac:dyDescent="0.25">
      <c r="A8" s="1116" t="s">
        <v>12</v>
      </c>
      <c r="B8" s="1117"/>
      <c r="C8" s="1121" t="s">
        <v>154</v>
      </c>
      <c r="D8" s="1122"/>
      <c r="E8" s="1122"/>
      <c r="F8" s="1123"/>
      <c r="G8" s="36"/>
      <c r="H8" s="36"/>
      <c r="I8" s="53"/>
      <c r="J8" s="53"/>
      <c r="K8" s="53"/>
      <c r="L8" s="36"/>
      <c r="M8" s="36"/>
    </row>
    <row r="9" spans="1:50" s="52" customFormat="1" ht="18" customHeight="1" x14ac:dyDescent="0.25">
      <c r="A9" s="1116" t="s">
        <v>142</v>
      </c>
      <c r="B9" s="1117"/>
      <c r="C9" s="1118" t="s">
        <v>155</v>
      </c>
      <c r="D9" s="1118"/>
      <c r="E9" s="1118"/>
      <c r="F9" s="1118"/>
      <c r="G9" s="36"/>
      <c r="H9" s="36"/>
      <c r="I9" s="53"/>
      <c r="J9" s="53"/>
      <c r="K9" s="53"/>
      <c r="L9" s="36"/>
      <c r="M9" s="36"/>
    </row>
    <row r="10" spans="1:50" s="52" customFormat="1" ht="15" customHeight="1" x14ac:dyDescent="0.25">
      <c r="A10" s="1119" t="s">
        <v>13</v>
      </c>
      <c r="B10" s="1120"/>
      <c r="C10" s="1124" t="s">
        <v>156</v>
      </c>
      <c r="D10" s="1125"/>
      <c r="E10" s="1125"/>
      <c r="F10" s="1126"/>
      <c r="G10" s="36"/>
      <c r="H10" s="36"/>
      <c r="I10" s="53"/>
      <c r="J10" s="53"/>
      <c r="K10" s="53"/>
      <c r="L10" s="36"/>
      <c r="M10" s="36"/>
    </row>
    <row r="11" spans="1:50" s="52" customFormat="1" ht="117" customHeight="1" x14ac:dyDescent="0.25">
      <c r="A11" s="1119" t="s">
        <v>144</v>
      </c>
      <c r="B11" s="1120"/>
      <c r="C11" s="1270" t="s">
        <v>268</v>
      </c>
      <c r="D11" s="1270"/>
      <c r="E11" s="1270"/>
      <c r="F11" s="1270"/>
      <c r="G11" s="36"/>
      <c r="H11" s="36"/>
      <c r="I11" s="53"/>
      <c r="J11" s="53"/>
      <c r="K11" s="53"/>
      <c r="L11" s="36"/>
      <c r="M11" s="36"/>
    </row>
    <row r="12" spans="1:50" s="52" customFormat="1" ht="41.25" customHeight="1" x14ac:dyDescent="0.25">
      <c r="A12" s="1116" t="s">
        <v>14</v>
      </c>
      <c r="B12" s="1117"/>
      <c r="C12" s="1118" t="s">
        <v>157</v>
      </c>
      <c r="D12" s="1118"/>
      <c r="E12" s="1118"/>
      <c r="F12" s="1118"/>
      <c r="G12" s="36"/>
      <c r="H12" s="36"/>
      <c r="I12" s="53"/>
      <c r="J12" s="53"/>
      <c r="K12" s="53"/>
      <c r="L12" s="36"/>
    </row>
    <row r="13" spans="1:50" s="52" customFormat="1" ht="33" customHeight="1" x14ac:dyDescent="0.25">
      <c r="A13" s="1119" t="s">
        <v>15</v>
      </c>
      <c r="B13" s="1120"/>
      <c r="C13" s="1118" t="s">
        <v>158</v>
      </c>
      <c r="D13" s="1118"/>
      <c r="E13" s="1118"/>
      <c r="F13" s="1118"/>
      <c r="G13" s="36"/>
      <c r="H13" s="36"/>
      <c r="I13" s="53"/>
      <c r="J13" s="53"/>
      <c r="K13" s="53"/>
      <c r="L13" s="36"/>
      <c r="M13" s="36"/>
    </row>
    <row r="14" spans="1:50" s="52" customFormat="1" ht="20.25" customHeight="1" x14ac:dyDescent="0.25">
      <c r="A14" s="1119" t="s">
        <v>145</v>
      </c>
      <c r="B14" s="1120"/>
      <c r="C14" s="1118" t="s">
        <v>393</v>
      </c>
      <c r="D14" s="1118"/>
      <c r="E14" s="1118"/>
      <c r="F14" s="1118"/>
      <c r="G14" s="36"/>
      <c r="H14" s="36"/>
      <c r="I14" s="53"/>
      <c r="J14" s="53"/>
      <c r="K14" s="53"/>
      <c r="L14" s="36"/>
      <c r="M14" s="36"/>
    </row>
    <row r="15" spans="1:50" s="52" customFormat="1" ht="20.25" customHeight="1" x14ac:dyDescent="0.25">
      <c r="A15" s="1116" t="s">
        <v>16</v>
      </c>
      <c r="B15" s="1117"/>
      <c r="C15" s="1118" t="s">
        <v>160</v>
      </c>
      <c r="D15" s="1118"/>
      <c r="E15" s="1118"/>
      <c r="F15" s="1118"/>
      <c r="G15" s="36"/>
      <c r="H15" s="36"/>
      <c r="I15" s="53"/>
      <c r="J15" s="53"/>
      <c r="K15" s="53"/>
      <c r="L15" s="36"/>
      <c r="M15" s="36"/>
    </row>
    <row r="16" spans="1:50" s="52" customFormat="1" ht="24.75" customHeight="1" x14ac:dyDescent="0.25">
      <c r="A16" s="1111" t="s">
        <v>17</v>
      </c>
      <c r="B16" s="1112"/>
      <c r="C16" s="80" t="s">
        <v>18</v>
      </c>
      <c r="D16" s="1115" t="s">
        <v>563</v>
      </c>
      <c r="E16" s="1115"/>
      <c r="F16" s="1115">
        <v>2024</v>
      </c>
      <c r="G16" s="36"/>
      <c r="H16" s="36"/>
      <c r="I16" s="53"/>
      <c r="J16" s="53"/>
      <c r="K16" s="53"/>
      <c r="L16" s="36"/>
      <c r="M16" s="36"/>
    </row>
    <row r="17" spans="1:20" s="52" customFormat="1" ht="14.25" customHeight="1" x14ac:dyDescent="0.25">
      <c r="A17" s="1113"/>
      <c r="B17" s="1114"/>
      <c r="C17" s="80" t="s">
        <v>19</v>
      </c>
      <c r="D17" s="1115" t="s">
        <v>565</v>
      </c>
      <c r="E17" s="1115"/>
      <c r="F17" s="1115"/>
      <c r="G17" s="36"/>
      <c r="H17" s="36"/>
      <c r="I17" s="53"/>
      <c r="J17" s="53"/>
      <c r="K17" s="53"/>
      <c r="L17" s="36"/>
      <c r="M17" s="36"/>
    </row>
    <row r="18" spans="1:20" ht="15" x14ac:dyDescent="0.2">
      <c r="B18" s="3"/>
      <c r="C18" s="15"/>
      <c r="I18" s="15"/>
      <c r="J18" s="15"/>
      <c r="K18" s="15"/>
    </row>
    <row r="19" spans="1:20" ht="21" customHeight="1" thickBot="1" x14ac:dyDescent="0.3">
      <c r="A19" s="1111" t="s">
        <v>38</v>
      </c>
      <c r="B19" s="1112"/>
      <c r="C19" s="20"/>
      <c r="D19" s="21"/>
      <c r="E19" s="21"/>
      <c r="F19" s="20"/>
      <c r="H19" s="22" t="s">
        <v>21</v>
      </c>
      <c r="I19" s="20"/>
      <c r="J19" s="20"/>
      <c r="K19" s="20"/>
      <c r="L19" s="21"/>
      <c r="M19" s="21"/>
    </row>
    <row r="20" spans="1:20" s="23" customFormat="1" ht="21" customHeight="1" x14ac:dyDescent="0.25">
      <c r="A20" s="56"/>
      <c r="B20" s="760"/>
      <c r="C20" s="1267" t="s">
        <v>39</v>
      </c>
      <c r="D20" s="1268"/>
      <c r="E20" s="1269"/>
      <c r="F20" s="1264" t="s">
        <v>40</v>
      </c>
      <c r="G20" s="1265"/>
      <c r="H20" s="1266"/>
      <c r="I20" s="1267" t="s">
        <v>41</v>
      </c>
      <c r="J20" s="1268"/>
      <c r="K20" s="1268"/>
      <c r="L20" s="1268"/>
      <c r="M20" s="1269"/>
      <c r="N20" s="1262"/>
      <c r="O20" s="1262"/>
      <c r="P20" s="1262"/>
      <c r="Q20" s="1263"/>
    </row>
    <row r="21" spans="1:20" s="24" customFormat="1" ht="151.5" customHeight="1" x14ac:dyDescent="0.25">
      <c r="A21" s="56" t="s">
        <v>42</v>
      </c>
      <c r="B21" s="761" t="s">
        <v>24</v>
      </c>
      <c r="C21" s="764" t="s">
        <v>43</v>
      </c>
      <c r="D21" s="43" t="s">
        <v>44</v>
      </c>
      <c r="E21" s="765" t="s">
        <v>45</v>
      </c>
      <c r="F21" s="755" t="s">
        <v>46</v>
      </c>
      <c r="G21" s="89" t="s">
        <v>47</v>
      </c>
      <c r="H21" s="756" t="s">
        <v>45</v>
      </c>
      <c r="I21" s="764" t="s">
        <v>43</v>
      </c>
      <c r="J21" s="43" t="s">
        <v>48</v>
      </c>
      <c r="K21" s="43" t="s">
        <v>49</v>
      </c>
      <c r="L21" s="43" t="s">
        <v>44</v>
      </c>
      <c r="M21" s="765" t="s">
        <v>45</v>
      </c>
      <c r="N21" s="768" t="s">
        <v>147</v>
      </c>
      <c r="O21" s="44" t="s">
        <v>50</v>
      </c>
      <c r="P21" s="44" t="s">
        <v>51</v>
      </c>
      <c r="Q21" s="45" t="s">
        <v>148</v>
      </c>
    </row>
    <row r="22" spans="1:20" s="38" customFormat="1" ht="119.25" customHeight="1" x14ac:dyDescent="0.25">
      <c r="A22" s="39">
        <v>1</v>
      </c>
      <c r="B22" s="762" t="s">
        <v>161</v>
      </c>
      <c r="C22" s="1007">
        <v>2946083377</v>
      </c>
      <c r="D22" s="1007">
        <v>2543101192</v>
      </c>
      <c r="E22" s="859">
        <f>D22/C22</f>
        <v>0.86321426333481532</v>
      </c>
      <c r="F22" s="757">
        <v>5400</v>
      </c>
      <c r="G22" s="49">
        <f>+'1.PROGRAMACION CUATRIENIO'!H20</f>
        <v>3460</v>
      </c>
      <c r="H22" s="758">
        <f>G22/F22</f>
        <v>0.64074074074074072</v>
      </c>
      <c r="I22" s="769">
        <v>0</v>
      </c>
      <c r="J22" s="63">
        <v>0</v>
      </c>
      <c r="K22" s="63">
        <v>0</v>
      </c>
      <c r="L22" s="63">
        <v>0</v>
      </c>
      <c r="M22" s="758" t="e">
        <f>L22/K22</f>
        <v>#DIV/0!</v>
      </c>
      <c r="N22" s="1022" t="s">
        <v>513</v>
      </c>
      <c r="O22" s="1024" t="s">
        <v>519</v>
      </c>
      <c r="P22" s="1026" t="s">
        <v>518</v>
      </c>
      <c r="Q22" s="1024" t="s">
        <v>368</v>
      </c>
      <c r="R22" s="1018"/>
      <c r="S22" s="1018"/>
      <c r="T22" s="1020"/>
    </row>
    <row r="23" spans="1:20" s="36" customFormat="1" ht="78.75" x14ac:dyDescent="0.25">
      <c r="A23" s="39">
        <v>2</v>
      </c>
      <c r="B23" s="762" t="s">
        <v>162</v>
      </c>
      <c r="C23" s="1007">
        <v>212814015</v>
      </c>
      <c r="D23" s="1007">
        <v>212814015</v>
      </c>
      <c r="E23" s="859">
        <f t="shared" ref="E23:E25" si="0">D23/C23</f>
        <v>1</v>
      </c>
      <c r="F23" s="757">
        <v>623</v>
      </c>
      <c r="G23" s="49">
        <f>+'1.PROGRAMACION CUATRIENIO'!H25</f>
        <v>623</v>
      </c>
      <c r="H23" s="758">
        <f t="shared" ref="H23:H26" si="1">G23/F23</f>
        <v>1</v>
      </c>
      <c r="I23" s="769">
        <v>0</v>
      </c>
      <c r="J23" s="63">
        <v>0</v>
      </c>
      <c r="K23" s="63">
        <f t="shared" ref="K23:K26" si="2">I23-J23</f>
        <v>0</v>
      </c>
      <c r="L23" s="63">
        <v>0</v>
      </c>
      <c r="M23" s="758" t="e">
        <f t="shared" ref="M23:M26" si="3">L23/K23</f>
        <v>#DIV/0!</v>
      </c>
      <c r="N23" s="1019" t="s">
        <v>514</v>
      </c>
      <c r="O23" s="1025" t="s">
        <v>332</v>
      </c>
      <c r="P23" s="1025" t="s">
        <v>332</v>
      </c>
      <c r="Q23" s="1024" t="s">
        <v>369</v>
      </c>
      <c r="R23" s="1017"/>
      <c r="S23" s="1017"/>
      <c r="T23" s="1021"/>
    </row>
    <row r="24" spans="1:20" s="36" customFormat="1" ht="63" x14ac:dyDescent="0.25">
      <c r="A24" s="34">
        <v>3</v>
      </c>
      <c r="B24" s="763" t="s">
        <v>163</v>
      </c>
      <c r="C24" s="1007">
        <v>1030344799</v>
      </c>
      <c r="D24" s="1007">
        <v>889309278</v>
      </c>
      <c r="E24" s="859">
        <f t="shared" si="0"/>
        <v>0.86311813177794283</v>
      </c>
      <c r="F24" s="757">
        <v>4000</v>
      </c>
      <c r="G24" s="49">
        <f>+'1.PROGRAMACION CUATRIENIO'!H30</f>
        <v>3835</v>
      </c>
      <c r="H24" s="758">
        <f t="shared" si="1"/>
        <v>0.95874999999999999</v>
      </c>
      <c r="I24" s="769">
        <v>0</v>
      </c>
      <c r="J24" s="63">
        <v>0</v>
      </c>
      <c r="K24" s="63">
        <f t="shared" si="2"/>
        <v>0</v>
      </c>
      <c r="L24" s="63">
        <v>0</v>
      </c>
      <c r="M24" s="758" t="e">
        <f t="shared" si="3"/>
        <v>#DIV/0!</v>
      </c>
      <c r="N24" s="1019" t="s">
        <v>515</v>
      </c>
      <c r="O24" s="1025" t="s">
        <v>521</v>
      </c>
      <c r="P24" s="1027" t="s">
        <v>520</v>
      </c>
      <c r="Q24" s="1024" t="s">
        <v>369</v>
      </c>
      <c r="R24" s="1017"/>
      <c r="S24" s="1017"/>
      <c r="T24" s="1021"/>
    </row>
    <row r="25" spans="1:20" s="36" customFormat="1" ht="94.5" x14ac:dyDescent="0.25">
      <c r="A25" s="34">
        <v>4</v>
      </c>
      <c r="B25" s="763" t="s">
        <v>396</v>
      </c>
      <c r="C25" s="1007">
        <v>4514216794</v>
      </c>
      <c r="D25" s="1007">
        <v>4341468574</v>
      </c>
      <c r="E25" s="859">
        <f t="shared" si="0"/>
        <v>0.96173240500332069</v>
      </c>
      <c r="F25" s="757">
        <v>19000</v>
      </c>
      <c r="G25" s="49">
        <f>+'1.PROGRAMACION CUATRIENIO'!H35</f>
        <v>18722</v>
      </c>
      <c r="H25" s="758">
        <f t="shared" si="1"/>
        <v>0.98536842105263156</v>
      </c>
      <c r="I25" s="769">
        <v>0</v>
      </c>
      <c r="J25" s="63">
        <v>0</v>
      </c>
      <c r="K25" s="63">
        <f t="shared" si="2"/>
        <v>0</v>
      </c>
      <c r="L25" s="63">
        <v>0</v>
      </c>
      <c r="M25" s="758" t="e">
        <f t="shared" si="3"/>
        <v>#DIV/0!</v>
      </c>
      <c r="N25" s="1023" t="s">
        <v>516</v>
      </c>
      <c r="O25" s="1025" t="s">
        <v>523</v>
      </c>
      <c r="P25" s="1025" t="s">
        <v>522</v>
      </c>
      <c r="Q25" s="1024" t="s">
        <v>365</v>
      </c>
    </row>
    <row r="26" spans="1:20" s="36" customFormat="1" ht="153" customHeight="1" x14ac:dyDescent="0.25">
      <c r="A26" s="39">
        <v>5</v>
      </c>
      <c r="B26" s="762" t="s">
        <v>166</v>
      </c>
      <c r="C26" s="1007">
        <v>276326147</v>
      </c>
      <c r="D26" s="1007">
        <v>228445121</v>
      </c>
      <c r="E26" s="859">
        <f>D26/C26</f>
        <v>0.82672278204639105</v>
      </c>
      <c r="F26" s="759">
        <v>0.2</v>
      </c>
      <c r="G26" s="945">
        <f>+'1.PROGRAMACION CUATRIENIO'!H40</f>
        <v>0.2</v>
      </c>
      <c r="H26" s="758">
        <f t="shared" si="1"/>
        <v>1</v>
      </c>
      <c r="I26" s="769">
        <v>0</v>
      </c>
      <c r="J26" s="63">
        <v>0</v>
      </c>
      <c r="K26" s="63">
        <f t="shared" si="2"/>
        <v>0</v>
      </c>
      <c r="L26" s="63">
        <v>0</v>
      </c>
      <c r="M26" s="758" t="e">
        <f t="shared" si="3"/>
        <v>#DIV/0!</v>
      </c>
      <c r="N26" s="1023" t="s">
        <v>517</v>
      </c>
      <c r="O26" s="1025" t="s">
        <v>332</v>
      </c>
      <c r="P26" s="1025" t="s">
        <v>332</v>
      </c>
      <c r="Q26" s="1024" t="s">
        <v>367</v>
      </c>
    </row>
    <row r="27" spans="1:20" ht="41.25" customHeight="1" thickBot="1" x14ac:dyDescent="0.25">
      <c r="A27" s="1260" t="s">
        <v>52</v>
      </c>
      <c r="B27" s="1261"/>
      <c r="C27" s="766">
        <f>SUM(C22:C26)</f>
        <v>8979785132</v>
      </c>
      <c r="D27" s="767">
        <f>SUM(D22:D26)</f>
        <v>8215138180</v>
      </c>
      <c r="E27" s="860">
        <f>+D27/C27</f>
        <v>0.91484796787897127</v>
      </c>
      <c r="F27" s="1257"/>
      <c r="G27" s="1258"/>
      <c r="H27" s="1259"/>
      <c r="I27" s="766">
        <f>SUM(I22:I26)</f>
        <v>0</v>
      </c>
      <c r="J27" s="767">
        <f>SUM(J22:J26)</f>
        <v>0</v>
      </c>
      <c r="K27" s="767">
        <f>SUM(K22:K26)</f>
        <v>0</v>
      </c>
      <c r="L27" s="767">
        <f>SUM(L22:L26)</f>
        <v>0</v>
      </c>
      <c r="M27" s="770" t="e">
        <f t="shared" ref="M27" si="4">+L27/I27</f>
        <v>#DIV/0!</v>
      </c>
      <c r="N27" s="42"/>
      <c r="O27" s="41"/>
      <c r="P27" s="41"/>
      <c r="Q27" s="41"/>
    </row>
    <row r="28" spans="1:20" ht="14.25" customHeight="1" x14ac:dyDescent="0.2">
      <c r="C28" s="37" t="e">
        <f>SUM(#REF!)</f>
        <v>#REF!</v>
      </c>
      <c r="D28" s="37"/>
      <c r="I28" s="37" t="e">
        <f>SUM(#REF!)</f>
        <v>#REF!</v>
      </c>
      <c r="J28" s="37"/>
      <c r="K28" s="37"/>
      <c r="L28" s="37"/>
    </row>
    <row r="30" spans="1:20" ht="14.25" customHeight="1" x14ac:dyDescent="0.2">
      <c r="I30" s="59"/>
      <c r="J30" s="59"/>
      <c r="K30" s="59"/>
      <c r="L30" s="61"/>
    </row>
    <row r="31" spans="1:20" ht="15" customHeight="1" x14ac:dyDescent="0.2">
      <c r="C31" s="15"/>
      <c r="D31" s="15"/>
      <c r="E31" s="15"/>
      <c r="F31" s="19"/>
      <c r="G31" s="62"/>
      <c r="H31" s="19"/>
      <c r="I31" s="15"/>
      <c r="J31" s="15"/>
      <c r="K31" s="15"/>
      <c r="L31" s="15"/>
      <c r="M31" s="15"/>
    </row>
    <row r="32" spans="1:20" ht="15" customHeight="1" x14ac:dyDescent="0.2">
      <c r="C32" s="15"/>
      <c r="D32" s="15"/>
      <c r="E32" s="15"/>
      <c r="F32" s="75"/>
      <c r="G32" s="76"/>
      <c r="H32" s="19"/>
      <c r="I32" s="15"/>
      <c r="J32" s="15"/>
      <c r="K32" s="15"/>
      <c r="L32" s="15"/>
      <c r="M32" s="15"/>
    </row>
    <row r="33" spans="3:13" ht="15" customHeight="1" x14ac:dyDescent="0.2">
      <c r="C33" s="15"/>
      <c r="D33" s="15"/>
      <c r="E33" s="15"/>
      <c r="F33" s="75"/>
      <c r="G33" s="76"/>
      <c r="H33" s="19"/>
      <c r="I33" s="15"/>
      <c r="J33" s="15"/>
      <c r="K33" s="15"/>
      <c r="L33" s="15"/>
      <c r="M33" s="15"/>
    </row>
    <row r="34" spans="3:13" ht="15" customHeight="1" x14ac:dyDescent="0.2">
      <c r="C34" s="15"/>
      <c r="D34" s="15"/>
      <c r="E34" s="15"/>
      <c r="F34" s="75"/>
      <c r="G34" s="76"/>
      <c r="H34" s="19"/>
      <c r="I34" s="15"/>
      <c r="J34" s="15"/>
      <c r="K34" s="15"/>
      <c r="L34" s="15"/>
      <c r="M34" s="15"/>
    </row>
    <row r="35" spans="3:13" ht="15" customHeight="1" x14ac:dyDescent="0.2">
      <c r="C35" s="15"/>
      <c r="D35" s="15"/>
      <c r="E35" s="15"/>
      <c r="F35" s="75"/>
      <c r="G35" s="76"/>
      <c r="H35" s="19"/>
      <c r="I35" s="15"/>
      <c r="J35" s="15"/>
      <c r="K35" s="15"/>
      <c r="L35" s="15"/>
      <c r="M35" s="15"/>
    </row>
    <row r="36" spans="3:13" ht="15.75" customHeight="1" x14ac:dyDescent="0.2">
      <c r="C36" s="15"/>
      <c r="D36" s="15"/>
      <c r="E36" s="15"/>
      <c r="F36" s="75"/>
      <c r="G36" s="76"/>
      <c r="H36" s="19"/>
      <c r="I36" s="15"/>
      <c r="J36" s="15"/>
      <c r="K36" s="15"/>
      <c r="L36" s="15"/>
      <c r="M36" s="15"/>
    </row>
    <row r="37" spans="3:13" ht="15" customHeight="1" x14ac:dyDescent="0.2">
      <c r="C37" s="15"/>
      <c r="D37" s="15"/>
      <c r="E37" s="15"/>
      <c r="F37" s="75"/>
      <c r="G37" s="76"/>
      <c r="H37" s="19"/>
      <c r="I37" s="15"/>
      <c r="J37" s="15"/>
      <c r="K37" s="15"/>
      <c r="L37" s="15"/>
      <c r="M37" s="15"/>
    </row>
    <row r="38" spans="3:13" ht="15" customHeight="1" x14ac:dyDescent="0.2">
      <c r="C38" s="15"/>
      <c r="D38" s="15"/>
      <c r="E38" s="15"/>
      <c r="F38" s="75"/>
      <c r="G38" s="76"/>
      <c r="H38" s="19"/>
      <c r="I38" s="15"/>
      <c r="J38" s="15"/>
      <c r="K38" s="15"/>
      <c r="L38" s="15"/>
      <c r="M38" s="15"/>
    </row>
    <row r="40" spans="3:13" ht="14.25" customHeight="1" x14ac:dyDescent="0.2">
      <c r="I40" s="77"/>
      <c r="J40" s="77"/>
      <c r="K40" s="77"/>
      <c r="L40" s="77"/>
    </row>
    <row r="41" spans="3:13" ht="15" customHeight="1" x14ac:dyDescent="0.2">
      <c r="I41" s="77"/>
      <c r="J41" s="77"/>
      <c r="K41" s="77"/>
      <c r="L41" s="77"/>
    </row>
    <row r="42" spans="3:13" ht="14.25" customHeight="1" x14ac:dyDescent="0.2">
      <c r="I42" s="77"/>
      <c r="J42" s="77"/>
      <c r="K42" s="77"/>
      <c r="L42" s="77"/>
    </row>
    <row r="43" spans="3:13" ht="14.25" customHeight="1" x14ac:dyDescent="0.2">
      <c r="I43" s="77"/>
      <c r="J43" s="77"/>
      <c r="K43" s="77"/>
      <c r="L43" s="77"/>
    </row>
    <row r="44" spans="3:13" ht="14.25" customHeight="1" x14ac:dyDescent="0.2">
      <c r="I44" s="77"/>
      <c r="J44" s="77"/>
      <c r="K44" s="77"/>
      <c r="L44" s="77"/>
    </row>
    <row r="45" spans="3:13" ht="14.25" customHeight="1" x14ac:dyDescent="0.2">
      <c r="I45" s="77"/>
      <c r="J45" s="77"/>
      <c r="K45" s="77"/>
      <c r="L45" s="77"/>
    </row>
    <row r="46" spans="3:13" ht="15" customHeight="1" x14ac:dyDescent="0.2">
      <c r="I46" s="77"/>
      <c r="J46" s="77"/>
      <c r="K46" s="77"/>
      <c r="L46" s="77"/>
    </row>
    <row r="47" spans="3:13" x14ac:dyDescent="0.2">
      <c r="I47" s="77"/>
      <c r="J47" s="77"/>
      <c r="K47" s="77"/>
    </row>
    <row r="48" spans="3:13" x14ac:dyDescent="0.2">
      <c r="I48" s="77"/>
      <c r="J48" s="77"/>
      <c r="K48" s="77"/>
    </row>
    <row r="49" spans="9:11" x14ac:dyDescent="0.2">
      <c r="I49" s="77"/>
      <c r="J49" s="77"/>
      <c r="K49" s="77"/>
    </row>
    <row r="50" spans="9:11" x14ac:dyDescent="0.2">
      <c r="I50" s="77"/>
      <c r="J50" s="77"/>
      <c r="K50" s="77"/>
    </row>
    <row r="51" spans="9:11" x14ac:dyDescent="0.2">
      <c r="I51" s="77"/>
      <c r="J51" s="77"/>
      <c r="K51" s="77"/>
    </row>
  </sheetData>
  <sheetProtection algorithmName="SHA-512" hashValue="fTtKridwusvC39b06sgOLWPIkxNXjcv7zBPCfbqLCNlNT9PCFTItq+i+KfP5ikdZcugOlqp2QRVsQnqrfjV9YA==" saltValue="v5RJsabko10yb3IgFCORIw==" spinCount="100000" sheet="1" objects="1" scenarios="1"/>
  <mergeCells count="33">
    <mergeCell ref="A1:A3"/>
    <mergeCell ref="B1:E1"/>
    <mergeCell ref="F1:F3"/>
    <mergeCell ref="B2:E2"/>
    <mergeCell ref="B3:C3"/>
    <mergeCell ref="D3:E3"/>
    <mergeCell ref="A11:B11"/>
    <mergeCell ref="C11:F11"/>
    <mergeCell ref="A12:B12"/>
    <mergeCell ref="C12:F12"/>
    <mergeCell ref="A13:B13"/>
    <mergeCell ref="C13:F13"/>
    <mergeCell ref="A8:B8"/>
    <mergeCell ref="C8:F8"/>
    <mergeCell ref="A9:B9"/>
    <mergeCell ref="C9:F9"/>
    <mergeCell ref="A10:B10"/>
    <mergeCell ref="C10:F10"/>
    <mergeCell ref="C14:F14"/>
    <mergeCell ref="D16:E16"/>
    <mergeCell ref="A15:B15"/>
    <mergeCell ref="A16:B17"/>
    <mergeCell ref="C15:F15"/>
    <mergeCell ref="F16:F17"/>
    <mergeCell ref="D17:E17"/>
    <mergeCell ref="A14:B14"/>
    <mergeCell ref="F27:H27"/>
    <mergeCell ref="A27:B27"/>
    <mergeCell ref="N20:Q20"/>
    <mergeCell ref="F20:H20"/>
    <mergeCell ref="A19:B19"/>
    <mergeCell ref="C20:E20"/>
    <mergeCell ref="I20:M20"/>
  </mergeCells>
  <dataValidations xWindow="57" yWindow="631" count="13">
    <dataValidation allowBlank="1" showInputMessage="1" showErrorMessage="1" prompt="No.  META: Corresponde número de la meta establecida en la ficha EBI." sqref="A20:A21" xr:uid="{00000000-0002-0000-0400-000001000000}"/>
    <dataValidation allowBlank="1" showInputMessage="1" showErrorMessage="1" prompt="DESCRIPCIÓN DE LA META: Transcriba, literalmente, la meta según como se encuentra en Ficha EBI. " sqref="B20:B21" xr:uid="{00000000-0002-0000-0400-000002000000}"/>
    <dataValidation allowBlank="1" showInputMessage="1" showErrorMessage="1" prompt="Ingrese el valor programado, tener en cuenta las modificaciones presupuestales durante el tiempo de reporte.Debe coincidir con la Herramienta Financiera y con BOGDATA." sqref="C21 I21:K21" xr:uid="{00000000-0002-0000-0400-000003000000}"/>
    <dataValidation allowBlank="1" showInputMessage="1" showErrorMessage="1" prompt="Son los recursos ejecutados o que cuentan con Registro  Presupuestal. Debe coincidir con las Herramientas Financieras y BOGDATA." sqref="L21 D21" xr:uid="{00000000-0002-0000-0400-000004000000}"/>
    <dataValidation allowBlank="1" showInputMessage="1" showErrorMessage="1" prompt="Las celdas de los porcentajes se encuentran formuladas automáticamente, su formula es: (Ejecutado/Programado)*100" sqref="E21 H21 M21" xr:uid="{00000000-0002-0000-0400-000005000000}"/>
    <dataValidation allowBlank="1" showInputMessage="1" showErrorMessage="1" prompt="EJECUTADO: Ingrese el avance de la magnitud al corte de la presentación del reporte._x000a_" sqref="G21" xr:uid="{00000000-0002-0000-0400-000006000000}"/>
    <dataValidation allowBlank="1" showErrorMessage="1" prompt="Mencionar los aspectos más relevantes frente a las acciones de cumplimiento de la meta. Ejem: si la meta es atender integralmente, qué se ha hecho para este fin (esta información debe estar relacionada con el avance cuantitativo de actividades y tareas)." sqref="N21" xr:uid="{00000000-0002-0000-0400-000009000000}"/>
    <dataValidation allowBlank="1" showInputMessage="1" showErrorMessage="1" prompt="RETRASOS PARA CUMPLIMIENTO META: Mencionar aspectos de la gestión o de la implementación que hayan retrasado el cumplimiento de la meta. " sqref="O21" xr:uid="{00000000-0002-0000-0400-00000A000000}"/>
    <dataValidation allowBlank="1" showInputMessage="1" showErrorMessage="1" prompt="SOLUCIONES A LOS RETRASOS: Mencionar las acciones adelantadas para atenuar el impacto del retraso." sqref="P21" xr:uid="{00000000-0002-0000-0400-00000B000000}"/>
    <dataValidation allowBlank="1" showInputMessage="1" showErrorMessage="1" prompt="BENEFICIO PARA LA CIUDAD: Teniendo en cuenta los logros de Ciudad y de Gestión, mencionar los beneficios que traen estas acciones y cuál es la apuesta de transformación. " sqref="Q21" xr:uid="{00000000-0002-0000-0400-00000C000000}"/>
    <dataValidation allowBlank="1" showInputMessage="1" showErrorMessage="1" prompt="Ingrese numéricamente la programación a la fecha de reporte. Si se requiere ajuste de la meta se debe solicitar el aval a la OAP de manera oficial." sqref="F21" xr:uid="{00000000-0002-0000-0400-00000D000000}"/>
    <dataValidation allowBlank="1" showInputMessage="1" showErrorMessage="1" prompt="REPORTE CUALITATIVO: de forma sintética se debe colocar la información de avance cualitativo de las diferentes metas." sqref="N20:Q20" xr:uid="{00000000-0002-0000-0400-000000000000}"/>
    <dataValidation type="list" allowBlank="1" showInputMessage="1" showErrorMessage="1" sqref="G6:H6 L16 G9:M9 N6" xr:uid="{00000000-0002-0000-0400-00000E000000}"/>
  </dataValidations>
  <pageMargins left="0.70866141732283472" right="0.70866141732283472" top="0.74803149606299213" bottom="0.74803149606299213" header="0.31496062992125984" footer="0.31496062992125984"/>
  <pageSetup scale="91" orientation="landscape" r:id="rId1"/>
  <headerFooter scaleWithDoc="0"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00"/>
  <sheetViews>
    <sheetView zoomScale="60" zoomScaleNormal="60" workbookViewId="0">
      <selection activeCell="G23" sqref="G23:H23"/>
    </sheetView>
  </sheetViews>
  <sheetFormatPr baseColWidth="10" defaultColWidth="11.42578125" defaultRowHeight="14.25" x14ac:dyDescent="0.25"/>
  <cols>
    <col min="1" max="1" width="27" style="94" customWidth="1"/>
    <col min="2" max="2" width="28.28515625" style="94" customWidth="1"/>
    <col min="3" max="3" width="26.28515625" style="94" customWidth="1"/>
    <col min="4" max="4" width="24.7109375" style="94" bestFit="1" customWidth="1"/>
    <col min="5" max="5" width="28.7109375" style="94" customWidth="1"/>
    <col min="6" max="6" width="29.5703125" style="94" bestFit="1" customWidth="1"/>
    <col min="7" max="7" width="19.28515625" style="94" customWidth="1"/>
    <col min="8" max="8" width="37.7109375" style="94" customWidth="1"/>
    <col min="9" max="9" width="20.42578125" style="94" customWidth="1"/>
    <col min="10" max="10" width="28.140625" style="94" customWidth="1"/>
    <col min="11" max="11" width="25.7109375" style="94" customWidth="1"/>
    <col min="12" max="12" width="30.28515625" style="94" customWidth="1"/>
    <col min="13" max="14" width="20.140625" style="94" customWidth="1"/>
    <col min="15" max="15" width="20.42578125" style="94" bestFit="1" customWidth="1"/>
    <col min="16" max="16" width="20" style="94" customWidth="1"/>
    <col min="17" max="17" width="22.5703125" style="94" customWidth="1"/>
    <col min="18" max="18" width="24.42578125" style="94" customWidth="1"/>
    <col min="19" max="16384" width="11.42578125" style="94"/>
  </cols>
  <sheetData>
    <row r="1" spans="1:21" ht="41.25" customHeight="1" x14ac:dyDescent="0.25">
      <c r="A1" s="1298"/>
      <c r="B1" s="1303" t="s">
        <v>11</v>
      </c>
      <c r="C1" s="1304"/>
      <c r="D1" s="1304"/>
      <c r="E1" s="1304"/>
      <c r="F1" s="1304"/>
      <c r="G1" s="1305"/>
      <c r="H1" s="1298"/>
    </row>
    <row r="2" spans="1:21" ht="41.25" customHeight="1" x14ac:dyDescent="0.25">
      <c r="A2" s="1299"/>
      <c r="B2" s="1303" t="s">
        <v>1</v>
      </c>
      <c r="C2" s="1304"/>
      <c r="D2" s="1304"/>
      <c r="E2" s="1304"/>
      <c r="F2" s="1304"/>
      <c r="G2" s="1305"/>
      <c r="H2" s="1299"/>
    </row>
    <row r="3" spans="1:21" ht="41.25" customHeight="1" x14ac:dyDescent="0.25">
      <c r="A3" s="1300"/>
      <c r="B3" s="1303" t="s">
        <v>2</v>
      </c>
      <c r="C3" s="1304"/>
      <c r="D3" s="1305"/>
      <c r="E3" s="1303" t="s">
        <v>143</v>
      </c>
      <c r="F3" s="1304"/>
      <c r="G3" s="1305"/>
      <c r="H3" s="1300"/>
    </row>
    <row r="4" spans="1:21" ht="15" x14ac:dyDescent="0.25">
      <c r="A4" s="95"/>
      <c r="B4" s="95"/>
    </row>
    <row r="5" spans="1:21" ht="15" x14ac:dyDescent="0.25">
      <c r="A5" s="95"/>
      <c r="B5" s="95"/>
    </row>
    <row r="7" spans="1:21" ht="24" customHeight="1" x14ac:dyDescent="0.25"/>
    <row r="8" spans="1:21" ht="17.25" customHeight="1" x14ac:dyDescent="0.25">
      <c r="A8" s="1296" t="s">
        <v>12</v>
      </c>
      <c r="B8" s="1297"/>
      <c r="C8" s="1121" t="s">
        <v>154</v>
      </c>
      <c r="D8" s="1122"/>
      <c r="E8" s="1122"/>
      <c r="F8" s="1123"/>
      <c r="G8" s="96"/>
      <c r="H8" s="96"/>
      <c r="I8" s="96"/>
      <c r="J8" s="96"/>
      <c r="K8" s="96"/>
      <c r="L8" s="96"/>
      <c r="M8" s="96"/>
      <c r="N8" s="96"/>
      <c r="O8" s="96"/>
      <c r="P8" s="96"/>
      <c r="Q8" s="97"/>
      <c r="R8" s="97"/>
      <c r="S8" s="97"/>
      <c r="T8" s="96"/>
      <c r="U8" s="96"/>
    </row>
    <row r="9" spans="1:21" ht="18" customHeight="1" x14ac:dyDescent="0.25">
      <c r="A9" s="1296" t="s">
        <v>142</v>
      </c>
      <c r="B9" s="1297"/>
      <c r="C9" s="1118" t="s">
        <v>155</v>
      </c>
      <c r="D9" s="1118"/>
      <c r="E9" s="1118"/>
      <c r="F9" s="1118"/>
      <c r="G9" s="96"/>
      <c r="H9" s="96"/>
      <c r="I9" s="96"/>
      <c r="J9" s="96"/>
      <c r="K9" s="96"/>
      <c r="L9" s="96"/>
      <c r="M9" s="96"/>
      <c r="N9" s="96"/>
      <c r="O9" s="96"/>
      <c r="P9" s="96"/>
      <c r="Q9" s="97"/>
      <c r="R9" s="97"/>
      <c r="S9" s="97"/>
      <c r="T9" s="96"/>
      <c r="U9" s="96"/>
    </row>
    <row r="10" spans="1:21" ht="15" x14ac:dyDescent="0.25">
      <c r="A10" s="1291" t="s">
        <v>13</v>
      </c>
      <c r="B10" s="1292"/>
      <c r="C10" s="1124" t="s">
        <v>156</v>
      </c>
      <c r="D10" s="1125"/>
      <c r="E10" s="1125"/>
      <c r="F10" s="1126"/>
      <c r="G10" s="96"/>
      <c r="H10" s="96"/>
      <c r="I10" s="96"/>
      <c r="J10" s="96"/>
      <c r="K10" s="96"/>
      <c r="L10" s="96"/>
      <c r="M10" s="96"/>
      <c r="N10" s="96"/>
      <c r="O10" s="96"/>
      <c r="P10" s="96"/>
      <c r="Q10" s="97"/>
      <c r="R10" s="97"/>
      <c r="S10" s="97"/>
      <c r="T10" s="96"/>
      <c r="U10" s="96"/>
    </row>
    <row r="11" spans="1:21" ht="125.25" customHeight="1" x14ac:dyDescent="0.25">
      <c r="A11" s="1291" t="s">
        <v>144</v>
      </c>
      <c r="B11" s="1292"/>
      <c r="C11" s="1118" t="s">
        <v>268</v>
      </c>
      <c r="D11" s="1118"/>
      <c r="E11" s="1118"/>
      <c r="F11" s="1118"/>
      <c r="G11" s="96"/>
      <c r="H11" s="96"/>
      <c r="I11" s="96"/>
      <c r="J11" s="96"/>
      <c r="K11" s="96"/>
      <c r="L11" s="96"/>
      <c r="M11" s="96"/>
      <c r="N11" s="96"/>
      <c r="O11" s="96"/>
      <c r="P11" s="96"/>
      <c r="Q11" s="97"/>
      <c r="R11" s="97"/>
      <c r="S11" s="97"/>
      <c r="T11" s="96"/>
      <c r="U11" s="96"/>
    </row>
    <row r="12" spans="1:21" ht="53.25" customHeight="1" x14ac:dyDescent="0.25">
      <c r="A12" s="1296" t="s">
        <v>14</v>
      </c>
      <c r="B12" s="1297"/>
      <c r="C12" s="1118" t="s">
        <v>157</v>
      </c>
      <c r="D12" s="1118"/>
      <c r="E12" s="1118"/>
      <c r="F12" s="1118"/>
      <c r="G12" s="96"/>
      <c r="H12" s="96"/>
      <c r="I12" s="96"/>
      <c r="J12" s="96"/>
      <c r="K12" s="96"/>
      <c r="L12" s="96"/>
      <c r="M12" s="96"/>
      <c r="N12" s="96"/>
      <c r="O12" s="96"/>
      <c r="P12" s="96"/>
      <c r="Q12" s="97"/>
      <c r="R12" s="97"/>
      <c r="S12" s="97"/>
      <c r="T12" s="96"/>
    </row>
    <row r="13" spans="1:21" ht="33" customHeight="1" x14ac:dyDescent="0.25">
      <c r="A13" s="1291" t="s">
        <v>15</v>
      </c>
      <c r="B13" s="1292"/>
      <c r="C13" s="1118" t="s">
        <v>158</v>
      </c>
      <c r="D13" s="1118"/>
      <c r="E13" s="1118"/>
      <c r="F13" s="1118"/>
      <c r="G13" s="96"/>
      <c r="H13" s="96"/>
      <c r="I13" s="96"/>
      <c r="J13" s="96"/>
      <c r="K13" s="96"/>
      <c r="L13" s="96"/>
      <c r="M13" s="96"/>
      <c r="N13" s="96"/>
      <c r="O13" s="96"/>
      <c r="P13" s="96"/>
      <c r="Q13" s="97"/>
      <c r="R13" s="97"/>
      <c r="S13" s="97"/>
      <c r="T13" s="96"/>
      <c r="U13" s="96"/>
    </row>
    <row r="14" spans="1:21" ht="44.25" customHeight="1" x14ac:dyDescent="0.25">
      <c r="A14" s="1291" t="s">
        <v>145</v>
      </c>
      <c r="B14" s="1292"/>
      <c r="C14" s="1118" t="s">
        <v>393</v>
      </c>
      <c r="D14" s="1118"/>
      <c r="E14" s="1118"/>
      <c r="F14" s="1118"/>
      <c r="G14" s="96"/>
      <c r="H14" s="96"/>
      <c r="I14" s="96"/>
      <c r="J14" s="96"/>
      <c r="K14" s="96"/>
      <c r="L14" s="96"/>
      <c r="M14" s="96"/>
      <c r="N14" s="96"/>
      <c r="O14" s="96"/>
      <c r="P14" s="96"/>
      <c r="Q14" s="97"/>
      <c r="R14" s="97"/>
      <c r="S14" s="97"/>
      <c r="T14" s="96"/>
      <c r="U14" s="96"/>
    </row>
    <row r="15" spans="1:21" ht="33" customHeight="1" x14ac:dyDescent="0.25">
      <c r="A15" s="1296" t="s">
        <v>16</v>
      </c>
      <c r="B15" s="1297"/>
      <c r="C15" s="1118" t="s">
        <v>394</v>
      </c>
      <c r="D15" s="1118"/>
      <c r="E15" s="1118"/>
      <c r="F15" s="1118"/>
      <c r="G15" s="96"/>
      <c r="H15" s="96"/>
      <c r="I15" s="96"/>
      <c r="J15" s="96"/>
      <c r="K15" s="96"/>
      <c r="L15" s="96"/>
      <c r="M15" s="96"/>
      <c r="N15" s="96"/>
      <c r="O15" s="96"/>
      <c r="P15" s="96"/>
      <c r="Q15" s="97"/>
      <c r="R15" s="97"/>
      <c r="S15" s="97"/>
      <c r="T15" s="96"/>
      <c r="U15" s="96"/>
    </row>
    <row r="16" spans="1:21" ht="24.75" customHeight="1" x14ac:dyDescent="0.25">
      <c r="A16" s="1309" t="s">
        <v>17</v>
      </c>
      <c r="B16" s="1310"/>
      <c r="C16" s="80" t="s">
        <v>18</v>
      </c>
      <c r="D16" s="1115" t="s">
        <v>563</v>
      </c>
      <c r="E16" s="1115"/>
      <c r="F16" s="1115">
        <v>2024</v>
      </c>
      <c r="G16" s="96"/>
      <c r="H16" s="96"/>
      <c r="I16" s="96"/>
      <c r="J16" s="96"/>
      <c r="K16" s="96"/>
      <c r="L16" s="96"/>
      <c r="M16" s="96"/>
      <c r="N16" s="96"/>
      <c r="O16" s="96"/>
      <c r="P16" s="96"/>
      <c r="Q16" s="97"/>
      <c r="R16" s="97"/>
      <c r="S16" s="97"/>
      <c r="T16" s="96"/>
      <c r="U16" s="96"/>
    </row>
    <row r="17" spans="1:21" ht="14.25" customHeight="1" x14ac:dyDescent="0.25">
      <c r="A17" s="1311"/>
      <c r="B17" s="1312"/>
      <c r="C17" s="80" t="s">
        <v>19</v>
      </c>
      <c r="D17" s="1115" t="s">
        <v>565</v>
      </c>
      <c r="E17" s="1115"/>
      <c r="F17" s="1115"/>
      <c r="G17" s="96"/>
      <c r="H17" s="96"/>
      <c r="I17" s="96"/>
      <c r="J17" s="96"/>
      <c r="K17" s="96"/>
      <c r="L17" s="96"/>
      <c r="M17" s="96"/>
      <c r="N17" s="96"/>
      <c r="O17" s="96"/>
      <c r="P17" s="96"/>
      <c r="Q17" s="97"/>
      <c r="R17" s="97"/>
      <c r="S17" s="97"/>
      <c r="T17" s="96"/>
      <c r="U17" s="96"/>
    </row>
    <row r="18" spans="1:21" ht="15.75" x14ac:dyDescent="0.25">
      <c r="A18" s="98"/>
      <c r="B18" s="98"/>
      <c r="C18" s="99"/>
      <c r="E18" s="100"/>
    </row>
    <row r="19" spans="1:21" ht="15.75" x14ac:dyDescent="0.25">
      <c r="A19" s="98"/>
      <c r="B19" s="98"/>
      <c r="C19" s="101" t="e">
        <f>+C23-D23-E23-#REF!-F23</f>
        <v>#REF!</v>
      </c>
      <c r="E19" s="102"/>
    </row>
    <row r="20" spans="1:21" s="105" customFormat="1" ht="15.75" x14ac:dyDescent="0.25">
      <c r="A20" s="103" t="s">
        <v>53</v>
      </c>
      <c r="B20" s="103"/>
      <c r="C20" s="103"/>
      <c r="D20" s="94"/>
      <c r="E20" s="103"/>
      <c r="F20" s="103"/>
      <c r="G20" s="104"/>
      <c r="H20" s="103"/>
    </row>
    <row r="21" spans="1:21" s="105" customFormat="1" ht="35.25" customHeight="1" x14ac:dyDescent="0.25">
      <c r="A21" s="1301" t="s">
        <v>54</v>
      </c>
      <c r="B21" s="1301"/>
      <c r="C21" s="1301"/>
      <c r="D21" s="1301"/>
      <c r="E21" s="1301"/>
      <c r="F21" s="1301"/>
      <c r="G21" s="1301"/>
      <c r="H21" s="1301"/>
    </row>
    <row r="22" spans="1:21" s="105" customFormat="1" ht="43.5" customHeight="1" x14ac:dyDescent="0.25">
      <c r="A22" s="106" t="s">
        <v>55</v>
      </c>
      <c r="B22" s="106" t="s">
        <v>56</v>
      </c>
      <c r="C22" s="106" t="s">
        <v>57</v>
      </c>
      <c r="D22" s="106" t="s">
        <v>58</v>
      </c>
      <c r="E22" s="106" t="s">
        <v>59</v>
      </c>
      <c r="F22" s="106" t="s">
        <v>60</v>
      </c>
      <c r="G22" s="1302" t="s">
        <v>61</v>
      </c>
      <c r="H22" s="1302"/>
    </row>
    <row r="23" spans="1:21" s="105" customFormat="1" ht="29.25" customHeight="1" x14ac:dyDescent="0.25">
      <c r="A23" s="1096">
        <v>10180592286</v>
      </c>
      <c r="B23" s="1005">
        <v>1200807154</v>
      </c>
      <c r="C23" s="64">
        <v>8979785132</v>
      </c>
      <c r="D23" s="64">
        <f>+'2. RESUMEN EJECUTIVO'!D27</f>
        <v>8215138180</v>
      </c>
      <c r="E23" s="92">
        <v>764649952</v>
      </c>
      <c r="F23" s="93">
        <f>+C23-D23-E23</f>
        <v>-3000</v>
      </c>
      <c r="G23" s="1293">
        <v>5601115977</v>
      </c>
      <c r="H23" s="1293"/>
    </row>
    <row r="24" spans="1:21" s="105" customFormat="1" ht="21.75" customHeight="1" x14ac:dyDescent="0.25">
      <c r="A24" s="1294" t="s">
        <v>62</v>
      </c>
      <c r="B24" s="1294"/>
      <c r="C24" s="108"/>
      <c r="D24" s="108">
        <f>+D23/C23</f>
        <v>0.91484796787897127</v>
      </c>
      <c r="E24" s="108">
        <f>E23/C23</f>
        <v>8.5152366204746296E-2</v>
      </c>
      <c r="F24" s="108">
        <f>+F23/C23</f>
        <v>-3.3408371758354452E-7</v>
      </c>
      <c r="G24" s="1295">
        <v>0.121288322</v>
      </c>
      <c r="H24" s="1295"/>
    </row>
    <row r="25" spans="1:21" s="105" customFormat="1" ht="34.5" customHeight="1" x14ac:dyDescent="0.25">
      <c r="A25" s="1301" t="s">
        <v>63</v>
      </c>
      <c r="B25" s="1301"/>
      <c r="C25" s="1301"/>
      <c r="D25" s="1301"/>
      <c r="E25" s="1301"/>
      <c r="F25" s="1301"/>
      <c r="G25" s="1301"/>
      <c r="H25" s="1301"/>
    </row>
    <row r="26" spans="1:21" s="105" customFormat="1" ht="43.5" customHeight="1" x14ac:dyDescent="0.25">
      <c r="A26" s="106" t="s">
        <v>149</v>
      </c>
      <c r="B26" s="106" t="s">
        <v>150</v>
      </c>
      <c r="C26" s="106" t="s">
        <v>64</v>
      </c>
      <c r="D26" s="106" t="s">
        <v>65</v>
      </c>
      <c r="E26" s="1306" t="s">
        <v>66</v>
      </c>
      <c r="F26" s="1307"/>
      <c r="G26" s="1307"/>
      <c r="H26" s="1308"/>
    </row>
    <row r="27" spans="1:21" s="105" customFormat="1" ht="27" customHeight="1" x14ac:dyDescent="0.25">
      <c r="A27" s="844" t="s">
        <v>468</v>
      </c>
      <c r="B27" s="844">
        <v>1587</v>
      </c>
      <c r="C27" s="846">
        <v>307000000</v>
      </c>
      <c r="D27" s="115">
        <v>11</v>
      </c>
      <c r="E27" s="1287" t="s">
        <v>469</v>
      </c>
      <c r="F27" s="1288"/>
      <c r="G27" s="1288"/>
      <c r="H27" s="1289"/>
    </row>
    <row r="28" spans="1:21" s="105" customFormat="1" ht="43.5" customHeight="1" x14ac:dyDescent="0.25">
      <c r="A28" s="844" t="s">
        <v>470</v>
      </c>
      <c r="B28" s="844">
        <v>1544</v>
      </c>
      <c r="C28" s="846">
        <v>180536762</v>
      </c>
      <c r="D28" s="115">
        <v>11</v>
      </c>
      <c r="E28" s="1287" t="s">
        <v>469</v>
      </c>
      <c r="F28" s="1288"/>
      <c r="G28" s="1288"/>
      <c r="H28" s="1289"/>
    </row>
    <row r="29" spans="1:21" s="105" customFormat="1" ht="43.5" customHeight="1" x14ac:dyDescent="0.25">
      <c r="A29" s="844" t="s">
        <v>471</v>
      </c>
      <c r="B29" s="844">
        <v>1588</v>
      </c>
      <c r="C29" s="846">
        <v>131130084</v>
      </c>
      <c r="D29" s="115">
        <v>11</v>
      </c>
      <c r="E29" s="1287" t="s">
        <v>469</v>
      </c>
      <c r="F29" s="1288"/>
      <c r="G29" s="1288"/>
      <c r="H29" s="1289"/>
    </row>
    <row r="30" spans="1:21" s="105" customFormat="1" ht="43.5" customHeight="1" x14ac:dyDescent="0.25">
      <c r="A30" s="844" t="s">
        <v>470</v>
      </c>
      <c r="B30" s="844">
        <v>1544</v>
      </c>
      <c r="C30" s="846">
        <v>60000000</v>
      </c>
      <c r="D30" s="115">
        <v>11</v>
      </c>
      <c r="E30" s="1287" t="s">
        <v>469</v>
      </c>
      <c r="F30" s="1288"/>
      <c r="G30" s="1288"/>
      <c r="H30" s="1289"/>
    </row>
    <row r="31" spans="1:21" s="105" customFormat="1" ht="43.5" customHeight="1" x14ac:dyDescent="0.25">
      <c r="A31" s="844" t="s">
        <v>472</v>
      </c>
      <c r="B31" s="844">
        <v>1545</v>
      </c>
      <c r="C31" s="846">
        <v>57216518</v>
      </c>
      <c r="D31" s="115">
        <v>11</v>
      </c>
      <c r="E31" s="1287" t="s">
        <v>469</v>
      </c>
      <c r="F31" s="1288"/>
      <c r="G31" s="1288"/>
      <c r="H31" s="1289"/>
    </row>
    <row r="32" spans="1:21" s="105" customFormat="1" ht="43.5" customHeight="1" x14ac:dyDescent="0.25">
      <c r="A32" s="844" t="s">
        <v>470</v>
      </c>
      <c r="B32" s="844">
        <v>1544</v>
      </c>
      <c r="C32" s="846">
        <v>54000000</v>
      </c>
      <c r="D32" s="115">
        <v>11</v>
      </c>
      <c r="E32" s="1287" t="s">
        <v>469</v>
      </c>
      <c r="F32" s="1288"/>
      <c r="G32" s="1288"/>
      <c r="H32" s="1289"/>
    </row>
    <row r="33" spans="1:8" s="105" customFormat="1" ht="43.5" customHeight="1" x14ac:dyDescent="0.25">
      <c r="A33" s="844" t="s">
        <v>472</v>
      </c>
      <c r="B33" s="844">
        <v>1545</v>
      </c>
      <c r="C33" s="846">
        <v>44142583</v>
      </c>
      <c r="D33" s="115">
        <v>11</v>
      </c>
      <c r="E33" s="1287" t="s">
        <v>469</v>
      </c>
      <c r="F33" s="1288"/>
      <c r="G33" s="1288"/>
      <c r="H33" s="1289"/>
    </row>
    <row r="34" spans="1:8" s="105" customFormat="1" ht="43.5" customHeight="1" x14ac:dyDescent="0.25">
      <c r="A34" s="844" t="s">
        <v>278</v>
      </c>
      <c r="B34" s="844">
        <v>1203</v>
      </c>
      <c r="C34" s="846">
        <v>40387697</v>
      </c>
      <c r="D34" s="115">
        <v>7</v>
      </c>
      <c r="E34" s="1287" t="s">
        <v>469</v>
      </c>
      <c r="F34" s="1288"/>
      <c r="G34" s="1288"/>
      <c r="H34" s="1289"/>
    </row>
    <row r="35" spans="1:8" s="105" customFormat="1" ht="43.5" customHeight="1" x14ac:dyDescent="0.25">
      <c r="A35" s="844" t="s">
        <v>470</v>
      </c>
      <c r="B35" s="844">
        <v>1544</v>
      </c>
      <c r="C35" s="846">
        <v>39048021</v>
      </c>
      <c r="D35" s="115">
        <v>11</v>
      </c>
      <c r="E35" s="1287" t="s">
        <v>469</v>
      </c>
      <c r="F35" s="1288"/>
      <c r="G35" s="1288"/>
      <c r="H35" s="1289"/>
    </row>
    <row r="36" spans="1:8" s="105" customFormat="1" ht="43.5" customHeight="1" x14ac:dyDescent="0.25">
      <c r="A36" s="844" t="s">
        <v>420</v>
      </c>
      <c r="B36" s="844">
        <v>1424</v>
      </c>
      <c r="C36" s="846">
        <v>36400000</v>
      </c>
      <c r="D36" s="115">
        <v>9</v>
      </c>
      <c r="E36" s="1287" t="s">
        <v>469</v>
      </c>
      <c r="F36" s="1288"/>
      <c r="G36" s="1288"/>
      <c r="H36" s="1289"/>
    </row>
    <row r="37" spans="1:8" s="105" customFormat="1" ht="43.5" customHeight="1" x14ac:dyDescent="0.25">
      <c r="A37" s="844" t="s">
        <v>422</v>
      </c>
      <c r="B37" s="844">
        <v>1510</v>
      </c>
      <c r="C37" s="846">
        <v>30688704</v>
      </c>
      <c r="D37" s="115">
        <v>10</v>
      </c>
      <c r="E37" s="1287" t="s">
        <v>469</v>
      </c>
      <c r="F37" s="1288"/>
      <c r="G37" s="1288"/>
      <c r="H37" s="1289"/>
    </row>
    <row r="38" spans="1:8" s="105" customFormat="1" ht="43.5" customHeight="1" x14ac:dyDescent="0.25">
      <c r="A38" s="844" t="s">
        <v>421</v>
      </c>
      <c r="B38" s="844">
        <v>1434</v>
      </c>
      <c r="C38" s="846">
        <v>28959750</v>
      </c>
      <c r="D38" s="115">
        <v>9</v>
      </c>
      <c r="E38" s="1287" t="s">
        <v>469</v>
      </c>
      <c r="F38" s="1288"/>
      <c r="G38" s="1288"/>
      <c r="H38" s="1289"/>
    </row>
    <row r="39" spans="1:8" s="105" customFormat="1" ht="43.5" customHeight="1" x14ac:dyDescent="0.25">
      <c r="A39" s="844" t="s">
        <v>470</v>
      </c>
      <c r="B39" s="844">
        <v>1544</v>
      </c>
      <c r="C39" s="846">
        <v>20110221</v>
      </c>
      <c r="D39" s="115">
        <v>11</v>
      </c>
      <c r="E39" s="1287" t="s">
        <v>469</v>
      </c>
      <c r="F39" s="1288"/>
      <c r="G39" s="1288"/>
      <c r="H39" s="1289"/>
    </row>
    <row r="40" spans="1:8" s="105" customFormat="1" ht="43.5" customHeight="1" x14ac:dyDescent="0.25">
      <c r="A40" s="844" t="s">
        <v>472</v>
      </c>
      <c r="B40" s="844">
        <v>1545</v>
      </c>
      <c r="C40" s="846">
        <v>18580378</v>
      </c>
      <c r="D40" s="115">
        <v>11</v>
      </c>
      <c r="E40" s="1287" t="s">
        <v>469</v>
      </c>
      <c r="F40" s="1288"/>
      <c r="G40" s="1288"/>
      <c r="H40" s="1289"/>
    </row>
    <row r="41" spans="1:8" s="105" customFormat="1" ht="43.5" customHeight="1" x14ac:dyDescent="0.25">
      <c r="A41" s="844" t="s">
        <v>284</v>
      </c>
      <c r="B41" s="844">
        <v>1324</v>
      </c>
      <c r="C41" s="846">
        <v>18184332</v>
      </c>
      <c r="D41" s="115">
        <v>7</v>
      </c>
      <c r="E41" s="1287" t="s">
        <v>469</v>
      </c>
      <c r="F41" s="1288"/>
      <c r="G41" s="1288"/>
      <c r="H41" s="1289"/>
    </row>
    <row r="42" spans="1:8" s="105" customFormat="1" ht="43.5" customHeight="1" x14ac:dyDescent="0.25">
      <c r="A42" s="844" t="s">
        <v>285</v>
      </c>
      <c r="B42" s="844">
        <v>1343</v>
      </c>
      <c r="C42" s="846">
        <v>18184332</v>
      </c>
      <c r="D42" s="115">
        <v>7</v>
      </c>
      <c r="E42" s="1287" t="s">
        <v>469</v>
      </c>
      <c r="F42" s="1288"/>
      <c r="G42" s="1288"/>
      <c r="H42" s="1289"/>
    </row>
    <row r="43" spans="1:8" s="105" customFormat="1" ht="43.5" customHeight="1" x14ac:dyDescent="0.25">
      <c r="A43" s="844" t="s">
        <v>288</v>
      </c>
      <c r="B43" s="844">
        <v>1071</v>
      </c>
      <c r="C43" s="846">
        <v>18096767</v>
      </c>
      <c r="D43" s="115">
        <v>7</v>
      </c>
      <c r="E43" s="1287" t="s">
        <v>469</v>
      </c>
      <c r="F43" s="1288"/>
      <c r="G43" s="1288"/>
      <c r="H43" s="1289"/>
    </row>
    <row r="44" spans="1:8" s="105" customFormat="1" ht="43.5" customHeight="1" x14ac:dyDescent="0.25">
      <c r="A44" s="844" t="s">
        <v>470</v>
      </c>
      <c r="B44" s="844">
        <v>1544</v>
      </c>
      <c r="C44" s="846">
        <v>17307500</v>
      </c>
      <c r="D44" s="115">
        <v>11</v>
      </c>
      <c r="E44" s="1287" t="s">
        <v>469</v>
      </c>
      <c r="F44" s="1288"/>
      <c r="G44" s="1288"/>
      <c r="H44" s="1289"/>
    </row>
    <row r="45" spans="1:8" s="105" customFormat="1" ht="43.5" customHeight="1" x14ac:dyDescent="0.25">
      <c r="A45" s="844" t="s">
        <v>291</v>
      </c>
      <c r="B45" s="844">
        <v>1101</v>
      </c>
      <c r="C45" s="846">
        <v>14524115</v>
      </c>
      <c r="D45" s="115">
        <v>7</v>
      </c>
      <c r="E45" s="1287" t="s">
        <v>469</v>
      </c>
      <c r="F45" s="1288"/>
      <c r="G45" s="1288"/>
      <c r="H45" s="1289"/>
    </row>
    <row r="46" spans="1:8" s="105" customFormat="1" ht="43.5" customHeight="1" x14ac:dyDescent="0.25">
      <c r="A46" s="844" t="s">
        <v>289</v>
      </c>
      <c r="B46" s="844">
        <v>1084</v>
      </c>
      <c r="C46" s="846">
        <v>14214718</v>
      </c>
      <c r="D46" s="115">
        <v>7</v>
      </c>
      <c r="E46" s="1287" t="s">
        <v>469</v>
      </c>
      <c r="F46" s="1288"/>
      <c r="G46" s="1288"/>
      <c r="H46" s="1289"/>
    </row>
    <row r="47" spans="1:8" s="105" customFormat="1" ht="43.5" customHeight="1" x14ac:dyDescent="0.25">
      <c r="A47" s="844" t="s">
        <v>277</v>
      </c>
      <c r="B47" s="844">
        <v>1202</v>
      </c>
      <c r="C47" s="846">
        <v>14007363</v>
      </c>
      <c r="D47" s="115">
        <v>7</v>
      </c>
      <c r="E47" s="1287" t="s">
        <v>469</v>
      </c>
      <c r="F47" s="1288"/>
      <c r="G47" s="1288"/>
      <c r="H47" s="1289"/>
    </row>
    <row r="48" spans="1:8" s="105" customFormat="1" ht="43.5" customHeight="1" x14ac:dyDescent="0.25">
      <c r="A48" s="844" t="s">
        <v>290</v>
      </c>
      <c r="B48" s="844">
        <v>1090</v>
      </c>
      <c r="C48" s="846">
        <v>13786734</v>
      </c>
      <c r="D48" s="115">
        <v>7</v>
      </c>
      <c r="E48" s="1287" t="s">
        <v>469</v>
      </c>
      <c r="F48" s="1288"/>
      <c r="G48" s="1288"/>
      <c r="H48" s="1289"/>
    </row>
    <row r="49" spans="1:8" s="105" customFormat="1" ht="43.5" customHeight="1" x14ac:dyDescent="0.25">
      <c r="A49" s="844" t="s">
        <v>472</v>
      </c>
      <c r="B49" s="844">
        <v>1545</v>
      </c>
      <c r="C49" s="846">
        <v>13220560</v>
      </c>
      <c r="D49" s="115">
        <v>11</v>
      </c>
      <c r="E49" s="1287" t="s">
        <v>469</v>
      </c>
      <c r="F49" s="1288"/>
      <c r="G49" s="1288"/>
      <c r="H49" s="1289"/>
    </row>
    <row r="50" spans="1:8" s="105" customFormat="1" ht="43.5" customHeight="1" x14ac:dyDescent="0.25">
      <c r="A50" s="844" t="s">
        <v>472</v>
      </c>
      <c r="B50" s="844">
        <v>1545</v>
      </c>
      <c r="C50" s="846">
        <v>13038745</v>
      </c>
      <c r="D50" s="115">
        <v>11</v>
      </c>
      <c r="E50" s="1287" t="s">
        <v>469</v>
      </c>
      <c r="F50" s="1288"/>
      <c r="G50" s="1288"/>
      <c r="H50" s="1289"/>
    </row>
    <row r="51" spans="1:8" s="105" customFormat="1" ht="43.5" customHeight="1" x14ac:dyDescent="0.25">
      <c r="A51" s="844" t="s">
        <v>473</v>
      </c>
      <c r="B51" s="844">
        <v>1579</v>
      </c>
      <c r="C51" s="846">
        <v>12397305</v>
      </c>
      <c r="D51" s="115">
        <v>11</v>
      </c>
      <c r="E51" s="1287" t="s">
        <v>469</v>
      </c>
      <c r="F51" s="1288"/>
      <c r="G51" s="1288"/>
      <c r="H51" s="1289"/>
    </row>
    <row r="52" spans="1:8" s="105" customFormat="1" ht="43.5" customHeight="1" x14ac:dyDescent="0.25">
      <c r="A52" s="844" t="s">
        <v>474</v>
      </c>
      <c r="B52" s="844">
        <v>1580</v>
      </c>
      <c r="C52" s="846">
        <v>12397305</v>
      </c>
      <c r="D52" s="115">
        <v>11</v>
      </c>
      <c r="E52" s="1287" t="s">
        <v>469</v>
      </c>
      <c r="F52" s="1288"/>
      <c r="G52" s="1288"/>
      <c r="H52" s="1289"/>
    </row>
    <row r="53" spans="1:8" s="105" customFormat="1" ht="43.5" customHeight="1" x14ac:dyDescent="0.25">
      <c r="A53" s="844" t="s">
        <v>472</v>
      </c>
      <c r="B53" s="844">
        <v>1545</v>
      </c>
      <c r="C53" s="846">
        <v>11611682</v>
      </c>
      <c r="D53" s="115">
        <v>11</v>
      </c>
      <c r="E53" s="1287" t="s">
        <v>469</v>
      </c>
      <c r="F53" s="1288"/>
      <c r="G53" s="1288"/>
      <c r="H53" s="1289"/>
    </row>
    <row r="54" spans="1:8" s="105" customFormat="1" ht="43.5" customHeight="1" x14ac:dyDescent="0.25">
      <c r="A54" s="844" t="s">
        <v>472</v>
      </c>
      <c r="B54" s="844">
        <v>1545</v>
      </c>
      <c r="C54" s="846">
        <v>11543879</v>
      </c>
      <c r="D54" s="115">
        <v>11</v>
      </c>
      <c r="E54" s="1287" t="s">
        <v>469</v>
      </c>
      <c r="F54" s="1288"/>
      <c r="G54" s="1288"/>
      <c r="H54" s="1289"/>
    </row>
    <row r="55" spans="1:8" s="105" customFormat="1" ht="43.5" customHeight="1" x14ac:dyDescent="0.25">
      <c r="A55" s="844" t="s">
        <v>470</v>
      </c>
      <c r="B55" s="844">
        <v>1544</v>
      </c>
      <c r="C55" s="846">
        <v>11317688</v>
      </c>
      <c r="D55" s="115">
        <v>11</v>
      </c>
      <c r="E55" s="1287" t="s">
        <v>469</v>
      </c>
      <c r="F55" s="1288"/>
      <c r="G55" s="1288"/>
      <c r="H55" s="1289"/>
    </row>
    <row r="56" spans="1:8" s="105" customFormat="1" ht="43.5" customHeight="1" x14ac:dyDescent="0.25">
      <c r="A56" s="844" t="s">
        <v>292</v>
      </c>
      <c r="B56" s="844">
        <v>1105</v>
      </c>
      <c r="C56" s="846">
        <v>10607040</v>
      </c>
      <c r="D56" s="115">
        <v>7</v>
      </c>
      <c r="E56" s="1287" t="s">
        <v>469</v>
      </c>
      <c r="F56" s="1288"/>
      <c r="G56" s="1288"/>
      <c r="H56" s="1289"/>
    </row>
    <row r="57" spans="1:8" s="105" customFormat="1" ht="43.5" customHeight="1" x14ac:dyDescent="0.25">
      <c r="A57" s="844" t="s">
        <v>286</v>
      </c>
      <c r="B57" s="844">
        <v>1056</v>
      </c>
      <c r="C57" s="846">
        <v>10607040</v>
      </c>
      <c r="D57" s="115">
        <v>7</v>
      </c>
      <c r="E57" s="1287" t="s">
        <v>469</v>
      </c>
      <c r="F57" s="1288"/>
      <c r="G57" s="1288"/>
      <c r="H57" s="1289"/>
    </row>
    <row r="58" spans="1:8" s="105" customFormat="1" ht="43.5" customHeight="1" x14ac:dyDescent="0.25">
      <c r="A58" s="844" t="s">
        <v>287</v>
      </c>
      <c r="B58" s="844">
        <v>1057</v>
      </c>
      <c r="C58" s="846">
        <v>10607040</v>
      </c>
      <c r="D58" s="115">
        <v>7</v>
      </c>
      <c r="E58" s="1287" t="s">
        <v>469</v>
      </c>
      <c r="F58" s="1288"/>
      <c r="G58" s="1288"/>
      <c r="H58" s="1289"/>
    </row>
    <row r="59" spans="1:8" s="845" customFormat="1" ht="25.5" customHeight="1" x14ac:dyDescent="0.25">
      <c r="A59" s="844" t="s">
        <v>470</v>
      </c>
      <c r="B59" s="844">
        <v>1544</v>
      </c>
      <c r="C59" s="846">
        <v>9923049</v>
      </c>
      <c r="D59" s="115">
        <v>11</v>
      </c>
      <c r="E59" s="1287" t="s">
        <v>469</v>
      </c>
      <c r="F59" s="1288"/>
      <c r="G59" s="1288"/>
      <c r="H59" s="1289"/>
    </row>
    <row r="60" spans="1:8" s="845" customFormat="1" ht="25.5" customHeight="1" x14ac:dyDescent="0.25">
      <c r="A60" s="844" t="s">
        <v>472</v>
      </c>
      <c r="B60" s="844">
        <v>1545</v>
      </c>
      <c r="C60" s="846">
        <v>9274435</v>
      </c>
      <c r="D60" s="115">
        <v>11</v>
      </c>
      <c r="E60" s="1287" t="s">
        <v>469</v>
      </c>
      <c r="F60" s="1288"/>
      <c r="G60" s="1288"/>
      <c r="H60" s="1289"/>
    </row>
    <row r="61" spans="1:8" s="845" customFormat="1" ht="25.5" customHeight="1" x14ac:dyDescent="0.25">
      <c r="A61" s="844" t="s">
        <v>475</v>
      </c>
      <c r="B61" s="844">
        <v>1540</v>
      </c>
      <c r="C61" s="846">
        <v>9167950</v>
      </c>
      <c r="D61" s="115">
        <v>11</v>
      </c>
      <c r="E61" s="1287" t="s">
        <v>469</v>
      </c>
      <c r="F61" s="1288"/>
      <c r="G61" s="1288"/>
      <c r="H61" s="1289"/>
    </row>
    <row r="62" spans="1:8" s="845" customFormat="1" ht="25.5" customHeight="1" x14ac:dyDescent="0.25">
      <c r="A62" s="844" t="s">
        <v>470</v>
      </c>
      <c r="B62" s="844">
        <v>1544</v>
      </c>
      <c r="C62" s="846">
        <v>8680089</v>
      </c>
      <c r="D62" s="115">
        <v>11</v>
      </c>
      <c r="E62" s="1287" t="s">
        <v>469</v>
      </c>
      <c r="F62" s="1288"/>
      <c r="G62" s="1288"/>
      <c r="H62" s="1289"/>
    </row>
    <row r="63" spans="1:8" s="845" customFormat="1" ht="25.5" customHeight="1" x14ac:dyDescent="0.25">
      <c r="A63" s="844" t="s">
        <v>476</v>
      </c>
      <c r="B63" s="844">
        <v>1573</v>
      </c>
      <c r="C63" s="846">
        <v>8215812</v>
      </c>
      <c r="D63" s="115">
        <v>11</v>
      </c>
      <c r="E63" s="1287" t="s">
        <v>469</v>
      </c>
      <c r="F63" s="1288"/>
      <c r="G63" s="1288"/>
      <c r="H63" s="1289"/>
    </row>
    <row r="64" spans="1:8" s="845" customFormat="1" ht="25.5" customHeight="1" x14ac:dyDescent="0.25">
      <c r="A64" s="844" t="s">
        <v>283</v>
      </c>
      <c r="B64" s="844">
        <v>1218</v>
      </c>
      <c r="C64" s="846">
        <v>7507362</v>
      </c>
      <c r="D64" s="115">
        <v>7</v>
      </c>
      <c r="E64" s="1287" t="s">
        <v>469</v>
      </c>
      <c r="F64" s="1288"/>
      <c r="G64" s="1288"/>
      <c r="H64" s="1289"/>
    </row>
    <row r="65" spans="1:8" s="845" customFormat="1" ht="25.5" customHeight="1" x14ac:dyDescent="0.25">
      <c r="A65" s="844" t="s">
        <v>281</v>
      </c>
      <c r="B65" s="844">
        <v>1219</v>
      </c>
      <c r="C65" s="846">
        <v>7387695</v>
      </c>
      <c r="D65" s="115">
        <v>7</v>
      </c>
      <c r="E65" s="1287" t="s">
        <v>469</v>
      </c>
      <c r="F65" s="1288"/>
      <c r="G65" s="1288"/>
      <c r="H65" s="1289"/>
    </row>
    <row r="66" spans="1:8" s="845" customFormat="1" ht="25.5" customHeight="1" x14ac:dyDescent="0.25">
      <c r="A66" s="844" t="s">
        <v>477</v>
      </c>
      <c r="B66" s="844">
        <v>1576</v>
      </c>
      <c r="C66" s="846">
        <v>6197070</v>
      </c>
      <c r="D66" s="115">
        <v>11</v>
      </c>
      <c r="E66" s="1287" t="s">
        <v>469</v>
      </c>
      <c r="F66" s="1288"/>
      <c r="G66" s="1288"/>
      <c r="H66" s="1289"/>
    </row>
    <row r="67" spans="1:8" s="845" customFormat="1" ht="25.5" customHeight="1" x14ac:dyDescent="0.25">
      <c r="A67" s="844" t="s">
        <v>478</v>
      </c>
      <c r="B67" s="844">
        <v>1577</v>
      </c>
      <c r="C67" s="846">
        <v>6197070</v>
      </c>
      <c r="D67" s="115">
        <v>11</v>
      </c>
      <c r="E67" s="1287" t="s">
        <v>469</v>
      </c>
      <c r="F67" s="1288"/>
      <c r="G67" s="1288"/>
      <c r="H67" s="1289"/>
    </row>
    <row r="68" spans="1:8" s="845" customFormat="1" ht="25.5" customHeight="1" x14ac:dyDescent="0.25">
      <c r="A68" s="844" t="s">
        <v>479</v>
      </c>
      <c r="B68" s="844">
        <v>1578</v>
      </c>
      <c r="C68" s="846">
        <v>6197070</v>
      </c>
      <c r="D68" s="115">
        <v>11</v>
      </c>
      <c r="E68" s="1287" t="s">
        <v>469</v>
      </c>
      <c r="F68" s="1288"/>
      <c r="G68" s="1288"/>
      <c r="H68" s="1289"/>
    </row>
    <row r="69" spans="1:8" s="845" customFormat="1" ht="25.5" customHeight="1" x14ac:dyDescent="0.25">
      <c r="A69" s="844" t="s">
        <v>470</v>
      </c>
      <c r="B69" s="844">
        <v>1544</v>
      </c>
      <c r="C69" s="846">
        <v>6000000</v>
      </c>
      <c r="D69" s="115">
        <v>11</v>
      </c>
      <c r="E69" s="1287" t="s">
        <v>469</v>
      </c>
      <c r="F69" s="1288"/>
      <c r="G69" s="1288"/>
      <c r="H69" s="1289"/>
    </row>
    <row r="70" spans="1:8" s="845" customFormat="1" ht="25.5" customHeight="1" x14ac:dyDescent="0.25">
      <c r="A70" s="844" t="s">
        <v>279</v>
      </c>
      <c r="B70" s="844">
        <v>1204</v>
      </c>
      <c r="C70" s="846">
        <v>5000000</v>
      </c>
      <c r="D70" s="115">
        <v>7</v>
      </c>
      <c r="E70" s="1287" t="s">
        <v>469</v>
      </c>
      <c r="F70" s="1288"/>
      <c r="G70" s="1288"/>
      <c r="H70" s="1289"/>
    </row>
    <row r="71" spans="1:8" s="845" customFormat="1" ht="25.5" customHeight="1" x14ac:dyDescent="0.25">
      <c r="A71" s="844" t="s">
        <v>480</v>
      </c>
      <c r="B71" s="844">
        <v>1575</v>
      </c>
      <c r="C71" s="846">
        <v>5000000</v>
      </c>
      <c r="D71" s="115">
        <v>11</v>
      </c>
      <c r="E71" s="1287" t="s">
        <v>469</v>
      </c>
      <c r="F71" s="1288"/>
      <c r="G71" s="1288"/>
      <c r="H71" s="1289"/>
    </row>
    <row r="72" spans="1:8" s="845" customFormat="1" ht="25.5" customHeight="1" x14ac:dyDescent="0.25">
      <c r="A72" s="844" t="s">
        <v>472</v>
      </c>
      <c r="B72" s="844">
        <v>1545</v>
      </c>
      <c r="C72" s="846">
        <v>4000000</v>
      </c>
      <c r="D72" s="115">
        <v>11</v>
      </c>
      <c r="E72" s="1287" t="s">
        <v>469</v>
      </c>
      <c r="F72" s="1288"/>
      <c r="G72" s="1288"/>
      <c r="H72" s="1289"/>
    </row>
    <row r="73" spans="1:8" s="845" customFormat="1" ht="25.5" customHeight="1" x14ac:dyDescent="0.25">
      <c r="A73" s="844" t="s">
        <v>282</v>
      </c>
      <c r="B73" s="844">
        <v>1221</v>
      </c>
      <c r="C73" s="846">
        <v>3172280</v>
      </c>
      <c r="D73" s="115">
        <v>7</v>
      </c>
      <c r="E73" s="1287" t="s">
        <v>469</v>
      </c>
      <c r="F73" s="1288"/>
      <c r="G73" s="1288"/>
      <c r="H73" s="1289"/>
    </row>
    <row r="74" spans="1:8" s="845" customFormat="1" ht="25.5" customHeight="1" x14ac:dyDescent="0.25">
      <c r="A74" s="844" t="s">
        <v>481</v>
      </c>
      <c r="B74" s="844">
        <v>1584</v>
      </c>
      <c r="C74" s="846">
        <v>2875403</v>
      </c>
      <c r="D74" s="115">
        <v>11</v>
      </c>
      <c r="E74" s="1287" t="s">
        <v>469</v>
      </c>
      <c r="F74" s="1288"/>
      <c r="G74" s="1288"/>
      <c r="H74" s="1289"/>
    </row>
    <row r="75" spans="1:8" s="845" customFormat="1" ht="25.5" customHeight="1" x14ac:dyDescent="0.25">
      <c r="A75" s="844" t="s">
        <v>482</v>
      </c>
      <c r="B75" s="844">
        <v>1585</v>
      </c>
      <c r="C75" s="846">
        <v>2875403</v>
      </c>
      <c r="D75" s="115">
        <v>11</v>
      </c>
      <c r="E75" s="1287" t="s">
        <v>469</v>
      </c>
      <c r="F75" s="1288"/>
      <c r="G75" s="1288"/>
      <c r="H75" s="1289"/>
    </row>
    <row r="76" spans="1:8" s="845" customFormat="1" ht="25.5" customHeight="1" x14ac:dyDescent="0.25">
      <c r="A76" s="844" t="s">
        <v>483</v>
      </c>
      <c r="B76" s="844">
        <v>1586</v>
      </c>
      <c r="C76" s="846">
        <v>2875403</v>
      </c>
      <c r="D76" s="115">
        <v>11</v>
      </c>
      <c r="E76" s="1287" t="s">
        <v>469</v>
      </c>
      <c r="F76" s="1288"/>
      <c r="G76" s="1288"/>
      <c r="H76" s="1289"/>
    </row>
    <row r="77" spans="1:8" s="845" customFormat="1" ht="25.5" customHeight="1" x14ac:dyDescent="0.25">
      <c r="A77" s="844" t="s">
        <v>470</v>
      </c>
      <c r="B77" s="844">
        <v>1544</v>
      </c>
      <c r="C77" s="846">
        <v>2624840</v>
      </c>
      <c r="D77" s="115">
        <v>11</v>
      </c>
      <c r="E77" s="1287" t="s">
        <v>469</v>
      </c>
      <c r="F77" s="1288"/>
      <c r="G77" s="1288"/>
      <c r="H77" s="1289"/>
    </row>
    <row r="78" spans="1:8" s="845" customFormat="1" ht="25.5" customHeight="1" x14ac:dyDescent="0.25">
      <c r="A78" s="844" t="s">
        <v>293</v>
      </c>
      <c r="B78" s="844">
        <v>1184</v>
      </c>
      <c r="C78" s="846">
        <v>2065690</v>
      </c>
      <c r="D78" s="115">
        <v>7</v>
      </c>
      <c r="E78" s="1287" t="s">
        <v>469</v>
      </c>
      <c r="F78" s="1288"/>
      <c r="G78" s="1288"/>
      <c r="H78" s="1289"/>
    </row>
    <row r="79" spans="1:8" s="845" customFormat="1" ht="25.5" customHeight="1" x14ac:dyDescent="0.25">
      <c r="A79" s="844" t="s">
        <v>423</v>
      </c>
      <c r="B79" s="844">
        <v>1517</v>
      </c>
      <c r="C79" s="846">
        <v>2041749</v>
      </c>
      <c r="D79" s="115">
        <v>10</v>
      </c>
      <c r="E79" s="1287" t="s">
        <v>469</v>
      </c>
      <c r="F79" s="1288"/>
      <c r="G79" s="1288"/>
      <c r="H79" s="1289"/>
    </row>
    <row r="80" spans="1:8" s="845" customFormat="1" ht="25.5" customHeight="1" x14ac:dyDescent="0.25">
      <c r="A80" s="844" t="s">
        <v>280</v>
      </c>
      <c r="B80" s="844">
        <v>1206</v>
      </c>
      <c r="C80" s="846">
        <v>1858220</v>
      </c>
      <c r="D80" s="115">
        <v>7</v>
      </c>
      <c r="E80" s="1287" t="s">
        <v>469</v>
      </c>
      <c r="F80" s="1288"/>
      <c r="G80" s="1288"/>
      <c r="H80" s="1289"/>
    </row>
    <row r="81" spans="1:8" ht="15.75" customHeight="1" x14ac:dyDescent="0.25">
      <c r="A81" s="106" t="s">
        <v>67</v>
      </c>
      <c r="B81" s="112"/>
      <c r="C81" s="112">
        <f>SUM(C27:C80)</f>
        <v>1412991453</v>
      </c>
      <c r="D81" s="113"/>
      <c r="E81" s="1281"/>
      <c r="F81" s="1282"/>
      <c r="G81" s="1282"/>
      <c r="H81" s="1283"/>
    </row>
    <row r="82" spans="1:8" ht="38.25" customHeight="1" x14ac:dyDescent="0.25">
      <c r="A82" s="1271" t="s">
        <v>296</v>
      </c>
      <c r="B82" s="1272"/>
      <c r="C82" s="1272"/>
      <c r="D82" s="1272"/>
      <c r="E82" s="1272"/>
      <c r="F82" s="1272"/>
      <c r="G82" s="1272"/>
      <c r="H82" s="1273"/>
    </row>
    <row r="83" spans="1:8" ht="62.25" customHeight="1" x14ac:dyDescent="0.25">
      <c r="A83" s="111" t="s">
        <v>68</v>
      </c>
      <c r="B83" s="111" t="s">
        <v>297</v>
      </c>
      <c r="C83" s="111" t="s">
        <v>298</v>
      </c>
      <c r="D83" s="111" t="s">
        <v>299</v>
      </c>
      <c r="E83" s="1290" t="s">
        <v>300</v>
      </c>
      <c r="F83" s="1290"/>
      <c r="G83" s="1290"/>
      <c r="H83" s="1290"/>
    </row>
    <row r="84" spans="1:8" ht="32.25" customHeight="1" x14ac:dyDescent="0.25">
      <c r="A84" s="1008" t="s">
        <v>161</v>
      </c>
      <c r="B84" s="1008" t="s">
        <v>424</v>
      </c>
      <c r="C84" s="1008" t="s">
        <v>425</v>
      </c>
      <c r="D84" s="1006">
        <v>1224624391</v>
      </c>
      <c r="E84" s="1284" t="s">
        <v>301</v>
      </c>
      <c r="F84" s="1285"/>
      <c r="G84" s="1285"/>
      <c r="H84" s="1286"/>
    </row>
    <row r="85" spans="1:8" ht="33" customHeight="1" x14ac:dyDescent="0.25">
      <c r="A85" s="1008" t="s">
        <v>162</v>
      </c>
      <c r="B85" s="1008" t="s">
        <v>424</v>
      </c>
      <c r="C85" s="1008" t="s">
        <v>425</v>
      </c>
      <c r="D85" s="1006">
        <v>31891815</v>
      </c>
      <c r="E85" s="1284" t="s">
        <v>302</v>
      </c>
      <c r="F85" s="1285" t="s">
        <v>302</v>
      </c>
      <c r="G85" s="1285" t="s">
        <v>302</v>
      </c>
      <c r="H85" s="1286" t="s">
        <v>302</v>
      </c>
    </row>
    <row r="86" spans="1:8" ht="31.5" customHeight="1" x14ac:dyDescent="0.25">
      <c r="A86" s="1008" t="s">
        <v>163</v>
      </c>
      <c r="B86" s="1008" t="s">
        <v>424</v>
      </c>
      <c r="C86" s="1008" t="s">
        <v>425</v>
      </c>
      <c r="D86" s="1006">
        <v>265248736</v>
      </c>
      <c r="E86" s="1284" t="s">
        <v>426</v>
      </c>
      <c r="F86" s="1285" t="s">
        <v>426</v>
      </c>
      <c r="G86" s="1285" t="s">
        <v>426</v>
      </c>
      <c r="H86" s="1286" t="s">
        <v>426</v>
      </c>
    </row>
    <row r="87" spans="1:8" ht="33" customHeight="1" x14ac:dyDescent="0.25">
      <c r="A87" s="1008" t="s">
        <v>165</v>
      </c>
      <c r="B87" s="1008" t="s">
        <v>424</v>
      </c>
      <c r="C87" s="1008" t="s">
        <v>425</v>
      </c>
      <c r="D87" s="1006">
        <v>394928186</v>
      </c>
      <c r="E87" s="1284" t="s">
        <v>303</v>
      </c>
      <c r="F87" s="1285" t="s">
        <v>303</v>
      </c>
      <c r="G87" s="1285" t="s">
        <v>303</v>
      </c>
      <c r="H87" s="1286" t="s">
        <v>303</v>
      </c>
    </row>
    <row r="88" spans="1:8" ht="42" customHeight="1" x14ac:dyDescent="0.25">
      <c r="A88" s="1008" t="s">
        <v>166</v>
      </c>
      <c r="B88" s="1008" t="s">
        <v>424</v>
      </c>
      <c r="C88" s="1008" t="s">
        <v>425</v>
      </c>
      <c r="D88" s="1006">
        <v>74210062</v>
      </c>
      <c r="E88" s="1284" t="s">
        <v>304</v>
      </c>
      <c r="F88" s="1285" t="s">
        <v>304</v>
      </c>
      <c r="G88" s="1285" t="s">
        <v>304</v>
      </c>
      <c r="H88" s="1286" t="s">
        <v>304</v>
      </c>
    </row>
    <row r="89" spans="1:8" ht="36.75" customHeight="1" x14ac:dyDescent="0.25">
      <c r="A89" s="106" t="s">
        <v>67</v>
      </c>
      <c r="B89" s="112"/>
      <c r="C89" s="112"/>
      <c r="D89" s="113">
        <f>SUM(D84:D88)</f>
        <v>1990903190</v>
      </c>
      <c r="E89" s="1281"/>
      <c r="F89" s="1282"/>
      <c r="G89" s="1282"/>
      <c r="H89" s="1283"/>
    </row>
    <row r="90" spans="1:8" ht="15.75" x14ac:dyDescent="0.25">
      <c r="A90" s="111"/>
      <c r="B90" s="111"/>
      <c r="C90" s="111"/>
      <c r="D90" s="111"/>
      <c r="E90" s="861"/>
      <c r="F90" s="862"/>
      <c r="G90" s="862"/>
      <c r="H90" s="863"/>
    </row>
    <row r="91" spans="1:8" ht="31.5" x14ac:dyDescent="0.25">
      <c r="A91" s="111" t="s">
        <v>69</v>
      </c>
      <c r="B91" s="1280">
        <f>+D89+C81</f>
        <v>3403894643</v>
      </c>
      <c r="C91" s="1280"/>
      <c r="D91" s="1280"/>
      <c r="E91" s="1280"/>
      <c r="F91" s="1280"/>
      <c r="G91" s="1280"/>
      <c r="H91" s="1280"/>
    </row>
    <row r="92" spans="1:8" ht="15.75" customHeight="1" x14ac:dyDescent="0.25">
      <c r="A92" s="1271" t="s">
        <v>70</v>
      </c>
      <c r="B92" s="1272"/>
      <c r="C92" s="1272"/>
      <c r="D92" s="1272"/>
      <c r="E92" s="1272"/>
      <c r="F92" s="1272"/>
      <c r="G92" s="1272"/>
      <c r="H92" s="1273"/>
    </row>
    <row r="93" spans="1:8" ht="31.5" x14ac:dyDescent="0.25">
      <c r="A93" s="106" t="s">
        <v>68</v>
      </c>
      <c r="B93" s="106" t="s">
        <v>71</v>
      </c>
      <c r="C93" s="106" t="s">
        <v>72</v>
      </c>
      <c r="D93" s="106" t="s">
        <v>73</v>
      </c>
      <c r="E93" s="1274" t="s">
        <v>74</v>
      </c>
      <c r="F93" s="1275"/>
      <c r="G93" s="1276"/>
      <c r="H93" s="114" t="s">
        <v>75</v>
      </c>
    </row>
    <row r="94" spans="1:8" ht="57" customHeight="1" x14ac:dyDescent="0.25">
      <c r="A94" s="115">
        <v>1</v>
      </c>
      <c r="B94" s="1014">
        <v>2543101192</v>
      </c>
      <c r="C94" s="1014">
        <v>1614425600</v>
      </c>
      <c r="D94" s="1012">
        <f>C94/B94</f>
        <v>0.6348255449207465</v>
      </c>
      <c r="E94" s="1287" t="s">
        <v>295</v>
      </c>
      <c r="F94" s="1288"/>
      <c r="G94" s="1289"/>
      <c r="H94" s="1013">
        <f>B94-C94</f>
        <v>928675592</v>
      </c>
    </row>
    <row r="95" spans="1:8" ht="55.5" customHeight="1" x14ac:dyDescent="0.25">
      <c r="A95" s="115">
        <v>2</v>
      </c>
      <c r="B95" s="1014">
        <v>212814015</v>
      </c>
      <c r="C95" s="1014">
        <v>168986817</v>
      </c>
      <c r="D95" s="1012">
        <f t="shared" ref="D95:D98" si="0">C95/B95</f>
        <v>0.7940586854676841</v>
      </c>
      <c r="E95" s="1287" t="s">
        <v>295</v>
      </c>
      <c r="F95" s="1288"/>
      <c r="G95" s="1289"/>
      <c r="H95" s="1013">
        <f t="shared" ref="H95:H98" si="1">B95-C95</f>
        <v>43827198</v>
      </c>
    </row>
    <row r="96" spans="1:8" ht="53.25" customHeight="1" x14ac:dyDescent="0.25">
      <c r="A96" s="115">
        <v>3</v>
      </c>
      <c r="B96" s="1014">
        <v>889309278</v>
      </c>
      <c r="C96" s="1014">
        <v>592438076</v>
      </c>
      <c r="D96" s="1012">
        <f t="shared" si="0"/>
        <v>0.66617777488204732</v>
      </c>
      <c r="E96" s="1287" t="s">
        <v>295</v>
      </c>
      <c r="F96" s="1288"/>
      <c r="G96" s="1289"/>
      <c r="H96" s="1013">
        <f t="shared" si="1"/>
        <v>296871202</v>
      </c>
    </row>
    <row r="97" spans="1:9" ht="45.75" customHeight="1" x14ac:dyDescent="0.25">
      <c r="A97" s="115">
        <v>4</v>
      </c>
      <c r="B97" s="1014">
        <v>4341468574</v>
      </c>
      <c r="C97" s="1014">
        <v>3136123865</v>
      </c>
      <c r="D97" s="1012">
        <f t="shared" si="0"/>
        <v>0.72236475090053254</v>
      </c>
      <c r="E97" s="1287" t="s">
        <v>295</v>
      </c>
      <c r="F97" s="1288"/>
      <c r="G97" s="1289"/>
      <c r="H97" s="1013">
        <f t="shared" si="1"/>
        <v>1205344709</v>
      </c>
    </row>
    <row r="98" spans="1:9" ht="54.75" customHeight="1" x14ac:dyDescent="0.25">
      <c r="A98" s="115">
        <v>5</v>
      </c>
      <c r="B98" s="1014">
        <v>228445121</v>
      </c>
      <c r="C98" s="1014">
        <v>89141619</v>
      </c>
      <c r="D98" s="1012">
        <f t="shared" si="0"/>
        <v>0.39021021158074987</v>
      </c>
      <c r="E98" s="1287" t="s">
        <v>295</v>
      </c>
      <c r="F98" s="1288"/>
      <c r="G98" s="1289"/>
      <c r="H98" s="1013">
        <f t="shared" si="1"/>
        <v>139303502</v>
      </c>
      <c r="I98" s="109"/>
    </row>
    <row r="99" spans="1:9" ht="15.75" x14ac:dyDescent="0.25">
      <c r="A99" s="107" t="s">
        <v>76</v>
      </c>
      <c r="B99" s="940">
        <f>SUM(B94:B98)</f>
        <v>8215138180</v>
      </c>
      <c r="C99" s="940">
        <f>SUM(C94:C98)</f>
        <v>5601115977</v>
      </c>
      <c r="D99" s="116">
        <f>+C99/B99</f>
        <v>0.68180423192833017</v>
      </c>
      <c r="E99" s="1277"/>
      <c r="F99" s="1278"/>
      <c r="G99" s="1279"/>
      <c r="H99" s="110">
        <f>SUM(H94:H98)</f>
        <v>2614022203</v>
      </c>
    </row>
    <row r="100" spans="1:9" ht="15.75" x14ac:dyDescent="0.25">
      <c r="A100" s="117" t="s">
        <v>294</v>
      </c>
      <c r="C100" s="109"/>
      <c r="G100" s="118"/>
    </row>
  </sheetData>
  <sheetProtection algorithmName="SHA-512" hashValue="AXnOSIk/vSukU838cT7Usu/1qF84p+2ayLbyZrZ1pF6S4uK0XhaO8po7aQ2FVH3b8DBJNJ1TEL46I99K+yqgKg==" saltValue="aKtwWdgOmOXrAr8oefHlwg==" spinCount="100000" sheet="1" objects="1" scenarios="1"/>
  <mergeCells count="105">
    <mergeCell ref="E77:H77"/>
    <mergeCell ref="E78:H78"/>
    <mergeCell ref="E79:H79"/>
    <mergeCell ref="E80:H80"/>
    <mergeCell ref="E59:H59"/>
    <mergeCell ref="E60:H60"/>
    <mergeCell ref="E61:H61"/>
    <mergeCell ref="E62:H62"/>
    <mergeCell ref="E63:H63"/>
    <mergeCell ref="E64:H64"/>
    <mergeCell ref="E65:H65"/>
    <mergeCell ref="E66:H66"/>
    <mergeCell ref="E67:H67"/>
    <mergeCell ref="E71:H71"/>
    <mergeCell ref="E54:H54"/>
    <mergeCell ref="E55:H55"/>
    <mergeCell ref="E56:H56"/>
    <mergeCell ref="E57:H57"/>
    <mergeCell ref="E58:H58"/>
    <mergeCell ref="E68:H68"/>
    <mergeCell ref="E69:H69"/>
    <mergeCell ref="E70:H70"/>
    <mergeCell ref="E76:H76"/>
    <mergeCell ref="E72:H72"/>
    <mergeCell ref="E73:H73"/>
    <mergeCell ref="E74:H74"/>
    <mergeCell ref="E75:H75"/>
    <mergeCell ref="E37:H37"/>
    <mergeCell ref="E38:H38"/>
    <mergeCell ref="E39:H39"/>
    <mergeCell ref="E40:H40"/>
    <mergeCell ref="E41:H41"/>
    <mergeCell ref="E42:H42"/>
    <mergeCell ref="E52:H52"/>
    <mergeCell ref="E53:H53"/>
    <mergeCell ref="E43:H43"/>
    <mergeCell ref="E44:H44"/>
    <mergeCell ref="E45:H45"/>
    <mergeCell ref="E46:H46"/>
    <mergeCell ref="E47:H47"/>
    <mergeCell ref="E48:H48"/>
    <mergeCell ref="E49:H49"/>
    <mergeCell ref="E50:H50"/>
    <mergeCell ref="E51:H51"/>
    <mergeCell ref="E28:H28"/>
    <mergeCell ref="E29:H29"/>
    <mergeCell ref="E30:H30"/>
    <mergeCell ref="E31:H31"/>
    <mergeCell ref="E32:H32"/>
    <mergeCell ref="E33:H33"/>
    <mergeCell ref="E34:H34"/>
    <mergeCell ref="E35:H35"/>
    <mergeCell ref="E36:H36"/>
    <mergeCell ref="E81:H81"/>
    <mergeCell ref="H1:H3"/>
    <mergeCell ref="A8:B8"/>
    <mergeCell ref="C8:F8"/>
    <mergeCell ref="A21:H21"/>
    <mergeCell ref="G22:H22"/>
    <mergeCell ref="A1:A3"/>
    <mergeCell ref="B1:G1"/>
    <mergeCell ref="B2:G2"/>
    <mergeCell ref="B3:D3"/>
    <mergeCell ref="E3:G3"/>
    <mergeCell ref="A25:H25"/>
    <mergeCell ref="E26:H26"/>
    <mergeCell ref="A14:B14"/>
    <mergeCell ref="C14:F14"/>
    <mergeCell ref="D16:E16"/>
    <mergeCell ref="A15:B15"/>
    <mergeCell ref="C15:F15"/>
    <mergeCell ref="A16:B17"/>
    <mergeCell ref="F16:F17"/>
    <mergeCell ref="D17:E17"/>
    <mergeCell ref="A9:B9"/>
    <mergeCell ref="C9:F9"/>
    <mergeCell ref="E27:H27"/>
    <mergeCell ref="A10:B10"/>
    <mergeCell ref="C10:F10"/>
    <mergeCell ref="G23:H23"/>
    <mergeCell ref="A24:B24"/>
    <mergeCell ref="G24:H24"/>
    <mergeCell ref="A11:B11"/>
    <mergeCell ref="C11:F11"/>
    <mergeCell ref="A12:B12"/>
    <mergeCell ref="C12:F12"/>
    <mergeCell ref="A13:B13"/>
    <mergeCell ref="C13:F13"/>
    <mergeCell ref="A92:H92"/>
    <mergeCell ref="E93:G93"/>
    <mergeCell ref="E99:G99"/>
    <mergeCell ref="A82:H82"/>
    <mergeCell ref="B91:H91"/>
    <mergeCell ref="E89:H89"/>
    <mergeCell ref="E84:H84"/>
    <mergeCell ref="E85:H85"/>
    <mergeCell ref="E86:H86"/>
    <mergeCell ref="E87:H87"/>
    <mergeCell ref="E88:H88"/>
    <mergeCell ref="E94:G94"/>
    <mergeCell ref="E95:G95"/>
    <mergeCell ref="E96:G96"/>
    <mergeCell ref="E97:G97"/>
    <mergeCell ref="E98:G98"/>
    <mergeCell ref="E83:H83"/>
  </mergeCells>
  <dataValidations xWindow="149" yWindow="216" count="29">
    <dataValidation allowBlank="1" showInputMessage="1" showErrorMessage="1" prompt="OBSERVACIONES DEL SALDO POR GIRAR: Describa en qué contratos se encuentra el saldo por girar y la proyección del mismo, para el caso de recurso humano relacionar por meta total contratos y total valor." sqref="E93:G93" xr:uid="{CFA8BC9B-E878-408A-ADF5-AFD5535890B7}"/>
    <dataValidation allowBlank="1" showInputMessage="1" showErrorMessage="1" prompt="PROYECCIÓN RESERVAS A CONSTITUIR: Relacione los recursos que serán constituido como reservas presupuestales." sqref="H93" xr:uid="{B89B51CE-7430-40DE-B13E-290D23A02941}"/>
    <dataValidation allowBlank="1" showInputMessage="1" showErrorMessage="1" prompt="Modificaciones: Relacione la modificacion realizada al presupuesto total al proyecto de inversión para la vigencia del reporte. Debe coincidir con BOGDATA. " sqref="B22" xr:uid="{00000000-0002-0000-0600-000007000000}"/>
    <dataValidation allowBlank="1" showInputMessage="1" showErrorMessage="1" prompt="Apropiación vigente: Relacione el total del presupuesto actual sumando las adiciones o restando las diminuciones. Debe coincidir con BOGDATA." sqref="C22" xr:uid="{00000000-0002-0000-0600-000008000000}"/>
    <dataValidation allowBlank="1" showInputMessage="1" showErrorMessage="1" prompt="Presupuesto comprometido: Relacione el total del presupuesto que cuenta con contrato firmado. Debe coincidir con PREDIS y herramienta financiera." sqref="C24" xr:uid="{00000000-0002-0000-0600-000009000000}"/>
    <dataValidation allowBlank="1" showInputMessage="1" showErrorMessage="1" prompt="CDPs sin CRP: Relacione el total del presupuesto que cuenta con CDP pero sin registro presupuestal (CRP). Debe coincidir con BOGDATA." sqref="E22" xr:uid="{00000000-0002-0000-0600-00000A000000}"/>
    <dataValidation allowBlank="1" showInputMessage="1" showErrorMessage="1" prompt="Presupuesto Disponible : Relacione el total del presupuesto que no cuenta con expedición de disponibilidad presupuestal (CDP). Debe coincidir con BOGDATA " sqref="F22" xr:uid="{00000000-0002-0000-0600-00000B000000}"/>
    <dataValidation allowBlank="1" showInputMessage="1" showErrorMessage="1" prompt="Giros de vigencia: Relacione el total del presupuesto girado. Debe coincidir con BOGDATA " sqref="G22:H22" xr:uid="{00000000-0002-0000-0600-00000C000000}"/>
    <dataValidation allowBlank="1" showInputMessage="1" showErrorMessage="1" prompt="MES EXPEDICIÓN CDP: Relacione el mes de expedición del CDP por el Equipo Financiero." sqref="D26:D80" xr:uid="{00000000-0002-0000-0600-00000E000000}"/>
    <dataValidation allowBlank="1" showInputMessage="1" showErrorMessage="1" prompt="VALOR COMPROMETIDO: Relacione por meta el presupuesto que cuenta con contrato firmado. Debe coincidir con herramienta financiera." sqref="B93" xr:uid="{74577C60-F8D9-41F9-9FE2-B0A73CA93111}"/>
    <dataValidation allowBlank="1" showInputMessage="1" showErrorMessage="1" prompt="VALOR GIRADO: Relacione por meta los giros realizados en el periodo. Debe coincidir con herramienta financiera.  " sqref="C93" xr:uid="{4F4E0551-BB0B-4D0D-9046-DCC75C95EABD}"/>
    <dataValidation allowBlank="1" showInputMessage="1" showErrorMessage="1" prompt="%DE GIROS: Ya se encuentra formulado, es la división entre “Valor girado” y “Valor comprometido”." sqref="D93" xr:uid="{0B17ED45-3636-4565-A5D7-BD7326526070}"/>
    <dataValidation allowBlank="1" showInputMessage="1" showErrorMessage="1" prompt="ESTADO Y OBSERVACIONES: Relacione el estado actual del proceso, mencionar para cuándo se tiene proyectada su adjudicación." sqref="E26:E80" xr:uid="{00000000-0002-0000-0600-000013000000}"/>
    <dataValidation allowBlank="1" showInputMessage="1" showErrorMessage="1" prompt="CDPs sin CRP: Relacione el total del presupuesto que cuenta con registro presupuestal (CRP). Debe coincidir con BOGDATA." sqref="D24" xr:uid="{79697780-392D-49DA-A6A9-E0F248313D9F}"/>
    <dataValidation allowBlank="1" showInputMessage="1" showErrorMessage="1" prompt="Presupuesto Disponible : Relacione el total del presupuesto que no cuenta con expedición de disponibilidad presupuestal (CDP). Debe coincidir con BOGDATA. " sqref="E24:F24" xr:uid="{C34A84D4-2598-46D3-8460-65E420E840B7}"/>
    <dataValidation allowBlank="1" showInputMessage="1" showErrorMessage="1" prompt="CODIGO Y OBJETO A CONTRATAR: Colocar el codigo PAA y el OBJETO a contratar_x000a_" sqref="A26:A80" xr:uid="{418979D5-A2C9-4082-8D10-79B021482D6A}"/>
    <dataValidation allowBlank="1" showInputMessage="1" showErrorMessage="1" prompt="No CDP: Relacione el numero del CDP expedido por el equipo Financiero." sqref="B26:B80" xr:uid="{8BCBF945-EBD4-4C80-91BC-D1925C816AF4}"/>
    <dataValidation allowBlank="1" showInputMessage="1" showErrorMessage="1" prompt="TOTAL VALOR CDP: Relacione el valor total del CDP expedido por_x000a_el equipo Financiero." sqref="C26:C80" xr:uid="{16EEA2BE-4A98-4C6C-964E-15772A5D3EF8}"/>
    <dataValidation allowBlank="1" showInputMessage="1" showErrorMessage="1" prompt="Apropiación inicial: Relacione el presupuesto asignado para la vigencia del reporte. Debe coincidir con BOGDATA." sqref="A22" xr:uid="{413033D0-FAF9-4DDD-BE5C-5AE6DF426F26}"/>
    <dataValidation allowBlank="1" showInputMessage="1" showErrorMessage="1" prompt="Presupuesto comprometido: Relacione el total del presupuesto que cuenta con contrato firmado. Debe coincidir con BOGDATA." sqref="D22" xr:uid="{FA5AEB91-58F0-4B39-BD49-255B8A500804}"/>
    <dataValidation type="list" allowBlank="1" showInputMessage="1" showErrorMessage="1" sqref="T16 G9:U9 G6:J6" xr:uid="{00000000-0002-0000-0600-000014000000}"/>
    <dataValidation allowBlank="1" showInputMessage="1" showErrorMessage="1" prompt="ESTADO Y OBSERVACIONES: Describa por qué no se han utilizado los recursos, en qué serán destinados y para cuándo se proyecta iniciar el proceso precontractual y contractual, mencionar la modalidad de contratación." sqref="E81 E90:H90 F83:H83 E83:E89" xr:uid="{00000000-0002-0000-0600-000002000000}"/>
    <dataValidation allowBlank="1" showInputMessage="1" showErrorMessage="1" prompt="FUENTE: Relacione la fuente de financiación asociada al concepto de gasto y meta. Debe coincidir con herramienta financiera. " sqref="B84:B88" xr:uid="{C7A10614-1A85-4148-8FCC-8F078F1F1444}"/>
    <dataValidation allowBlank="1" showInputMessage="1" showErrorMessage="1" prompt="CONCEPTO DE GASTO: Relacione el concepto de gasto asociado a la meta. Debe coincidir con herramienta financiera." sqref="B84:B88" xr:uid="{FF46A600-1802-45FE-9697-BF12AA64BAC3}"/>
    <dataValidation allowBlank="1" showInputMessage="1" showErrorMessage="1" prompt="VALOR: Relacione por fuente el recurso disponible o que no cuenta con CDP asociado. Debe coincidir con herramienta financiera." sqref="D84:D88" xr:uid="{DE6FBAF4-2A8D-4C30-AA4D-B5F44714C4F0}"/>
    <dataValidation allowBlank="1" showInputMessage="1" showErrorMessage="1" prompt="NÚMERO Y DESCRIPCIÓN DE LA META: Relacione el número y descripción de la meta relacionados con los recursos disponibles. Debe coincidir con herramienta financiera." sqref="A90 A83:A88" xr:uid="{0C68F086-E099-4BAC-8004-972D9BAC5DAE}"/>
    <dataValidation allowBlank="1" showInputMessage="1" showErrorMessage="1" prompt="CODIGO: Relacione la linea PAA del proceso pendiente de CDP no relacionar la que se encuentra &quot;CON PROCESO&quot; ya que el valor debe coincidir con el presupuesto disponible." sqref="B90 B83" xr:uid="{10471CF6-023F-434A-92D0-6F37DB1FDB27}"/>
    <dataValidation allowBlank="1" showInputMessage="1" showErrorMessage="1" prompt="Fecha estimada de inicio de proceso: Relacionar la fecha estimada de inicio del proceso de la linea PAA._x000a_" sqref="C90 C83" xr:uid="{1F152A92-F0F0-44CC-9129-F7A037A2AF3D}"/>
    <dataValidation allowBlank="1" showInputMessage="1" showErrorMessage="1" prompt="VALOR: Relacione por fuente el recurso disponible o que no cuenta con CDP asociado. Debe coincidir con el presupuesto disponible." sqref="D90 D83" xr:uid="{D6BFCB26-8C4D-471E-9044-DFEB2D3A8A2B}"/>
  </dataValidations>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 r:id="rId4">
          <objectPr defaultSize="0" autoPict="0" r:id="rId5">
            <anchor moveWithCells="1" sizeWithCells="1">
              <from>
                <xdr:col>7</xdr:col>
                <xdr:colOff>133350</xdr:colOff>
                <xdr:row>1</xdr:row>
                <xdr:rowOff>9525</xdr:rowOff>
              </from>
              <to>
                <xdr:col>7</xdr:col>
                <xdr:colOff>1400175</xdr:colOff>
                <xdr:row>1</xdr:row>
                <xdr:rowOff>400050</xdr:rowOff>
              </to>
            </anchor>
          </objectPr>
        </oleObject>
      </mc:Choice>
      <mc:Fallback>
        <oleObject progId="PBrush" shapeId="6145"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3C528-347F-4B13-9F18-AB7B16F93D51}">
  <dimension ref="A1:HN91"/>
  <sheetViews>
    <sheetView tabSelected="1" view="pageBreakPreview" zoomScale="70" zoomScaleNormal="70" zoomScaleSheetLayoutView="70" workbookViewId="0">
      <selection activeCell="A8" sqref="A8:B8"/>
    </sheetView>
  </sheetViews>
  <sheetFormatPr baseColWidth="10" defaultColWidth="11.42578125" defaultRowHeight="38.25" customHeight="1" x14ac:dyDescent="0.25"/>
  <cols>
    <col min="1" max="1" width="23.140625" style="179" customWidth="1"/>
    <col min="2" max="2" width="26.140625" style="179" customWidth="1"/>
    <col min="3" max="3" width="44.140625" style="165" customWidth="1"/>
    <col min="4" max="4" width="10.7109375" style="164" customWidth="1"/>
    <col min="5" max="5" width="57.85546875" style="165" customWidth="1"/>
    <col min="6" max="6" width="48.42578125" style="166" customWidth="1"/>
    <col min="7" max="7" width="16.140625" style="166" customWidth="1"/>
    <col min="8" max="8" width="21" style="298" customWidth="1"/>
    <col min="9" max="9" width="21.7109375" style="299" customWidth="1"/>
    <col min="10" max="10" width="28.85546875" style="276" customWidth="1"/>
    <col min="11" max="11" width="74.5703125" style="166" customWidth="1"/>
    <col min="12" max="12" width="36.42578125" style="482" customWidth="1"/>
    <col min="13" max="13" width="18.140625" style="166" customWidth="1"/>
    <col min="14" max="14" width="17.140625" style="166" customWidth="1"/>
    <col min="15" max="15" width="24.42578125" style="166" customWidth="1"/>
    <col min="16" max="16" width="27.28515625" style="166" customWidth="1"/>
    <col min="17" max="17" width="22.140625" style="166" customWidth="1"/>
    <col min="18" max="18" width="23.7109375" style="490" customWidth="1"/>
    <col min="19" max="19" width="75.28515625" style="166" customWidth="1"/>
    <col min="20" max="20" width="27.140625" style="277" customWidth="1"/>
    <col min="21" max="21" width="14.85546875" style="166" hidden="1" customWidth="1"/>
    <col min="22" max="22" width="13.7109375" style="166" hidden="1" customWidth="1"/>
    <col min="23" max="26" width="13.42578125" style="166" hidden="1" customWidth="1"/>
    <col min="27" max="27" width="21.7109375" style="166" hidden="1" customWidth="1"/>
    <col min="28" max="28" width="13.42578125" style="166" hidden="1" customWidth="1"/>
    <col min="29" max="32" width="13.42578125" style="623" hidden="1" customWidth="1"/>
    <col min="33" max="36" width="13.42578125" style="166" hidden="1" customWidth="1"/>
    <col min="37" max="38" width="13.42578125" style="623" hidden="1" customWidth="1"/>
    <col min="39" max="44" width="13.42578125" style="166" hidden="1" customWidth="1"/>
    <col min="45" max="46" width="13.42578125" style="623" hidden="1" customWidth="1"/>
    <col min="47" max="52" width="13.42578125" style="166" hidden="1" customWidth="1"/>
    <col min="53" max="54" width="13.42578125" style="623" hidden="1" customWidth="1"/>
    <col min="55" max="59" width="13.42578125" style="166" hidden="1" customWidth="1"/>
    <col min="60" max="60" width="12.140625" style="166" hidden="1" customWidth="1"/>
    <col min="61" max="61" width="11.85546875" style="623" hidden="1" customWidth="1"/>
    <col min="62" max="62" width="14.5703125" style="623" hidden="1" customWidth="1"/>
    <col min="63" max="63" width="17.7109375" style="166" hidden="1" customWidth="1"/>
    <col min="64" max="67" width="13.42578125" style="166" hidden="1" customWidth="1"/>
    <col min="68" max="68" width="30.28515625" style="166" hidden="1" customWidth="1"/>
    <col min="69" max="69" width="19.85546875" style="623" customWidth="1"/>
    <col min="70" max="70" width="18.140625" style="623" customWidth="1"/>
    <col min="71" max="71" width="12.42578125" style="276" customWidth="1"/>
    <col min="72" max="74" width="13.42578125" style="166" customWidth="1"/>
    <col min="75" max="75" width="63" style="166" customWidth="1"/>
    <col min="76" max="76" width="36" style="166" customWidth="1"/>
    <col min="77" max="78" width="13.42578125" style="623" customWidth="1"/>
    <col min="79" max="79" width="10.7109375" style="166" customWidth="1"/>
    <col min="80" max="82" width="13.42578125" style="166" customWidth="1"/>
    <col min="83" max="83" width="60" style="166" customWidth="1"/>
    <col min="84" max="84" width="48.42578125" style="166" customWidth="1"/>
    <col min="85" max="85" width="11.85546875" style="623" customWidth="1"/>
    <col min="86" max="86" width="11.140625" style="623" customWidth="1"/>
    <col min="87" max="87" width="12.7109375" style="166" customWidth="1"/>
    <col min="88" max="89" width="13.42578125" style="166" customWidth="1"/>
    <col min="90" max="90" width="12.7109375" style="166" customWidth="1"/>
    <col min="91" max="91" width="41.7109375" style="166" customWidth="1"/>
    <col min="92" max="92" width="32.7109375" style="166" customWidth="1"/>
    <col min="93" max="94" width="13.42578125" style="623" customWidth="1"/>
    <col min="95" max="98" width="13.42578125" style="166" customWidth="1"/>
    <col min="99" max="99" width="45.7109375" style="166" customWidth="1"/>
    <col min="100" max="100" width="46.7109375" style="166" customWidth="1"/>
    <col min="101" max="102" width="13.42578125" style="623" customWidth="1"/>
    <col min="103" max="106" width="13.42578125" style="166" customWidth="1"/>
    <col min="107" max="107" width="36.28515625" style="166" customWidth="1"/>
    <col min="108" max="108" width="36.85546875" style="166" customWidth="1"/>
    <col min="109" max="109" width="26.85546875" style="623" customWidth="1"/>
    <col min="110" max="110" width="13.42578125" style="623" customWidth="1"/>
    <col min="111" max="111" width="13" style="166" customWidth="1"/>
    <col min="112" max="114" width="13.42578125" style="166" customWidth="1"/>
    <col min="115" max="115" width="51" style="166" customWidth="1"/>
    <col min="116" max="116" width="25.42578125" style="166" customWidth="1"/>
    <col min="117" max="118" width="28" style="166" customWidth="1"/>
    <col min="119" max="121" width="14.28515625" style="166" customWidth="1"/>
    <col min="122" max="122" width="18.28515625" style="166" customWidth="1"/>
    <col min="123" max="123" width="24.7109375" style="166" customWidth="1"/>
    <col min="124" max="154" width="14.28515625" style="166" customWidth="1"/>
    <col min="155" max="155" width="12.42578125" style="166" hidden="1" customWidth="1"/>
    <col min="156" max="156" width="11.42578125" style="166"/>
    <col min="157" max="222" width="0" style="166" hidden="1" customWidth="1"/>
    <col min="223" max="360" width="0" style="165" hidden="1" customWidth="1"/>
    <col min="361" max="16384" width="11.42578125" style="165"/>
  </cols>
  <sheetData>
    <row r="1" spans="1:222" s="166" customFormat="1" ht="29.25" customHeight="1" x14ac:dyDescent="0.25">
      <c r="A1" s="1479"/>
      <c r="B1" s="1482" t="s">
        <v>11</v>
      </c>
      <c r="C1" s="1483"/>
      <c r="D1" s="1483"/>
      <c r="E1" s="1483"/>
      <c r="F1" s="1483"/>
      <c r="G1" s="1483"/>
      <c r="H1" s="1483"/>
      <c r="I1" s="1483"/>
      <c r="J1" s="1483"/>
      <c r="K1" s="1483"/>
      <c r="L1" s="1483"/>
      <c r="M1" s="1483"/>
      <c r="N1" s="1483"/>
      <c r="O1" s="1483"/>
      <c r="P1" s="1483"/>
      <c r="Q1" s="1483"/>
      <c r="R1" s="1483"/>
      <c r="S1" s="1483"/>
      <c r="T1" s="1483"/>
      <c r="U1" s="1483"/>
      <c r="V1" s="1483"/>
      <c r="W1" s="1483"/>
      <c r="X1" s="1483"/>
      <c r="Y1" s="1483"/>
      <c r="Z1" s="1484"/>
      <c r="AA1" s="278"/>
      <c r="AB1" s="1485"/>
      <c r="AC1" s="1486"/>
      <c r="AD1" s="585"/>
      <c r="AE1" s="585"/>
      <c r="AF1" s="585"/>
      <c r="AG1" s="164"/>
      <c r="AH1" s="164"/>
      <c r="AI1" s="164"/>
      <c r="AJ1" s="164"/>
      <c r="AK1" s="585"/>
      <c r="AL1" s="585"/>
      <c r="AM1" s="164"/>
      <c r="AN1" s="164"/>
      <c r="AO1" s="164"/>
      <c r="AP1" s="164"/>
      <c r="AQ1" s="164"/>
      <c r="AR1" s="164"/>
      <c r="AS1" s="585"/>
      <c r="AT1" s="661"/>
      <c r="AU1" s="164"/>
      <c r="AV1" s="164"/>
      <c r="AW1" s="164"/>
      <c r="AX1" s="164"/>
      <c r="AY1" s="164"/>
      <c r="AZ1" s="164"/>
      <c r="BA1" s="585"/>
      <c r="BB1" s="585"/>
      <c r="BC1" s="164"/>
      <c r="BD1" s="164"/>
      <c r="BE1" s="164"/>
      <c r="BF1" s="164"/>
      <c r="BG1" s="164"/>
      <c r="BH1" s="164"/>
      <c r="BI1" s="585"/>
      <c r="BJ1" s="585"/>
      <c r="BK1" s="164"/>
      <c r="BL1" s="164"/>
      <c r="BM1" s="164"/>
      <c r="BN1" s="164"/>
      <c r="BO1" s="164"/>
      <c r="BP1" s="164"/>
      <c r="BQ1" s="585"/>
      <c r="BR1" s="585"/>
      <c r="BS1" s="164"/>
      <c r="BT1" s="164"/>
      <c r="BU1" s="164"/>
      <c r="BV1" s="164"/>
      <c r="BW1" s="164"/>
      <c r="BX1" s="164"/>
      <c r="BY1" s="585"/>
      <c r="BZ1" s="585"/>
      <c r="CA1" s="164"/>
      <c r="CB1" s="164"/>
      <c r="CC1" s="164"/>
      <c r="CD1" s="164"/>
      <c r="CE1" s="164"/>
      <c r="CF1" s="164"/>
      <c r="CG1" s="585"/>
      <c r="CH1" s="585"/>
      <c r="CI1" s="164"/>
      <c r="CJ1" s="164"/>
      <c r="CK1" s="164"/>
      <c r="CL1" s="164"/>
      <c r="CM1" s="164"/>
      <c r="CN1" s="164"/>
      <c r="CO1" s="585"/>
      <c r="CP1" s="585"/>
      <c r="CQ1" s="164"/>
      <c r="CR1" s="164"/>
      <c r="CS1" s="164"/>
      <c r="CT1" s="164"/>
      <c r="CU1" s="164"/>
      <c r="CV1" s="164"/>
      <c r="CW1" s="585"/>
      <c r="CX1" s="585"/>
      <c r="CY1" s="164"/>
      <c r="CZ1" s="164"/>
      <c r="DA1" s="164"/>
      <c r="DB1" s="164"/>
      <c r="DC1" s="164"/>
      <c r="DD1" s="164"/>
      <c r="DE1" s="585"/>
      <c r="DF1" s="585"/>
      <c r="DG1" s="164"/>
      <c r="DH1" s="164"/>
      <c r="DI1" s="164"/>
      <c r="DJ1" s="164"/>
      <c r="DK1" s="164"/>
      <c r="DL1" s="164"/>
      <c r="DM1" s="164"/>
      <c r="DN1" s="164"/>
      <c r="DO1" s="164"/>
      <c r="DP1" s="164"/>
      <c r="DQ1" s="164"/>
      <c r="DR1" s="164"/>
      <c r="DS1" s="164"/>
      <c r="DT1" s="164"/>
      <c r="DU1" s="164"/>
      <c r="DV1" s="164"/>
      <c r="DW1" s="164"/>
      <c r="DX1" s="165"/>
      <c r="DY1" s="165"/>
      <c r="DZ1" s="165"/>
      <c r="EA1" s="165"/>
      <c r="EB1" s="165"/>
      <c r="EC1" s="165"/>
      <c r="ED1" s="165"/>
      <c r="EE1" s="165"/>
      <c r="EF1" s="165"/>
      <c r="EG1" s="165"/>
      <c r="EH1" s="165"/>
      <c r="EI1" s="165"/>
      <c r="EJ1" s="165"/>
      <c r="EK1" s="165"/>
      <c r="EL1" s="165"/>
      <c r="EM1" s="165"/>
      <c r="EN1" s="165"/>
      <c r="EO1" s="165"/>
      <c r="EP1" s="165"/>
      <c r="EQ1" s="165"/>
      <c r="ER1" s="165"/>
      <c r="ES1" s="165"/>
      <c r="ET1" s="165"/>
      <c r="EU1" s="165"/>
      <c r="EV1" s="165"/>
      <c r="EW1" s="165"/>
      <c r="EX1" s="165"/>
    </row>
    <row r="2" spans="1:222" s="166" customFormat="1" ht="29.25" customHeight="1" x14ac:dyDescent="0.25">
      <c r="A2" s="1480"/>
      <c r="B2" s="1482" t="s">
        <v>1</v>
      </c>
      <c r="C2" s="1483"/>
      <c r="D2" s="1483"/>
      <c r="E2" s="1483"/>
      <c r="F2" s="1483"/>
      <c r="G2" s="1483"/>
      <c r="H2" s="1483"/>
      <c r="I2" s="1483"/>
      <c r="J2" s="1483"/>
      <c r="K2" s="1483"/>
      <c r="L2" s="1483"/>
      <c r="M2" s="1483"/>
      <c r="N2" s="1483"/>
      <c r="O2" s="1483"/>
      <c r="P2" s="1483"/>
      <c r="Q2" s="1483"/>
      <c r="R2" s="1483"/>
      <c r="S2" s="1483"/>
      <c r="T2" s="1483"/>
      <c r="U2" s="1483"/>
      <c r="V2" s="1483"/>
      <c r="W2" s="1483"/>
      <c r="X2" s="1483"/>
      <c r="Y2" s="1483"/>
      <c r="Z2" s="1484"/>
      <c r="AA2" s="279"/>
      <c r="AB2" s="1487"/>
      <c r="AC2" s="1488"/>
      <c r="AD2" s="585"/>
      <c r="AE2" s="585"/>
      <c r="AF2" s="585"/>
      <c r="AG2" s="164"/>
      <c r="AH2" s="164"/>
      <c r="AI2" s="164"/>
      <c r="AJ2" s="164"/>
      <c r="AK2" s="585"/>
      <c r="AL2" s="585"/>
      <c r="AM2" s="164"/>
      <c r="AN2" s="164"/>
      <c r="AO2" s="164"/>
      <c r="AP2" s="164"/>
      <c r="AQ2" s="164"/>
      <c r="AR2" s="164"/>
      <c r="AS2" s="585"/>
      <c r="AT2" s="661"/>
      <c r="AU2" s="164"/>
      <c r="AV2" s="164"/>
      <c r="AW2" s="164"/>
      <c r="AX2" s="164"/>
      <c r="AY2" s="164"/>
      <c r="AZ2" s="164"/>
      <c r="BA2" s="585"/>
      <c r="BB2" s="585"/>
      <c r="BC2" s="164"/>
      <c r="BD2" s="164"/>
      <c r="BE2" s="164"/>
      <c r="BF2" s="164"/>
      <c r="BG2" s="164"/>
      <c r="BH2" s="164"/>
      <c r="BI2" s="585"/>
      <c r="BJ2" s="585"/>
      <c r="BK2" s="164"/>
      <c r="BL2" s="164"/>
      <c r="BM2" s="164"/>
      <c r="BN2" s="164"/>
      <c r="BO2" s="164"/>
      <c r="BP2" s="164"/>
      <c r="BQ2" s="585"/>
      <c r="BR2" s="585"/>
      <c r="BS2" s="164"/>
      <c r="BT2" s="164"/>
      <c r="BU2" s="164"/>
      <c r="BV2" s="164"/>
      <c r="BW2" s="164"/>
      <c r="BX2" s="164"/>
      <c r="BY2" s="585"/>
      <c r="BZ2" s="585"/>
      <c r="CA2" s="164"/>
      <c r="CB2" s="164"/>
      <c r="CC2" s="164"/>
      <c r="CD2" s="164"/>
      <c r="CE2" s="164"/>
      <c r="CF2" s="164"/>
      <c r="CG2" s="585"/>
      <c r="CH2" s="585"/>
      <c r="CI2" s="164"/>
      <c r="CJ2" s="164"/>
      <c r="CK2" s="164"/>
      <c r="CL2" s="164"/>
      <c r="CM2" s="164"/>
      <c r="CN2" s="164"/>
      <c r="CO2" s="585"/>
      <c r="CP2" s="585"/>
      <c r="CQ2" s="164"/>
      <c r="CR2" s="164"/>
      <c r="CS2" s="164"/>
      <c r="CT2" s="164"/>
      <c r="CU2" s="164"/>
      <c r="CV2" s="164"/>
      <c r="CW2" s="585"/>
      <c r="CX2" s="585"/>
      <c r="CY2" s="164"/>
      <c r="CZ2" s="164"/>
      <c r="DA2" s="164"/>
      <c r="DB2" s="164"/>
      <c r="DC2" s="164"/>
      <c r="DD2" s="164"/>
      <c r="DE2" s="585"/>
      <c r="DF2" s="585"/>
      <c r="DG2" s="164"/>
      <c r="DH2" s="164"/>
      <c r="DI2" s="164"/>
      <c r="DJ2" s="164"/>
      <c r="DK2" s="164"/>
      <c r="DL2" s="164"/>
      <c r="DM2" s="164"/>
      <c r="DN2" s="164"/>
      <c r="DO2" s="164"/>
      <c r="DP2" s="164"/>
      <c r="DQ2" s="164"/>
      <c r="DR2" s="164"/>
      <c r="DS2" s="164"/>
      <c r="DT2" s="164"/>
      <c r="DU2" s="164"/>
      <c r="DV2" s="164"/>
      <c r="DW2" s="164"/>
      <c r="DX2" s="165"/>
      <c r="DY2" s="165"/>
      <c r="DZ2" s="165"/>
      <c r="EA2" s="165"/>
      <c r="EB2" s="165"/>
      <c r="EC2" s="165"/>
      <c r="ED2" s="165"/>
      <c r="EE2" s="165"/>
      <c r="EF2" s="165"/>
      <c r="EG2" s="165"/>
      <c r="EH2" s="165"/>
      <c r="EI2" s="165"/>
      <c r="EJ2" s="165"/>
      <c r="EK2" s="165"/>
      <c r="EL2" s="165"/>
      <c r="EM2" s="165"/>
      <c r="EN2" s="165"/>
      <c r="EO2" s="165"/>
      <c r="EP2" s="165"/>
      <c r="EQ2" s="165"/>
      <c r="ER2" s="165"/>
      <c r="ES2" s="165"/>
      <c r="ET2" s="165"/>
      <c r="EU2" s="165"/>
      <c r="EV2" s="165"/>
      <c r="EW2" s="165"/>
      <c r="EX2" s="165"/>
    </row>
    <row r="3" spans="1:222" s="166" customFormat="1" ht="29.25" customHeight="1" x14ac:dyDescent="0.25">
      <c r="A3" s="1481"/>
      <c r="B3" s="1482" t="s">
        <v>2</v>
      </c>
      <c r="C3" s="1483"/>
      <c r="D3" s="1483"/>
      <c r="E3" s="1483"/>
      <c r="F3" s="1483"/>
      <c r="G3" s="1483"/>
      <c r="H3" s="1483"/>
      <c r="I3" s="1483"/>
      <c r="J3" s="1483"/>
      <c r="K3" s="1484"/>
      <c r="L3" s="1491" t="s">
        <v>143</v>
      </c>
      <c r="M3" s="1492"/>
      <c r="N3" s="1492"/>
      <c r="O3" s="1492"/>
      <c r="P3" s="1492"/>
      <c r="Q3" s="1492"/>
      <c r="R3" s="1492"/>
      <c r="S3" s="1492"/>
      <c r="T3" s="1492"/>
      <c r="U3" s="1492"/>
      <c r="V3" s="1492"/>
      <c r="W3" s="1492"/>
      <c r="X3" s="1492"/>
      <c r="Y3" s="1492"/>
      <c r="Z3" s="1493"/>
      <c r="AA3" s="280"/>
      <c r="AB3" s="1489"/>
      <c r="AC3" s="1490"/>
      <c r="AD3" s="585"/>
      <c r="AE3" s="585"/>
      <c r="AF3" s="585"/>
      <c r="AG3" s="164"/>
      <c r="AH3" s="164"/>
      <c r="AI3" s="164"/>
      <c r="AJ3" s="164"/>
      <c r="AK3" s="585"/>
      <c r="AL3" s="585"/>
      <c r="AM3" s="164"/>
      <c r="AN3" s="164"/>
      <c r="AO3" s="164"/>
      <c r="AP3" s="164"/>
      <c r="AQ3" s="164"/>
      <c r="AR3" s="164"/>
      <c r="AS3" s="585"/>
      <c r="AT3" s="661"/>
      <c r="AU3" s="164"/>
      <c r="AV3" s="164"/>
      <c r="AW3" s="164"/>
      <c r="AX3" s="164"/>
      <c r="AY3" s="164"/>
      <c r="AZ3" s="164"/>
      <c r="BA3" s="585"/>
      <c r="BB3" s="585"/>
      <c r="BC3" s="164"/>
      <c r="BD3" s="164"/>
      <c r="BE3" s="164"/>
      <c r="BF3" s="164"/>
      <c r="BG3" s="164"/>
      <c r="BH3" s="164"/>
      <c r="BI3" s="585"/>
      <c r="BJ3" s="585"/>
      <c r="BK3" s="164"/>
      <c r="BL3" s="164"/>
      <c r="BM3" s="164"/>
      <c r="BN3" s="164"/>
      <c r="BO3" s="164"/>
      <c r="BP3" s="164"/>
      <c r="BQ3" s="585"/>
      <c r="BR3" s="585"/>
      <c r="BS3" s="164"/>
      <c r="BT3" s="164"/>
      <c r="BU3" s="164"/>
      <c r="BV3" s="164"/>
      <c r="BW3" s="164"/>
      <c r="BX3" s="164"/>
      <c r="BY3" s="585"/>
      <c r="BZ3" s="585"/>
      <c r="CA3" s="164"/>
      <c r="CB3" s="164"/>
      <c r="CC3" s="164"/>
      <c r="CD3" s="164"/>
      <c r="CE3" s="164"/>
      <c r="CF3" s="164"/>
      <c r="CG3" s="585"/>
      <c r="CH3" s="585"/>
      <c r="CI3" s="164"/>
      <c r="CJ3" s="164"/>
      <c r="CK3" s="164"/>
      <c r="CL3" s="164"/>
      <c r="CM3" s="164"/>
      <c r="CN3" s="164"/>
      <c r="CO3" s="585"/>
      <c r="CP3" s="585"/>
      <c r="CQ3" s="164"/>
      <c r="CR3" s="164"/>
      <c r="CS3" s="164"/>
      <c r="CT3" s="164"/>
      <c r="CU3" s="164"/>
      <c r="CV3" s="164"/>
      <c r="CW3" s="585"/>
      <c r="CX3" s="585"/>
      <c r="CY3" s="164"/>
      <c r="CZ3" s="164"/>
      <c r="DA3" s="164"/>
      <c r="DB3" s="164"/>
      <c r="DC3" s="164"/>
      <c r="DD3" s="164"/>
      <c r="DE3" s="585"/>
      <c r="DF3" s="585"/>
      <c r="DG3" s="164"/>
      <c r="DH3" s="164"/>
      <c r="DI3" s="164"/>
      <c r="DJ3" s="164"/>
      <c r="DK3" s="164"/>
      <c r="DL3" s="164"/>
      <c r="DM3" s="164"/>
      <c r="DN3" s="164"/>
      <c r="DO3" s="164"/>
      <c r="DP3" s="164"/>
      <c r="DQ3" s="164"/>
      <c r="DR3" s="164"/>
      <c r="DS3" s="164"/>
      <c r="DT3" s="164"/>
      <c r="DU3" s="164"/>
      <c r="DV3" s="164"/>
      <c r="DW3" s="164"/>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row>
    <row r="4" spans="1:222" s="170" customFormat="1" ht="18.75" customHeight="1" x14ac:dyDescent="0.25">
      <c r="A4" s="167"/>
      <c r="B4" s="167"/>
      <c r="C4" s="167"/>
      <c r="D4" s="168"/>
      <c r="E4" s="167"/>
      <c r="F4" s="169"/>
      <c r="G4" s="169"/>
      <c r="H4" s="281"/>
      <c r="I4" s="282"/>
      <c r="L4" s="480"/>
      <c r="M4" s="171"/>
      <c r="N4" s="171"/>
      <c r="O4" s="171"/>
      <c r="P4" s="172"/>
      <c r="Q4" s="172"/>
      <c r="R4" s="483"/>
      <c r="S4" s="172"/>
      <c r="AC4" s="586"/>
      <c r="AD4" s="586"/>
      <c r="AE4" s="586"/>
      <c r="AF4" s="586"/>
      <c r="AK4" s="586"/>
      <c r="AL4" s="586"/>
      <c r="AS4" s="586"/>
      <c r="AT4" s="586"/>
      <c r="BA4" s="586"/>
      <c r="BB4" s="586"/>
      <c r="BI4" s="586"/>
      <c r="BJ4" s="586"/>
      <c r="BQ4" s="586"/>
      <c r="BR4" s="586"/>
      <c r="BS4" s="483"/>
      <c r="BY4" s="586"/>
      <c r="BZ4" s="586"/>
      <c r="CG4" s="586"/>
      <c r="CH4" s="586"/>
      <c r="CO4" s="586"/>
      <c r="CP4" s="586"/>
      <c r="CW4" s="586"/>
      <c r="CX4" s="586"/>
      <c r="DE4" s="586"/>
      <c r="DF4" s="586"/>
      <c r="EZ4" s="171"/>
      <c r="FA4" s="171"/>
      <c r="FB4" s="171"/>
      <c r="FC4" s="171"/>
      <c r="FD4" s="171"/>
      <c r="FE4" s="171"/>
      <c r="FF4" s="171"/>
      <c r="FG4" s="171"/>
      <c r="FH4" s="171"/>
      <c r="FI4" s="171"/>
      <c r="FJ4" s="171"/>
      <c r="FK4" s="171"/>
      <c r="FL4" s="171"/>
      <c r="FM4" s="171"/>
      <c r="FN4" s="171"/>
      <c r="FO4" s="171"/>
      <c r="FP4" s="171"/>
      <c r="FQ4" s="171"/>
      <c r="FR4" s="171"/>
      <c r="FS4" s="171"/>
      <c r="FT4" s="171"/>
      <c r="FU4" s="171"/>
      <c r="FV4" s="171"/>
      <c r="FW4" s="171"/>
      <c r="FX4" s="171"/>
      <c r="FY4" s="171"/>
      <c r="FZ4" s="171"/>
      <c r="GA4" s="171"/>
      <c r="GB4" s="171"/>
      <c r="GC4" s="171"/>
      <c r="GD4" s="171"/>
      <c r="GE4" s="171"/>
      <c r="GF4" s="171"/>
      <c r="GG4" s="171"/>
      <c r="GH4" s="171"/>
      <c r="GI4" s="171"/>
      <c r="GJ4" s="171"/>
      <c r="GK4" s="171"/>
      <c r="GL4" s="171"/>
      <c r="GM4" s="171"/>
      <c r="GN4" s="171"/>
      <c r="GO4" s="171"/>
      <c r="GP4" s="171"/>
      <c r="GQ4" s="171"/>
      <c r="GR4" s="171"/>
      <c r="GS4" s="171"/>
      <c r="GT4" s="171"/>
      <c r="GU4" s="171"/>
      <c r="GV4" s="171"/>
      <c r="GW4" s="171"/>
      <c r="GX4" s="171"/>
      <c r="GY4" s="171"/>
      <c r="GZ4" s="171"/>
      <c r="HA4" s="171"/>
      <c r="HB4" s="171"/>
      <c r="HC4" s="171"/>
      <c r="HD4" s="171"/>
      <c r="HE4" s="171"/>
      <c r="HF4" s="171"/>
      <c r="HG4" s="171"/>
      <c r="HH4" s="171"/>
      <c r="HI4" s="171"/>
      <c r="HJ4" s="171"/>
      <c r="HK4" s="171"/>
      <c r="HL4" s="171"/>
      <c r="HM4" s="171"/>
      <c r="HN4" s="171"/>
    </row>
    <row r="5" spans="1:222" s="170" customFormat="1" ht="18.75" customHeight="1" x14ac:dyDescent="0.25">
      <c r="A5" s="167"/>
      <c r="B5" s="167"/>
      <c r="C5" s="167"/>
      <c r="D5" s="168"/>
      <c r="E5" s="167"/>
      <c r="F5" s="169"/>
      <c r="G5" s="169"/>
      <c r="H5" s="281"/>
      <c r="I5" s="282"/>
      <c r="L5" s="480"/>
      <c r="M5" s="171"/>
      <c r="N5" s="171"/>
      <c r="O5" s="171"/>
      <c r="P5" s="172"/>
      <c r="Q5" s="172"/>
      <c r="R5" s="483"/>
      <c r="S5" s="172"/>
      <c r="AC5" s="586"/>
      <c r="AD5" s="586"/>
      <c r="AE5" s="586"/>
      <c r="AF5" s="586"/>
      <c r="AK5" s="586"/>
      <c r="AL5" s="586"/>
      <c r="AS5" s="586"/>
      <c r="AT5" s="586"/>
      <c r="BA5" s="586"/>
      <c r="BB5" s="586"/>
      <c r="BI5" s="586"/>
      <c r="BJ5" s="586"/>
      <c r="BQ5" s="586"/>
      <c r="BR5" s="586"/>
      <c r="BS5" s="483"/>
      <c r="BY5" s="586"/>
      <c r="BZ5" s="586"/>
      <c r="CG5" s="586"/>
      <c r="CH5" s="586"/>
      <c r="CO5" s="586"/>
      <c r="CP5" s="586"/>
      <c r="CW5" s="586"/>
      <c r="CX5" s="586"/>
      <c r="DE5" s="586"/>
      <c r="DF5" s="586"/>
      <c r="EZ5" s="171"/>
      <c r="FA5" s="171"/>
      <c r="FB5" s="171"/>
      <c r="FC5" s="171"/>
      <c r="FD5" s="171"/>
      <c r="FE5" s="171"/>
      <c r="FF5" s="171"/>
      <c r="FG5" s="171"/>
      <c r="FH5" s="171"/>
      <c r="FI5" s="171"/>
      <c r="FJ5" s="171"/>
      <c r="FK5" s="171"/>
      <c r="FL5" s="171"/>
      <c r="FM5" s="171"/>
      <c r="FN5" s="171"/>
      <c r="FO5" s="171"/>
      <c r="FP5" s="171"/>
      <c r="FQ5" s="171"/>
      <c r="FR5" s="171"/>
      <c r="FS5" s="171"/>
      <c r="FT5" s="171"/>
      <c r="FU5" s="171"/>
      <c r="FV5" s="171"/>
      <c r="FW5" s="171"/>
      <c r="FX5" s="171"/>
      <c r="FY5" s="171"/>
      <c r="FZ5" s="171"/>
      <c r="GA5" s="171"/>
      <c r="GB5" s="171"/>
      <c r="GC5" s="171"/>
      <c r="GD5" s="171"/>
      <c r="GE5" s="171"/>
      <c r="GF5" s="171"/>
      <c r="GG5" s="171"/>
      <c r="GH5" s="171"/>
      <c r="GI5" s="171"/>
      <c r="GJ5" s="171"/>
      <c r="GK5" s="171"/>
      <c r="GL5" s="171"/>
      <c r="GM5" s="171"/>
      <c r="GN5" s="171"/>
      <c r="GO5" s="171"/>
      <c r="GP5" s="171"/>
      <c r="GQ5" s="171"/>
      <c r="GR5" s="171"/>
      <c r="GS5" s="171"/>
      <c r="GT5" s="171"/>
      <c r="GU5" s="171"/>
      <c r="GV5" s="171"/>
      <c r="GW5" s="171"/>
      <c r="GX5" s="171"/>
      <c r="GY5" s="171"/>
      <c r="GZ5" s="171"/>
      <c r="HA5" s="171"/>
      <c r="HB5" s="171"/>
      <c r="HC5" s="171"/>
      <c r="HD5" s="171"/>
      <c r="HE5" s="171"/>
      <c r="HF5" s="171"/>
      <c r="HG5" s="171"/>
      <c r="HH5" s="171"/>
      <c r="HI5" s="171"/>
      <c r="HJ5" s="171"/>
      <c r="HK5" s="171"/>
      <c r="HL5" s="171"/>
      <c r="HM5" s="171"/>
      <c r="HN5" s="171"/>
    </row>
    <row r="6" spans="1:222" s="176" customFormat="1" ht="17.25" customHeight="1" x14ac:dyDescent="0.25">
      <c r="A6" s="1469" t="s">
        <v>12</v>
      </c>
      <c r="B6" s="1470"/>
      <c r="C6" s="1471" t="s">
        <v>154</v>
      </c>
      <c r="D6" s="1472"/>
      <c r="E6" s="1472"/>
      <c r="F6" s="1472"/>
      <c r="G6" s="1472"/>
      <c r="H6" s="1473"/>
      <c r="I6" s="283"/>
      <c r="J6" s="173"/>
      <c r="K6" s="173"/>
      <c r="L6" s="175"/>
      <c r="M6" s="174"/>
      <c r="N6" s="174"/>
      <c r="O6" s="174"/>
      <c r="P6" s="173"/>
      <c r="Q6" s="173"/>
      <c r="R6" s="484"/>
      <c r="S6" s="173"/>
      <c r="T6" s="175"/>
      <c r="U6" s="175"/>
      <c r="V6" s="175"/>
      <c r="W6" s="173"/>
      <c r="X6" s="173"/>
      <c r="AC6" s="587"/>
      <c r="AD6" s="587"/>
      <c r="AE6" s="587"/>
      <c r="AF6" s="587"/>
      <c r="AK6" s="587"/>
      <c r="AL6" s="587"/>
      <c r="AS6" s="587"/>
      <c r="AT6" s="587"/>
      <c r="BA6" s="587"/>
      <c r="BB6" s="587"/>
      <c r="BI6" s="587"/>
      <c r="BJ6" s="587"/>
      <c r="BQ6" s="587"/>
      <c r="BR6" s="587"/>
      <c r="BS6" s="168"/>
      <c r="BY6" s="587"/>
      <c r="BZ6" s="587"/>
      <c r="CG6" s="587"/>
      <c r="CH6" s="587"/>
      <c r="CO6" s="587"/>
      <c r="CP6" s="587"/>
      <c r="CW6" s="587"/>
      <c r="CX6" s="587"/>
      <c r="DE6" s="712"/>
      <c r="DF6" s="712"/>
      <c r="EZ6" s="177"/>
      <c r="FA6" s="177"/>
      <c r="FB6" s="177"/>
      <c r="FC6" s="177"/>
      <c r="FD6" s="177"/>
      <c r="FE6" s="177"/>
      <c r="FF6" s="177"/>
      <c r="FG6" s="177"/>
      <c r="FH6" s="177"/>
      <c r="FI6" s="177"/>
      <c r="FJ6" s="177"/>
      <c r="FK6" s="177"/>
      <c r="FL6" s="177"/>
      <c r="FM6" s="177"/>
      <c r="FN6" s="177"/>
      <c r="FO6" s="177"/>
      <c r="FP6" s="177"/>
      <c r="FQ6" s="177"/>
      <c r="FR6" s="177"/>
      <c r="FS6" s="177"/>
      <c r="FT6" s="177"/>
      <c r="FU6" s="177"/>
      <c r="FV6" s="177"/>
      <c r="FW6" s="177"/>
      <c r="FX6" s="177"/>
      <c r="FY6" s="177"/>
      <c r="FZ6" s="177"/>
      <c r="GA6" s="177"/>
      <c r="GB6" s="177"/>
      <c r="GC6" s="177"/>
      <c r="GD6" s="177"/>
      <c r="GE6" s="177"/>
      <c r="GF6" s="177"/>
      <c r="GG6" s="177"/>
      <c r="GH6" s="177"/>
      <c r="GI6" s="177"/>
      <c r="GJ6" s="177"/>
      <c r="GK6" s="177"/>
      <c r="GL6" s="177"/>
      <c r="GM6" s="177"/>
      <c r="GN6" s="177"/>
      <c r="GO6" s="177"/>
      <c r="GP6" s="177"/>
      <c r="GQ6" s="177"/>
      <c r="GR6" s="177"/>
      <c r="GS6" s="177"/>
      <c r="GT6" s="177"/>
      <c r="GU6" s="177"/>
      <c r="GV6" s="177"/>
      <c r="GW6" s="177"/>
      <c r="GX6" s="177"/>
      <c r="GY6" s="177"/>
      <c r="GZ6" s="177"/>
      <c r="HA6" s="177"/>
      <c r="HB6" s="177"/>
      <c r="HC6" s="177"/>
      <c r="HD6" s="177"/>
      <c r="HE6" s="177"/>
      <c r="HF6" s="177"/>
      <c r="HG6" s="177"/>
      <c r="HH6" s="177"/>
      <c r="HI6" s="177"/>
      <c r="HJ6" s="177"/>
      <c r="HK6" s="177"/>
      <c r="HL6" s="177"/>
      <c r="HM6" s="177"/>
      <c r="HN6" s="177"/>
    </row>
    <row r="7" spans="1:222" s="176" customFormat="1" ht="30" customHeight="1" x14ac:dyDescent="0.25">
      <c r="A7" s="1469" t="s">
        <v>142</v>
      </c>
      <c r="B7" s="1470"/>
      <c r="C7" s="1474" t="s">
        <v>155</v>
      </c>
      <c r="D7" s="1475"/>
      <c r="E7" s="1475"/>
      <c r="F7" s="1475"/>
      <c r="G7" s="1475"/>
      <c r="H7" s="1476"/>
      <c r="I7" s="283"/>
      <c r="J7" s="173"/>
      <c r="K7" s="173"/>
      <c r="L7" s="175"/>
      <c r="M7" s="174"/>
      <c r="N7" s="174"/>
      <c r="O7" s="174"/>
      <c r="P7" s="173"/>
      <c r="Q7" s="173"/>
      <c r="R7" s="484"/>
      <c r="S7" s="173"/>
      <c r="T7" s="175"/>
      <c r="U7" s="175"/>
      <c r="V7" s="175"/>
      <c r="W7" s="173"/>
      <c r="X7" s="173"/>
      <c r="AC7" s="587"/>
      <c r="AD7" s="587"/>
      <c r="AE7" s="587"/>
      <c r="AF7" s="587"/>
      <c r="AK7" s="587"/>
      <c r="AL7" s="587"/>
      <c r="AS7" s="587"/>
      <c r="AT7" s="587"/>
      <c r="BA7" s="587"/>
      <c r="BB7" s="587"/>
      <c r="BI7" s="587"/>
      <c r="BJ7" s="587"/>
      <c r="BQ7" s="587"/>
      <c r="BR7" s="587"/>
      <c r="BS7" s="168"/>
      <c r="BY7" s="587"/>
      <c r="BZ7" s="587"/>
      <c r="CG7" s="587"/>
      <c r="CH7" s="587"/>
      <c r="CO7" s="587"/>
      <c r="CP7" s="587"/>
      <c r="CW7" s="587"/>
      <c r="CX7" s="587"/>
      <c r="DE7" s="712"/>
      <c r="DF7" s="712"/>
      <c r="EZ7" s="177"/>
      <c r="FA7" s="177"/>
      <c r="FB7" s="177"/>
      <c r="FC7" s="177"/>
      <c r="FD7" s="177"/>
      <c r="FE7" s="177"/>
      <c r="FF7" s="177"/>
      <c r="FG7" s="177"/>
      <c r="FH7" s="177"/>
      <c r="FI7" s="177"/>
      <c r="FJ7" s="177"/>
      <c r="FK7" s="177"/>
      <c r="FL7" s="177"/>
      <c r="FM7" s="177"/>
      <c r="FN7" s="177"/>
      <c r="FO7" s="177"/>
      <c r="FP7" s="177"/>
      <c r="FQ7" s="177"/>
      <c r="FR7" s="177"/>
      <c r="FS7" s="177"/>
      <c r="FT7" s="177"/>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c r="HK7" s="177"/>
      <c r="HL7" s="177"/>
      <c r="HM7" s="177"/>
      <c r="HN7" s="177"/>
    </row>
    <row r="8" spans="1:222" s="176" customFormat="1" ht="24" customHeight="1" x14ac:dyDescent="0.25">
      <c r="A8" s="1477" t="s">
        <v>13</v>
      </c>
      <c r="B8" s="1478"/>
      <c r="C8" s="1474" t="s">
        <v>156</v>
      </c>
      <c r="D8" s="1475"/>
      <c r="E8" s="1475"/>
      <c r="F8" s="1475"/>
      <c r="G8" s="1475"/>
      <c r="H8" s="1476"/>
      <c r="I8" s="283"/>
      <c r="J8" s="173"/>
      <c r="K8" s="173"/>
      <c r="L8" s="175"/>
      <c r="M8" s="174"/>
      <c r="N8" s="174"/>
      <c r="O8" s="174"/>
      <c r="P8" s="173"/>
      <c r="Q8" s="173"/>
      <c r="R8" s="484"/>
      <c r="S8" s="173"/>
      <c r="T8" s="175"/>
      <c r="U8" s="175"/>
      <c r="V8" s="175"/>
      <c r="W8" s="173"/>
      <c r="X8" s="173"/>
      <c r="AC8" s="587"/>
      <c r="AD8" s="587"/>
      <c r="AE8" s="587"/>
      <c r="AF8" s="587"/>
      <c r="AK8" s="587"/>
      <c r="AL8" s="587"/>
      <c r="AS8" s="587"/>
      <c r="AT8" s="587"/>
      <c r="BA8" s="587"/>
      <c r="BB8" s="587"/>
      <c r="BI8" s="587"/>
      <c r="BJ8" s="587"/>
      <c r="BQ8" s="587"/>
      <c r="BR8" s="587"/>
      <c r="BS8" s="168"/>
      <c r="BY8" s="587"/>
      <c r="BZ8" s="587"/>
      <c r="CG8" s="587"/>
      <c r="CH8" s="587"/>
      <c r="CO8" s="587"/>
      <c r="CP8" s="587"/>
      <c r="CW8" s="587"/>
      <c r="CX8" s="587"/>
      <c r="DE8" s="712"/>
      <c r="DF8" s="712"/>
      <c r="EZ8" s="177"/>
      <c r="FA8" s="177"/>
      <c r="FB8" s="177"/>
      <c r="FC8" s="177"/>
      <c r="FD8" s="177"/>
      <c r="FE8" s="177"/>
      <c r="FF8" s="177"/>
      <c r="FG8" s="177"/>
      <c r="FH8" s="177"/>
      <c r="FI8" s="177"/>
      <c r="FJ8" s="177"/>
      <c r="FK8" s="177"/>
      <c r="FL8" s="177"/>
      <c r="FM8" s="177"/>
      <c r="FN8" s="177"/>
      <c r="FO8" s="177"/>
      <c r="FP8" s="177"/>
      <c r="FQ8" s="177"/>
      <c r="FR8" s="177"/>
      <c r="FS8" s="177"/>
      <c r="FT8" s="177"/>
      <c r="FU8" s="177"/>
      <c r="FV8" s="177"/>
      <c r="FW8" s="177"/>
      <c r="FX8" s="177"/>
      <c r="FY8" s="177"/>
      <c r="FZ8" s="177"/>
      <c r="GA8" s="177"/>
      <c r="GB8" s="177"/>
      <c r="GC8" s="177"/>
      <c r="GD8" s="177"/>
      <c r="GE8" s="177"/>
      <c r="GF8" s="177"/>
      <c r="GG8" s="177"/>
      <c r="GH8" s="177"/>
      <c r="GI8" s="177"/>
      <c r="GJ8" s="177"/>
      <c r="GK8" s="177"/>
      <c r="GL8" s="177"/>
      <c r="GM8" s="177"/>
      <c r="GN8" s="177"/>
      <c r="GO8" s="177"/>
      <c r="GP8" s="177"/>
      <c r="GQ8" s="177"/>
      <c r="GR8" s="177"/>
      <c r="GS8" s="177"/>
      <c r="GT8" s="177"/>
      <c r="GU8" s="177"/>
      <c r="GV8" s="177"/>
      <c r="GW8" s="177"/>
      <c r="GX8" s="177"/>
      <c r="GY8" s="177"/>
      <c r="GZ8" s="177"/>
      <c r="HA8" s="177"/>
      <c r="HB8" s="177"/>
      <c r="HC8" s="177"/>
      <c r="HD8" s="177"/>
      <c r="HE8" s="177"/>
      <c r="HF8" s="177"/>
      <c r="HG8" s="177"/>
      <c r="HH8" s="177"/>
      <c r="HI8" s="177"/>
      <c r="HJ8" s="177"/>
      <c r="HK8" s="177"/>
      <c r="HL8" s="177"/>
      <c r="HM8" s="177"/>
      <c r="HN8" s="177"/>
    </row>
    <row r="9" spans="1:222" s="176" customFormat="1" ht="76.5" customHeight="1" x14ac:dyDescent="0.25">
      <c r="A9" s="1477" t="s">
        <v>144</v>
      </c>
      <c r="B9" s="1478"/>
      <c r="C9" s="1474" t="s">
        <v>268</v>
      </c>
      <c r="D9" s="1475"/>
      <c r="E9" s="1475"/>
      <c r="F9" s="1475"/>
      <c r="G9" s="1475"/>
      <c r="H9" s="1476"/>
      <c r="I9" s="283"/>
      <c r="J9" s="173"/>
      <c r="K9" s="173"/>
      <c r="L9" s="175"/>
      <c r="M9" s="174"/>
      <c r="N9" s="174"/>
      <c r="O9" s="174"/>
      <c r="P9" s="173"/>
      <c r="Q9" s="173"/>
      <c r="R9" s="484"/>
      <c r="S9" s="173"/>
      <c r="T9" s="175"/>
      <c r="U9" s="175"/>
      <c r="V9" s="175"/>
      <c r="W9" s="173"/>
      <c r="X9" s="173"/>
      <c r="AC9" s="587"/>
      <c r="AD9" s="587"/>
      <c r="AE9" s="587"/>
      <c r="AF9" s="587"/>
      <c r="AK9" s="587"/>
      <c r="AL9" s="587"/>
      <c r="AS9" s="587"/>
      <c r="AT9" s="587"/>
      <c r="BA9" s="587"/>
      <c r="BB9" s="587"/>
      <c r="BI9" s="587"/>
      <c r="BJ9" s="587"/>
      <c r="BQ9" s="587"/>
      <c r="BR9" s="587"/>
      <c r="BS9" s="168"/>
      <c r="BY9" s="587"/>
      <c r="BZ9" s="587"/>
      <c r="CG9" s="587"/>
      <c r="CH9" s="587"/>
      <c r="CO9" s="587"/>
      <c r="CP9" s="587"/>
      <c r="CW9" s="587"/>
      <c r="CX9" s="587"/>
      <c r="DE9" s="712"/>
      <c r="DF9" s="712"/>
      <c r="EZ9" s="177"/>
      <c r="FA9" s="177"/>
      <c r="FB9" s="177"/>
      <c r="FC9" s="177"/>
      <c r="FD9" s="177"/>
      <c r="FE9" s="177"/>
      <c r="FF9" s="177"/>
      <c r="FG9" s="177"/>
      <c r="FH9" s="177"/>
      <c r="FI9" s="177"/>
      <c r="FJ9" s="177"/>
      <c r="FK9" s="177"/>
      <c r="FL9" s="177"/>
      <c r="FM9" s="177"/>
      <c r="FN9" s="177"/>
      <c r="FO9" s="177"/>
      <c r="FP9" s="177"/>
      <c r="FQ9" s="177"/>
      <c r="FR9" s="177"/>
      <c r="FS9" s="177"/>
      <c r="FT9" s="177"/>
      <c r="FU9" s="177"/>
      <c r="FV9" s="177"/>
      <c r="FW9" s="177"/>
      <c r="FX9" s="177"/>
      <c r="FY9" s="177"/>
      <c r="FZ9" s="177"/>
      <c r="GA9" s="177"/>
      <c r="GB9" s="177"/>
      <c r="GC9" s="177"/>
      <c r="GD9" s="177"/>
      <c r="GE9" s="177"/>
      <c r="GF9" s="177"/>
      <c r="GG9" s="177"/>
      <c r="GH9" s="177"/>
      <c r="GI9" s="177"/>
      <c r="GJ9" s="177"/>
      <c r="GK9" s="177"/>
      <c r="GL9" s="177"/>
      <c r="GM9" s="177"/>
      <c r="GN9" s="177"/>
      <c r="GO9" s="177"/>
      <c r="GP9" s="177"/>
      <c r="GQ9" s="177"/>
      <c r="GR9" s="177"/>
      <c r="GS9" s="177"/>
      <c r="GT9" s="177"/>
      <c r="GU9" s="177"/>
      <c r="GV9" s="177"/>
      <c r="GW9" s="177"/>
      <c r="GX9" s="177"/>
      <c r="GY9" s="177"/>
      <c r="GZ9" s="177"/>
      <c r="HA9" s="177"/>
      <c r="HB9" s="177"/>
      <c r="HC9" s="177"/>
      <c r="HD9" s="177"/>
      <c r="HE9" s="177"/>
      <c r="HF9" s="177"/>
      <c r="HG9" s="177"/>
      <c r="HH9" s="177"/>
      <c r="HI9" s="177"/>
      <c r="HJ9" s="177"/>
      <c r="HK9" s="177"/>
      <c r="HL9" s="177"/>
      <c r="HM9" s="177"/>
      <c r="HN9" s="177"/>
    </row>
    <row r="10" spans="1:222" s="176" customFormat="1" ht="51" customHeight="1" x14ac:dyDescent="0.25">
      <c r="A10" s="1469" t="s">
        <v>14</v>
      </c>
      <c r="B10" s="1470"/>
      <c r="C10" s="1474" t="s">
        <v>157</v>
      </c>
      <c r="D10" s="1475"/>
      <c r="E10" s="1475"/>
      <c r="F10" s="1475"/>
      <c r="G10" s="1475"/>
      <c r="H10" s="1476"/>
      <c r="I10" s="283"/>
      <c r="J10" s="173"/>
      <c r="K10" s="173"/>
      <c r="L10" s="175"/>
      <c r="M10" s="174"/>
      <c r="N10" s="174"/>
      <c r="O10" s="174"/>
      <c r="P10" s="173"/>
      <c r="Q10" s="173"/>
      <c r="R10" s="484"/>
      <c r="S10" s="173"/>
      <c r="T10" s="175"/>
      <c r="U10" s="175"/>
      <c r="V10" s="175"/>
      <c r="W10" s="173"/>
      <c r="AC10" s="587"/>
      <c r="AD10" s="587"/>
      <c r="AE10" s="587"/>
      <c r="AF10" s="587"/>
      <c r="AK10" s="587"/>
      <c r="AL10" s="587"/>
      <c r="AS10" s="587"/>
      <c r="AT10" s="587"/>
      <c r="BA10" s="587"/>
      <c r="BB10" s="587"/>
      <c r="BI10" s="587"/>
      <c r="BJ10" s="587"/>
      <c r="BQ10" s="587"/>
      <c r="BR10" s="587"/>
      <c r="BS10" s="168"/>
      <c r="BY10" s="587"/>
      <c r="BZ10" s="587"/>
      <c r="CG10" s="587"/>
      <c r="CH10" s="587"/>
      <c r="CO10" s="587"/>
      <c r="CP10" s="587"/>
      <c r="CW10" s="587"/>
      <c r="CX10" s="587"/>
      <c r="DE10" s="712"/>
      <c r="DF10" s="712"/>
      <c r="EZ10" s="177"/>
      <c r="FA10" s="177"/>
      <c r="FB10" s="177"/>
      <c r="FC10" s="177"/>
      <c r="FD10" s="177"/>
      <c r="FE10" s="177"/>
      <c r="FF10" s="177"/>
      <c r="FG10" s="177"/>
      <c r="FH10" s="177"/>
      <c r="FI10" s="177"/>
      <c r="FJ10" s="177"/>
      <c r="FK10" s="177"/>
      <c r="FL10" s="177"/>
      <c r="FM10" s="177"/>
      <c r="FN10" s="177"/>
      <c r="FO10" s="177"/>
      <c r="FP10" s="177"/>
      <c r="FQ10" s="177"/>
      <c r="FR10" s="177"/>
      <c r="FS10" s="177"/>
      <c r="FT10" s="177"/>
      <c r="FU10" s="177"/>
      <c r="FV10" s="177"/>
      <c r="FW10" s="177"/>
      <c r="FX10" s="177"/>
      <c r="FY10" s="177"/>
      <c r="FZ10" s="177"/>
      <c r="GA10" s="177"/>
      <c r="GB10" s="177"/>
      <c r="GC10" s="177"/>
      <c r="GD10" s="177"/>
      <c r="GE10" s="177"/>
      <c r="GF10" s="177"/>
      <c r="GG10" s="177"/>
      <c r="GH10" s="177"/>
      <c r="GI10" s="177"/>
      <c r="GJ10" s="177"/>
      <c r="GK10" s="177"/>
      <c r="GL10" s="177"/>
      <c r="GM10" s="177"/>
      <c r="GN10" s="177"/>
      <c r="GO10" s="177"/>
      <c r="GP10" s="177"/>
      <c r="GQ10" s="177"/>
      <c r="GR10" s="177"/>
      <c r="GS10" s="177"/>
      <c r="GT10" s="177"/>
      <c r="GU10" s="177"/>
      <c r="GV10" s="177"/>
      <c r="GW10" s="177"/>
      <c r="GX10" s="177"/>
      <c r="GY10" s="177"/>
      <c r="GZ10" s="177"/>
      <c r="HA10" s="177"/>
      <c r="HB10" s="177"/>
      <c r="HC10" s="177"/>
      <c r="HD10" s="177"/>
      <c r="HE10" s="177"/>
      <c r="HF10" s="177"/>
      <c r="HG10" s="177"/>
      <c r="HH10" s="177"/>
      <c r="HI10" s="177"/>
      <c r="HJ10" s="177"/>
      <c r="HK10" s="177"/>
      <c r="HL10" s="177"/>
      <c r="HM10" s="177"/>
      <c r="HN10" s="177"/>
    </row>
    <row r="11" spans="1:222" s="176" customFormat="1" ht="33" customHeight="1" x14ac:dyDescent="0.25">
      <c r="A11" s="1477" t="s">
        <v>15</v>
      </c>
      <c r="B11" s="1478"/>
      <c r="C11" s="1474" t="s">
        <v>158</v>
      </c>
      <c r="D11" s="1475"/>
      <c r="E11" s="1475"/>
      <c r="F11" s="1475"/>
      <c r="G11" s="1475"/>
      <c r="H11" s="1476"/>
      <c r="I11" s="283"/>
      <c r="J11" s="173"/>
      <c r="K11" s="173"/>
      <c r="L11" s="175"/>
      <c r="M11" s="174"/>
      <c r="N11" s="174"/>
      <c r="O11" s="174"/>
      <c r="P11" s="173"/>
      <c r="Q11" s="173"/>
      <c r="R11" s="484"/>
      <c r="S11" s="173"/>
      <c r="T11" s="175"/>
      <c r="U11" s="175"/>
      <c r="V11" s="175"/>
      <c r="W11" s="173"/>
      <c r="X11" s="173"/>
      <c r="AC11" s="587"/>
      <c r="AD11" s="587"/>
      <c r="AE11" s="587"/>
      <c r="AF11" s="587"/>
      <c r="AK11" s="587"/>
      <c r="AL11" s="587"/>
      <c r="AS11" s="587"/>
      <c r="AT11" s="587"/>
      <c r="BA11" s="587"/>
      <c r="BB11" s="587"/>
      <c r="BI11" s="587"/>
      <c r="BJ11" s="587"/>
      <c r="BQ11" s="587"/>
      <c r="BR11" s="587"/>
      <c r="BS11" s="168"/>
      <c r="BY11" s="587"/>
      <c r="BZ11" s="587"/>
      <c r="CG11" s="587"/>
      <c r="CH11" s="587"/>
      <c r="CO11" s="587"/>
      <c r="CP11" s="587"/>
      <c r="CW11" s="587"/>
      <c r="CX11" s="587"/>
      <c r="DE11" s="712"/>
      <c r="DF11" s="712"/>
      <c r="EZ11" s="177"/>
      <c r="FA11" s="177"/>
      <c r="FB11" s="177"/>
      <c r="FC11" s="177"/>
      <c r="FD11" s="177"/>
      <c r="FE11" s="177"/>
      <c r="FF11" s="177"/>
      <c r="FG11" s="177"/>
      <c r="FH11" s="177"/>
      <c r="FI11" s="177"/>
      <c r="FJ11" s="177"/>
      <c r="FK11" s="177"/>
      <c r="FL11" s="177"/>
      <c r="FM11" s="177"/>
      <c r="FN11" s="177"/>
      <c r="FO11" s="177"/>
      <c r="FP11" s="177"/>
      <c r="FQ11" s="177"/>
      <c r="FR11" s="177"/>
      <c r="FS11" s="177"/>
      <c r="FT11" s="177"/>
      <c r="FU11" s="177"/>
      <c r="FV11" s="177"/>
      <c r="FW11" s="177"/>
      <c r="FX11" s="177"/>
      <c r="FY11" s="177"/>
      <c r="FZ11" s="177"/>
      <c r="GA11" s="177"/>
      <c r="GB11" s="177"/>
      <c r="GC11" s="177"/>
      <c r="GD11" s="177"/>
      <c r="GE11" s="177"/>
      <c r="GF11" s="177"/>
      <c r="GG11" s="177"/>
      <c r="GH11" s="177"/>
      <c r="GI11" s="177"/>
      <c r="GJ11" s="177"/>
      <c r="GK11" s="177"/>
      <c r="GL11" s="177"/>
      <c r="GM11" s="177"/>
      <c r="GN11" s="177"/>
      <c r="GO11" s="177"/>
      <c r="GP11" s="177"/>
      <c r="GQ11" s="177"/>
      <c r="GR11" s="177"/>
      <c r="GS11" s="177"/>
      <c r="GT11" s="177"/>
      <c r="GU11" s="177"/>
      <c r="GV11" s="177"/>
      <c r="GW11" s="177"/>
      <c r="GX11" s="177"/>
      <c r="GY11" s="177"/>
      <c r="GZ11" s="177"/>
      <c r="HA11" s="177"/>
      <c r="HB11" s="177"/>
      <c r="HC11" s="177"/>
      <c r="HD11" s="177"/>
      <c r="HE11" s="177"/>
      <c r="HF11" s="177"/>
      <c r="HG11" s="177"/>
      <c r="HH11" s="177"/>
      <c r="HI11" s="177"/>
      <c r="HJ11" s="177"/>
      <c r="HK11" s="177"/>
      <c r="HL11" s="177"/>
      <c r="HM11" s="177"/>
      <c r="HN11" s="177"/>
    </row>
    <row r="12" spans="1:222" s="176" customFormat="1" ht="34.5" customHeight="1" x14ac:dyDescent="0.25">
      <c r="A12" s="1477" t="s">
        <v>145</v>
      </c>
      <c r="B12" s="1478"/>
      <c r="C12" s="1474" t="s">
        <v>159</v>
      </c>
      <c r="D12" s="1475"/>
      <c r="E12" s="1475"/>
      <c r="F12" s="1475"/>
      <c r="G12" s="1475"/>
      <c r="H12" s="1476"/>
      <c r="I12" s="283"/>
      <c r="J12" s="173"/>
      <c r="K12" s="173"/>
      <c r="L12" s="175"/>
      <c r="M12" s="174"/>
      <c r="N12" s="174"/>
      <c r="O12" s="174"/>
      <c r="P12" s="173"/>
      <c r="Q12" s="173"/>
      <c r="R12" s="484"/>
      <c r="S12" s="173"/>
      <c r="T12" s="175"/>
      <c r="U12" s="175"/>
      <c r="V12" s="175"/>
      <c r="W12" s="173"/>
      <c r="X12" s="173"/>
      <c r="AC12" s="587"/>
      <c r="AD12" s="587"/>
      <c r="AE12" s="587"/>
      <c r="AF12" s="587"/>
      <c r="AK12" s="587"/>
      <c r="AL12" s="587"/>
      <c r="AS12" s="587"/>
      <c r="AT12" s="587"/>
      <c r="BA12" s="587"/>
      <c r="BB12" s="587"/>
      <c r="BI12" s="587"/>
      <c r="BJ12" s="587"/>
      <c r="BQ12" s="587"/>
      <c r="BR12" s="587"/>
      <c r="BS12" s="168"/>
      <c r="BY12" s="587"/>
      <c r="BZ12" s="587"/>
      <c r="CG12" s="587"/>
      <c r="CH12" s="587"/>
      <c r="CO12" s="587"/>
      <c r="CP12" s="587"/>
      <c r="CW12" s="587"/>
      <c r="CX12" s="587"/>
      <c r="DE12" s="712"/>
      <c r="DF12" s="712"/>
      <c r="EZ12" s="177"/>
      <c r="FA12" s="177"/>
      <c r="FB12" s="177"/>
      <c r="FC12" s="177"/>
      <c r="FD12" s="177"/>
      <c r="FE12" s="177"/>
      <c r="FF12" s="177"/>
      <c r="FG12" s="177"/>
      <c r="FH12" s="177"/>
      <c r="FI12" s="177"/>
      <c r="FJ12" s="177"/>
      <c r="FK12" s="177"/>
      <c r="FL12" s="177"/>
      <c r="FM12" s="177"/>
      <c r="FN12" s="177"/>
      <c r="FO12" s="177"/>
      <c r="FP12" s="177"/>
      <c r="FQ12" s="177"/>
      <c r="FR12" s="177"/>
      <c r="FS12" s="177"/>
      <c r="FT12" s="177"/>
      <c r="FU12" s="177"/>
      <c r="FV12" s="177"/>
      <c r="FW12" s="177"/>
      <c r="FX12" s="177"/>
      <c r="FY12" s="177"/>
      <c r="FZ12" s="177"/>
      <c r="GA12" s="177"/>
      <c r="GB12" s="177"/>
      <c r="GC12" s="177"/>
      <c r="GD12" s="177"/>
      <c r="GE12" s="177"/>
      <c r="GF12" s="177"/>
      <c r="GG12" s="177"/>
      <c r="GH12" s="177"/>
      <c r="GI12" s="177"/>
      <c r="GJ12" s="177"/>
      <c r="GK12" s="177"/>
      <c r="GL12" s="177"/>
      <c r="GM12" s="177"/>
      <c r="GN12" s="177"/>
      <c r="GO12" s="177"/>
      <c r="GP12" s="177"/>
      <c r="GQ12" s="177"/>
      <c r="GR12" s="177"/>
      <c r="GS12" s="177"/>
      <c r="GT12" s="177"/>
      <c r="GU12" s="177"/>
      <c r="GV12" s="177"/>
      <c r="GW12" s="177"/>
      <c r="GX12" s="177"/>
      <c r="GY12" s="177"/>
      <c r="GZ12" s="177"/>
      <c r="HA12" s="177"/>
      <c r="HB12" s="177"/>
      <c r="HC12" s="177"/>
      <c r="HD12" s="177"/>
      <c r="HE12" s="177"/>
      <c r="HF12" s="177"/>
      <c r="HG12" s="177"/>
      <c r="HH12" s="177"/>
      <c r="HI12" s="177"/>
      <c r="HJ12" s="177"/>
      <c r="HK12" s="177"/>
      <c r="HL12" s="177"/>
      <c r="HM12" s="177"/>
      <c r="HN12" s="177"/>
    </row>
    <row r="13" spans="1:222" s="176" customFormat="1" ht="30" customHeight="1" x14ac:dyDescent="0.25">
      <c r="A13" s="1469" t="s">
        <v>16</v>
      </c>
      <c r="B13" s="1470"/>
      <c r="C13" s="1494" t="s">
        <v>171</v>
      </c>
      <c r="D13" s="1495"/>
      <c r="E13" s="1495"/>
      <c r="F13" s="1495"/>
      <c r="G13" s="1495"/>
      <c r="H13" s="1496"/>
      <c r="I13" s="283"/>
      <c r="J13" s="173"/>
      <c r="K13" s="173"/>
      <c r="L13" s="175"/>
      <c r="M13" s="174"/>
      <c r="N13" s="174"/>
      <c r="O13" s="174"/>
      <c r="P13" s="173"/>
      <c r="Q13" s="173"/>
      <c r="R13" s="484"/>
      <c r="S13" s="173"/>
      <c r="T13" s="175"/>
      <c r="U13" s="175"/>
      <c r="V13" s="175"/>
      <c r="W13" s="173"/>
      <c r="X13" s="173"/>
      <c r="AC13" s="587"/>
      <c r="AD13" s="587"/>
      <c r="AE13" s="587"/>
      <c r="AF13" s="587"/>
      <c r="AK13" s="587"/>
      <c r="AL13" s="587"/>
      <c r="AS13" s="587"/>
      <c r="AT13" s="587"/>
      <c r="BA13" s="587"/>
      <c r="BB13" s="587"/>
      <c r="BI13" s="587"/>
      <c r="BJ13" s="587"/>
      <c r="BQ13" s="587"/>
      <c r="BR13" s="587"/>
      <c r="BS13" s="168"/>
      <c r="BY13" s="587"/>
      <c r="BZ13" s="587"/>
      <c r="CG13" s="587"/>
      <c r="CH13" s="587"/>
      <c r="CO13" s="587"/>
      <c r="CP13" s="587"/>
      <c r="CW13" s="587"/>
      <c r="CX13" s="587"/>
      <c r="DE13" s="712"/>
      <c r="DF13" s="712"/>
      <c r="EZ13" s="177"/>
      <c r="FA13" s="177"/>
      <c r="FB13" s="177"/>
      <c r="FC13" s="177"/>
      <c r="FD13" s="177"/>
      <c r="FE13" s="177"/>
      <c r="FF13" s="177"/>
      <c r="FG13" s="177"/>
      <c r="FH13" s="177"/>
      <c r="FI13" s="177"/>
      <c r="FJ13" s="177"/>
      <c r="FK13" s="177"/>
      <c r="FL13" s="177"/>
      <c r="FM13" s="177"/>
      <c r="FN13" s="177"/>
      <c r="FO13" s="177"/>
      <c r="FP13" s="177"/>
      <c r="FQ13" s="177"/>
      <c r="FR13" s="177"/>
      <c r="FS13" s="177"/>
      <c r="FT13" s="177"/>
      <c r="FU13" s="177"/>
      <c r="FV13" s="177"/>
      <c r="FW13" s="177"/>
      <c r="FX13" s="177"/>
      <c r="FY13" s="177"/>
      <c r="FZ13" s="177"/>
      <c r="GA13" s="177"/>
      <c r="GB13" s="177"/>
      <c r="GC13" s="177"/>
      <c r="GD13" s="177"/>
      <c r="GE13" s="177"/>
      <c r="GF13" s="177"/>
      <c r="GG13" s="177"/>
      <c r="GH13" s="177"/>
      <c r="GI13" s="177"/>
      <c r="GJ13" s="177"/>
      <c r="GK13" s="177"/>
      <c r="GL13" s="177"/>
      <c r="GM13" s="177"/>
      <c r="GN13" s="177"/>
      <c r="GO13" s="177"/>
      <c r="GP13" s="177"/>
      <c r="GQ13" s="177"/>
      <c r="GR13" s="177"/>
      <c r="GS13" s="177"/>
      <c r="GT13" s="177"/>
      <c r="GU13" s="177"/>
      <c r="GV13" s="177"/>
      <c r="GW13" s="177"/>
      <c r="GX13" s="177"/>
      <c r="GY13" s="177"/>
      <c r="GZ13" s="177"/>
      <c r="HA13" s="177"/>
      <c r="HB13" s="177"/>
      <c r="HC13" s="177"/>
      <c r="HD13" s="177"/>
      <c r="HE13" s="177"/>
      <c r="HF13" s="177"/>
      <c r="HG13" s="177"/>
      <c r="HH13" s="177"/>
      <c r="HI13" s="177"/>
      <c r="HJ13" s="177"/>
      <c r="HK13" s="177"/>
      <c r="HL13" s="177"/>
      <c r="HM13" s="177"/>
      <c r="HN13" s="177"/>
    </row>
    <row r="14" spans="1:222" s="176" customFormat="1" ht="24.75" customHeight="1" x14ac:dyDescent="0.25">
      <c r="A14" s="1497" t="s">
        <v>17</v>
      </c>
      <c r="B14" s="1498"/>
      <c r="C14" s="178" t="s">
        <v>18</v>
      </c>
      <c r="D14" s="1807" t="s">
        <v>563</v>
      </c>
      <c r="E14" s="1808"/>
      <c r="F14" s="1808"/>
      <c r="G14" s="1809"/>
      <c r="H14" s="1501">
        <v>2024</v>
      </c>
      <c r="I14" s="283"/>
      <c r="J14" s="173"/>
      <c r="K14" s="173"/>
      <c r="L14" s="175"/>
      <c r="M14" s="174"/>
      <c r="N14" s="174"/>
      <c r="O14" s="174"/>
      <c r="P14" s="173"/>
      <c r="Q14" s="173"/>
      <c r="R14" s="484"/>
      <c r="S14" s="173"/>
      <c r="T14" s="175"/>
      <c r="U14" s="175"/>
      <c r="V14" s="175"/>
      <c r="W14" s="173"/>
      <c r="X14" s="173"/>
      <c r="AC14" s="587"/>
      <c r="AD14" s="587"/>
      <c r="AE14" s="587"/>
      <c r="AF14" s="587"/>
      <c r="AK14" s="587"/>
      <c r="AL14" s="587"/>
      <c r="AS14" s="587"/>
      <c r="AT14" s="587"/>
      <c r="BA14" s="587"/>
      <c r="BB14" s="587"/>
      <c r="BI14" s="587"/>
      <c r="BJ14" s="587"/>
      <c r="BQ14" s="587"/>
      <c r="BR14" s="587"/>
      <c r="BS14" s="168"/>
      <c r="BY14" s="587"/>
      <c r="BZ14" s="587"/>
      <c r="CG14" s="587"/>
      <c r="CH14" s="587"/>
      <c r="CO14" s="587"/>
      <c r="CP14" s="587"/>
      <c r="CW14" s="587"/>
      <c r="CX14" s="587"/>
      <c r="DE14" s="712"/>
      <c r="DF14" s="712"/>
      <c r="EZ14" s="177"/>
      <c r="FA14" s="177"/>
      <c r="FB14" s="177"/>
      <c r="FC14" s="177"/>
      <c r="FD14" s="177"/>
      <c r="FE14" s="177"/>
      <c r="FF14" s="177"/>
      <c r="FG14" s="177"/>
      <c r="FH14" s="177"/>
      <c r="FI14" s="177"/>
      <c r="FJ14" s="177"/>
      <c r="FK14" s="177"/>
      <c r="FL14" s="177"/>
      <c r="FM14" s="177"/>
      <c r="FN14" s="177"/>
      <c r="FO14" s="177"/>
      <c r="FP14" s="177"/>
      <c r="FQ14" s="177"/>
      <c r="FR14" s="177"/>
      <c r="FS14" s="177"/>
      <c r="FT14" s="177"/>
      <c r="FU14" s="177"/>
      <c r="FV14" s="177"/>
      <c r="FW14" s="177"/>
      <c r="FX14" s="177"/>
      <c r="FY14" s="177"/>
      <c r="FZ14" s="177"/>
      <c r="GA14" s="177"/>
      <c r="GB14" s="177"/>
      <c r="GC14" s="177"/>
      <c r="GD14" s="177"/>
      <c r="GE14" s="177"/>
      <c r="GF14" s="177"/>
      <c r="GG14" s="177"/>
      <c r="GH14" s="177"/>
      <c r="GI14" s="177"/>
      <c r="GJ14" s="177"/>
      <c r="GK14" s="177"/>
      <c r="GL14" s="177"/>
      <c r="GM14" s="177"/>
      <c r="GN14" s="177"/>
      <c r="GO14" s="177"/>
      <c r="GP14" s="177"/>
      <c r="GQ14" s="177"/>
      <c r="GR14" s="177"/>
      <c r="GS14" s="177"/>
      <c r="GT14" s="177"/>
      <c r="GU14" s="177"/>
      <c r="GV14" s="177"/>
      <c r="GW14" s="177"/>
      <c r="GX14" s="177"/>
      <c r="GY14" s="177"/>
      <c r="GZ14" s="177"/>
      <c r="HA14" s="177"/>
      <c r="HB14" s="177"/>
      <c r="HC14" s="177"/>
      <c r="HD14" s="177"/>
      <c r="HE14" s="177"/>
      <c r="HF14" s="177"/>
      <c r="HG14" s="177"/>
      <c r="HH14" s="177"/>
      <c r="HI14" s="177"/>
      <c r="HJ14" s="177"/>
      <c r="HK14" s="177"/>
      <c r="HL14" s="177"/>
      <c r="HM14" s="177"/>
      <c r="HN14" s="177"/>
    </row>
    <row r="15" spans="1:222" s="176" customFormat="1" ht="14.25" customHeight="1" x14ac:dyDescent="0.25">
      <c r="A15" s="1499"/>
      <c r="B15" s="1500"/>
      <c r="C15" s="178" t="s">
        <v>19</v>
      </c>
      <c r="D15" s="1807" t="s">
        <v>565</v>
      </c>
      <c r="E15" s="1808"/>
      <c r="F15" s="1808"/>
      <c r="G15" s="1809"/>
      <c r="H15" s="1501"/>
      <c r="I15" s="283"/>
      <c r="J15" s="173"/>
      <c r="K15" s="173"/>
      <c r="L15" s="175"/>
      <c r="M15" s="174"/>
      <c r="N15" s="174"/>
      <c r="O15" s="174"/>
      <c r="P15" s="173"/>
      <c r="Q15" s="173"/>
      <c r="R15" s="484"/>
      <c r="S15" s="173"/>
      <c r="T15" s="175"/>
      <c r="U15" s="175"/>
      <c r="V15" s="175"/>
      <c r="W15" s="173"/>
      <c r="X15" s="173"/>
      <c r="AC15" s="587"/>
      <c r="AD15" s="587"/>
      <c r="AE15" s="587"/>
      <c r="AF15" s="587"/>
      <c r="AK15" s="587"/>
      <c r="AL15" s="587"/>
      <c r="AS15" s="587"/>
      <c r="AT15" s="587"/>
      <c r="BA15" s="587"/>
      <c r="BB15" s="587"/>
      <c r="BI15" s="587"/>
      <c r="BJ15" s="587"/>
      <c r="BQ15" s="587"/>
      <c r="BR15" s="587"/>
      <c r="BS15" s="168"/>
      <c r="BY15" s="587"/>
      <c r="BZ15" s="587"/>
      <c r="CG15" s="587"/>
      <c r="CH15" s="587"/>
      <c r="CO15" s="587"/>
      <c r="CP15" s="587"/>
      <c r="CW15" s="587"/>
      <c r="CX15" s="587"/>
      <c r="DE15" s="712"/>
      <c r="DF15" s="712"/>
      <c r="EZ15" s="177"/>
      <c r="FA15" s="177"/>
      <c r="FB15" s="177"/>
      <c r="FC15" s="177"/>
      <c r="FD15" s="177"/>
      <c r="FE15" s="177"/>
      <c r="FF15" s="177"/>
      <c r="FG15" s="177"/>
      <c r="FH15" s="177"/>
      <c r="FI15" s="177"/>
      <c r="FJ15" s="177"/>
      <c r="FK15" s="177"/>
      <c r="FL15" s="177"/>
      <c r="FM15" s="177"/>
      <c r="FN15" s="177"/>
      <c r="FO15" s="177"/>
      <c r="FP15" s="177"/>
      <c r="FQ15" s="177"/>
      <c r="FR15" s="177"/>
      <c r="FS15" s="177"/>
      <c r="FT15" s="177"/>
      <c r="FU15" s="177"/>
      <c r="FV15" s="177"/>
      <c r="FW15" s="177"/>
      <c r="FX15" s="177"/>
      <c r="FY15" s="177"/>
      <c r="FZ15" s="177"/>
      <c r="GA15" s="177"/>
      <c r="GB15" s="177"/>
      <c r="GC15" s="177"/>
      <c r="GD15" s="177"/>
      <c r="GE15" s="177"/>
      <c r="GF15" s="177"/>
      <c r="GG15" s="177"/>
      <c r="GH15" s="177"/>
      <c r="GI15" s="177"/>
      <c r="GJ15" s="177"/>
      <c r="GK15" s="177"/>
      <c r="GL15" s="177"/>
      <c r="GM15" s="177"/>
      <c r="GN15" s="177"/>
      <c r="GO15" s="177"/>
      <c r="GP15" s="177"/>
      <c r="GQ15" s="177"/>
      <c r="GR15" s="177"/>
      <c r="GS15" s="177"/>
      <c r="GT15" s="177"/>
      <c r="GU15" s="177"/>
      <c r="GV15" s="177"/>
      <c r="GW15" s="177"/>
      <c r="GX15" s="177"/>
      <c r="GY15" s="177"/>
      <c r="GZ15" s="177"/>
      <c r="HA15" s="177"/>
      <c r="HB15" s="177"/>
      <c r="HC15" s="177"/>
      <c r="HD15" s="177"/>
      <c r="HE15" s="177"/>
      <c r="HF15" s="177"/>
      <c r="HG15" s="177"/>
      <c r="HH15" s="177"/>
      <c r="HI15" s="177"/>
      <c r="HJ15" s="177"/>
      <c r="HK15" s="177"/>
      <c r="HL15" s="177"/>
      <c r="HM15" s="177"/>
      <c r="HN15" s="177"/>
    </row>
    <row r="16" spans="1:222" ht="15" x14ac:dyDescent="0.25">
      <c r="B16" s="180"/>
      <c r="C16" s="180"/>
      <c r="D16" s="181"/>
      <c r="E16" s="172"/>
      <c r="F16" s="182"/>
      <c r="G16" s="182"/>
      <c r="H16" s="284"/>
      <c r="I16" s="285"/>
      <c r="J16" s="164"/>
      <c r="K16" s="165"/>
      <c r="L16" s="481"/>
      <c r="P16" s="165"/>
      <c r="Q16" s="165"/>
      <c r="R16" s="485"/>
      <c r="S16" s="165"/>
      <c r="T16" s="183"/>
      <c r="U16" s="165"/>
      <c r="V16" s="165"/>
      <c r="W16" s="165"/>
      <c r="X16" s="165"/>
      <c r="Y16" s="165"/>
      <c r="Z16" s="165"/>
      <c r="AA16" s="165"/>
      <c r="AB16" s="165"/>
      <c r="AC16" s="585"/>
      <c r="AD16" s="585"/>
      <c r="AE16" s="585"/>
      <c r="AF16" s="585"/>
      <c r="AG16" s="165"/>
      <c r="AH16" s="165"/>
      <c r="AI16" s="165"/>
      <c r="AJ16" s="165"/>
      <c r="AK16" s="585"/>
      <c r="AL16" s="585"/>
      <c r="AM16" s="165"/>
      <c r="AN16" s="165"/>
      <c r="AO16" s="165"/>
      <c r="AP16" s="165"/>
      <c r="AQ16" s="165"/>
      <c r="AR16" s="165"/>
      <c r="AS16" s="585"/>
      <c r="AT16" s="585"/>
      <c r="AU16" s="165"/>
      <c r="AV16" s="170"/>
      <c r="AW16" s="165"/>
      <c r="AX16" s="165"/>
      <c r="AY16" s="165"/>
      <c r="AZ16" s="165"/>
      <c r="BA16" s="585"/>
      <c r="BB16" s="585"/>
      <c r="BC16" s="165"/>
      <c r="BD16" s="165"/>
      <c r="BE16" s="165"/>
      <c r="BF16" s="165"/>
      <c r="BG16" s="165"/>
      <c r="BH16" s="165"/>
      <c r="BI16" s="585"/>
      <c r="BJ16" s="585"/>
      <c r="BK16" s="165"/>
      <c r="BL16" s="165"/>
      <c r="BM16" s="165"/>
      <c r="BN16" s="165"/>
      <c r="BO16" s="165"/>
      <c r="BP16" s="165"/>
      <c r="BQ16" s="585"/>
      <c r="BR16" s="585"/>
      <c r="BS16" s="164"/>
      <c r="BT16" s="165"/>
      <c r="BU16" s="165"/>
      <c r="BV16" s="165"/>
      <c r="BW16" s="165"/>
      <c r="BX16" s="165"/>
      <c r="BY16" s="585"/>
      <c r="BZ16" s="585"/>
      <c r="CA16" s="165"/>
      <c r="CB16" s="165"/>
      <c r="CC16" s="165"/>
      <c r="CD16" s="165"/>
      <c r="CE16" s="165"/>
      <c r="CF16" s="165"/>
      <c r="CG16" s="585"/>
      <c r="CH16" s="585"/>
      <c r="CI16" s="165"/>
      <c r="CJ16" s="165"/>
      <c r="CK16" s="165"/>
      <c r="CL16" s="165"/>
      <c r="CM16" s="165"/>
      <c r="CN16" s="165"/>
      <c r="CO16" s="585"/>
      <c r="CP16" s="585"/>
      <c r="CQ16" s="165"/>
      <c r="CR16" s="165"/>
      <c r="CS16" s="165"/>
      <c r="CT16" s="165"/>
      <c r="CU16" s="165"/>
      <c r="CV16" s="165"/>
      <c r="CW16" s="585"/>
      <c r="CX16" s="585"/>
      <c r="CY16" s="165"/>
      <c r="CZ16" s="165"/>
      <c r="DA16" s="165"/>
      <c r="DB16" s="165"/>
      <c r="DC16" s="165"/>
      <c r="DD16" s="165"/>
      <c r="DE16" s="585"/>
      <c r="DF16" s="585"/>
      <c r="DG16" s="165"/>
      <c r="DH16" s="165"/>
      <c r="DI16" s="165"/>
      <c r="DJ16" s="165"/>
      <c r="DK16" s="165"/>
      <c r="DL16" s="165"/>
      <c r="DM16" s="165"/>
      <c r="DN16" s="165"/>
      <c r="DO16" s="165"/>
      <c r="DP16" s="165"/>
      <c r="DQ16" s="165"/>
      <c r="DR16" s="165"/>
      <c r="DS16" s="165"/>
      <c r="DT16" s="165"/>
      <c r="DU16" s="165"/>
      <c r="DV16" s="165"/>
      <c r="DW16" s="165"/>
      <c r="DX16" s="165"/>
      <c r="DY16" s="165"/>
      <c r="DZ16" s="165"/>
      <c r="EA16" s="165"/>
      <c r="EB16" s="165"/>
      <c r="EC16" s="165"/>
      <c r="ED16" s="165"/>
      <c r="EE16" s="165"/>
      <c r="EF16" s="165"/>
      <c r="EG16" s="165"/>
      <c r="EH16" s="165"/>
      <c r="EI16" s="165"/>
      <c r="EJ16" s="165"/>
      <c r="EK16" s="165"/>
      <c r="EL16" s="165"/>
      <c r="EM16" s="165"/>
      <c r="EN16" s="165"/>
      <c r="EO16" s="165"/>
      <c r="EP16" s="165"/>
      <c r="EQ16" s="165"/>
      <c r="ER16" s="165"/>
      <c r="ES16" s="165"/>
      <c r="ET16" s="165"/>
      <c r="EU16" s="165"/>
      <c r="EV16" s="165"/>
      <c r="EW16" s="165"/>
      <c r="EX16" s="165"/>
      <c r="EY16" s="165"/>
    </row>
    <row r="17" spans="1:155" ht="15" x14ac:dyDescent="0.25">
      <c r="B17" s="180"/>
      <c r="C17" s="180"/>
      <c r="D17" s="181"/>
      <c r="E17" s="172"/>
      <c r="F17" s="182"/>
      <c r="G17" s="182"/>
      <c r="H17" s="284"/>
      <c r="I17" s="285"/>
      <c r="J17" s="164"/>
      <c r="K17" s="165"/>
      <c r="L17" s="481"/>
      <c r="P17" s="165"/>
      <c r="Q17" s="165"/>
      <c r="R17" s="485"/>
      <c r="S17" s="165"/>
      <c r="T17" s="183"/>
      <c r="U17" s="165"/>
      <c r="V17" s="165"/>
      <c r="W17" s="165"/>
      <c r="X17" s="165"/>
      <c r="Y17" s="165"/>
      <c r="Z17" s="165"/>
      <c r="AA17" s="165"/>
      <c r="AB17" s="165"/>
      <c r="AC17" s="585"/>
      <c r="AD17" s="585"/>
      <c r="AE17" s="585"/>
      <c r="AF17" s="585"/>
      <c r="AG17" s="165"/>
      <c r="AH17" s="165"/>
      <c r="AI17" s="165"/>
      <c r="AJ17" s="165"/>
      <c r="AK17" s="585"/>
      <c r="AL17" s="585"/>
      <c r="AM17" s="165"/>
      <c r="AN17" s="165"/>
      <c r="AO17" s="165"/>
      <c r="AP17" s="165"/>
      <c r="AQ17" s="165"/>
      <c r="AR17" s="165"/>
      <c r="AS17" s="585"/>
      <c r="AT17" s="585"/>
      <c r="AU17" s="165"/>
      <c r="AV17" s="170"/>
      <c r="AW17" s="165"/>
      <c r="AX17" s="165"/>
      <c r="AY17" s="165"/>
      <c r="AZ17" s="165"/>
      <c r="BA17" s="585"/>
      <c r="BB17" s="585"/>
      <c r="BC17" s="165"/>
      <c r="BD17" s="165"/>
      <c r="BE17" s="165"/>
      <c r="BF17" s="165"/>
      <c r="BG17" s="165"/>
      <c r="BH17" s="165"/>
      <c r="BI17" s="585"/>
      <c r="BJ17" s="585"/>
      <c r="BK17" s="165"/>
      <c r="BL17" s="165"/>
      <c r="BM17" s="165"/>
      <c r="BN17" s="165"/>
      <c r="BO17" s="165"/>
      <c r="BP17" s="165"/>
      <c r="BQ17" s="585"/>
      <c r="BR17" s="585"/>
      <c r="BS17" s="164"/>
      <c r="BT17" s="165"/>
      <c r="BU17" s="165"/>
      <c r="BV17" s="165"/>
      <c r="BW17" s="165"/>
      <c r="BX17" s="165"/>
      <c r="BY17" s="585"/>
      <c r="BZ17" s="585"/>
      <c r="CA17" s="165"/>
      <c r="CB17" s="165"/>
      <c r="CC17" s="165"/>
      <c r="CD17" s="165"/>
      <c r="CE17" s="165"/>
      <c r="CF17" s="165"/>
      <c r="CG17" s="585"/>
      <c r="CH17" s="585"/>
      <c r="CI17" s="165"/>
      <c r="CJ17" s="165"/>
      <c r="CK17" s="165"/>
      <c r="CL17" s="165"/>
      <c r="CM17" s="165"/>
      <c r="CN17" s="165"/>
      <c r="CO17" s="585"/>
      <c r="CP17" s="585"/>
      <c r="CQ17" s="165"/>
      <c r="CR17" s="165"/>
      <c r="CS17" s="165"/>
      <c r="CT17" s="165"/>
      <c r="CU17" s="165"/>
      <c r="CV17" s="165"/>
      <c r="CW17" s="585"/>
      <c r="CX17" s="585"/>
      <c r="CY17" s="165"/>
      <c r="CZ17" s="165"/>
      <c r="DA17" s="165"/>
      <c r="DB17" s="165"/>
      <c r="DC17" s="165"/>
      <c r="DD17" s="165"/>
      <c r="DE17" s="585"/>
      <c r="DF17" s="585"/>
      <c r="DG17" s="165"/>
      <c r="DH17" s="165"/>
      <c r="DI17" s="165"/>
      <c r="DJ17" s="165"/>
      <c r="DK17" s="165"/>
      <c r="DL17" s="165"/>
      <c r="DM17" s="165"/>
      <c r="DN17" s="165"/>
      <c r="DO17" s="165"/>
      <c r="DP17" s="165"/>
      <c r="DQ17" s="165"/>
      <c r="DR17" s="165"/>
      <c r="DS17" s="165"/>
      <c r="DT17" s="165"/>
      <c r="DU17" s="165"/>
      <c r="DV17" s="165"/>
      <c r="DW17" s="165"/>
      <c r="DX17" s="165"/>
      <c r="DY17" s="165"/>
      <c r="DZ17" s="165"/>
      <c r="EA17" s="165"/>
      <c r="EB17" s="165"/>
      <c r="EC17" s="165"/>
      <c r="ED17" s="165"/>
      <c r="EE17" s="165"/>
      <c r="EF17" s="165"/>
      <c r="EG17" s="165"/>
      <c r="EH17" s="165"/>
      <c r="EI17" s="165"/>
      <c r="EJ17" s="165"/>
      <c r="EK17" s="165"/>
      <c r="EL17" s="165"/>
      <c r="EM17" s="165"/>
      <c r="EN17" s="165"/>
      <c r="EO17" s="165"/>
      <c r="EP17" s="165"/>
      <c r="EQ17" s="165"/>
      <c r="ER17" s="165"/>
      <c r="ES17" s="165"/>
      <c r="ET17" s="165"/>
      <c r="EU17" s="165"/>
      <c r="EV17" s="165"/>
      <c r="EW17" s="165"/>
      <c r="EX17" s="165"/>
      <c r="EY17" s="165"/>
    </row>
    <row r="18" spans="1:155" ht="15.75" thickBot="1" x14ac:dyDescent="0.3">
      <c r="A18" s="286" t="s">
        <v>77</v>
      </c>
      <c r="H18" s="287"/>
      <c r="I18" s="288"/>
      <c r="J18" s="164"/>
      <c r="K18" s="165"/>
      <c r="L18" s="481"/>
      <c r="P18" s="165"/>
      <c r="Q18" s="165"/>
      <c r="R18" s="485"/>
      <c r="S18" s="165"/>
      <c r="T18" s="183"/>
      <c r="U18" s="165"/>
      <c r="V18" s="165"/>
      <c r="W18" s="165"/>
      <c r="X18" s="165"/>
      <c r="Y18" s="165"/>
      <c r="Z18" s="165"/>
      <c r="AA18" s="165"/>
      <c r="AB18" s="165"/>
      <c r="AC18" s="585"/>
      <c r="AD18" s="585"/>
      <c r="AE18" s="585"/>
      <c r="AF18" s="585"/>
      <c r="AG18" s="165"/>
      <c r="AH18" s="165"/>
      <c r="AI18" s="165"/>
      <c r="AJ18" s="165"/>
      <c r="AK18" s="585"/>
      <c r="AL18" s="585"/>
      <c r="AM18" s="165"/>
      <c r="AN18" s="165"/>
      <c r="AO18" s="165"/>
      <c r="AP18" s="165"/>
      <c r="AQ18" s="165"/>
      <c r="AR18" s="165"/>
      <c r="AS18" s="585"/>
      <c r="AT18" s="585"/>
      <c r="AU18" s="165"/>
      <c r="AV18" s="170"/>
      <c r="AW18" s="165"/>
      <c r="AX18" s="165"/>
      <c r="AY18" s="165"/>
      <c r="AZ18" s="165"/>
      <c r="BA18" s="585"/>
      <c r="BB18" s="585"/>
      <c r="BC18" s="165"/>
      <c r="BD18" s="165"/>
      <c r="BE18" s="165"/>
      <c r="BF18" s="165"/>
      <c r="BG18" s="165"/>
      <c r="BH18" s="165"/>
      <c r="BI18" s="585"/>
      <c r="BJ18" s="585"/>
      <c r="BK18" s="165"/>
      <c r="BL18" s="165"/>
      <c r="BM18" s="165"/>
      <c r="BN18" s="165"/>
      <c r="BO18" s="165"/>
      <c r="BP18" s="165"/>
      <c r="BQ18" s="585"/>
      <c r="BR18" s="585"/>
      <c r="BS18" s="164"/>
      <c r="BT18" s="165"/>
      <c r="BU18" s="165"/>
      <c r="BV18" s="165"/>
      <c r="BW18" s="165"/>
      <c r="BX18" s="165"/>
      <c r="BY18" s="585"/>
      <c r="BZ18" s="585"/>
      <c r="CA18" s="165"/>
      <c r="CB18" s="165"/>
      <c r="CC18" s="165"/>
      <c r="CD18" s="165"/>
      <c r="CE18" s="165"/>
      <c r="CF18" s="165"/>
      <c r="CG18" s="585"/>
      <c r="CH18" s="585"/>
      <c r="CI18" s="165"/>
      <c r="CJ18" s="165"/>
      <c r="CK18" s="165"/>
      <c r="CL18" s="165"/>
      <c r="CM18" s="165"/>
      <c r="CN18" s="165"/>
      <c r="CO18" s="585"/>
      <c r="CP18" s="585"/>
      <c r="CQ18" s="165"/>
      <c r="CR18" s="165"/>
      <c r="CS18" s="165"/>
      <c r="CT18" s="165"/>
      <c r="CU18" s="165"/>
      <c r="CV18" s="165"/>
      <c r="CW18" s="585"/>
      <c r="CX18" s="585"/>
      <c r="CY18" s="165"/>
      <c r="CZ18" s="165"/>
      <c r="DA18" s="165"/>
      <c r="DB18" s="165"/>
      <c r="DC18" s="165"/>
      <c r="DD18" s="165"/>
      <c r="DE18" s="585"/>
      <c r="DF18" s="585"/>
      <c r="DG18" s="165"/>
      <c r="DH18" s="165"/>
      <c r="DI18" s="165"/>
      <c r="DJ18" s="165"/>
      <c r="DK18" s="165"/>
      <c r="DL18" s="165"/>
      <c r="DM18" s="165"/>
      <c r="DN18" s="165"/>
      <c r="DO18" s="286" t="s">
        <v>78</v>
      </c>
      <c r="DP18" s="165"/>
      <c r="DQ18" s="165"/>
      <c r="DR18" s="165"/>
      <c r="DS18" s="165"/>
      <c r="DT18" s="165"/>
      <c r="DU18" s="165"/>
      <c r="DV18" s="165"/>
      <c r="DW18" s="165"/>
      <c r="DX18" s="165"/>
      <c r="DY18" s="165"/>
      <c r="DZ18" s="165"/>
      <c r="EA18" s="165"/>
      <c r="EB18" s="165"/>
      <c r="EC18" s="165"/>
      <c r="ED18" s="165"/>
      <c r="EE18" s="165"/>
      <c r="EF18" s="165"/>
      <c r="EG18" s="165"/>
      <c r="EH18" s="165"/>
      <c r="EI18" s="165"/>
      <c r="EJ18" s="165"/>
      <c r="EK18" s="165"/>
      <c r="EL18" s="165"/>
      <c r="EM18" s="165"/>
      <c r="EN18" s="165"/>
      <c r="EO18" s="165"/>
      <c r="EP18" s="165"/>
      <c r="EQ18" s="165"/>
      <c r="ER18" s="165"/>
      <c r="ES18" s="165"/>
      <c r="ET18" s="165"/>
      <c r="EU18" s="165"/>
      <c r="EV18" s="165"/>
      <c r="EW18" s="165"/>
      <c r="EX18" s="165"/>
      <c r="EY18" s="165"/>
    </row>
    <row r="19" spans="1:155" ht="30.75" customHeight="1" x14ac:dyDescent="0.25">
      <c r="A19" s="1502" t="s">
        <v>79</v>
      </c>
      <c r="B19" s="1503"/>
      <c r="C19" s="1506" t="s">
        <v>80</v>
      </c>
      <c r="D19" s="1502" t="s">
        <v>81</v>
      </c>
      <c r="E19" s="1508"/>
      <c r="F19" s="1508"/>
      <c r="G19" s="1508"/>
      <c r="H19" s="1508"/>
      <c r="I19" s="1503"/>
      <c r="J19" s="1509" t="s">
        <v>82</v>
      </c>
      <c r="K19" s="1510"/>
      <c r="L19" s="1510"/>
      <c r="M19" s="1510"/>
      <c r="N19" s="1510"/>
      <c r="O19" s="1510"/>
      <c r="P19" s="1510"/>
      <c r="Q19" s="1510"/>
      <c r="R19" s="1510"/>
      <c r="S19" s="1511" t="s">
        <v>83</v>
      </c>
      <c r="T19" s="1512"/>
      <c r="U19" s="1513" t="s">
        <v>84</v>
      </c>
      <c r="V19" s="1514"/>
      <c r="W19" s="1514"/>
      <c r="X19" s="1514"/>
      <c r="Y19" s="1514"/>
      <c r="Z19" s="1514"/>
      <c r="AA19" s="1514"/>
      <c r="AB19" s="1514"/>
      <c r="AC19" s="1514" t="s">
        <v>85</v>
      </c>
      <c r="AD19" s="1514"/>
      <c r="AE19" s="1514"/>
      <c r="AF19" s="1514"/>
      <c r="AG19" s="1514"/>
      <c r="AH19" s="1514"/>
      <c r="AI19" s="1514"/>
      <c r="AJ19" s="1514"/>
      <c r="AK19" s="1552" t="s">
        <v>86</v>
      </c>
      <c r="AL19" s="1553"/>
      <c r="AM19" s="1553"/>
      <c r="AN19" s="1553"/>
      <c r="AO19" s="1553"/>
      <c r="AP19" s="1553"/>
      <c r="AQ19" s="1553"/>
      <c r="AR19" s="1554"/>
      <c r="AS19" s="1514" t="s">
        <v>87</v>
      </c>
      <c r="AT19" s="1514"/>
      <c r="AU19" s="1514"/>
      <c r="AV19" s="1514"/>
      <c r="AW19" s="1514"/>
      <c r="AX19" s="1514"/>
      <c r="AY19" s="1514"/>
      <c r="AZ19" s="1514"/>
      <c r="BA19" s="1514" t="s">
        <v>88</v>
      </c>
      <c r="BB19" s="1514"/>
      <c r="BC19" s="1514"/>
      <c r="BD19" s="1514"/>
      <c r="BE19" s="1514"/>
      <c r="BF19" s="1514"/>
      <c r="BG19" s="1534"/>
      <c r="BH19" s="1534"/>
      <c r="BI19" s="1536" t="s">
        <v>89</v>
      </c>
      <c r="BJ19" s="1537"/>
      <c r="BK19" s="1537"/>
      <c r="BL19" s="1537"/>
      <c r="BM19" s="1537"/>
      <c r="BN19" s="1537"/>
      <c r="BO19" s="1537"/>
      <c r="BP19" s="1538"/>
      <c r="BQ19" s="1529" t="s">
        <v>90</v>
      </c>
      <c r="BR19" s="1530"/>
      <c r="BS19" s="1530"/>
      <c r="BT19" s="1530"/>
      <c r="BU19" s="1530"/>
      <c r="BV19" s="1530"/>
      <c r="BW19" s="1531"/>
      <c r="BX19" s="1532"/>
      <c r="BY19" s="1529" t="s">
        <v>91</v>
      </c>
      <c r="BZ19" s="1530"/>
      <c r="CA19" s="1530"/>
      <c r="CB19" s="1530"/>
      <c r="CC19" s="1530"/>
      <c r="CD19" s="1530"/>
      <c r="CE19" s="1531"/>
      <c r="CF19" s="1532"/>
      <c r="CG19" s="1536" t="s">
        <v>92</v>
      </c>
      <c r="CH19" s="1537"/>
      <c r="CI19" s="1537"/>
      <c r="CJ19" s="1537"/>
      <c r="CK19" s="1537"/>
      <c r="CL19" s="1537"/>
      <c r="CM19" s="1537"/>
      <c r="CN19" s="1538"/>
      <c r="CO19" s="1529" t="s">
        <v>93</v>
      </c>
      <c r="CP19" s="1530"/>
      <c r="CQ19" s="1530"/>
      <c r="CR19" s="1530"/>
      <c r="CS19" s="1530"/>
      <c r="CT19" s="1530"/>
      <c r="CU19" s="1531"/>
      <c r="CV19" s="1532"/>
      <c r="CW19" s="1529" t="s">
        <v>94</v>
      </c>
      <c r="CX19" s="1530"/>
      <c r="CY19" s="1530"/>
      <c r="CZ19" s="1530"/>
      <c r="DA19" s="1530"/>
      <c r="DB19" s="1530"/>
      <c r="DC19" s="1531"/>
      <c r="DD19" s="1532"/>
      <c r="DE19" s="1536" t="s">
        <v>95</v>
      </c>
      <c r="DF19" s="1537"/>
      <c r="DG19" s="1537"/>
      <c r="DH19" s="1537"/>
      <c r="DI19" s="1537"/>
      <c r="DJ19" s="1537"/>
      <c r="DK19" s="1542"/>
      <c r="DL19" s="1538"/>
      <c r="DM19" s="184"/>
      <c r="DN19" s="184"/>
      <c r="DO19" s="1547" t="s">
        <v>96</v>
      </c>
      <c r="DP19" s="1521"/>
      <c r="DQ19" s="1521"/>
      <c r="DR19" s="1521"/>
      <c r="DS19" s="1521"/>
      <c r="DT19" s="1521"/>
      <c r="DU19" s="1521"/>
      <c r="DV19" s="1521"/>
      <c r="DW19" s="1522"/>
      <c r="DX19" s="1520" t="s">
        <v>97</v>
      </c>
      <c r="DY19" s="1521"/>
      <c r="DZ19" s="1521"/>
      <c r="EA19" s="1521"/>
      <c r="EB19" s="1521"/>
      <c r="EC19" s="1521"/>
      <c r="ED19" s="1521"/>
      <c r="EE19" s="1521"/>
      <c r="EF19" s="1522"/>
      <c r="EG19" s="1523" t="s">
        <v>98</v>
      </c>
      <c r="EH19" s="1524"/>
      <c r="EI19" s="1524"/>
      <c r="EJ19" s="1524"/>
      <c r="EK19" s="1524"/>
      <c r="EL19" s="1524"/>
      <c r="EM19" s="1524"/>
      <c r="EN19" s="1524"/>
      <c r="EO19" s="1524"/>
      <c r="EP19" s="1524" t="s">
        <v>99</v>
      </c>
      <c r="EQ19" s="1524"/>
      <c r="ER19" s="1524"/>
      <c r="ES19" s="1524"/>
      <c r="ET19" s="1524"/>
      <c r="EU19" s="1524"/>
      <c r="EV19" s="1524"/>
      <c r="EW19" s="1524"/>
      <c r="EX19" s="1524"/>
    </row>
    <row r="20" spans="1:155" ht="44.25" customHeight="1" thickBot="1" x14ac:dyDescent="0.3">
      <c r="A20" s="1504"/>
      <c r="B20" s="1505"/>
      <c r="C20" s="1507"/>
      <c r="D20" s="1506" t="s">
        <v>100</v>
      </c>
      <c r="E20" s="1506" t="s">
        <v>101</v>
      </c>
      <c r="F20" s="1518" t="s">
        <v>102</v>
      </c>
      <c r="G20" s="1518" t="s">
        <v>103</v>
      </c>
      <c r="H20" s="1506" t="s">
        <v>104</v>
      </c>
      <c r="I20" s="1527" t="s">
        <v>105</v>
      </c>
      <c r="J20" s="1506" t="s">
        <v>106</v>
      </c>
      <c r="K20" s="1506" t="s">
        <v>107</v>
      </c>
      <c r="L20" s="1516" t="s">
        <v>108</v>
      </c>
      <c r="M20" s="1518" t="s">
        <v>103</v>
      </c>
      <c r="N20" s="1518" t="s">
        <v>109</v>
      </c>
      <c r="O20" s="1518" t="s">
        <v>110</v>
      </c>
      <c r="P20" s="1506" t="s">
        <v>111</v>
      </c>
      <c r="Q20" s="1506" t="s">
        <v>151</v>
      </c>
      <c r="R20" s="1507" t="s">
        <v>112</v>
      </c>
      <c r="S20" s="1566" t="s">
        <v>113</v>
      </c>
      <c r="T20" s="1568" t="s">
        <v>114</v>
      </c>
      <c r="U20" s="1513"/>
      <c r="V20" s="1514"/>
      <c r="W20" s="1514"/>
      <c r="X20" s="1514"/>
      <c r="Y20" s="1514"/>
      <c r="Z20" s="1514"/>
      <c r="AA20" s="1514"/>
      <c r="AB20" s="1514"/>
      <c r="AC20" s="1514"/>
      <c r="AD20" s="1514"/>
      <c r="AE20" s="1514"/>
      <c r="AF20" s="1514"/>
      <c r="AG20" s="1514"/>
      <c r="AH20" s="1514"/>
      <c r="AI20" s="1514"/>
      <c r="AJ20" s="1514"/>
      <c r="AK20" s="1555"/>
      <c r="AL20" s="1540"/>
      <c r="AM20" s="1540"/>
      <c r="AN20" s="1540"/>
      <c r="AO20" s="1540"/>
      <c r="AP20" s="1540"/>
      <c r="AQ20" s="1540"/>
      <c r="AR20" s="1556"/>
      <c r="AS20" s="1514"/>
      <c r="AT20" s="1514"/>
      <c r="AU20" s="1514"/>
      <c r="AV20" s="1514"/>
      <c r="AW20" s="1514"/>
      <c r="AX20" s="1514"/>
      <c r="AY20" s="1514"/>
      <c r="AZ20" s="1514"/>
      <c r="BA20" s="1514"/>
      <c r="BB20" s="1514"/>
      <c r="BC20" s="1514"/>
      <c r="BD20" s="1514"/>
      <c r="BE20" s="1514"/>
      <c r="BF20" s="1514"/>
      <c r="BG20" s="1534"/>
      <c r="BH20" s="1534"/>
      <c r="BI20" s="1539"/>
      <c r="BJ20" s="1540"/>
      <c r="BK20" s="1540"/>
      <c r="BL20" s="1540"/>
      <c r="BM20" s="1540"/>
      <c r="BN20" s="1540"/>
      <c r="BO20" s="1540"/>
      <c r="BP20" s="1541"/>
      <c r="BQ20" s="1533"/>
      <c r="BR20" s="1514"/>
      <c r="BS20" s="1514"/>
      <c r="BT20" s="1514"/>
      <c r="BU20" s="1514"/>
      <c r="BV20" s="1514"/>
      <c r="BW20" s="1534"/>
      <c r="BX20" s="1535"/>
      <c r="BY20" s="1533"/>
      <c r="BZ20" s="1514"/>
      <c r="CA20" s="1514"/>
      <c r="CB20" s="1514"/>
      <c r="CC20" s="1514"/>
      <c r="CD20" s="1514"/>
      <c r="CE20" s="1534"/>
      <c r="CF20" s="1535"/>
      <c r="CG20" s="1539"/>
      <c r="CH20" s="1540"/>
      <c r="CI20" s="1540"/>
      <c r="CJ20" s="1540"/>
      <c r="CK20" s="1540"/>
      <c r="CL20" s="1540"/>
      <c r="CM20" s="1540"/>
      <c r="CN20" s="1541"/>
      <c r="CO20" s="1533"/>
      <c r="CP20" s="1514"/>
      <c r="CQ20" s="1514"/>
      <c r="CR20" s="1514"/>
      <c r="CS20" s="1514"/>
      <c r="CT20" s="1514"/>
      <c r="CU20" s="1534"/>
      <c r="CV20" s="1535"/>
      <c r="CW20" s="1533"/>
      <c r="CX20" s="1514"/>
      <c r="CY20" s="1514"/>
      <c r="CZ20" s="1514"/>
      <c r="DA20" s="1514"/>
      <c r="DB20" s="1514"/>
      <c r="DC20" s="1534"/>
      <c r="DD20" s="1535"/>
      <c r="DE20" s="1543"/>
      <c r="DF20" s="1544"/>
      <c r="DG20" s="1544"/>
      <c r="DH20" s="1544"/>
      <c r="DI20" s="1544"/>
      <c r="DJ20" s="1544"/>
      <c r="DK20" s="1545"/>
      <c r="DL20" s="1546"/>
      <c r="DM20" s="184"/>
      <c r="DN20" s="184"/>
      <c r="DO20" s="1548" t="s">
        <v>115</v>
      </c>
      <c r="DP20" s="1514"/>
      <c r="DQ20" s="1514"/>
      <c r="DR20" s="1549" t="s">
        <v>116</v>
      </c>
      <c r="DS20" s="1549"/>
      <c r="DT20" s="1549"/>
      <c r="DU20" s="1550" t="s">
        <v>117</v>
      </c>
      <c r="DV20" s="1550"/>
      <c r="DW20" s="1551"/>
      <c r="DX20" s="1513" t="s">
        <v>115</v>
      </c>
      <c r="DY20" s="1514"/>
      <c r="DZ20" s="1514"/>
      <c r="EA20" s="1549" t="s">
        <v>116</v>
      </c>
      <c r="EB20" s="1549"/>
      <c r="EC20" s="1549"/>
      <c r="ED20" s="1550" t="s">
        <v>117</v>
      </c>
      <c r="EE20" s="1550"/>
      <c r="EF20" s="1551"/>
      <c r="EG20" s="1513" t="s">
        <v>115</v>
      </c>
      <c r="EH20" s="1514"/>
      <c r="EI20" s="1514"/>
      <c r="EJ20" s="1549" t="s">
        <v>116</v>
      </c>
      <c r="EK20" s="1549"/>
      <c r="EL20" s="1549"/>
      <c r="EM20" s="1550" t="s">
        <v>117</v>
      </c>
      <c r="EN20" s="1550"/>
      <c r="EO20" s="1550"/>
      <c r="EP20" s="1514" t="s">
        <v>115</v>
      </c>
      <c r="EQ20" s="1514"/>
      <c r="ER20" s="1514"/>
      <c r="ES20" s="1549" t="s">
        <v>116</v>
      </c>
      <c r="ET20" s="1549"/>
      <c r="EU20" s="1549"/>
      <c r="EV20" s="1550" t="s">
        <v>117</v>
      </c>
      <c r="EW20" s="1550"/>
      <c r="EX20" s="1550"/>
    </row>
    <row r="21" spans="1:155" ht="64.5" customHeight="1" thickBot="1" x14ac:dyDescent="0.3">
      <c r="A21" s="1504"/>
      <c r="B21" s="1505"/>
      <c r="C21" s="1502"/>
      <c r="D21" s="1525"/>
      <c r="E21" s="1525"/>
      <c r="F21" s="1526"/>
      <c r="G21" s="1526"/>
      <c r="H21" s="1525"/>
      <c r="I21" s="1528"/>
      <c r="J21" s="1515"/>
      <c r="K21" s="1515"/>
      <c r="L21" s="1517"/>
      <c r="M21" s="1519"/>
      <c r="N21" s="1519"/>
      <c r="O21" s="1519"/>
      <c r="P21" s="1525"/>
      <c r="Q21" s="1525"/>
      <c r="R21" s="1502"/>
      <c r="S21" s="1567"/>
      <c r="T21" s="1569"/>
      <c r="U21" s="289" t="s">
        <v>118</v>
      </c>
      <c r="V21" s="290" t="s">
        <v>119</v>
      </c>
      <c r="W21" s="291" t="s">
        <v>120</v>
      </c>
      <c r="X21" s="290" t="s">
        <v>121</v>
      </c>
      <c r="Y21" s="291" t="s">
        <v>122</v>
      </c>
      <c r="Z21" s="290" t="s">
        <v>123</v>
      </c>
      <c r="AA21" s="292" t="s">
        <v>124</v>
      </c>
      <c r="AB21" s="293" t="s">
        <v>125</v>
      </c>
      <c r="AC21" s="624" t="s">
        <v>118</v>
      </c>
      <c r="AD21" s="588" t="s">
        <v>119</v>
      </c>
      <c r="AE21" s="698" t="s">
        <v>120</v>
      </c>
      <c r="AF21" s="588" t="s">
        <v>121</v>
      </c>
      <c r="AG21" s="291" t="s">
        <v>122</v>
      </c>
      <c r="AH21" s="290" t="s">
        <v>123</v>
      </c>
      <c r="AI21" s="292" t="s">
        <v>124</v>
      </c>
      <c r="AJ21" s="293" t="s">
        <v>125</v>
      </c>
      <c r="AK21" s="624" t="s">
        <v>118</v>
      </c>
      <c r="AL21" s="588" t="s">
        <v>119</v>
      </c>
      <c r="AM21" s="291" t="s">
        <v>120</v>
      </c>
      <c r="AN21" s="290" t="s">
        <v>121</v>
      </c>
      <c r="AO21" s="291" t="s">
        <v>122</v>
      </c>
      <c r="AP21" s="290" t="s">
        <v>123</v>
      </c>
      <c r="AQ21" s="292" t="s">
        <v>124</v>
      </c>
      <c r="AR21" s="293" t="s">
        <v>125</v>
      </c>
      <c r="AS21" s="624" t="s">
        <v>118</v>
      </c>
      <c r="AT21" s="588" t="s">
        <v>119</v>
      </c>
      <c r="AU21" s="291" t="s">
        <v>120</v>
      </c>
      <c r="AV21" s="290" t="s">
        <v>121</v>
      </c>
      <c r="AW21" s="291" t="s">
        <v>122</v>
      </c>
      <c r="AX21" s="290" t="s">
        <v>123</v>
      </c>
      <c r="AY21" s="292" t="s">
        <v>124</v>
      </c>
      <c r="AZ21" s="293" t="s">
        <v>125</v>
      </c>
      <c r="BA21" s="624" t="s">
        <v>118</v>
      </c>
      <c r="BB21" s="588" t="s">
        <v>119</v>
      </c>
      <c r="BC21" s="291" t="s">
        <v>120</v>
      </c>
      <c r="BD21" s="290" t="s">
        <v>121</v>
      </c>
      <c r="BE21" s="291" t="s">
        <v>122</v>
      </c>
      <c r="BF21" s="290" t="s">
        <v>123</v>
      </c>
      <c r="BG21" s="292" t="s">
        <v>124</v>
      </c>
      <c r="BH21" s="293" t="s">
        <v>125</v>
      </c>
      <c r="BI21" s="624" t="s">
        <v>118</v>
      </c>
      <c r="BJ21" s="588" t="s">
        <v>119</v>
      </c>
      <c r="BK21" s="291" t="s">
        <v>120</v>
      </c>
      <c r="BL21" s="290" t="s">
        <v>121</v>
      </c>
      <c r="BM21" s="291" t="s">
        <v>122</v>
      </c>
      <c r="BN21" s="290" t="s">
        <v>123</v>
      </c>
      <c r="BO21" s="292" t="s">
        <v>124</v>
      </c>
      <c r="BP21" s="293" t="s">
        <v>125</v>
      </c>
      <c r="BQ21" s="624" t="s">
        <v>118</v>
      </c>
      <c r="BR21" s="588" t="s">
        <v>119</v>
      </c>
      <c r="BS21" s="291" t="s">
        <v>120</v>
      </c>
      <c r="BT21" s="290" t="s">
        <v>121</v>
      </c>
      <c r="BU21" s="291" t="s">
        <v>122</v>
      </c>
      <c r="BV21" s="290" t="s">
        <v>123</v>
      </c>
      <c r="BW21" s="292" t="s">
        <v>124</v>
      </c>
      <c r="BX21" s="293" t="s">
        <v>125</v>
      </c>
      <c r="BY21" s="624" t="s">
        <v>118</v>
      </c>
      <c r="BZ21" s="588" t="s">
        <v>119</v>
      </c>
      <c r="CA21" s="291" t="s">
        <v>120</v>
      </c>
      <c r="CB21" s="290" t="s">
        <v>121</v>
      </c>
      <c r="CC21" s="291" t="s">
        <v>122</v>
      </c>
      <c r="CD21" s="290" t="s">
        <v>123</v>
      </c>
      <c r="CE21" s="292" t="s">
        <v>124</v>
      </c>
      <c r="CF21" s="293" t="s">
        <v>125</v>
      </c>
      <c r="CG21" s="624" t="s">
        <v>118</v>
      </c>
      <c r="CH21" s="588" t="s">
        <v>119</v>
      </c>
      <c r="CI21" s="291" t="s">
        <v>120</v>
      </c>
      <c r="CJ21" s="290" t="s">
        <v>121</v>
      </c>
      <c r="CK21" s="291" t="s">
        <v>122</v>
      </c>
      <c r="CL21" s="290" t="s">
        <v>123</v>
      </c>
      <c r="CM21" s="292" t="s">
        <v>124</v>
      </c>
      <c r="CN21" s="293" t="s">
        <v>125</v>
      </c>
      <c r="CO21" s="624" t="s">
        <v>118</v>
      </c>
      <c r="CP21" s="588" t="s">
        <v>119</v>
      </c>
      <c r="CQ21" s="291" t="s">
        <v>120</v>
      </c>
      <c r="CR21" s="290" t="s">
        <v>121</v>
      </c>
      <c r="CS21" s="291" t="s">
        <v>122</v>
      </c>
      <c r="CT21" s="290" t="s">
        <v>123</v>
      </c>
      <c r="CU21" s="292" t="s">
        <v>124</v>
      </c>
      <c r="CV21" s="293" t="s">
        <v>125</v>
      </c>
      <c r="CW21" s="624" t="s">
        <v>118</v>
      </c>
      <c r="CX21" s="588" t="s">
        <v>119</v>
      </c>
      <c r="CY21" s="291" t="s">
        <v>120</v>
      </c>
      <c r="CZ21" s="290" t="s">
        <v>121</v>
      </c>
      <c r="DA21" s="291" t="s">
        <v>122</v>
      </c>
      <c r="DB21" s="290" t="s">
        <v>123</v>
      </c>
      <c r="DC21" s="292" t="s">
        <v>124</v>
      </c>
      <c r="DD21" s="543" t="s">
        <v>125</v>
      </c>
      <c r="DE21" s="699" t="s">
        <v>118</v>
      </c>
      <c r="DF21" s="713" t="s">
        <v>119</v>
      </c>
      <c r="DG21" s="545" t="s">
        <v>120</v>
      </c>
      <c r="DH21" s="544" t="s">
        <v>121</v>
      </c>
      <c r="DI21" s="545" t="s">
        <v>122</v>
      </c>
      <c r="DJ21" s="544" t="s">
        <v>123</v>
      </c>
      <c r="DK21" s="546" t="s">
        <v>124</v>
      </c>
      <c r="DL21" s="547" t="s">
        <v>125</v>
      </c>
      <c r="DM21" s="184"/>
      <c r="DN21" s="184"/>
      <c r="DO21" s="549" t="s">
        <v>126</v>
      </c>
      <c r="DP21" s="294" t="s">
        <v>44</v>
      </c>
      <c r="DQ21" s="294" t="s">
        <v>127</v>
      </c>
      <c r="DR21" s="295" t="s">
        <v>120</v>
      </c>
      <c r="DS21" s="295" t="s">
        <v>121</v>
      </c>
      <c r="DT21" s="295" t="s">
        <v>127</v>
      </c>
      <c r="DU21" s="296" t="s">
        <v>43</v>
      </c>
      <c r="DV21" s="296" t="s">
        <v>44</v>
      </c>
      <c r="DW21" s="550" t="s">
        <v>127</v>
      </c>
      <c r="DX21" s="548" t="s">
        <v>126</v>
      </c>
      <c r="DY21" s="294" t="s">
        <v>44</v>
      </c>
      <c r="DZ21" s="294" t="s">
        <v>127</v>
      </c>
      <c r="EA21" s="295" t="s">
        <v>120</v>
      </c>
      <c r="EB21" s="295" t="s">
        <v>121</v>
      </c>
      <c r="EC21" s="295" t="s">
        <v>127</v>
      </c>
      <c r="ED21" s="296" t="s">
        <v>43</v>
      </c>
      <c r="EE21" s="296" t="s">
        <v>44</v>
      </c>
      <c r="EF21" s="550" t="s">
        <v>127</v>
      </c>
      <c r="EG21" s="548" t="s">
        <v>126</v>
      </c>
      <c r="EH21" s="294" t="s">
        <v>44</v>
      </c>
      <c r="EI21" s="294" t="s">
        <v>127</v>
      </c>
      <c r="EJ21" s="295" t="s">
        <v>120</v>
      </c>
      <c r="EK21" s="295" t="s">
        <v>121</v>
      </c>
      <c r="EL21" s="295" t="s">
        <v>127</v>
      </c>
      <c r="EM21" s="296" t="s">
        <v>43</v>
      </c>
      <c r="EN21" s="296" t="s">
        <v>44</v>
      </c>
      <c r="EO21" s="296" t="s">
        <v>127</v>
      </c>
      <c r="EP21" s="294" t="s">
        <v>126</v>
      </c>
      <c r="EQ21" s="294" t="s">
        <v>44</v>
      </c>
      <c r="ER21" s="294" t="s">
        <v>127</v>
      </c>
      <c r="ES21" s="295" t="s">
        <v>120</v>
      </c>
      <c r="ET21" s="295" t="s">
        <v>121</v>
      </c>
      <c r="EU21" s="295" t="s">
        <v>127</v>
      </c>
      <c r="EV21" s="296" t="s">
        <v>43</v>
      </c>
      <c r="EW21" s="296" t="s">
        <v>44</v>
      </c>
      <c r="EX21" s="296" t="s">
        <v>127</v>
      </c>
      <c r="EY21" s="297" t="s">
        <v>128</v>
      </c>
    </row>
    <row r="22" spans="1:155" ht="68.25" customHeight="1" x14ac:dyDescent="0.25">
      <c r="A22" s="1518" t="s">
        <v>172</v>
      </c>
      <c r="B22" s="1941"/>
      <c r="C22" s="1942" t="s">
        <v>164</v>
      </c>
      <c r="D22" s="1557">
        <v>1</v>
      </c>
      <c r="E22" s="1560" t="s">
        <v>161</v>
      </c>
      <c r="F22" s="1560" t="s">
        <v>173</v>
      </c>
      <c r="G22" s="1560" t="s">
        <v>177</v>
      </c>
      <c r="H22" s="1563">
        <v>5400</v>
      </c>
      <c r="I22" s="1575">
        <v>0.3</v>
      </c>
      <c r="J22" s="1578">
        <v>1</v>
      </c>
      <c r="K22" s="1581" t="s">
        <v>179</v>
      </c>
      <c r="L22" s="1584" t="s">
        <v>196</v>
      </c>
      <c r="M22" s="1587" t="s">
        <v>177</v>
      </c>
      <c r="N22" s="1587">
        <v>595</v>
      </c>
      <c r="O22" s="1581" t="s">
        <v>212</v>
      </c>
      <c r="P22" s="1622">
        <v>0.21</v>
      </c>
      <c r="Q22" s="1622">
        <v>7.0000000000000007E-2</v>
      </c>
      <c r="R22" s="1960">
        <v>45657</v>
      </c>
      <c r="S22" s="491" t="s">
        <v>192</v>
      </c>
      <c r="T22" s="492">
        <v>0.1</v>
      </c>
      <c r="U22" s="185">
        <v>0</v>
      </c>
      <c r="V22" s="186"/>
      <c r="W22" s="1436">
        <f>SUM(U22:U25)</f>
        <v>0</v>
      </c>
      <c r="X22" s="1466">
        <f>SUM(V22:V25)</f>
        <v>0</v>
      </c>
      <c r="Y22" s="1432">
        <f>+(W22*$P$22)+(W26*$P$26)+(W31*$P$31)+(W34*$P$34)</f>
        <v>0</v>
      </c>
      <c r="Z22" s="1432">
        <f>+(X22*$P$22)+(X26*$P$26)+(X31*$P$31)+(X34*$P$34)</f>
        <v>0</v>
      </c>
      <c r="AA22" s="187"/>
      <c r="AB22" s="188"/>
      <c r="AC22" s="187">
        <v>0</v>
      </c>
      <c r="AD22" s="589">
        <v>0</v>
      </c>
      <c r="AE22" s="1627">
        <f>(AC22+AC23+AC24+AC25)</f>
        <v>0</v>
      </c>
      <c r="AF22" s="1630">
        <f>(AD22+AD23+AD24+AD25)</f>
        <v>0</v>
      </c>
      <c r="AG22" s="1432">
        <f>+(AE22*$P$22)+(AE26*$P$26)+(AE31*$P$31)+(AE34*$P$34)</f>
        <v>0</v>
      </c>
      <c r="AH22" s="1432">
        <f>+(AF22*$P$22)+(AF26*$P$26)+(AF31*$P$31)+(AF34*$P$34)</f>
        <v>0</v>
      </c>
      <c r="AI22" s="187"/>
      <c r="AJ22" s="189"/>
      <c r="AK22" s="187">
        <v>0</v>
      </c>
      <c r="AL22" s="589">
        <v>0</v>
      </c>
      <c r="AM22" s="1436">
        <f>SUM(AK22:AK25)</f>
        <v>0</v>
      </c>
      <c r="AN22" s="1466">
        <f>SUM(AL22:AL25)</f>
        <v>0</v>
      </c>
      <c r="AO22" s="1432">
        <f>+(AM22*$P$22)+(AM26*$P$26)+(AM31*$P$31)+(AM34*$P$34)</f>
        <v>0</v>
      </c>
      <c r="AP22" s="1432">
        <f>+(AN22*$P$22)+(AN26*$P$26)+(AN31*$P$31)+(AN34*$P$34)</f>
        <v>0</v>
      </c>
      <c r="AQ22" s="187"/>
      <c r="AR22" s="189"/>
      <c r="AS22" s="187">
        <v>0</v>
      </c>
      <c r="AT22" s="589">
        <v>0</v>
      </c>
      <c r="AU22" s="1436">
        <f>SUM(AS22:AS25)</f>
        <v>0</v>
      </c>
      <c r="AV22" s="1466">
        <f>SUM(AT22:AT25)</f>
        <v>0</v>
      </c>
      <c r="AW22" s="1432">
        <f>+(AU22*$P$22)+(AU26*$P$26)+(AU31*$P$31)+(AU34*$P$34)</f>
        <v>0</v>
      </c>
      <c r="AX22" s="1432">
        <f>+(AV22*$P$22)+(AV26*$P$26)+(AV31*$P$31)+(AV34*$P$34)</f>
        <v>0</v>
      </c>
      <c r="AY22" s="187"/>
      <c r="AZ22" s="189"/>
      <c r="BA22" s="187">
        <v>0</v>
      </c>
      <c r="BB22" s="589">
        <v>0</v>
      </c>
      <c r="BC22" s="1436">
        <f>SUM(BA22:BA25)</f>
        <v>0</v>
      </c>
      <c r="BD22" s="1466">
        <f>SUM(BB22:BB25)</f>
        <v>0</v>
      </c>
      <c r="BE22" s="1432">
        <f>+(BC22*$P$22)+(BC26*$P$26)+(BC31*$P$31)+(BC34*$P$34)</f>
        <v>0</v>
      </c>
      <c r="BF22" s="1432">
        <f>+(BD22*$P$22)+(BD26*$P$26)+(BD31*$P$31)+(BD34*$P$34)</f>
        <v>0</v>
      </c>
      <c r="BG22" s="190"/>
      <c r="BH22" s="189"/>
      <c r="BI22" s="187">
        <v>0</v>
      </c>
      <c r="BJ22" s="589">
        <v>0</v>
      </c>
      <c r="BK22" s="1436">
        <f>SUM(BI22:BI25)</f>
        <v>0</v>
      </c>
      <c r="BL22" s="1706">
        <f>SUM(BJ22:BJ25)</f>
        <v>0</v>
      </c>
      <c r="BM22" s="1432">
        <f>+(BK22*$P$22)+(BK26*$P$26)+(BK31*$P$31)+(BK34*$P$34)</f>
        <v>0</v>
      </c>
      <c r="BN22" s="1432">
        <f>+(BL22*$P$22)+(BL26*$P$26)+(BL31*$P$31)+(BL34*$P$34)</f>
        <v>0</v>
      </c>
      <c r="BO22" s="191"/>
      <c r="BP22" s="189"/>
      <c r="BQ22" s="680">
        <v>1.6E-2</v>
      </c>
      <c r="BR22" s="868">
        <v>1.6E-2</v>
      </c>
      <c r="BS22" s="1436">
        <f>SUM(BQ22:BQ25)</f>
        <v>0.16500000000000001</v>
      </c>
      <c r="BT22" s="1709">
        <f>SUM(BR22:BR25)</f>
        <v>0.16500000000000001</v>
      </c>
      <c r="BU22" s="1432">
        <f>+(BS22*$P$22)+(BS26*$P$26)+(BS31*$P$31)+(BS34*$P$34)</f>
        <v>0.16469000000000003</v>
      </c>
      <c r="BV22" s="1432">
        <f>+(BT22*$P$22)+(BT26*$P$26)+(BT31*$P$31)+(BT34*$P$34)</f>
        <v>0.16469000000000003</v>
      </c>
      <c r="BW22" s="192" t="s">
        <v>305</v>
      </c>
      <c r="BX22" s="188" t="s">
        <v>309</v>
      </c>
      <c r="BY22" s="187">
        <v>1.6E-2</v>
      </c>
      <c r="BZ22" s="868">
        <v>1.6E-2</v>
      </c>
      <c r="CA22" s="1436">
        <f>SUM(BY22:BY25)</f>
        <v>0.16900000000000001</v>
      </c>
      <c r="CB22" s="1650">
        <f>SUM(BZ22:BZ25)</f>
        <v>0.16900000000000001</v>
      </c>
      <c r="CC22" s="1432">
        <f>+(CA22*$P$22)+(CA26*$P$26)+(CA31*$P$31)+(CA34*$P$34)</f>
        <v>0.16553000000000004</v>
      </c>
      <c r="CD22" s="1432">
        <f>+(CB22*$P$22)+(CB26*$P$26)+(CB31*$P$31)+(CB34*$P$34)</f>
        <v>0.16553000000000004</v>
      </c>
      <c r="CE22" s="192" t="s">
        <v>370</v>
      </c>
      <c r="CF22" s="188" t="s">
        <v>309</v>
      </c>
      <c r="CG22" s="187">
        <v>1.6E-2</v>
      </c>
      <c r="CH22" s="868">
        <v>1.6E-2</v>
      </c>
      <c r="CI22" s="1436">
        <f>SUM(CG22:CG25)</f>
        <v>0.16500000000000001</v>
      </c>
      <c r="CJ22" s="1650">
        <f>SUM(CH22:CH25)</f>
        <v>0.16500000000000001</v>
      </c>
      <c r="CK22" s="1432">
        <f>+(CI22*$P$22)+(CI26*$P$26)+(CI31*$P$31)+(CI34*$P$34)</f>
        <v>0.16469000000000003</v>
      </c>
      <c r="CL22" s="1432">
        <f>+(CJ22*$P$22)+(CJ26*$P$26)+(CJ31*$P$31)+(CJ34*$P$34)</f>
        <v>0.14849000000000001</v>
      </c>
      <c r="CM22" s="192" t="s">
        <v>397</v>
      </c>
      <c r="CN22" s="188" t="s">
        <v>309</v>
      </c>
      <c r="CO22" s="187">
        <v>1.6E-2</v>
      </c>
      <c r="CP22" s="868">
        <v>1.6E-2</v>
      </c>
      <c r="CQ22" s="1436">
        <f>SUM(CO22:CO25)</f>
        <v>0.16500000000000001</v>
      </c>
      <c r="CR22" s="1650">
        <f>SUM(CP22:CP25)</f>
        <v>0.16500000000000001</v>
      </c>
      <c r="CS22" s="1432">
        <f>+(CQ22*$P$22)+(CQ26*$P$26)+(CQ31*$P$31)+(CQ34*$P$34)</f>
        <v>0.16469000000000003</v>
      </c>
      <c r="CT22" s="1432">
        <f>+(CR22*$P$22)+(CR26*$P$26)+(CR31*$P$31)+(CR34*$P$34)</f>
        <v>0.14014000000000001</v>
      </c>
      <c r="CU22" s="192" t="s">
        <v>427</v>
      </c>
      <c r="CV22" s="188" t="s">
        <v>309</v>
      </c>
      <c r="CW22" s="187">
        <v>1.6E-2</v>
      </c>
      <c r="CX22" s="868">
        <v>1.6E-2</v>
      </c>
      <c r="CY22" s="1436">
        <f>SUM(CW22:CW25)</f>
        <v>0.16500000000000001</v>
      </c>
      <c r="CZ22" s="1466">
        <f>SUM(CX22:CX25)</f>
        <v>0.16500000000000001</v>
      </c>
      <c r="DA22" s="1432">
        <f>+(CY22*$P$22)+(CY26*$P$26)+(CY31*$P$31)+(CY34*$P$34)</f>
        <v>0.16589000000000004</v>
      </c>
      <c r="DB22" s="1432">
        <f>+(CZ22*$P$22)+(CZ26*$P$26)+(CZ31*$P$31)+(CZ34*$P$34)</f>
        <v>0.14519000000000001</v>
      </c>
      <c r="DC22" s="192" t="s">
        <v>484</v>
      </c>
      <c r="DD22" s="195" t="s">
        <v>309</v>
      </c>
      <c r="DE22" s="700">
        <v>0.02</v>
      </c>
      <c r="DF22" s="1087">
        <v>0.02</v>
      </c>
      <c r="DG22" s="1737">
        <f>SUM(DE22:DE25)</f>
        <v>0.17100000000000001</v>
      </c>
      <c r="DH22" s="1639">
        <f>SUM(DF22:DF25)</f>
        <v>0.17100000000000001</v>
      </c>
      <c r="DI22" s="1432">
        <f>+(DG22*$P$22)+(DG26*$P$26)+(DG31*$P$31)+(DG34*$P$34)</f>
        <v>0.17451000000000003</v>
      </c>
      <c r="DJ22" s="1432">
        <f>+(DH22*$P$22)+(DH26*$P$26)+(DH31*$P$31)+(DH34*$P$34)</f>
        <v>0.15651000000000004</v>
      </c>
      <c r="DK22" s="1045" t="s">
        <v>524</v>
      </c>
      <c r="DL22" s="188" t="s">
        <v>309</v>
      </c>
      <c r="DM22" s="193">
        <f>SUM(DE22+CW22+CG22+BY22+BQ22+CO22)</f>
        <v>0.1</v>
      </c>
      <c r="DN22" s="193" t="str">
        <f>+IF(DM22=T22,"OK","NO")</f>
        <v>OK</v>
      </c>
      <c r="DO22" s="554">
        <f t="shared" ref="DO22:DO61" si="0">SUM(U22+AC22+AK22)</f>
        <v>0</v>
      </c>
      <c r="DP22" s="555">
        <f t="shared" ref="DP22:DP61" si="1">SUM(V22+AD22+AL22)</f>
        <v>0</v>
      </c>
      <c r="DQ22" s="556" t="e">
        <f>DP22/DO22</f>
        <v>#DIV/0!</v>
      </c>
      <c r="DR22" s="1733">
        <f>SUM(W22+AE22+AM22)</f>
        <v>0</v>
      </c>
      <c r="DS22" s="1674">
        <f>SUM(X22+AF22+AN22)</f>
        <v>0</v>
      </c>
      <c r="DT22" s="1676" t="e">
        <f>+DS22/DR22</f>
        <v>#DIV/0!</v>
      </c>
      <c r="DU22" s="1325">
        <f>SUM(Y22+AG22+AO22)</f>
        <v>0</v>
      </c>
      <c r="DV22" s="1325">
        <f>SUM(Z22+AH22+AP22)</f>
        <v>0</v>
      </c>
      <c r="DW22" s="1684" t="e">
        <f>DV22/DU22</f>
        <v>#DIV/0!</v>
      </c>
      <c r="DX22" s="554">
        <f>U22+AC22+AK22+AS22+BA22+BI22</f>
        <v>0</v>
      </c>
      <c r="DY22" s="554">
        <f>V22+AD22+AL22+AT22+BB22+BJ22</f>
        <v>0</v>
      </c>
      <c r="DZ22" s="556" t="e">
        <f>DY22/DX22</f>
        <v>#DIV/0!</v>
      </c>
      <c r="EA22" s="1668">
        <f>W22+AE22+AM22+AU22+BC22+BK22</f>
        <v>0</v>
      </c>
      <c r="EB22" s="1668">
        <f>X22+AF22+AN22+AV22+BD22+BL22</f>
        <v>0</v>
      </c>
      <c r="EC22" s="1690" t="e">
        <f>+EB22/EA22</f>
        <v>#DIV/0!</v>
      </c>
      <c r="ED22" s="1325">
        <f>Y22+AG22+AO22+AW22+BE22+BM22</f>
        <v>0</v>
      </c>
      <c r="EE22" s="1325">
        <f>Z22+AH22+AP22+AX22+BF22+BN22</f>
        <v>0</v>
      </c>
      <c r="EF22" s="1684" t="e">
        <f>EE22/ED22</f>
        <v>#DIV/0!</v>
      </c>
      <c r="EG22" s="554">
        <f>U22+AC22+AK22+AS22+BA22+BI22+BQ22+BY22+CG22</f>
        <v>4.8000000000000001E-2</v>
      </c>
      <c r="EH22" s="554">
        <f>V22+AD22+AL22+AT22+BB22+BJ22+BR22+BZ22+CH22</f>
        <v>4.8000000000000001E-2</v>
      </c>
      <c r="EI22" s="826">
        <f>+EH22/EG22</f>
        <v>1</v>
      </c>
      <c r="EJ22" s="1665">
        <f>W22+AE22+AM22+AU22+BC22+BK22+BS22+CA22+CI22</f>
        <v>0.499</v>
      </c>
      <c r="EK22" s="1665">
        <f>X22+AF22+AN22+AV22+BD22+BL22+BT22+CB22+CJ22</f>
        <v>0.499</v>
      </c>
      <c r="EL22" s="1690">
        <f>+EK22/EJ22</f>
        <v>1</v>
      </c>
      <c r="EM22" s="1325">
        <f>Y22+AG22+AO22+AW22+BE22+BM22+BU22+CC22+CK22</f>
        <v>0.49491000000000007</v>
      </c>
      <c r="EN22" s="1325">
        <f>Z22+AH22+AP22+AX22+BF22+BN22+BV22+CD22+CL22</f>
        <v>0.47871000000000008</v>
      </c>
      <c r="EO22" s="1696">
        <f>+EN22/EM22</f>
        <v>0.96726677577741405</v>
      </c>
      <c r="EP22" s="554">
        <f>U22+AC22+AK22+AS22+BA22+BI22+BQ22+BY22+CG22+CO22+CW22+DE22</f>
        <v>0.1</v>
      </c>
      <c r="EQ22" s="554">
        <f>V22+AD22+AL22+AT22+BB22+BJ22+BR22+BZ22+CH22+CP22+CX22+DF22</f>
        <v>0.1</v>
      </c>
      <c r="ER22" s="826">
        <f>EQ22/EP22</f>
        <v>1</v>
      </c>
      <c r="ES22" s="1665">
        <f>+W22+AE22+AM22+AU22+BC22+BK22+BS22+CA22+CI22+CQ22+CY22+DG22</f>
        <v>1</v>
      </c>
      <c r="ET22" s="1665">
        <f>+X22+AF22+AN22+AV22+BD22+BL22+BT22+CB22+CJ22+CR22+CZ22+DH22</f>
        <v>1</v>
      </c>
      <c r="EU22" s="1690">
        <f>+ET22/ES22</f>
        <v>1</v>
      </c>
      <c r="EV22" s="1325">
        <f>Y22+AG22+AO22+AW22+BE22+BM22+BU22+CC22+CK22+CS22+DA22+DI22</f>
        <v>1</v>
      </c>
      <c r="EW22" s="1325">
        <f>Z22+AH22+AP22+AX22+BF22+BN22+BV22+CD22+CL22+CT22+DB22+DJ22</f>
        <v>0.9205500000000002</v>
      </c>
      <c r="EX22" s="1327">
        <f>EW22/EV22</f>
        <v>0.9205500000000002</v>
      </c>
      <c r="EY22" s="90">
        <f t="shared" ref="EY22:EY28" si="2">EP22-T22</f>
        <v>0</v>
      </c>
    </row>
    <row r="23" spans="1:155" ht="54.75" customHeight="1" x14ac:dyDescent="0.25">
      <c r="A23" s="1518"/>
      <c r="B23" s="1941"/>
      <c r="C23" s="1943"/>
      <c r="D23" s="1558"/>
      <c r="E23" s="1561"/>
      <c r="F23" s="1561"/>
      <c r="G23" s="1561"/>
      <c r="H23" s="1564"/>
      <c r="I23" s="1576"/>
      <c r="J23" s="1579"/>
      <c r="K23" s="1582"/>
      <c r="L23" s="1585"/>
      <c r="M23" s="1588"/>
      <c r="N23" s="1588"/>
      <c r="O23" s="1582"/>
      <c r="P23" s="1623"/>
      <c r="Q23" s="1623"/>
      <c r="R23" s="1961"/>
      <c r="S23" s="493" t="s">
        <v>193</v>
      </c>
      <c r="T23" s="494">
        <v>0.2</v>
      </c>
      <c r="U23" s="194">
        <v>0</v>
      </c>
      <c r="V23" s="195"/>
      <c r="W23" s="1437"/>
      <c r="X23" s="1467"/>
      <c r="Y23" s="1433"/>
      <c r="Z23" s="1433"/>
      <c r="AA23" s="196"/>
      <c r="AB23" s="197"/>
      <c r="AC23" s="196">
        <v>0</v>
      </c>
      <c r="AD23" s="590">
        <v>0</v>
      </c>
      <c r="AE23" s="1628"/>
      <c r="AF23" s="1631"/>
      <c r="AG23" s="1433"/>
      <c r="AH23" s="1433"/>
      <c r="AI23" s="196"/>
      <c r="AJ23" s="198"/>
      <c r="AK23" s="196">
        <v>0</v>
      </c>
      <c r="AL23" s="590">
        <v>0</v>
      </c>
      <c r="AM23" s="1437"/>
      <c r="AN23" s="1467"/>
      <c r="AO23" s="1433"/>
      <c r="AP23" s="1433"/>
      <c r="AQ23" s="196"/>
      <c r="AR23" s="198"/>
      <c r="AS23" s="196">
        <v>0</v>
      </c>
      <c r="AT23" s="590">
        <v>0</v>
      </c>
      <c r="AU23" s="1437"/>
      <c r="AV23" s="1467"/>
      <c r="AW23" s="1433"/>
      <c r="AX23" s="1433"/>
      <c r="AY23" s="196"/>
      <c r="AZ23" s="198"/>
      <c r="BA23" s="196">
        <v>0</v>
      </c>
      <c r="BB23" s="590">
        <v>0</v>
      </c>
      <c r="BC23" s="1437"/>
      <c r="BD23" s="1467"/>
      <c r="BE23" s="1433"/>
      <c r="BF23" s="1433"/>
      <c r="BG23" s="199"/>
      <c r="BH23" s="198"/>
      <c r="BI23" s="196">
        <v>0</v>
      </c>
      <c r="BJ23" s="590">
        <v>0</v>
      </c>
      <c r="BK23" s="1437"/>
      <c r="BL23" s="1707"/>
      <c r="BM23" s="1433"/>
      <c r="BN23" s="1433"/>
      <c r="BO23" s="200"/>
      <c r="BP23" s="198"/>
      <c r="BQ23" s="681">
        <v>3.3000000000000002E-2</v>
      </c>
      <c r="BR23" s="869">
        <v>3.3000000000000002E-2</v>
      </c>
      <c r="BS23" s="1437"/>
      <c r="BT23" s="1710"/>
      <c r="BU23" s="1433"/>
      <c r="BV23" s="1433"/>
      <c r="BW23" s="201" t="s">
        <v>306</v>
      </c>
      <c r="BX23" s="197" t="s">
        <v>310</v>
      </c>
      <c r="BY23" s="196">
        <v>3.3000000000000002E-2</v>
      </c>
      <c r="BZ23" s="869">
        <v>3.3000000000000002E-2</v>
      </c>
      <c r="CA23" s="1437"/>
      <c r="CB23" s="1651"/>
      <c r="CC23" s="1433"/>
      <c r="CD23" s="1433"/>
      <c r="CE23" s="201" t="s">
        <v>371</v>
      </c>
      <c r="CF23" s="197" t="s">
        <v>310</v>
      </c>
      <c r="CG23" s="196">
        <v>3.3000000000000002E-2</v>
      </c>
      <c r="CH23" s="869">
        <v>3.3000000000000002E-2</v>
      </c>
      <c r="CI23" s="1437"/>
      <c r="CJ23" s="1651"/>
      <c r="CK23" s="1433"/>
      <c r="CL23" s="1433"/>
      <c r="CM23" s="201" t="s">
        <v>398</v>
      </c>
      <c r="CN23" s="197" t="s">
        <v>310</v>
      </c>
      <c r="CO23" s="196">
        <v>3.3000000000000002E-2</v>
      </c>
      <c r="CP23" s="869">
        <v>3.3000000000000002E-2</v>
      </c>
      <c r="CQ23" s="1437"/>
      <c r="CR23" s="1651"/>
      <c r="CS23" s="1433"/>
      <c r="CT23" s="1433"/>
      <c r="CU23" s="201" t="s">
        <v>428</v>
      </c>
      <c r="CV23" s="197" t="s">
        <v>310</v>
      </c>
      <c r="CW23" s="196">
        <v>3.3000000000000002E-2</v>
      </c>
      <c r="CX23" s="869">
        <v>3.3000000000000002E-2</v>
      </c>
      <c r="CY23" s="1437"/>
      <c r="CZ23" s="1467"/>
      <c r="DA23" s="1433"/>
      <c r="DB23" s="1433"/>
      <c r="DC23" s="201" t="s">
        <v>485</v>
      </c>
      <c r="DD23" s="195" t="s">
        <v>310</v>
      </c>
      <c r="DE23" s="701">
        <v>3.5000000000000003E-2</v>
      </c>
      <c r="DF23" s="1064">
        <v>3.5000000000000003E-2</v>
      </c>
      <c r="DG23" s="1738"/>
      <c r="DH23" s="1640"/>
      <c r="DI23" s="1433"/>
      <c r="DJ23" s="1433"/>
      <c r="DK23" s="1044" t="s">
        <v>525</v>
      </c>
      <c r="DL23" s="197" t="s">
        <v>310</v>
      </c>
      <c r="DM23" s="193">
        <f t="shared" ref="DM23:DM61" si="3">SUM(DE23+CW23+CG23+BY23+BQ23+CO23)</f>
        <v>0.2</v>
      </c>
      <c r="DN23" s="193" t="str">
        <f t="shared" ref="DN23:DN61" si="4">+IF(DM23=T23,"OK","NO")</f>
        <v>OK</v>
      </c>
      <c r="DO23" s="557">
        <f t="shared" si="0"/>
        <v>0</v>
      </c>
      <c r="DP23" s="553">
        <f t="shared" si="1"/>
        <v>0</v>
      </c>
      <c r="DQ23" s="558" t="e">
        <f t="shared" ref="DQ23:DQ61" si="5">DP23/DO23</f>
        <v>#DIV/0!</v>
      </c>
      <c r="DR23" s="1669"/>
      <c r="DS23" s="1675"/>
      <c r="DT23" s="1677"/>
      <c r="DU23" s="1326"/>
      <c r="DV23" s="1326"/>
      <c r="DW23" s="1685"/>
      <c r="DX23" s="557">
        <f t="shared" ref="DX23:DX61" si="6">U23+AC23+AK23+AS23+BA23+BI23</f>
        <v>0</v>
      </c>
      <c r="DY23" s="553">
        <f t="shared" ref="DY23:DY61" si="7">V23+AD23+AL23+AT23+BB23+BJ23</f>
        <v>0</v>
      </c>
      <c r="DZ23" s="558" t="e">
        <f t="shared" ref="DZ23:DZ61" si="8">DY23/DX23</f>
        <v>#DIV/0!</v>
      </c>
      <c r="EA23" s="1669"/>
      <c r="EB23" s="1669"/>
      <c r="EC23" s="1691"/>
      <c r="ED23" s="1326"/>
      <c r="EE23" s="1326"/>
      <c r="EF23" s="1685"/>
      <c r="EG23" s="557">
        <f t="shared" ref="EG23:EG61" si="9">U23+AC23+AK23+AS23+BA23+BI23+BQ23+BY23+CG23</f>
        <v>9.9000000000000005E-2</v>
      </c>
      <c r="EH23" s="553">
        <f t="shared" ref="EH23:EH61" si="10">V23+AD23+AL23+AT23+BB23+BJ23+BR23+BZ23+CH23</f>
        <v>9.9000000000000005E-2</v>
      </c>
      <c r="EI23" s="827">
        <f t="shared" ref="EI23:EI61" si="11">+EH23/EG23</f>
        <v>1</v>
      </c>
      <c r="EJ23" s="1675"/>
      <c r="EK23" s="1675"/>
      <c r="EL23" s="1691"/>
      <c r="EM23" s="1326"/>
      <c r="EN23" s="1326"/>
      <c r="EO23" s="1697"/>
      <c r="EP23" s="557">
        <f t="shared" ref="EP23:EP61" si="12">U23+AC23+AK23+AS23+BA23+BI23+BQ23+BY23+CG23+CO23+CW23+DE23</f>
        <v>0.2</v>
      </c>
      <c r="EQ23" s="553">
        <f t="shared" ref="EQ23:EQ61" si="13">V23+AD23+AL23+AT23+BB23+BJ23+BR23+BZ23+CH23+CP23+CX23+DF23</f>
        <v>0.2</v>
      </c>
      <c r="ER23" s="827">
        <f t="shared" ref="ER23:ER61" si="14">EQ23/EP23</f>
        <v>1</v>
      </c>
      <c r="ES23" s="1675"/>
      <c r="ET23" s="1675"/>
      <c r="EU23" s="1691"/>
      <c r="EV23" s="1326"/>
      <c r="EW23" s="1326"/>
      <c r="EX23" s="1328"/>
      <c r="EY23" s="90">
        <f t="shared" si="2"/>
        <v>0</v>
      </c>
    </row>
    <row r="24" spans="1:155" ht="52.5" customHeight="1" x14ac:dyDescent="0.25">
      <c r="A24" s="1518"/>
      <c r="B24" s="1941"/>
      <c r="C24" s="1943"/>
      <c r="D24" s="1558"/>
      <c r="E24" s="1561"/>
      <c r="F24" s="1561"/>
      <c r="G24" s="1561"/>
      <c r="H24" s="1564"/>
      <c r="I24" s="1576"/>
      <c r="J24" s="1579"/>
      <c r="K24" s="1582"/>
      <c r="L24" s="1585"/>
      <c r="M24" s="1588"/>
      <c r="N24" s="1588"/>
      <c r="O24" s="1582"/>
      <c r="P24" s="1623"/>
      <c r="Q24" s="1623"/>
      <c r="R24" s="1961"/>
      <c r="S24" s="493" t="s">
        <v>194</v>
      </c>
      <c r="T24" s="494">
        <v>0.3</v>
      </c>
      <c r="U24" s="194">
        <v>0</v>
      </c>
      <c r="V24" s="195"/>
      <c r="W24" s="1437"/>
      <c r="X24" s="1467"/>
      <c r="Y24" s="1433"/>
      <c r="Z24" s="1433"/>
      <c r="AA24" s="196"/>
      <c r="AB24" s="197"/>
      <c r="AC24" s="196">
        <v>0</v>
      </c>
      <c r="AD24" s="590">
        <v>0</v>
      </c>
      <c r="AE24" s="1628"/>
      <c r="AF24" s="1631"/>
      <c r="AG24" s="1433"/>
      <c r="AH24" s="1433"/>
      <c r="AI24" s="196"/>
      <c r="AJ24" s="198"/>
      <c r="AK24" s="196">
        <v>0</v>
      </c>
      <c r="AL24" s="590">
        <v>0</v>
      </c>
      <c r="AM24" s="1437"/>
      <c r="AN24" s="1467"/>
      <c r="AO24" s="1433"/>
      <c r="AP24" s="1433"/>
      <c r="AQ24" s="196"/>
      <c r="AR24" s="198"/>
      <c r="AS24" s="196">
        <v>0</v>
      </c>
      <c r="AT24" s="590">
        <v>0</v>
      </c>
      <c r="AU24" s="1437"/>
      <c r="AV24" s="1467"/>
      <c r="AW24" s="1433"/>
      <c r="AX24" s="1433"/>
      <c r="AY24" s="196"/>
      <c r="AZ24" s="198"/>
      <c r="BA24" s="196">
        <v>0</v>
      </c>
      <c r="BB24" s="590">
        <v>0</v>
      </c>
      <c r="BC24" s="1437"/>
      <c r="BD24" s="1467"/>
      <c r="BE24" s="1433"/>
      <c r="BF24" s="1433"/>
      <c r="BG24" s="199"/>
      <c r="BH24" s="198"/>
      <c r="BI24" s="196">
        <v>0</v>
      </c>
      <c r="BJ24" s="590">
        <v>0</v>
      </c>
      <c r="BK24" s="1437"/>
      <c r="BL24" s="1707"/>
      <c r="BM24" s="1433"/>
      <c r="BN24" s="1433"/>
      <c r="BO24" s="200"/>
      <c r="BP24" s="198"/>
      <c r="BQ24" s="681">
        <v>0.05</v>
      </c>
      <c r="BR24" s="869">
        <v>0.05</v>
      </c>
      <c r="BS24" s="1437"/>
      <c r="BT24" s="1710"/>
      <c r="BU24" s="1433"/>
      <c r="BV24" s="1433"/>
      <c r="BW24" s="201" t="s">
        <v>307</v>
      </c>
      <c r="BX24" s="197" t="s">
        <v>311</v>
      </c>
      <c r="BY24" s="196">
        <v>0.05</v>
      </c>
      <c r="BZ24" s="869">
        <v>0.05</v>
      </c>
      <c r="CA24" s="1437"/>
      <c r="CB24" s="1651"/>
      <c r="CC24" s="1433"/>
      <c r="CD24" s="1433"/>
      <c r="CE24" s="201" t="s">
        <v>372</v>
      </c>
      <c r="CF24" s="197" t="s">
        <v>311</v>
      </c>
      <c r="CG24" s="196">
        <v>0.05</v>
      </c>
      <c r="CH24" s="869">
        <v>0.05</v>
      </c>
      <c r="CI24" s="1437"/>
      <c r="CJ24" s="1651"/>
      <c r="CK24" s="1433"/>
      <c r="CL24" s="1433"/>
      <c r="CM24" s="201" t="s">
        <v>399</v>
      </c>
      <c r="CN24" s="197" t="s">
        <v>311</v>
      </c>
      <c r="CO24" s="196">
        <v>0.05</v>
      </c>
      <c r="CP24" s="869">
        <v>0.05</v>
      </c>
      <c r="CQ24" s="1437"/>
      <c r="CR24" s="1651"/>
      <c r="CS24" s="1433"/>
      <c r="CT24" s="1433"/>
      <c r="CU24" s="201" t="s">
        <v>429</v>
      </c>
      <c r="CV24" s="197" t="s">
        <v>311</v>
      </c>
      <c r="CW24" s="196">
        <v>0.05</v>
      </c>
      <c r="CX24" s="869">
        <v>0.05</v>
      </c>
      <c r="CY24" s="1437"/>
      <c r="CZ24" s="1467"/>
      <c r="DA24" s="1433"/>
      <c r="DB24" s="1433"/>
      <c r="DC24" s="201" t="s">
        <v>486</v>
      </c>
      <c r="DD24" s="195" t="s">
        <v>311</v>
      </c>
      <c r="DE24" s="701">
        <v>0.05</v>
      </c>
      <c r="DF24" s="1064">
        <v>0.05</v>
      </c>
      <c r="DG24" s="1738"/>
      <c r="DH24" s="1640"/>
      <c r="DI24" s="1433"/>
      <c r="DJ24" s="1433"/>
      <c r="DK24" s="1044" t="s">
        <v>526</v>
      </c>
      <c r="DL24" s="197" t="s">
        <v>311</v>
      </c>
      <c r="DM24" s="193">
        <f t="shared" si="3"/>
        <v>0.3</v>
      </c>
      <c r="DN24" s="193" t="str">
        <f t="shared" si="4"/>
        <v>OK</v>
      </c>
      <c r="DO24" s="557">
        <f t="shared" si="0"/>
        <v>0</v>
      </c>
      <c r="DP24" s="553">
        <f t="shared" si="1"/>
        <v>0</v>
      </c>
      <c r="DQ24" s="558" t="e">
        <f t="shared" si="5"/>
        <v>#DIV/0!</v>
      </c>
      <c r="DR24" s="1669"/>
      <c r="DS24" s="1675"/>
      <c r="DT24" s="1677"/>
      <c r="DU24" s="1326"/>
      <c r="DV24" s="1326"/>
      <c r="DW24" s="1685"/>
      <c r="DX24" s="557">
        <f t="shared" si="6"/>
        <v>0</v>
      </c>
      <c r="DY24" s="553">
        <f t="shared" si="7"/>
        <v>0</v>
      </c>
      <c r="DZ24" s="558" t="e">
        <f t="shared" si="8"/>
        <v>#DIV/0!</v>
      </c>
      <c r="EA24" s="1669"/>
      <c r="EB24" s="1669"/>
      <c r="EC24" s="1691"/>
      <c r="ED24" s="1326"/>
      <c r="EE24" s="1326"/>
      <c r="EF24" s="1685"/>
      <c r="EG24" s="557">
        <f t="shared" si="9"/>
        <v>0.15000000000000002</v>
      </c>
      <c r="EH24" s="553">
        <f t="shared" si="10"/>
        <v>0.15000000000000002</v>
      </c>
      <c r="EI24" s="827">
        <f t="shared" si="11"/>
        <v>1</v>
      </c>
      <c r="EJ24" s="1675"/>
      <c r="EK24" s="1675"/>
      <c r="EL24" s="1691"/>
      <c r="EM24" s="1326"/>
      <c r="EN24" s="1326"/>
      <c r="EO24" s="1697"/>
      <c r="EP24" s="557">
        <f t="shared" si="12"/>
        <v>0.3</v>
      </c>
      <c r="EQ24" s="553">
        <f t="shared" si="13"/>
        <v>0.3</v>
      </c>
      <c r="ER24" s="827">
        <f t="shared" si="14"/>
        <v>1</v>
      </c>
      <c r="ES24" s="1675"/>
      <c r="ET24" s="1675"/>
      <c r="EU24" s="1691"/>
      <c r="EV24" s="1326"/>
      <c r="EW24" s="1326"/>
      <c r="EX24" s="1328"/>
      <c r="EY24" s="90">
        <f t="shared" si="2"/>
        <v>0</v>
      </c>
    </row>
    <row r="25" spans="1:155" ht="60.75" customHeight="1" thickBot="1" x14ac:dyDescent="0.3">
      <c r="A25" s="1518"/>
      <c r="B25" s="1941"/>
      <c r="C25" s="1943"/>
      <c r="D25" s="1558"/>
      <c r="E25" s="1561"/>
      <c r="F25" s="1561"/>
      <c r="G25" s="1561"/>
      <c r="H25" s="1564"/>
      <c r="I25" s="1576"/>
      <c r="J25" s="1580"/>
      <c r="K25" s="1583"/>
      <c r="L25" s="1586"/>
      <c r="M25" s="1589"/>
      <c r="N25" s="1589"/>
      <c r="O25" s="1583"/>
      <c r="P25" s="1624"/>
      <c r="Q25" s="1624"/>
      <c r="R25" s="1962"/>
      <c r="S25" s="495" t="s">
        <v>195</v>
      </c>
      <c r="T25" s="496">
        <v>0.4</v>
      </c>
      <c r="U25" s="202">
        <v>0</v>
      </c>
      <c r="V25" s="203"/>
      <c r="W25" s="1438"/>
      <c r="X25" s="1468"/>
      <c r="Y25" s="1433"/>
      <c r="Z25" s="1433"/>
      <c r="AA25" s="204"/>
      <c r="AB25" s="205"/>
      <c r="AC25" s="204">
        <v>0</v>
      </c>
      <c r="AD25" s="591">
        <v>0</v>
      </c>
      <c r="AE25" s="1629"/>
      <c r="AF25" s="1632"/>
      <c r="AG25" s="1433"/>
      <c r="AH25" s="1433"/>
      <c r="AI25" s="204"/>
      <c r="AJ25" s="206"/>
      <c r="AK25" s="204">
        <v>0</v>
      </c>
      <c r="AL25" s="591">
        <v>0</v>
      </c>
      <c r="AM25" s="1438"/>
      <c r="AN25" s="1468"/>
      <c r="AO25" s="1433"/>
      <c r="AP25" s="1433"/>
      <c r="AQ25" s="204"/>
      <c r="AR25" s="206"/>
      <c r="AS25" s="204">
        <v>0</v>
      </c>
      <c r="AT25" s="591">
        <v>0</v>
      </c>
      <c r="AU25" s="1438"/>
      <c r="AV25" s="1468"/>
      <c r="AW25" s="1433"/>
      <c r="AX25" s="1433"/>
      <c r="AY25" s="204"/>
      <c r="AZ25" s="206"/>
      <c r="BA25" s="204">
        <v>0</v>
      </c>
      <c r="BB25" s="591">
        <v>0</v>
      </c>
      <c r="BC25" s="1438"/>
      <c r="BD25" s="1468"/>
      <c r="BE25" s="1433"/>
      <c r="BF25" s="1433"/>
      <c r="BG25" s="207"/>
      <c r="BH25" s="206"/>
      <c r="BI25" s="204">
        <v>0</v>
      </c>
      <c r="BJ25" s="591">
        <v>0</v>
      </c>
      <c r="BK25" s="1438"/>
      <c r="BL25" s="1708"/>
      <c r="BM25" s="1433"/>
      <c r="BN25" s="1433"/>
      <c r="BO25" s="208"/>
      <c r="BP25" s="206"/>
      <c r="BQ25" s="682">
        <v>6.6000000000000003E-2</v>
      </c>
      <c r="BR25" s="870">
        <v>6.6000000000000003E-2</v>
      </c>
      <c r="BS25" s="1438"/>
      <c r="BT25" s="1711"/>
      <c r="BU25" s="1433"/>
      <c r="BV25" s="1433"/>
      <c r="BW25" s="209" t="s">
        <v>308</v>
      </c>
      <c r="BX25" s="205" t="s">
        <v>312</v>
      </c>
      <c r="BY25" s="204">
        <v>7.0000000000000007E-2</v>
      </c>
      <c r="BZ25" s="870">
        <v>7.0000000000000007E-2</v>
      </c>
      <c r="CA25" s="1438"/>
      <c r="CB25" s="1652"/>
      <c r="CC25" s="1433"/>
      <c r="CD25" s="1433"/>
      <c r="CE25" s="209" t="s">
        <v>385</v>
      </c>
      <c r="CF25" s="205" t="s">
        <v>312</v>
      </c>
      <c r="CG25" s="204">
        <v>6.6000000000000003E-2</v>
      </c>
      <c r="CH25" s="870">
        <v>6.6000000000000003E-2</v>
      </c>
      <c r="CI25" s="1438"/>
      <c r="CJ25" s="1652"/>
      <c r="CK25" s="1433"/>
      <c r="CL25" s="1433"/>
      <c r="CM25" s="209" t="s">
        <v>416</v>
      </c>
      <c r="CN25" s="205" t="s">
        <v>312</v>
      </c>
      <c r="CO25" s="204">
        <v>6.6000000000000003E-2</v>
      </c>
      <c r="CP25" s="870">
        <v>6.6000000000000003E-2</v>
      </c>
      <c r="CQ25" s="1438"/>
      <c r="CR25" s="1652"/>
      <c r="CS25" s="1433"/>
      <c r="CT25" s="1433"/>
      <c r="CU25" s="209" t="s">
        <v>444</v>
      </c>
      <c r="CV25" s="205" t="s">
        <v>312</v>
      </c>
      <c r="CW25" s="204">
        <v>6.6000000000000003E-2</v>
      </c>
      <c r="CX25" s="870">
        <v>6.6000000000000003E-2</v>
      </c>
      <c r="CY25" s="1438"/>
      <c r="CZ25" s="1468"/>
      <c r="DA25" s="1433"/>
      <c r="DB25" s="1433"/>
      <c r="DC25" s="209" t="s">
        <v>503</v>
      </c>
      <c r="DD25" s="195" t="s">
        <v>312</v>
      </c>
      <c r="DE25" s="702">
        <v>6.6000000000000003E-2</v>
      </c>
      <c r="DF25" s="1085">
        <v>6.6000000000000003E-2</v>
      </c>
      <c r="DG25" s="1739"/>
      <c r="DH25" s="1641"/>
      <c r="DI25" s="1433"/>
      <c r="DJ25" s="1433"/>
      <c r="DK25" s="1043" t="s">
        <v>527</v>
      </c>
      <c r="DL25" s="205" t="s">
        <v>312</v>
      </c>
      <c r="DM25" s="193">
        <f t="shared" si="3"/>
        <v>0.4</v>
      </c>
      <c r="DN25" s="193" t="str">
        <f t="shared" si="4"/>
        <v>OK</v>
      </c>
      <c r="DO25" s="559">
        <f t="shared" si="0"/>
        <v>0</v>
      </c>
      <c r="DP25" s="560">
        <f t="shared" si="1"/>
        <v>0</v>
      </c>
      <c r="DQ25" s="561" t="e">
        <f t="shared" si="5"/>
        <v>#DIV/0!</v>
      </c>
      <c r="DR25" s="1669"/>
      <c r="DS25" s="1675"/>
      <c r="DT25" s="1677"/>
      <c r="DU25" s="1326"/>
      <c r="DV25" s="1326"/>
      <c r="DW25" s="1685"/>
      <c r="DX25" s="559">
        <f t="shared" si="6"/>
        <v>0</v>
      </c>
      <c r="DY25" s="560">
        <f t="shared" si="7"/>
        <v>0</v>
      </c>
      <c r="DZ25" s="561" t="e">
        <f t="shared" si="8"/>
        <v>#DIV/0!</v>
      </c>
      <c r="EA25" s="1670"/>
      <c r="EB25" s="1670"/>
      <c r="EC25" s="1692"/>
      <c r="ED25" s="1326"/>
      <c r="EE25" s="1326"/>
      <c r="EF25" s="1685"/>
      <c r="EG25" s="559">
        <f t="shared" si="9"/>
        <v>0.20200000000000001</v>
      </c>
      <c r="EH25" s="560">
        <f t="shared" si="10"/>
        <v>0.20200000000000001</v>
      </c>
      <c r="EI25" s="828">
        <f t="shared" si="11"/>
        <v>1</v>
      </c>
      <c r="EJ25" s="1693"/>
      <c r="EK25" s="1693"/>
      <c r="EL25" s="1692"/>
      <c r="EM25" s="1326"/>
      <c r="EN25" s="1326"/>
      <c r="EO25" s="1697"/>
      <c r="EP25" s="559">
        <f t="shared" si="12"/>
        <v>0.4</v>
      </c>
      <c r="EQ25" s="560">
        <f t="shared" si="13"/>
        <v>0.4</v>
      </c>
      <c r="ER25" s="828">
        <f t="shared" si="14"/>
        <v>1</v>
      </c>
      <c r="ES25" s="1693"/>
      <c r="ET25" s="1693"/>
      <c r="EU25" s="1692"/>
      <c r="EV25" s="1326"/>
      <c r="EW25" s="1326"/>
      <c r="EX25" s="1328"/>
      <c r="EY25" s="90">
        <f t="shared" si="2"/>
        <v>0</v>
      </c>
    </row>
    <row r="26" spans="1:155" ht="51" customHeight="1" thickBot="1" x14ac:dyDescent="0.3">
      <c r="A26" s="1518"/>
      <c r="B26" s="1941"/>
      <c r="C26" s="1943"/>
      <c r="D26" s="1558"/>
      <c r="E26" s="1561"/>
      <c r="F26" s="1561"/>
      <c r="G26" s="1561"/>
      <c r="H26" s="1564"/>
      <c r="I26" s="1576"/>
      <c r="J26" s="1963">
        <v>2</v>
      </c>
      <c r="K26" s="1599" t="s">
        <v>180</v>
      </c>
      <c r="L26" s="1601" t="s">
        <v>207</v>
      </c>
      <c r="M26" s="1603" t="s">
        <v>177</v>
      </c>
      <c r="N26" s="1604">
        <v>4395</v>
      </c>
      <c r="O26" s="1599" t="s">
        <v>211</v>
      </c>
      <c r="P26" s="1625">
        <v>0.45</v>
      </c>
      <c r="Q26" s="1625">
        <v>7.0000000000000007E-2</v>
      </c>
      <c r="R26" s="1642">
        <v>45657</v>
      </c>
      <c r="S26" s="497" t="s">
        <v>197</v>
      </c>
      <c r="T26" s="498">
        <v>0.3</v>
      </c>
      <c r="U26" s="210">
        <v>0</v>
      </c>
      <c r="V26" s="211"/>
      <c r="W26" s="1457">
        <f>SUM(U26:U30)</f>
        <v>0</v>
      </c>
      <c r="X26" s="1449">
        <f>SUM(V26:V30)</f>
        <v>0</v>
      </c>
      <c r="Y26" s="1433"/>
      <c r="Z26" s="1433"/>
      <c r="AA26" s="212"/>
      <c r="AB26" s="213"/>
      <c r="AC26" s="212">
        <v>0</v>
      </c>
      <c r="AD26" s="592">
        <v>0</v>
      </c>
      <c r="AE26" s="1771">
        <f>SUM(AC26:AC30)</f>
        <v>0</v>
      </c>
      <c r="AF26" s="1774">
        <f>SUM(AD26:AD30)</f>
        <v>0</v>
      </c>
      <c r="AG26" s="1433"/>
      <c r="AH26" s="1433"/>
      <c r="AI26" s="212"/>
      <c r="AJ26" s="214"/>
      <c r="AK26" s="212">
        <v>0</v>
      </c>
      <c r="AL26" s="592">
        <v>0</v>
      </c>
      <c r="AM26" s="1457">
        <f>SUM(AK26:AK30)</f>
        <v>0</v>
      </c>
      <c r="AN26" s="1449">
        <f>SUM(AL26:AL30)</f>
        <v>0</v>
      </c>
      <c r="AO26" s="1433"/>
      <c r="AP26" s="1433"/>
      <c r="AQ26" s="212"/>
      <c r="AR26" s="214"/>
      <c r="AS26" s="212">
        <v>0</v>
      </c>
      <c r="AT26" s="592">
        <v>0</v>
      </c>
      <c r="AU26" s="1457">
        <f>SUM(AS26:AS30)</f>
        <v>0</v>
      </c>
      <c r="AV26" s="1449">
        <f>SUM(AT26:AT30)</f>
        <v>0</v>
      </c>
      <c r="AW26" s="1433"/>
      <c r="AX26" s="1433"/>
      <c r="AY26" s="212"/>
      <c r="AZ26" s="214"/>
      <c r="BA26" s="212">
        <v>0</v>
      </c>
      <c r="BB26" s="592">
        <v>0</v>
      </c>
      <c r="BC26" s="1457">
        <f>SUM(BA26:BA30)</f>
        <v>0</v>
      </c>
      <c r="BD26" s="1449">
        <f>SUM(BB26:BB30)</f>
        <v>0</v>
      </c>
      <c r="BE26" s="1433"/>
      <c r="BF26" s="1433"/>
      <c r="BG26" s="215"/>
      <c r="BH26" s="214"/>
      <c r="BI26" s="212">
        <v>0</v>
      </c>
      <c r="BJ26" s="592">
        <v>0</v>
      </c>
      <c r="BK26" s="1457">
        <f>SUM(BI26:BI30)</f>
        <v>0</v>
      </c>
      <c r="BL26" s="1449">
        <f>SUM(BJ26:BJ30)</f>
        <v>0</v>
      </c>
      <c r="BM26" s="1433"/>
      <c r="BN26" s="1433"/>
      <c r="BO26" s="216"/>
      <c r="BP26" s="214"/>
      <c r="BQ26" s="683">
        <v>0.05</v>
      </c>
      <c r="BR26" s="871">
        <v>0.05</v>
      </c>
      <c r="BS26" s="1457">
        <f>SUM(BQ26:BQ30)</f>
        <v>0.16400000000000003</v>
      </c>
      <c r="BT26" s="1460">
        <f>SUM(BR26:BR30)</f>
        <v>0.16400000000000003</v>
      </c>
      <c r="BU26" s="1433"/>
      <c r="BV26" s="1433"/>
      <c r="BW26" s="217" t="s">
        <v>313</v>
      </c>
      <c r="BX26" s="213" t="s">
        <v>317</v>
      </c>
      <c r="BY26" s="836">
        <v>0.05</v>
      </c>
      <c r="BZ26" s="992">
        <v>0.05</v>
      </c>
      <c r="CA26" s="1457">
        <f>SUM(BY26:BY30)</f>
        <v>0.16400000000000003</v>
      </c>
      <c r="CB26" s="1659">
        <f>SUM(BZ26:BZ30)</f>
        <v>0.16400000000000003</v>
      </c>
      <c r="CC26" s="1433"/>
      <c r="CD26" s="1433"/>
      <c r="CE26" s="217" t="s">
        <v>373</v>
      </c>
      <c r="CF26" s="213" t="s">
        <v>317</v>
      </c>
      <c r="CG26" s="212">
        <v>0.05</v>
      </c>
      <c r="CH26" s="871">
        <v>0.05</v>
      </c>
      <c r="CI26" s="1457">
        <f>SUM(CG26:CG30)</f>
        <v>0.16400000000000003</v>
      </c>
      <c r="CJ26" s="1659">
        <f>SUM(CH26:CH30)</f>
        <v>0.128</v>
      </c>
      <c r="CK26" s="1433"/>
      <c r="CL26" s="1433"/>
      <c r="CM26" s="217" t="s">
        <v>400</v>
      </c>
      <c r="CN26" s="213" t="s">
        <v>317</v>
      </c>
      <c r="CO26" s="212">
        <v>0.05</v>
      </c>
      <c r="CP26" s="871">
        <v>0.05</v>
      </c>
      <c r="CQ26" s="1457">
        <f>SUM(CO26:CO30)</f>
        <v>0.16400000000000003</v>
      </c>
      <c r="CR26" s="1659">
        <f>SUM(CP26:CP30)</f>
        <v>0.111</v>
      </c>
      <c r="CS26" s="1433"/>
      <c r="CT26" s="1433"/>
      <c r="CU26" s="217" t="s">
        <v>430</v>
      </c>
      <c r="CV26" s="213" t="s">
        <v>317</v>
      </c>
      <c r="CW26" s="212">
        <v>0.05</v>
      </c>
      <c r="CX26" s="871">
        <v>0.05</v>
      </c>
      <c r="CY26" s="1457">
        <f>SUM(CW26:CW30)</f>
        <v>0.16400000000000003</v>
      </c>
      <c r="CZ26" s="1449">
        <f>SUM(CX26:CX30)</f>
        <v>0.11800000000000001</v>
      </c>
      <c r="DA26" s="1433"/>
      <c r="DB26" s="1433"/>
      <c r="DC26" s="217" t="s">
        <v>487</v>
      </c>
      <c r="DD26" s="1084" t="s">
        <v>317</v>
      </c>
      <c r="DE26" s="703">
        <v>0.05</v>
      </c>
      <c r="DF26" s="1062">
        <v>0.05</v>
      </c>
      <c r="DG26" s="1740">
        <f>SUM(DE26:DE30)</f>
        <v>0.18</v>
      </c>
      <c r="DH26" s="1633">
        <f>SUM(DF26:DF30)</f>
        <v>0.14000000000000001</v>
      </c>
      <c r="DI26" s="1433"/>
      <c r="DJ26" s="1433"/>
      <c r="DK26" s="1075" t="s">
        <v>528</v>
      </c>
      <c r="DL26" s="213" t="s">
        <v>317</v>
      </c>
      <c r="DM26" s="193">
        <f t="shared" si="3"/>
        <v>0.3</v>
      </c>
      <c r="DN26" s="193" t="str">
        <f t="shared" si="4"/>
        <v>OK</v>
      </c>
      <c r="DO26" s="554">
        <f t="shared" si="0"/>
        <v>0</v>
      </c>
      <c r="DP26" s="555">
        <f t="shared" si="1"/>
        <v>0</v>
      </c>
      <c r="DQ26" s="556" t="e">
        <f t="shared" si="5"/>
        <v>#DIV/0!</v>
      </c>
      <c r="DR26" s="1715">
        <f>SUM(W26+AE26+AM26)</f>
        <v>0</v>
      </c>
      <c r="DS26" s="1678">
        <f>SUM(X26+AF26+AN26)</f>
        <v>0</v>
      </c>
      <c r="DT26" s="1681" t="e">
        <f>DS26/DR26</f>
        <v>#DIV/0!</v>
      </c>
      <c r="DU26" s="1326"/>
      <c r="DV26" s="1326"/>
      <c r="DW26" s="1685"/>
      <c r="DX26" s="554">
        <f t="shared" si="6"/>
        <v>0</v>
      </c>
      <c r="DY26" s="555">
        <f t="shared" si="7"/>
        <v>0</v>
      </c>
      <c r="DZ26" s="556" t="e">
        <f t="shared" si="8"/>
        <v>#DIV/0!</v>
      </c>
      <c r="EA26" s="1668">
        <f>W26+AE26+AM26+AU26+BC26+BK26</f>
        <v>0</v>
      </c>
      <c r="EB26" s="1668">
        <f>X26+AF26+AN26+AV26+BD26+BL26</f>
        <v>0</v>
      </c>
      <c r="EC26" s="1671" t="e">
        <f>EB26/EA26</f>
        <v>#DIV/0!</v>
      </c>
      <c r="ED26" s="1326"/>
      <c r="EE26" s="1326"/>
      <c r="EF26" s="1685"/>
      <c r="EG26" s="554">
        <f t="shared" si="9"/>
        <v>0.15000000000000002</v>
      </c>
      <c r="EH26" s="555">
        <f t="shared" si="10"/>
        <v>0.15000000000000002</v>
      </c>
      <c r="EI26" s="826">
        <f t="shared" si="11"/>
        <v>1</v>
      </c>
      <c r="EJ26" s="1665">
        <f>W26+AE26+AM26+AU26+BC26+BK26+BS26+CA26+CI26</f>
        <v>0.4920000000000001</v>
      </c>
      <c r="EK26" s="1665">
        <f>X26+AF26+AN26+AV26+BD26+BL26+BT26+CB26+CJ26</f>
        <v>0.45600000000000007</v>
      </c>
      <c r="EL26" s="1698">
        <f>+EK26/EJ26</f>
        <v>0.92682926829268286</v>
      </c>
      <c r="EM26" s="1326"/>
      <c r="EN26" s="1326"/>
      <c r="EO26" s="1697"/>
      <c r="EP26" s="554">
        <f t="shared" si="12"/>
        <v>0.3</v>
      </c>
      <c r="EQ26" s="555">
        <f t="shared" si="13"/>
        <v>0.3</v>
      </c>
      <c r="ER26" s="826">
        <f t="shared" si="14"/>
        <v>1</v>
      </c>
      <c r="ES26" s="1665">
        <f>+W26+AE26+AM26+AU26+BC26+BK26+BS26+CA26+CI26+CQ26+CY26+DG26</f>
        <v>1.0000000000000002</v>
      </c>
      <c r="ET26" s="1665">
        <f>+X26+AF26+AN26+AV26+BD26+BL26+BT26+CB26+CJ26+CR26+CZ26+DH26</f>
        <v>0.82500000000000007</v>
      </c>
      <c r="EU26" s="1671">
        <f>ET26/ES26</f>
        <v>0.82499999999999984</v>
      </c>
      <c r="EV26" s="1326"/>
      <c r="EW26" s="1326"/>
      <c r="EX26" s="1328"/>
      <c r="EY26" s="90">
        <f t="shared" si="2"/>
        <v>0</v>
      </c>
    </row>
    <row r="27" spans="1:155" ht="47.25" customHeight="1" thickBot="1" x14ac:dyDescent="0.3">
      <c r="A27" s="1518"/>
      <c r="B27" s="1941"/>
      <c r="C27" s="1943"/>
      <c r="D27" s="1558"/>
      <c r="E27" s="1561"/>
      <c r="F27" s="1561"/>
      <c r="G27" s="1561"/>
      <c r="H27" s="1564"/>
      <c r="I27" s="1576"/>
      <c r="J27" s="1963"/>
      <c r="K27" s="1599"/>
      <c r="L27" s="1601"/>
      <c r="M27" s="1603"/>
      <c r="N27" s="1604"/>
      <c r="O27" s="1599"/>
      <c r="P27" s="1625"/>
      <c r="Q27" s="1625"/>
      <c r="R27" s="1643"/>
      <c r="S27" s="499" t="s">
        <v>198</v>
      </c>
      <c r="T27" s="500">
        <v>0.1</v>
      </c>
      <c r="U27" s="218">
        <v>0</v>
      </c>
      <c r="V27" s="219"/>
      <c r="W27" s="1458"/>
      <c r="X27" s="1450"/>
      <c r="Y27" s="1433"/>
      <c r="Z27" s="1433"/>
      <c r="AA27" s="220"/>
      <c r="AB27" s="221"/>
      <c r="AC27" s="220">
        <v>0</v>
      </c>
      <c r="AD27" s="593">
        <v>0</v>
      </c>
      <c r="AE27" s="1772"/>
      <c r="AF27" s="1775"/>
      <c r="AG27" s="1433"/>
      <c r="AH27" s="1433"/>
      <c r="AI27" s="220"/>
      <c r="AJ27" s="222"/>
      <c r="AK27" s="220">
        <v>0</v>
      </c>
      <c r="AL27" s="593">
        <v>0</v>
      </c>
      <c r="AM27" s="1458"/>
      <c r="AN27" s="1450"/>
      <c r="AO27" s="1433"/>
      <c r="AP27" s="1433"/>
      <c r="AQ27" s="220"/>
      <c r="AR27" s="222"/>
      <c r="AS27" s="220">
        <v>0</v>
      </c>
      <c r="AT27" s="593">
        <v>0</v>
      </c>
      <c r="AU27" s="1458"/>
      <c r="AV27" s="1450"/>
      <c r="AW27" s="1433"/>
      <c r="AX27" s="1433"/>
      <c r="AY27" s="220"/>
      <c r="AZ27" s="222"/>
      <c r="BA27" s="220">
        <v>0</v>
      </c>
      <c r="BB27" s="593">
        <v>0</v>
      </c>
      <c r="BC27" s="1458"/>
      <c r="BD27" s="1450"/>
      <c r="BE27" s="1433"/>
      <c r="BF27" s="1433"/>
      <c r="BG27" s="223"/>
      <c r="BH27" s="222"/>
      <c r="BI27" s="220">
        <v>0</v>
      </c>
      <c r="BJ27" s="593">
        <v>0</v>
      </c>
      <c r="BK27" s="1458"/>
      <c r="BL27" s="1450"/>
      <c r="BM27" s="1433"/>
      <c r="BN27" s="1433"/>
      <c r="BO27" s="224"/>
      <c r="BP27" s="222"/>
      <c r="BQ27" s="684">
        <v>1.6E-2</v>
      </c>
      <c r="BR27" s="872">
        <v>1.6E-2</v>
      </c>
      <c r="BS27" s="1458"/>
      <c r="BT27" s="1461"/>
      <c r="BU27" s="1433"/>
      <c r="BV27" s="1433"/>
      <c r="BW27" s="217" t="s">
        <v>314</v>
      </c>
      <c r="BX27" s="221" t="s">
        <v>310</v>
      </c>
      <c r="BY27" s="837">
        <v>1.6E-2</v>
      </c>
      <c r="BZ27" s="993">
        <v>1.6E-2</v>
      </c>
      <c r="CA27" s="1458"/>
      <c r="CB27" s="1660"/>
      <c r="CC27" s="1433"/>
      <c r="CD27" s="1433"/>
      <c r="CE27" s="217" t="s">
        <v>374</v>
      </c>
      <c r="CF27" s="221" t="s">
        <v>310</v>
      </c>
      <c r="CG27" s="220">
        <v>1.6E-2</v>
      </c>
      <c r="CH27" s="872">
        <v>1.6E-2</v>
      </c>
      <c r="CI27" s="1458"/>
      <c r="CJ27" s="1660"/>
      <c r="CK27" s="1433"/>
      <c r="CL27" s="1433"/>
      <c r="CM27" s="217" t="s">
        <v>401</v>
      </c>
      <c r="CN27" s="221" t="s">
        <v>310</v>
      </c>
      <c r="CO27" s="220">
        <v>1.6E-2</v>
      </c>
      <c r="CP27" s="872">
        <v>1.6E-2</v>
      </c>
      <c r="CQ27" s="1458"/>
      <c r="CR27" s="1660"/>
      <c r="CS27" s="1433"/>
      <c r="CT27" s="1433"/>
      <c r="CU27" s="217" t="s">
        <v>431</v>
      </c>
      <c r="CV27" s="221" t="s">
        <v>310</v>
      </c>
      <c r="CW27" s="220">
        <v>1.6E-2</v>
      </c>
      <c r="CX27" s="872">
        <v>1.6E-2</v>
      </c>
      <c r="CY27" s="1458"/>
      <c r="CZ27" s="1450"/>
      <c r="DA27" s="1433"/>
      <c r="DB27" s="1433"/>
      <c r="DC27" s="217" t="s">
        <v>488</v>
      </c>
      <c r="DD27" s="1084" t="s">
        <v>310</v>
      </c>
      <c r="DE27" s="704">
        <v>0.02</v>
      </c>
      <c r="DF27" s="1083">
        <v>0.02</v>
      </c>
      <c r="DG27" s="1741"/>
      <c r="DH27" s="1634"/>
      <c r="DI27" s="1433"/>
      <c r="DJ27" s="1433"/>
      <c r="DK27" s="1052" t="s">
        <v>529</v>
      </c>
      <c r="DL27" s="221" t="s">
        <v>310</v>
      </c>
      <c r="DM27" s="193">
        <f t="shared" si="3"/>
        <v>0.1</v>
      </c>
      <c r="DN27" s="193" t="str">
        <f t="shared" si="4"/>
        <v>OK</v>
      </c>
      <c r="DO27" s="557">
        <f t="shared" si="0"/>
        <v>0</v>
      </c>
      <c r="DP27" s="553">
        <f t="shared" si="1"/>
        <v>0</v>
      </c>
      <c r="DQ27" s="562" t="e">
        <f t="shared" si="5"/>
        <v>#DIV/0!</v>
      </c>
      <c r="DR27" s="1716"/>
      <c r="DS27" s="1679"/>
      <c r="DT27" s="1682"/>
      <c r="DU27" s="1326"/>
      <c r="DV27" s="1326"/>
      <c r="DW27" s="1685"/>
      <c r="DX27" s="557">
        <f t="shared" si="6"/>
        <v>0</v>
      </c>
      <c r="DY27" s="553">
        <f t="shared" si="7"/>
        <v>0</v>
      </c>
      <c r="DZ27" s="558" t="e">
        <f t="shared" si="8"/>
        <v>#DIV/0!</v>
      </c>
      <c r="EA27" s="1687"/>
      <c r="EB27" s="1687"/>
      <c r="EC27" s="1694"/>
      <c r="ED27" s="1326"/>
      <c r="EE27" s="1326"/>
      <c r="EF27" s="1685"/>
      <c r="EG27" s="557">
        <f t="shared" si="9"/>
        <v>4.8000000000000001E-2</v>
      </c>
      <c r="EH27" s="553">
        <f t="shared" si="10"/>
        <v>4.8000000000000001E-2</v>
      </c>
      <c r="EI27" s="827">
        <f t="shared" si="11"/>
        <v>1</v>
      </c>
      <c r="EJ27" s="1666"/>
      <c r="EK27" s="1666"/>
      <c r="EL27" s="1699"/>
      <c r="EM27" s="1326"/>
      <c r="EN27" s="1326"/>
      <c r="EO27" s="1697"/>
      <c r="EP27" s="557">
        <f t="shared" si="12"/>
        <v>0.1</v>
      </c>
      <c r="EQ27" s="553">
        <f t="shared" si="13"/>
        <v>0.1</v>
      </c>
      <c r="ER27" s="827">
        <f t="shared" si="14"/>
        <v>1</v>
      </c>
      <c r="ES27" s="1666"/>
      <c r="ET27" s="1666"/>
      <c r="EU27" s="1694"/>
      <c r="EV27" s="1326"/>
      <c r="EW27" s="1326"/>
      <c r="EX27" s="1328"/>
      <c r="EY27" s="90">
        <f t="shared" si="2"/>
        <v>0</v>
      </c>
    </row>
    <row r="28" spans="1:155" ht="38.25" customHeight="1" thickBot="1" x14ac:dyDescent="0.3">
      <c r="A28" s="1518"/>
      <c r="B28" s="1941"/>
      <c r="C28" s="1943"/>
      <c r="D28" s="1558"/>
      <c r="E28" s="1561"/>
      <c r="F28" s="1561"/>
      <c r="G28" s="1561"/>
      <c r="H28" s="1564"/>
      <c r="I28" s="1576"/>
      <c r="J28" s="1963"/>
      <c r="K28" s="1599"/>
      <c r="L28" s="1601"/>
      <c r="M28" s="1603"/>
      <c r="N28" s="1604"/>
      <c r="O28" s="1599"/>
      <c r="P28" s="1625"/>
      <c r="Q28" s="1625"/>
      <c r="R28" s="1643"/>
      <c r="S28" s="499" t="s">
        <v>199</v>
      </c>
      <c r="T28" s="500">
        <v>0.4</v>
      </c>
      <c r="U28" s="218">
        <v>0</v>
      </c>
      <c r="V28" s="219"/>
      <c r="W28" s="1458"/>
      <c r="X28" s="1450"/>
      <c r="Y28" s="1433"/>
      <c r="Z28" s="1433"/>
      <c r="AA28" s="220"/>
      <c r="AB28" s="221"/>
      <c r="AC28" s="220">
        <v>0</v>
      </c>
      <c r="AD28" s="593">
        <v>0</v>
      </c>
      <c r="AE28" s="1772"/>
      <c r="AF28" s="1775"/>
      <c r="AG28" s="1433"/>
      <c r="AH28" s="1433"/>
      <c r="AI28" s="220"/>
      <c r="AJ28" s="222"/>
      <c r="AK28" s="220">
        <v>0</v>
      </c>
      <c r="AL28" s="593">
        <v>0</v>
      </c>
      <c r="AM28" s="1458"/>
      <c r="AN28" s="1450"/>
      <c r="AO28" s="1433"/>
      <c r="AP28" s="1433"/>
      <c r="AQ28" s="220"/>
      <c r="AR28" s="222"/>
      <c r="AS28" s="220">
        <v>0</v>
      </c>
      <c r="AT28" s="593">
        <v>0</v>
      </c>
      <c r="AU28" s="1458"/>
      <c r="AV28" s="1450"/>
      <c r="AW28" s="1433"/>
      <c r="AX28" s="1433"/>
      <c r="AY28" s="220"/>
      <c r="AZ28" s="222"/>
      <c r="BA28" s="220">
        <v>0</v>
      </c>
      <c r="BB28" s="593">
        <v>0</v>
      </c>
      <c r="BC28" s="1458"/>
      <c r="BD28" s="1450"/>
      <c r="BE28" s="1433"/>
      <c r="BF28" s="1433"/>
      <c r="BG28" s="223"/>
      <c r="BH28" s="222"/>
      <c r="BI28" s="220">
        <v>0</v>
      </c>
      <c r="BJ28" s="593">
        <v>0</v>
      </c>
      <c r="BK28" s="1458"/>
      <c r="BL28" s="1450"/>
      <c r="BM28" s="1433"/>
      <c r="BN28" s="1433"/>
      <c r="BO28" s="224"/>
      <c r="BP28" s="222"/>
      <c r="BQ28" s="684">
        <v>6.6000000000000003E-2</v>
      </c>
      <c r="BR28" s="872">
        <v>6.6000000000000003E-2</v>
      </c>
      <c r="BS28" s="1458"/>
      <c r="BT28" s="1461"/>
      <c r="BU28" s="1433"/>
      <c r="BV28" s="1433"/>
      <c r="BW28" s="225" t="s">
        <v>315</v>
      </c>
      <c r="BX28" s="221" t="s">
        <v>318</v>
      </c>
      <c r="BY28" s="837">
        <v>6.6000000000000003E-2</v>
      </c>
      <c r="BZ28" s="993">
        <v>6.6000000000000003E-2</v>
      </c>
      <c r="CA28" s="1458"/>
      <c r="CB28" s="1660"/>
      <c r="CC28" s="1433"/>
      <c r="CD28" s="1433"/>
      <c r="CE28" s="225" t="s">
        <v>386</v>
      </c>
      <c r="CF28" s="221" t="s">
        <v>318</v>
      </c>
      <c r="CG28" s="220">
        <v>6.6000000000000003E-2</v>
      </c>
      <c r="CH28" s="872">
        <v>0.03</v>
      </c>
      <c r="CI28" s="1458"/>
      <c r="CJ28" s="1660"/>
      <c r="CK28" s="1433"/>
      <c r="CL28" s="1433"/>
      <c r="CM28" s="225" t="s">
        <v>415</v>
      </c>
      <c r="CN28" s="221" t="s">
        <v>318</v>
      </c>
      <c r="CO28" s="220">
        <v>6.6000000000000003E-2</v>
      </c>
      <c r="CP28" s="872">
        <v>1.9E-2</v>
      </c>
      <c r="CQ28" s="1458"/>
      <c r="CR28" s="1660"/>
      <c r="CS28" s="1433"/>
      <c r="CT28" s="1433"/>
      <c r="CU28" s="225" t="s">
        <v>445</v>
      </c>
      <c r="CV28" s="221" t="s">
        <v>318</v>
      </c>
      <c r="CW28" s="220">
        <v>6.6000000000000003E-2</v>
      </c>
      <c r="CX28" s="872">
        <v>0.02</v>
      </c>
      <c r="CY28" s="1458"/>
      <c r="CZ28" s="1450"/>
      <c r="DA28" s="1433"/>
      <c r="DB28" s="1433"/>
      <c r="DC28" s="225" t="s">
        <v>504</v>
      </c>
      <c r="DD28" s="1084" t="s">
        <v>318</v>
      </c>
      <c r="DE28" s="704">
        <v>7.0000000000000007E-2</v>
      </c>
      <c r="DF28" s="1083">
        <v>0.03</v>
      </c>
      <c r="DG28" s="1741"/>
      <c r="DH28" s="1634"/>
      <c r="DI28" s="1433"/>
      <c r="DJ28" s="1433"/>
      <c r="DK28" s="1052" t="s">
        <v>530</v>
      </c>
      <c r="DL28" s="221" t="s">
        <v>318</v>
      </c>
      <c r="DM28" s="193">
        <f t="shared" si="3"/>
        <v>0.4</v>
      </c>
      <c r="DN28" s="193" t="str">
        <f t="shared" si="4"/>
        <v>OK</v>
      </c>
      <c r="DO28" s="557">
        <f t="shared" si="0"/>
        <v>0</v>
      </c>
      <c r="DP28" s="553">
        <f t="shared" si="1"/>
        <v>0</v>
      </c>
      <c r="DQ28" s="562" t="e">
        <f t="shared" si="5"/>
        <v>#DIV/0!</v>
      </c>
      <c r="DR28" s="1716"/>
      <c r="DS28" s="1679"/>
      <c r="DT28" s="1682"/>
      <c r="DU28" s="1326"/>
      <c r="DV28" s="1326"/>
      <c r="DW28" s="1685"/>
      <c r="DX28" s="557">
        <f t="shared" si="6"/>
        <v>0</v>
      </c>
      <c r="DY28" s="553">
        <f t="shared" si="7"/>
        <v>0</v>
      </c>
      <c r="DZ28" s="558" t="e">
        <f t="shared" si="8"/>
        <v>#DIV/0!</v>
      </c>
      <c r="EA28" s="1687"/>
      <c r="EB28" s="1687"/>
      <c r="EC28" s="1694"/>
      <c r="ED28" s="1326"/>
      <c r="EE28" s="1326"/>
      <c r="EF28" s="1685"/>
      <c r="EG28" s="557">
        <f t="shared" si="9"/>
        <v>0.19800000000000001</v>
      </c>
      <c r="EH28" s="553">
        <f t="shared" si="10"/>
        <v>0.16200000000000001</v>
      </c>
      <c r="EI28" s="827">
        <f t="shared" si="11"/>
        <v>0.81818181818181812</v>
      </c>
      <c r="EJ28" s="1666"/>
      <c r="EK28" s="1666"/>
      <c r="EL28" s="1699"/>
      <c r="EM28" s="1326"/>
      <c r="EN28" s="1326"/>
      <c r="EO28" s="1697"/>
      <c r="EP28" s="557">
        <f t="shared" si="12"/>
        <v>0.4</v>
      </c>
      <c r="EQ28" s="553">
        <f t="shared" si="13"/>
        <v>0.23099999999999998</v>
      </c>
      <c r="ER28" s="827">
        <f t="shared" si="14"/>
        <v>0.5774999999999999</v>
      </c>
      <c r="ES28" s="1666"/>
      <c r="ET28" s="1666"/>
      <c r="EU28" s="1694"/>
      <c r="EV28" s="1326"/>
      <c r="EW28" s="1326"/>
      <c r="EX28" s="1328"/>
      <c r="EY28" s="90">
        <f t="shared" si="2"/>
        <v>0</v>
      </c>
    </row>
    <row r="29" spans="1:155" ht="43.5" customHeight="1" thickBot="1" x14ac:dyDescent="0.3">
      <c r="A29" s="1518"/>
      <c r="B29" s="1941"/>
      <c r="C29" s="1943"/>
      <c r="D29" s="1558"/>
      <c r="E29" s="1561"/>
      <c r="F29" s="1561"/>
      <c r="G29" s="1561"/>
      <c r="H29" s="1564"/>
      <c r="I29" s="1576"/>
      <c r="J29" s="1963"/>
      <c r="K29" s="1599"/>
      <c r="L29" s="1601"/>
      <c r="M29" s="1603"/>
      <c r="N29" s="1604"/>
      <c r="O29" s="1599"/>
      <c r="P29" s="1625"/>
      <c r="Q29" s="1625"/>
      <c r="R29" s="1643"/>
      <c r="S29" s="499" t="s">
        <v>200</v>
      </c>
      <c r="T29" s="500">
        <v>0.1</v>
      </c>
      <c r="U29" s="218">
        <v>0</v>
      </c>
      <c r="V29" s="219"/>
      <c r="W29" s="1458"/>
      <c r="X29" s="1450"/>
      <c r="Y29" s="1433"/>
      <c r="Z29" s="1433"/>
      <c r="AA29" s="220"/>
      <c r="AB29" s="221"/>
      <c r="AC29" s="220">
        <v>0</v>
      </c>
      <c r="AD29" s="593">
        <v>0</v>
      </c>
      <c r="AE29" s="1772"/>
      <c r="AF29" s="1775"/>
      <c r="AG29" s="1433"/>
      <c r="AH29" s="1433"/>
      <c r="AI29" s="220"/>
      <c r="AJ29" s="222"/>
      <c r="AK29" s="220">
        <v>0</v>
      </c>
      <c r="AL29" s="593">
        <v>0</v>
      </c>
      <c r="AM29" s="1458"/>
      <c r="AN29" s="1450"/>
      <c r="AO29" s="1433"/>
      <c r="AP29" s="1433"/>
      <c r="AQ29" s="220"/>
      <c r="AR29" s="222"/>
      <c r="AS29" s="220">
        <v>0</v>
      </c>
      <c r="AT29" s="593">
        <v>0</v>
      </c>
      <c r="AU29" s="1458"/>
      <c r="AV29" s="1450"/>
      <c r="AW29" s="1433"/>
      <c r="AX29" s="1433"/>
      <c r="AY29" s="220"/>
      <c r="AZ29" s="222"/>
      <c r="BA29" s="220">
        <v>0</v>
      </c>
      <c r="BB29" s="593">
        <v>0</v>
      </c>
      <c r="BC29" s="1458"/>
      <c r="BD29" s="1450"/>
      <c r="BE29" s="1433"/>
      <c r="BF29" s="1433"/>
      <c r="BG29" s="223"/>
      <c r="BH29" s="222"/>
      <c r="BI29" s="220">
        <v>0</v>
      </c>
      <c r="BJ29" s="593">
        <v>0</v>
      </c>
      <c r="BK29" s="1458"/>
      <c r="BL29" s="1450"/>
      <c r="BM29" s="1433"/>
      <c r="BN29" s="1433"/>
      <c r="BO29" s="224"/>
      <c r="BP29" s="222"/>
      <c r="BQ29" s="684">
        <v>1.6E-2</v>
      </c>
      <c r="BR29" s="872">
        <v>1.6E-2</v>
      </c>
      <c r="BS29" s="1458"/>
      <c r="BT29" s="1461"/>
      <c r="BU29" s="1433"/>
      <c r="BV29" s="1433"/>
      <c r="BW29" s="225" t="s">
        <v>316</v>
      </c>
      <c r="BX29" s="221" t="s">
        <v>319</v>
      </c>
      <c r="BY29" s="837">
        <v>1.6E-2</v>
      </c>
      <c r="BZ29" s="993">
        <v>1.6E-2</v>
      </c>
      <c r="CA29" s="1458"/>
      <c r="CB29" s="1660"/>
      <c r="CC29" s="1433"/>
      <c r="CD29" s="1433"/>
      <c r="CE29" s="225" t="s">
        <v>387</v>
      </c>
      <c r="CF29" s="221" t="s">
        <v>319</v>
      </c>
      <c r="CG29" s="220">
        <v>1.6E-2</v>
      </c>
      <c r="CH29" s="872">
        <v>1.6E-2</v>
      </c>
      <c r="CI29" s="1458"/>
      <c r="CJ29" s="1660"/>
      <c r="CK29" s="1433"/>
      <c r="CL29" s="1433"/>
      <c r="CM29" s="225" t="s">
        <v>402</v>
      </c>
      <c r="CN29" s="221" t="s">
        <v>319</v>
      </c>
      <c r="CO29" s="220">
        <v>1.6E-2</v>
      </c>
      <c r="CP29" s="872">
        <v>0.01</v>
      </c>
      <c r="CQ29" s="1458"/>
      <c r="CR29" s="1660"/>
      <c r="CS29" s="1433"/>
      <c r="CT29" s="1433"/>
      <c r="CU29" s="225" t="s">
        <v>446</v>
      </c>
      <c r="CV29" s="221" t="s">
        <v>319</v>
      </c>
      <c r="CW29" s="220">
        <v>1.6E-2</v>
      </c>
      <c r="CX29" s="872">
        <v>1.6E-2</v>
      </c>
      <c r="CY29" s="1458"/>
      <c r="CZ29" s="1450"/>
      <c r="DA29" s="1433"/>
      <c r="DB29" s="1433"/>
      <c r="DC29" s="225" t="s">
        <v>489</v>
      </c>
      <c r="DD29" s="1084" t="s">
        <v>319</v>
      </c>
      <c r="DE29" s="704">
        <v>0.02</v>
      </c>
      <c r="DF29" s="1083">
        <v>0.02</v>
      </c>
      <c r="DG29" s="1741"/>
      <c r="DH29" s="1634"/>
      <c r="DI29" s="1433"/>
      <c r="DJ29" s="1433"/>
      <c r="DK29" s="1052" t="s">
        <v>531</v>
      </c>
      <c r="DL29" s="221" t="s">
        <v>319</v>
      </c>
      <c r="DM29" s="193">
        <f t="shared" si="3"/>
        <v>0.1</v>
      </c>
      <c r="DN29" s="193" t="str">
        <f t="shared" si="4"/>
        <v>OK</v>
      </c>
      <c r="DO29" s="557">
        <f t="shared" si="0"/>
        <v>0</v>
      </c>
      <c r="DP29" s="553">
        <f t="shared" si="1"/>
        <v>0</v>
      </c>
      <c r="DQ29" s="562" t="e">
        <f t="shared" si="5"/>
        <v>#DIV/0!</v>
      </c>
      <c r="DR29" s="1716"/>
      <c r="DS29" s="1679"/>
      <c r="DT29" s="1682"/>
      <c r="DU29" s="1326"/>
      <c r="DV29" s="1326"/>
      <c r="DW29" s="1685"/>
      <c r="DX29" s="557">
        <f t="shared" si="6"/>
        <v>0</v>
      </c>
      <c r="DY29" s="553">
        <f t="shared" si="7"/>
        <v>0</v>
      </c>
      <c r="DZ29" s="558" t="e">
        <f t="shared" si="8"/>
        <v>#DIV/0!</v>
      </c>
      <c r="EA29" s="1687"/>
      <c r="EB29" s="1687"/>
      <c r="EC29" s="1694"/>
      <c r="ED29" s="1326"/>
      <c r="EE29" s="1326"/>
      <c r="EF29" s="1685"/>
      <c r="EG29" s="557">
        <f t="shared" si="9"/>
        <v>4.8000000000000001E-2</v>
      </c>
      <c r="EH29" s="553">
        <f t="shared" si="10"/>
        <v>4.8000000000000001E-2</v>
      </c>
      <c r="EI29" s="827">
        <f t="shared" si="11"/>
        <v>1</v>
      </c>
      <c r="EJ29" s="1666"/>
      <c r="EK29" s="1666"/>
      <c r="EL29" s="1699"/>
      <c r="EM29" s="1326"/>
      <c r="EN29" s="1326"/>
      <c r="EO29" s="1697"/>
      <c r="EP29" s="557">
        <f t="shared" si="12"/>
        <v>0.1</v>
      </c>
      <c r="EQ29" s="553">
        <f t="shared" si="13"/>
        <v>9.4000000000000014E-2</v>
      </c>
      <c r="ER29" s="827">
        <f t="shared" si="14"/>
        <v>0.94000000000000006</v>
      </c>
      <c r="ES29" s="1666"/>
      <c r="ET29" s="1666"/>
      <c r="EU29" s="1694"/>
      <c r="EV29" s="1326"/>
      <c r="EW29" s="1326"/>
      <c r="EX29" s="1328"/>
      <c r="EY29" s="90"/>
    </row>
    <row r="30" spans="1:155" ht="49.5" customHeight="1" thickBot="1" x14ac:dyDescent="0.3">
      <c r="A30" s="1518"/>
      <c r="B30" s="1941"/>
      <c r="C30" s="1943"/>
      <c r="D30" s="1558"/>
      <c r="E30" s="1561"/>
      <c r="F30" s="1561"/>
      <c r="G30" s="1561"/>
      <c r="H30" s="1564"/>
      <c r="I30" s="1576"/>
      <c r="J30" s="1964"/>
      <c r="K30" s="1600"/>
      <c r="L30" s="1602"/>
      <c r="M30" s="1459"/>
      <c r="N30" s="1605"/>
      <c r="O30" s="1600"/>
      <c r="P30" s="1626"/>
      <c r="Q30" s="1626"/>
      <c r="R30" s="1644"/>
      <c r="S30" s="501" t="s">
        <v>201</v>
      </c>
      <c r="T30" s="502">
        <v>0.1</v>
      </c>
      <c r="U30" s="226">
        <v>0</v>
      </c>
      <c r="V30" s="227"/>
      <c r="W30" s="1459"/>
      <c r="X30" s="1451"/>
      <c r="Y30" s="1433"/>
      <c r="Z30" s="1433"/>
      <c r="AA30" s="228"/>
      <c r="AB30" s="229"/>
      <c r="AC30" s="228">
        <v>0</v>
      </c>
      <c r="AD30" s="594">
        <v>0</v>
      </c>
      <c r="AE30" s="1773"/>
      <c r="AF30" s="1776"/>
      <c r="AG30" s="1433"/>
      <c r="AH30" s="1433"/>
      <c r="AI30" s="228"/>
      <c r="AJ30" s="230"/>
      <c r="AK30" s="228">
        <v>0</v>
      </c>
      <c r="AL30" s="594">
        <v>0</v>
      </c>
      <c r="AM30" s="1459"/>
      <c r="AN30" s="1451"/>
      <c r="AO30" s="1433"/>
      <c r="AP30" s="1433"/>
      <c r="AQ30" s="228"/>
      <c r="AR30" s="230"/>
      <c r="AS30" s="228">
        <v>0</v>
      </c>
      <c r="AT30" s="594">
        <v>0</v>
      </c>
      <c r="AU30" s="1459"/>
      <c r="AV30" s="1451"/>
      <c r="AW30" s="1433"/>
      <c r="AX30" s="1433"/>
      <c r="AY30" s="228"/>
      <c r="AZ30" s="230"/>
      <c r="BA30" s="228">
        <v>0</v>
      </c>
      <c r="BB30" s="594">
        <v>0</v>
      </c>
      <c r="BC30" s="1459"/>
      <c r="BD30" s="1451"/>
      <c r="BE30" s="1433"/>
      <c r="BF30" s="1433"/>
      <c r="BG30" s="231"/>
      <c r="BH30" s="230"/>
      <c r="BI30" s="228">
        <v>0</v>
      </c>
      <c r="BJ30" s="594">
        <v>0</v>
      </c>
      <c r="BK30" s="1459"/>
      <c r="BL30" s="1451"/>
      <c r="BM30" s="1433"/>
      <c r="BN30" s="1433"/>
      <c r="BO30" s="232"/>
      <c r="BP30" s="230"/>
      <c r="BQ30" s="685">
        <v>1.6E-2</v>
      </c>
      <c r="BR30" s="873">
        <v>1.6E-2</v>
      </c>
      <c r="BS30" s="1459"/>
      <c r="BT30" s="1462"/>
      <c r="BU30" s="1433"/>
      <c r="BV30" s="1433"/>
      <c r="BW30" s="233" t="s">
        <v>321</v>
      </c>
      <c r="BX30" s="229" t="s">
        <v>320</v>
      </c>
      <c r="BY30" s="838">
        <v>1.6E-2</v>
      </c>
      <c r="BZ30" s="994">
        <v>1.6E-2</v>
      </c>
      <c r="CA30" s="1459"/>
      <c r="CB30" s="1661"/>
      <c r="CC30" s="1433"/>
      <c r="CD30" s="1433"/>
      <c r="CE30" s="233" t="s">
        <v>321</v>
      </c>
      <c r="CF30" s="229" t="s">
        <v>320</v>
      </c>
      <c r="CG30" s="228">
        <v>1.6E-2</v>
      </c>
      <c r="CH30" s="873">
        <v>1.6E-2</v>
      </c>
      <c r="CI30" s="1459"/>
      <c r="CJ30" s="1661"/>
      <c r="CK30" s="1433"/>
      <c r="CL30" s="1433"/>
      <c r="CM30" s="233" t="s">
        <v>321</v>
      </c>
      <c r="CN30" s="229" t="s">
        <v>320</v>
      </c>
      <c r="CO30" s="228">
        <v>1.6E-2</v>
      </c>
      <c r="CP30" s="873">
        <v>1.6E-2</v>
      </c>
      <c r="CQ30" s="1459"/>
      <c r="CR30" s="1661"/>
      <c r="CS30" s="1433"/>
      <c r="CT30" s="1433"/>
      <c r="CU30" s="233" t="s">
        <v>321</v>
      </c>
      <c r="CV30" s="229" t="s">
        <v>320</v>
      </c>
      <c r="CW30" s="228">
        <v>1.6E-2</v>
      </c>
      <c r="CX30" s="873">
        <v>1.6E-2</v>
      </c>
      <c r="CY30" s="1459"/>
      <c r="CZ30" s="1451"/>
      <c r="DA30" s="1433"/>
      <c r="DB30" s="1433"/>
      <c r="DC30" s="233" t="s">
        <v>321</v>
      </c>
      <c r="DD30" s="1084" t="s">
        <v>320</v>
      </c>
      <c r="DE30" s="705">
        <v>0.02</v>
      </c>
      <c r="DF30" s="1060">
        <v>0.02</v>
      </c>
      <c r="DG30" s="1742"/>
      <c r="DH30" s="1635"/>
      <c r="DI30" s="1433"/>
      <c r="DJ30" s="1433"/>
      <c r="DK30" s="1073" t="s">
        <v>321</v>
      </c>
      <c r="DL30" s="229" t="s">
        <v>320</v>
      </c>
      <c r="DM30" s="193">
        <f t="shared" si="3"/>
        <v>0.1</v>
      </c>
      <c r="DN30" s="193" t="str">
        <f t="shared" si="4"/>
        <v>OK</v>
      </c>
      <c r="DO30" s="559">
        <f t="shared" si="0"/>
        <v>0</v>
      </c>
      <c r="DP30" s="560">
        <f t="shared" si="1"/>
        <v>0</v>
      </c>
      <c r="DQ30" s="563" t="e">
        <f t="shared" si="5"/>
        <v>#DIV/0!</v>
      </c>
      <c r="DR30" s="1717"/>
      <c r="DS30" s="1680"/>
      <c r="DT30" s="1683"/>
      <c r="DU30" s="1326"/>
      <c r="DV30" s="1326"/>
      <c r="DW30" s="1685"/>
      <c r="DX30" s="559">
        <f t="shared" si="6"/>
        <v>0</v>
      </c>
      <c r="DY30" s="560">
        <f t="shared" si="7"/>
        <v>0</v>
      </c>
      <c r="DZ30" s="561" t="e">
        <f t="shared" si="8"/>
        <v>#DIV/0!</v>
      </c>
      <c r="EA30" s="1695"/>
      <c r="EB30" s="1695"/>
      <c r="EC30" s="1673"/>
      <c r="ED30" s="1326"/>
      <c r="EE30" s="1326"/>
      <c r="EF30" s="1685"/>
      <c r="EG30" s="559">
        <f t="shared" si="9"/>
        <v>4.8000000000000001E-2</v>
      </c>
      <c r="EH30" s="560">
        <f t="shared" si="10"/>
        <v>4.8000000000000001E-2</v>
      </c>
      <c r="EI30" s="828">
        <f t="shared" si="11"/>
        <v>1</v>
      </c>
      <c r="EJ30" s="1667"/>
      <c r="EK30" s="1667"/>
      <c r="EL30" s="1700"/>
      <c r="EM30" s="1326"/>
      <c r="EN30" s="1326"/>
      <c r="EO30" s="1697"/>
      <c r="EP30" s="559">
        <f t="shared" si="12"/>
        <v>0.1</v>
      </c>
      <c r="EQ30" s="560">
        <f t="shared" si="13"/>
        <v>0.1</v>
      </c>
      <c r="ER30" s="828">
        <f t="shared" si="14"/>
        <v>1</v>
      </c>
      <c r="ES30" s="1693"/>
      <c r="ET30" s="1693"/>
      <c r="EU30" s="1673"/>
      <c r="EV30" s="1326"/>
      <c r="EW30" s="1326"/>
      <c r="EX30" s="1328"/>
      <c r="EY30" s="90">
        <f t="shared" ref="EY30:EY38" si="15">EP30-T30</f>
        <v>0</v>
      </c>
    </row>
    <row r="31" spans="1:155" ht="57" customHeight="1" x14ac:dyDescent="0.25">
      <c r="A31" s="1518"/>
      <c r="B31" s="1941"/>
      <c r="C31" s="1943"/>
      <c r="D31" s="1558"/>
      <c r="E31" s="1561"/>
      <c r="F31" s="1561"/>
      <c r="G31" s="1561"/>
      <c r="H31" s="1564"/>
      <c r="I31" s="1576"/>
      <c r="J31" s="1570">
        <v>3</v>
      </c>
      <c r="K31" s="1590" t="s">
        <v>242</v>
      </c>
      <c r="L31" s="1593" t="s">
        <v>208</v>
      </c>
      <c r="M31" s="1596" t="s">
        <v>177</v>
      </c>
      <c r="N31" s="1606">
        <v>150</v>
      </c>
      <c r="O31" s="1590" t="s">
        <v>209</v>
      </c>
      <c r="P31" s="1653">
        <v>0.14000000000000001</v>
      </c>
      <c r="Q31" s="1653">
        <v>7.0000000000000007E-2</v>
      </c>
      <c r="R31" s="1645">
        <v>45657</v>
      </c>
      <c r="S31" s="503" t="s">
        <v>202</v>
      </c>
      <c r="T31" s="504">
        <v>0.45</v>
      </c>
      <c r="U31" s="234">
        <v>0</v>
      </c>
      <c r="V31" s="235"/>
      <c r="W31" s="1656">
        <f>SUM(U31:U33)</f>
        <v>0</v>
      </c>
      <c r="X31" s="1452">
        <f>SUM(V31:V33)</f>
        <v>0</v>
      </c>
      <c r="Y31" s="1433"/>
      <c r="Z31" s="1433"/>
      <c r="AA31" s="236"/>
      <c r="AB31" s="237"/>
      <c r="AC31" s="236">
        <v>0</v>
      </c>
      <c r="AD31" s="595">
        <v>0</v>
      </c>
      <c r="AE31" s="1619">
        <f>SUM(AC31:AC33)</f>
        <v>0</v>
      </c>
      <c r="AF31" s="1744">
        <f>SUM(AD31:AD33)</f>
        <v>0</v>
      </c>
      <c r="AG31" s="1433"/>
      <c r="AH31" s="1433"/>
      <c r="AI31" s="236"/>
      <c r="AJ31" s="238"/>
      <c r="AK31" s="236">
        <v>0</v>
      </c>
      <c r="AL31" s="595">
        <v>0</v>
      </c>
      <c r="AM31" s="1656">
        <f>SUM(AK31:AK33)</f>
        <v>0</v>
      </c>
      <c r="AN31" s="1452">
        <f>SUM(AL31:AL33)</f>
        <v>0</v>
      </c>
      <c r="AO31" s="1433"/>
      <c r="AP31" s="1433"/>
      <c r="AQ31" s="236"/>
      <c r="AR31" s="238"/>
      <c r="AS31" s="236">
        <v>0</v>
      </c>
      <c r="AT31" s="595">
        <v>0</v>
      </c>
      <c r="AU31" s="1656">
        <f>SUM(AS31:AS33)</f>
        <v>0</v>
      </c>
      <c r="AV31" s="1452">
        <f>SUM(AT31:AT33)</f>
        <v>0</v>
      </c>
      <c r="AW31" s="1433"/>
      <c r="AX31" s="1433"/>
      <c r="AY31" s="236"/>
      <c r="AZ31" s="238"/>
      <c r="BA31" s="236">
        <v>0</v>
      </c>
      <c r="BB31" s="595">
        <v>0</v>
      </c>
      <c r="BC31" s="1656">
        <f>SUM(BA31:BA33)</f>
        <v>0</v>
      </c>
      <c r="BD31" s="1452">
        <f>SUM(BB31:BB33)</f>
        <v>0</v>
      </c>
      <c r="BE31" s="1433"/>
      <c r="BF31" s="1433"/>
      <c r="BG31" s="239"/>
      <c r="BH31" s="240"/>
      <c r="BI31" s="674">
        <v>0</v>
      </c>
      <c r="BJ31" s="678">
        <v>0</v>
      </c>
      <c r="BK31" s="1701">
        <f>SUM(BI31:BI33)</f>
        <v>0</v>
      </c>
      <c r="BL31" s="1702">
        <f>SUM(BJ31:BJ33)</f>
        <v>0</v>
      </c>
      <c r="BM31" s="1433"/>
      <c r="BN31" s="1433"/>
      <c r="BO31" s="241"/>
      <c r="BP31" s="240"/>
      <c r="BQ31" s="686">
        <v>7.4999999999999997E-2</v>
      </c>
      <c r="BR31" s="874">
        <v>7.4999999999999997E-2</v>
      </c>
      <c r="BS31" s="1701">
        <f>SUM(BQ31:BQ33)</f>
        <v>0.16600000000000001</v>
      </c>
      <c r="BT31" s="1704">
        <f>SUM(BR31:BR33)</f>
        <v>0.16600000000000001</v>
      </c>
      <c r="BU31" s="1433"/>
      <c r="BV31" s="1433"/>
      <c r="BW31" s="242" t="s">
        <v>323</v>
      </c>
      <c r="BX31" s="243" t="s">
        <v>325</v>
      </c>
      <c r="BY31" s="691">
        <v>7.4999999999999997E-2</v>
      </c>
      <c r="BZ31" s="995">
        <v>7.4999999999999997E-2</v>
      </c>
      <c r="CA31" s="1463">
        <f>SUM(BY31:BY33)</f>
        <v>0.16600000000000001</v>
      </c>
      <c r="CB31" s="1662">
        <f>SUM(BZ31:BZ33)</f>
        <v>0.16600000000000001</v>
      </c>
      <c r="CC31" s="1433"/>
      <c r="CD31" s="1433"/>
      <c r="CE31" s="242" t="s">
        <v>388</v>
      </c>
      <c r="CF31" s="243" t="s">
        <v>325</v>
      </c>
      <c r="CG31" s="691">
        <v>7.4999999999999997E-2</v>
      </c>
      <c r="CH31" s="995">
        <v>7.4999999999999997E-2</v>
      </c>
      <c r="CI31" s="1463">
        <f>SUM(CG31:CG33)</f>
        <v>0.16600000000000001</v>
      </c>
      <c r="CJ31" s="1662">
        <f>SUM(CH31:CH33)</f>
        <v>0.16600000000000001</v>
      </c>
      <c r="CK31" s="1433"/>
      <c r="CL31" s="1433"/>
      <c r="CM31" s="242" t="s">
        <v>403</v>
      </c>
      <c r="CN31" s="243" t="s">
        <v>325</v>
      </c>
      <c r="CO31" s="691">
        <v>7.4999999999999997E-2</v>
      </c>
      <c r="CP31" s="995">
        <v>7.0000000000000007E-2</v>
      </c>
      <c r="CQ31" s="1463">
        <f>SUM(CO31:CO33)</f>
        <v>0.16600000000000001</v>
      </c>
      <c r="CR31" s="1662">
        <f>SUM(CP31:CP33)</f>
        <v>0.161</v>
      </c>
      <c r="CS31" s="1433"/>
      <c r="CT31" s="1433"/>
      <c r="CU31" s="242" t="s">
        <v>447</v>
      </c>
      <c r="CV31" s="243" t="s">
        <v>325</v>
      </c>
      <c r="CW31" s="694">
        <v>7.4999999999999997E-2</v>
      </c>
      <c r="CX31" s="1011">
        <v>7.4999999999999997E-2</v>
      </c>
      <c r="CY31" s="1721">
        <f>SUM(CW31:CW33)</f>
        <v>0.16600000000000001</v>
      </c>
      <c r="CZ31" s="1724">
        <f>SUM(CX31:CX33)</f>
        <v>0.16600000000000001</v>
      </c>
      <c r="DA31" s="1433"/>
      <c r="DB31" s="1433"/>
      <c r="DC31" s="242" t="s">
        <v>505</v>
      </c>
      <c r="DD31" s="1061" t="s">
        <v>325</v>
      </c>
      <c r="DE31" s="706">
        <v>7.4999999999999997E-2</v>
      </c>
      <c r="DF31" s="1081">
        <v>7.4999999999999997E-2</v>
      </c>
      <c r="DG31" s="1727">
        <f>SUM(DE31:DE33)</f>
        <v>0.17</v>
      </c>
      <c r="DH31" s="1730">
        <f>SUM(DF31:DF33)</f>
        <v>0.17</v>
      </c>
      <c r="DI31" s="1433"/>
      <c r="DJ31" s="1433"/>
      <c r="DK31" s="1050" t="s">
        <v>532</v>
      </c>
      <c r="DL31" s="243" t="s">
        <v>325</v>
      </c>
      <c r="DM31" s="193">
        <f t="shared" si="3"/>
        <v>0.45</v>
      </c>
      <c r="DN31" s="193" t="str">
        <f t="shared" si="4"/>
        <v>OK</v>
      </c>
      <c r="DO31" s="554">
        <f t="shared" si="0"/>
        <v>0</v>
      </c>
      <c r="DP31" s="555">
        <f t="shared" si="1"/>
        <v>0</v>
      </c>
      <c r="DQ31" s="556" t="e">
        <f t="shared" si="5"/>
        <v>#DIV/0!</v>
      </c>
      <c r="DR31" s="1715">
        <f>SUM(W31+AE31+AM31)</f>
        <v>0</v>
      </c>
      <c r="DS31" s="1678">
        <f>SUM(AN31+AV31+BD31)</f>
        <v>0</v>
      </c>
      <c r="DT31" s="1681" t="e">
        <f>DS31/DR31</f>
        <v>#DIV/0!</v>
      </c>
      <c r="DU31" s="1326"/>
      <c r="DV31" s="1326"/>
      <c r="DW31" s="1685"/>
      <c r="DX31" s="554">
        <f t="shared" si="6"/>
        <v>0</v>
      </c>
      <c r="DY31" s="555">
        <f t="shared" si="7"/>
        <v>0</v>
      </c>
      <c r="DZ31" s="556" t="e">
        <f t="shared" si="8"/>
        <v>#DIV/0!</v>
      </c>
      <c r="EA31" s="1718">
        <f>W31+AE31+AM31+AU31+BC31+BK31</f>
        <v>0</v>
      </c>
      <c r="EB31" s="1718">
        <f>X31+AF31+AN31+AV31+BD31+BL31</f>
        <v>0</v>
      </c>
      <c r="EC31" s="1671" t="e">
        <f>EB31/EA31</f>
        <v>#DIV/0!</v>
      </c>
      <c r="ED31" s="1326"/>
      <c r="EE31" s="1326"/>
      <c r="EF31" s="1685"/>
      <c r="EG31" s="554">
        <f t="shared" si="9"/>
        <v>0.22499999999999998</v>
      </c>
      <c r="EH31" s="555">
        <f t="shared" si="10"/>
        <v>0.22499999999999998</v>
      </c>
      <c r="EI31" s="826">
        <f t="shared" si="11"/>
        <v>1</v>
      </c>
      <c r="EJ31" s="1665">
        <f>W31+AE31+AM31+AU31+BC31+BK31+BS31+CA31+CI31</f>
        <v>0.498</v>
      </c>
      <c r="EK31" s="1665">
        <f>X31+AF31+AN31+AV31+BD31+BL31+BT31+CB31+CJ31</f>
        <v>0.498</v>
      </c>
      <c r="EL31" s="1671">
        <f>EK31/EJ31</f>
        <v>1</v>
      </c>
      <c r="EM31" s="1326"/>
      <c r="EN31" s="1326"/>
      <c r="EO31" s="1697"/>
      <c r="EP31" s="554">
        <f t="shared" si="12"/>
        <v>0.45</v>
      </c>
      <c r="EQ31" s="555">
        <f t="shared" si="13"/>
        <v>0.44500000000000001</v>
      </c>
      <c r="ER31" s="826">
        <f t="shared" si="14"/>
        <v>0.98888888888888893</v>
      </c>
      <c r="ES31" s="1665">
        <f>+W31+AE31+AM31+AU31+BC31+BK31+BS31+CA31+CI31+CQ31+CY31+DG31</f>
        <v>1</v>
      </c>
      <c r="ET31" s="1665">
        <f>+X31+AF31+AN31+AV31+BD31+BL31+BT31+CB31+CJ31+CR31+CZ31+DH31</f>
        <v>0.99500000000000011</v>
      </c>
      <c r="EU31" s="1671">
        <f>ET31/ES31</f>
        <v>0.99500000000000011</v>
      </c>
      <c r="EV31" s="1326"/>
      <c r="EW31" s="1326"/>
      <c r="EX31" s="1328"/>
      <c r="EY31" s="90">
        <f t="shared" si="15"/>
        <v>0</v>
      </c>
    </row>
    <row r="32" spans="1:155" ht="52.5" customHeight="1" x14ac:dyDescent="0.25">
      <c r="A32" s="1518"/>
      <c r="B32" s="1941"/>
      <c r="C32" s="1943"/>
      <c r="D32" s="1558"/>
      <c r="E32" s="1561"/>
      <c r="F32" s="1561"/>
      <c r="G32" s="1561"/>
      <c r="H32" s="1564"/>
      <c r="I32" s="1576"/>
      <c r="J32" s="1571"/>
      <c r="K32" s="1591"/>
      <c r="L32" s="1594"/>
      <c r="M32" s="1597"/>
      <c r="N32" s="1607"/>
      <c r="O32" s="1591"/>
      <c r="P32" s="1654"/>
      <c r="Q32" s="1654"/>
      <c r="R32" s="1646"/>
      <c r="S32" s="505" t="s">
        <v>203</v>
      </c>
      <c r="T32" s="506">
        <v>0.35</v>
      </c>
      <c r="U32" s="244">
        <v>0</v>
      </c>
      <c r="V32" s="245"/>
      <c r="W32" s="1597"/>
      <c r="X32" s="1453"/>
      <c r="Y32" s="1433"/>
      <c r="Z32" s="1433"/>
      <c r="AA32" s="246"/>
      <c r="AB32" s="247"/>
      <c r="AC32" s="246">
        <v>0</v>
      </c>
      <c r="AD32" s="596">
        <v>0</v>
      </c>
      <c r="AE32" s="1620"/>
      <c r="AF32" s="1745"/>
      <c r="AG32" s="1433"/>
      <c r="AH32" s="1433"/>
      <c r="AI32" s="246"/>
      <c r="AJ32" s="248"/>
      <c r="AK32" s="246">
        <v>0</v>
      </c>
      <c r="AL32" s="596">
        <v>0</v>
      </c>
      <c r="AM32" s="1597"/>
      <c r="AN32" s="1453"/>
      <c r="AO32" s="1433"/>
      <c r="AP32" s="1433"/>
      <c r="AQ32" s="246"/>
      <c r="AR32" s="248"/>
      <c r="AS32" s="246">
        <v>0</v>
      </c>
      <c r="AT32" s="596">
        <v>0</v>
      </c>
      <c r="AU32" s="1597"/>
      <c r="AV32" s="1453"/>
      <c r="AW32" s="1433"/>
      <c r="AX32" s="1433"/>
      <c r="AY32" s="246"/>
      <c r="AZ32" s="248"/>
      <c r="BA32" s="246">
        <v>0</v>
      </c>
      <c r="BB32" s="596">
        <v>0</v>
      </c>
      <c r="BC32" s="1597"/>
      <c r="BD32" s="1453"/>
      <c r="BE32" s="1433"/>
      <c r="BF32" s="1433"/>
      <c r="BG32" s="249"/>
      <c r="BH32" s="248"/>
      <c r="BI32" s="246">
        <v>0</v>
      </c>
      <c r="BJ32" s="596">
        <v>0</v>
      </c>
      <c r="BK32" s="1597"/>
      <c r="BL32" s="1703"/>
      <c r="BM32" s="1433"/>
      <c r="BN32" s="1433"/>
      <c r="BO32" s="250"/>
      <c r="BP32" s="248"/>
      <c r="BQ32" s="687">
        <v>5.8000000000000003E-2</v>
      </c>
      <c r="BR32" s="875">
        <v>5.8000000000000003E-2</v>
      </c>
      <c r="BS32" s="1597"/>
      <c r="BT32" s="1705"/>
      <c r="BU32" s="1433"/>
      <c r="BV32" s="1433"/>
      <c r="BW32" s="251" t="s">
        <v>322</v>
      </c>
      <c r="BX32" s="252" t="s">
        <v>310</v>
      </c>
      <c r="BY32" s="692">
        <v>5.8000000000000003E-2</v>
      </c>
      <c r="BZ32" s="996">
        <v>5.8000000000000003E-2</v>
      </c>
      <c r="CA32" s="1464"/>
      <c r="CB32" s="1663"/>
      <c r="CC32" s="1433"/>
      <c r="CD32" s="1433"/>
      <c r="CE32" s="251" t="s">
        <v>389</v>
      </c>
      <c r="CF32" s="252" t="s">
        <v>310</v>
      </c>
      <c r="CG32" s="692">
        <v>5.8000000000000003E-2</v>
      </c>
      <c r="CH32" s="996">
        <v>5.8000000000000003E-2</v>
      </c>
      <c r="CI32" s="1464"/>
      <c r="CJ32" s="1663"/>
      <c r="CK32" s="1433"/>
      <c r="CL32" s="1433"/>
      <c r="CM32" s="251" t="s">
        <v>404</v>
      </c>
      <c r="CN32" s="252" t="s">
        <v>310</v>
      </c>
      <c r="CO32" s="692">
        <v>5.8000000000000003E-2</v>
      </c>
      <c r="CP32" s="996">
        <v>5.8000000000000003E-2</v>
      </c>
      <c r="CQ32" s="1464"/>
      <c r="CR32" s="1663"/>
      <c r="CS32" s="1433"/>
      <c r="CT32" s="1433"/>
      <c r="CU32" s="251" t="s">
        <v>432</v>
      </c>
      <c r="CV32" s="252" t="s">
        <v>310</v>
      </c>
      <c r="CW32" s="695">
        <v>5.8000000000000003E-2</v>
      </c>
      <c r="CX32" s="1009">
        <v>5.8000000000000003E-2</v>
      </c>
      <c r="CY32" s="1722"/>
      <c r="CZ32" s="1725"/>
      <c r="DA32" s="1433"/>
      <c r="DB32" s="1433"/>
      <c r="DC32" s="251" t="s">
        <v>490</v>
      </c>
      <c r="DD32" s="1061" t="s">
        <v>310</v>
      </c>
      <c r="DE32" s="707">
        <v>0.06</v>
      </c>
      <c r="DF32" s="1058">
        <v>0.06</v>
      </c>
      <c r="DG32" s="1728"/>
      <c r="DH32" s="1731"/>
      <c r="DI32" s="1433"/>
      <c r="DJ32" s="1433"/>
      <c r="DK32" s="1072" t="s">
        <v>533</v>
      </c>
      <c r="DL32" s="252" t="s">
        <v>310</v>
      </c>
      <c r="DM32" s="193">
        <f t="shared" si="3"/>
        <v>0.35</v>
      </c>
      <c r="DN32" s="193" t="str">
        <f t="shared" si="4"/>
        <v>OK</v>
      </c>
      <c r="DO32" s="557">
        <f t="shared" si="0"/>
        <v>0</v>
      </c>
      <c r="DP32" s="553">
        <f t="shared" si="1"/>
        <v>0</v>
      </c>
      <c r="DQ32" s="558" t="e">
        <f t="shared" si="5"/>
        <v>#DIV/0!</v>
      </c>
      <c r="DR32" s="1716"/>
      <c r="DS32" s="1679"/>
      <c r="DT32" s="1688"/>
      <c r="DU32" s="1326"/>
      <c r="DV32" s="1326"/>
      <c r="DW32" s="1685"/>
      <c r="DX32" s="557">
        <f t="shared" si="6"/>
        <v>0</v>
      </c>
      <c r="DY32" s="553">
        <f t="shared" si="7"/>
        <v>0</v>
      </c>
      <c r="DZ32" s="558" t="e">
        <f t="shared" si="8"/>
        <v>#DIV/0!</v>
      </c>
      <c r="EA32" s="1719"/>
      <c r="EB32" s="1719"/>
      <c r="EC32" s="1672"/>
      <c r="ED32" s="1326"/>
      <c r="EE32" s="1326"/>
      <c r="EF32" s="1685"/>
      <c r="EG32" s="557">
        <f t="shared" si="9"/>
        <v>0.17400000000000002</v>
      </c>
      <c r="EH32" s="553">
        <f t="shared" si="10"/>
        <v>0.17400000000000002</v>
      </c>
      <c r="EI32" s="827">
        <f t="shared" si="11"/>
        <v>1</v>
      </c>
      <c r="EJ32" s="1666"/>
      <c r="EK32" s="1666"/>
      <c r="EL32" s="1672"/>
      <c r="EM32" s="1326"/>
      <c r="EN32" s="1326"/>
      <c r="EO32" s="1697"/>
      <c r="EP32" s="557">
        <f t="shared" si="12"/>
        <v>0.35000000000000003</v>
      </c>
      <c r="EQ32" s="553">
        <f t="shared" si="13"/>
        <v>0.35000000000000003</v>
      </c>
      <c r="ER32" s="827">
        <f t="shared" si="14"/>
        <v>1</v>
      </c>
      <c r="ES32" s="1675"/>
      <c r="ET32" s="1675"/>
      <c r="EU32" s="1672"/>
      <c r="EV32" s="1326"/>
      <c r="EW32" s="1326"/>
      <c r="EX32" s="1328"/>
      <c r="EY32" s="90">
        <f t="shared" si="15"/>
        <v>0</v>
      </c>
    </row>
    <row r="33" spans="1:222" ht="90" customHeight="1" thickBot="1" x14ac:dyDescent="0.3">
      <c r="A33" s="1518"/>
      <c r="B33" s="1941"/>
      <c r="C33" s="1943"/>
      <c r="D33" s="1558"/>
      <c r="E33" s="1561"/>
      <c r="F33" s="1561"/>
      <c r="G33" s="1561"/>
      <c r="H33" s="1564"/>
      <c r="I33" s="1576"/>
      <c r="J33" s="1572"/>
      <c r="K33" s="1592"/>
      <c r="L33" s="1595"/>
      <c r="M33" s="1598"/>
      <c r="N33" s="1608"/>
      <c r="O33" s="1592"/>
      <c r="P33" s="1655"/>
      <c r="Q33" s="1655"/>
      <c r="R33" s="1647"/>
      <c r="S33" s="507" t="s">
        <v>204</v>
      </c>
      <c r="T33" s="508">
        <v>0.2</v>
      </c>
      <c r="U33" s="253">
        <v>0</v>
      </c>
      <c r="V33" s="254"/>
      <c r="W33" s="1598"/>
      <c r="X33" s="1454"/>
      <c r="Y33" s="1433"/>
      <c r="Z33" s="1433"/>
      <c r="AA33" s="255"/>
      <c r="AB33" s="256"/>
      <c r="AC33" s="255">
        <v>0</v>
      </c>
      <c r="AD33" s="597">
        <v>0</v>
      </c>
      <c r="AE33" s="1621"/>
      <c r="AF33" s="1746"/>
      <c r="AG33" s="1433"/>
      <c r="AH33" s="1433"/>
      <c r="AI33" s="255"/>
      <c r="AJ33" s="257"/>
      <c r="AK33" s="255">
        <v>0</v>
      </c>
      <c r="AL33" s="597">
        <v>0</v>
      </c>
      <c r="AM33" s="1598"/>
      <c r="AN33" s="1454"/>
      <c r="AO33" s="1433"/>
      <c r="AP33" s="1433"/>
      <c r="AQ33" s="255"/>
      <c r="AR33" s="257"/>
      <c r="AS33" s="255">
        <v>0</v>
      </c>
      <c r="AT33" s="597">
        <v>0</v>
      </c>
      <c r="AU33" s="1598"/>
      <c r="AV33" s="1454"/>
      <c r="AW33" s="1433"/>
      <c r="AX33" s="1433"/>
      <c r="AY33" s="255"/>
      <c r="AZ33" s="257"/>
      <c r="BA33" s="255">
        <v>0</v>
      </c>
      <c r="BB33" s="597">
        <v>0</v>
      </c>
      <c r="BC33" s="1598"/>
      <c r="BD33" s="1454"/>
      <c r="BE33" s="1433"/>
      <c r="BF33" s="1433"/>
      <c r="BG33" s="249"/>
      <c r="BH33" s="248"/>
      <c r="BI33" s="246">
        <v>0</v>
      </c>
      <c r="BJ33" s="596">
        <v>0</v>
      </c>
      <c r="BK33" s="1597"/>
      <c r="BL33" s="1703"/>
      <c r="BM33" s="1433"/>
      <c r="BN33" s="1433"/>
      <c r="BO33" s="250"/>
      <c r="BP33" s="248"/>
      <c r="BQ33" s="687">
        <v>3.3000000000000002E-2</v>
      </c>
      <c r="BR33" s="875">
        <v>3.3000000000000002E-2</v>
      </c>
      <c r="BS33" s="1597"/>
      <c r="BT33" s="1705"/>
      <c r="BU33" s="1433"/>
      <c r="BV33" s="1433"/>
      <c r="BW33" s="258" t="s">
        <v>324</v>
      </c>
      <c r="BX33" s="259" t="s">
        <v>310</v>
      </c>
      <c r="BY33" s="693">
        <v>3.3000000000000002E-2</v>
      </c>
      <c r="BZ33" s="997">
        <v>3.3000000000000002E-2</v>
      </c>
      <c r="CA33" s="1465"/>
      <c r="CB33" s="1664"/>
      <c r="CC33" s="1433"/>
      <c r="CD33" s="1433"/>
      <c r="CE33" s="258" t="s">
        <v>375</v>
      </c>
      <c r="CF33" s="259" t="s">
        <v>310</v>
      </c>
      <c r="CG33" s="693">
        <v>3.3000000000000002E-2</v>
      </c>
      <c r="CH33" s="997">
        <v>3.3000000000000002E-2</v>
      </c>
      <c r="CI33" s="1465"/>
      <c r="CJ33" s="1664"/>
      <c r="CK33" s="1433"/>
      <c r="CL33" s="1433"/>
      <c r="CM33" s="258" t="s">
        <v>405</v>
      </c>
      <c r="CN33" s="259" t="s">
        <v>310</v>
      </c>
      <c r="CO33" s="693">
        <v>3.3000000000000002E-2</v>
      </c>
      <c r="CP33" s="997">
        <v>3.3000000000000002E-2</v>
      </c>
      <c r="CQ33" s="1465"/>
      <c r="CR33" s="1664"/>
      <c r="CS33" s="1433"/>
      <c r="CT33" s="1433"/>
      <c r="CU33" s="258" t="s">
        <v>433</v>
      </c>
      <c r="CV33" s="259" t="s">
        <v>310</v>
      </c>
      <c r="CW33" s="696">
        <v>3.3000000000000002E-2</v>
      </c>
      <c r="CX33" s="1010">
        <v>3.3000000000000002E-2</v>
      </c>
      <c r="CY33" s="1723"/>
      <c r="CZ33" s="1726"/>
      <c r="DA33" s="1433"/>
      <c r="DB33" s="1433"/>
      <c r="DC33" s="258" t="s">
        <v>491</v>
      </c>
      <c r="DD33" s="1061" t="s">
        <v>310</v>
      </c>
      <c r="DE33" s="708">
        <v>3.5000000000000003E-2</v>
      </c>
      <c r="DF33" s="1079">
        <v>3.5000000000000003E-2</v>
      </c>
      <c r="DG33" s="1729"/>
      <c r="DH33" s="1732"/>
      <c r="DI33" s="1433"/>
      <c r="DJ33" s="1433"/>
      <c r="DK33" s="1049" t="s">
        <v>534</v>
      </c>
      <c r="DL33" s="259" t="s">
        <v>310</v>
      </c>
      <c r="DM33" s="193">
        <f t="shared" si="3"/>
        <v>0.2</v>
      </c>
      <c r="DN33" s="193" t="str">
        <f t="shared" si="4"/>
        <v>OK</v>
      </c>
      <c r="DO33" s="559">
        <f t="shared" si="0"/>
        <v>0</v>
      </c>
      <c r="DP33" s="560">
        <f t="shared" si="1"/>
        <v>0</v>
      </c>
      <c r="DQ33" s="561" t="e">
        <f t="shared" si="5"/>
        <v>#DIV/0!</v>
      </c>
      <c r="DR33" s="1717"/>
      <c r="DS33" s="1680"/>
      <c r="DT33" s="1683"/>
      <c r="DU33" s="1326"/>
      <c r="DV33" s="1326"/>
      <c r="DW33" s="1685"/>
      <c r="DX33" s="559">
        <f t="shared" si="6"/>
        <v>0</v>
      </c>
      <c r="DY33" s="560">
        <f t="shared" si="7"/>
        <v>0</v>
      </c>
      <c r="DZ33" s="561" t="e">
        <f t="shared" si="8"/>
        <v>#DIV/0!</v>
      </c>
      <c r="EA33" s="1720"/>
      <c r="EB33" s="1720"/>
      <c r="EC33" s="1673"/>
      <c r="ED33" s="1326"/>
      <c r="EE33" s="1326"/>
      <c r="EF33" s="1685"/>
      <c r="EG33" s="559">
        <f t="shared" si="9"/>
        <v>9.9000000000000005E-2</v>
      </c>
      <c r="EH33" s="560">
        <f t="shared" si="10"/>
        <v>9.9000000000000005E-2</v>
      </c>
      <c r="EI33" s="828">
        <f t="shared" si="11"/>
        <v>1</v>
      </c>
      <c r="EJ33" s="1667"/>
      <c r="EK33" s="1667"/>
      <c r="EL33" s="1673"/>
      <c r="EM33" s="1326"/>
      <c r="EN33" s="1326"/>
      <c r="EO33" s="1697"/>
      <c r="EP33" s="559">
        <f t="shared" si="12"/>
        <v>0.2</v>
      </c>
      <c r="EQ33" s="560">
        <f t="shared" si="13"/>
        <v>0.2</v>
      </c>
      <c r="ER33" s="828">
        <f t="shared" si="14"/>
        <v>1</v>
      </c>
      <c r="ES33" s="1693"/>
      <c r="ET33" s="1693"/>
      <c r="EU33" s="1673"/>
      <c r="EV33" s="1326"/>
      <c r="EW33" s="1326"/>
      <c r="EX33" s="1328"/>
      <c r="EY33" s="90">
        <f t="shared" si="15"/>
        <v>0</v>
      </c>
    </row>
    <row r="34" spans="1:222" ht="47.25" customHeight="1" thickBot="1" x14ac:dyDescent="0.3">
      <c r="A34" s="1518"/>
      <c r="B34" s="1941"/>
      <c r="C34" s="1943"/>
      <c r="D34" s="1558"/>
      <c r="E34" s="1561"/>
      <c r="F34" s="1561"/>
      <c r="G34" s="1561"/>
      <c r="H34" s="1564"/>
      <c r="I34" s="1576"/>
      <c r="J34" s="1573">
        <v>4</v>
      </c>
      <c r="K34" s="1609" t="s">
        <v>181</v>
      </c>
      <c r="L34" s="1612" t="s">
        <v>214</v>
      </c>
      <c r="M34" s="1615" t="s">
        <v>177</v>
      </c>
      <c r="N34" s="1616">
        <v>263</v>
      </c>
      <c r="O34" s="1609" t="s">
        <v>210</v>
      </c>
      <c r="P34" s="1734">
        <v>0.2</v>
      </c>
      <c r="Q34" s="1734">
        <v>0.08</v>
      </c>
      <c r="R34" s="1648">
        <v>45657</v>
      </c>
      <c r="S34" s="509" t="s">
        <v>205</v>
      </c>
      <c r="T34" s="510">
        <v>0.25</v>
      </c>
      <c r="U34" s="260">
        <v>0</v>
      </c>
      <c r="V34" s="261"/>
      <c r="W34" s="1439">
        <f>SUM(U34:U36)</f>
        <v>0</v>
      </c>
      <c r="X34" s="1447">
        <f>SUM(V34:V36)</f>
        <v>0</v>
      </c>
      <c r="Y34" s="1433"/>
      <c r="Z34" s="1433"/>
      <c r="AA34" s="262"/>
      <c r="AB34" s="263"/>
      <c r="AC34" s="262">
        <v>0</v>
      </c>
      <c r="AD34" s="598">
        <v>0</v>
      </c>
      <c r="AE34" s="1657">
        <f>SUM(AC34:AC36)</f>
        <v>0</v>
      </c>
      <c r="AF34" s="1747">
        <f>SUM(AD34:AD36)</f>
        <v>0</v>
      </c>
      <c r="AG34" s="1433"/>
      <c r="AH34" s="1433"/>
      <c r="AI34" s="262"/>
      <c r="AJ34" s="264"/>
      <c r="AK34" s="262">
        <v>0</v>
      </c>
      <c r="AL34" s="598">
        <v>0</v>
      </c>
      <c r="AM34" s="1439">
        <f>SUM(AK34:AK36)</f>
        <v>0</v>
      </c>
      <c r="AN34" s="1447">
        <f>SUM(AL34:AL36)</f>
        <v>0</v>
      </c>
      <c r="AO34" s="1433"/>
      <c r="AP34" s="1433"/>
      <c r="AQ34" s="262"/>
      <c r="AR34" s="264"/>
      <c r="AS34" s="262">
        <v>0</v>
      </c>
      <c r="AT34" s="598">
        <v>0</v>
      </c>
      <c r="AU34" s="1439">
        <f>SUM(AS34:AS36)</f>
        <v>0</v>
      </c>
      <c r="AV34" s="1447">
        <f>SUM(AT34:AT36)</f>
        <v>0</v>
      </c>
      <c r="AW34" s="1433"/>
      <c r="AX34" s="1433"/>
      <c r="AY34" s="262"/>
      <c r="AZ34" s="264"/>
      <c r="BA34" s="262">
        <v>0</v>
      </c>
      <c r="BB34" s="598">
        <v>0</v>
      </c>
      <c r="BC34" s="1439">
        <f>SUM(BA34:BA36)</f>
        <v>0</v>
      </c>
      <c r="BD34" s="1447">
        <f>SUM(BB34:BB36)</f>
        <v>0</v>
      </c>
      <c r="BE34" s="1433"/>
      <c r="BF34" s="1433"/>
      <c r="BG34" s="265"/>
      <c r="BH34" s="264"/>
      <c r="BI34" s="262">
        <v>0</v>
      </c>
      <c r="BJ34" s="598">
        <v>0</v>
      </c>
      <c r="BK34" s="1439">
        <f>SUM(BI34:BI36)</f>
        <v>0</v>
      </c>
      <c r="BL34" s="1447">
        <f>SUM(BJ34:BJ36)</f>
        <v>0</v>
      </c>
      <c r="BM34" s="1433"/>
      <c r="BN34" s="1433"/>
      <c r="BO34" s="266"/>
      <c r="BP34" s="264"/>
      <c r="BQ34" s="688">
        <v>4.1000000000000002E-2</v>
      </c>
      <c r="BR34" s="876">
        <v>4.1000000000000002E-2</v>
      </c>
      <c r="BS34" s="1439">
        <f>SUM(BQ34:BQ36)</f>
        <v>0.16500000000000001</v>
      </c>
      <c r="BT34" s="1455">
        <f>SUM(BR34:BR36)</f>
        <v>0.16500000000000001</v>
      </c>
      <c r="BU34" s="1433"/>
      <c r="BV34" s="1433"/>
      <c r="BW34" s="267" t="s">
        <v>326</v>
      </c>
      <c r="BX34" s="263" t="s">
        <v>329</v>
      </c>
      <c r="BY34" s="262">
        <v>4.1000000000000002E-2</v>
      </c>
      <c r="BZ34" s="876">
        <v>4.1000000000000002E-2</v>
      </c>
      <c r="CA34" s="1439">
        <f>SUM(BY34:BY36)</f>
        <v>0.16500000000000001</v>
      </c>
      <c r="CB34" s="1441">
        <f>SUM(BZ34:BZ36)</f>
        <v>0.16500000000000001</v>
      </c>
      <c r="CC34" s="1433"/>
      <c r="CD34" s="1433"/>
      <c r="CE34" s="267" t="s">
        <v>376</v>
      </c>
      <c r="CF34" s="968" t="s">
        <v>329</v>
      </c>
      <c r="CG34" s="262">
        <v>4.1000000000000002E-2</v>
      </c>
      <c r="CH34" s="876">
        <v>4.1000000000000002E-2</v>
      </c>
      <c r="CI34" s="1439">
        <f>SUM(CG34:CG36)</f>
        <v>0.16500000000000001</v>
      </c>
      <c r="CJ34" s="1441">
        <f>SUM(CH34:CH36)</f>
        <v>0.16500000000000001</v>
      </c>
      <c r="CK34" s="1433"/>
      <c r="CL34" s="1433"/>
      <c r="CM34" s="267" t="s">
        <v>406</v>
      </c>
      <c r="CN34" s="968" t="s">
        <v>329</v>
      </c>
      <c r="CO34" s="262">
        <v>4.1000000000000002E-2</v>
      </c>
      <c r="CP34" s="876">
        <v>4.1000000000000002E-2</v>
      </c>
      <c r="CQ34" s="1439">
        <f>SUM(CO34:CO36)</f>
        <v>0.16500000000000001</v>
      </c>
      <c r="CR34" s="1441">
        <f>SUM(CP34:CP36)</f>
        <v>0.16500000000000001</v>
      </c>
      <c r="CS34" s="1433"/>
      <c r="CT34" s="1433"/>
      <c r="CU34" s="267" t="s">
        <v>434</v>
      </c>
      <c r="CV34" s="968" t="s">
        <v>329</v>
      </c>
      <c r="CW34" s="262">
        <v>4.2999999999999997E-2</v>
      </c>
      <c r="CX34" s="876">
        <v>4.2999999999999997E-2</v>
      </c>
      <c r="CY34" s="1439">
        <f>SUM(CW34:CW36)</f>
        <v>0.17099999999999999</v>
      </c>
      <c r="CZ34" s="1447">
        <f>SUM(CX34:CX36)</f>
        <v>0.17099999999999999</v>
      </c>
      <c r="DA34" s="1433"/>
      <c r="DB34" s="1433"/>
      <c r="DC34" s="267" t="s">
        <v>492</v>
      </c>
      <c r="DD34" s="269" t="s">
        <v>329</v>
      </c>
      <c r="DE34" s="709">
        <v>4.2999999999999997E-2</v>
      </c>
      <c r="DF34" s="1056">
        <v>4.2999999999999997E-2</v>
      </c>
      <c r="DG34" s="1712">
        <f>SUM(DE34:DE36)</f>
        <v>0.16899999999999998</v>
      </c>
      <c r="DH34" s="1636">
        <f>SUM(DF34:DF36)</f>
        <v>0.16899999999999998</v>
      </c>
      <c r="DI34" s="1433"/>
      <c r="DJ34" s="1433"/>
      <c r="DK34" s="1037" t="s">
        <v>535</v>
      </c>
      <c r="DL34" s="968" t="s">
        <v>329</v>
      </c>
      <c r="DM34" s="193">
        <f t="shared" si="3"/>
        <v>0.25</v>
      </c>
      <c r="DN34" s="193" t="str">
        <f t="shared" si="4"/>
        <v>OK</v>
      </c>
      <c r="DO34" s="554">
        <f t="shared" si="0"/>
        <v>0</v>
      </c>
      <c r="DP34" s="555">
        <f t="shared" si="1"/>
        <v>0</v>
      </c>
      <c r="DQ34" s="556" t="e">
        <f t="shared" si="5"/>
        <v>#DIV/0!</v>
      </c>
      <c r="DR34" s="1715">
        <f>SUM(W34+AE34+AM34)</f>
        <v>0</v>
      </c>
      <c r="DS34" s="1678">
        <f>SUM(X34+AF34+AN34)</f>
        <v>0</v>
      </c>
      <c r="DT34" s="1681" t="e">
        <f>DS34/DR34</f>
        <v>#DIV/0!</v>
      </c>
      <c r="DU34" s="1326"/>
      <c r="DV34" s="1326"/>
      <c r="DW34" s="1685"/>
      <c r="DX34" s="554">
        <f t="shared" si="6"/>
        <v>0</v>
      </c>
      <c r="DY34" s="555">
        <f t="shared" si="7"/>
        <v>0</v>
      </c>
      <c r="DZ34" s="556" t="e">
        <f t="shared" si="8"/>
        <v>#DIV/0!</v>
      </c>
      <c r="EA34" s="1668">
        <f>W34+AE34+AM34+AU34+BC34+BK34</f>
        <v>0</v>
      </c>
      <c r="EB34" s="1668">
        <f>X34+AF34+AN34+AV34+BD34+BL34</f>
        <v>0</v>
      </c>
      <c r="EC34" s="1671" t="e">
        <f>EB34/EA34</f>
        <v>#DIV/0!</v>
      </c>
      <c r="ED34" s="1326"/>
      <c r="EE34" s="1326"/>
      <c r="EF34" s="1685"/>
      <c r="EG34" s="554">
        <f t="shared" si="9"/>
        <v>0.123</v>
      </c>
      <c r="EH34" s="555">
        <f t="shared" si="10"/>
        <v>0.123</v>
      </c>
      <c r="EI34" s="826">
        <f t="shared" si="11"/>
        <v>1</v>
      </c>
      <c r="EJ34" s="1665">
        <f>W34+AE34+AM34+AU34+BC34+BK34+BS34+CA34+CI34</f>
        <v>0.495</v>
      </c>
      <c r="EK34" s="1665">
        <f>X34+AF34+AN34+AV34+BD34+BL34+BT34+CB34+CJ34</f>
        <v>0.495</v>
      </c>
      <c r="EL34" s="1671">
        <f>EK34/EJ34</f>
        <v>1</v>
      </c>
      <c r="EM34" s="1326"/>
      <c r="EN34" s="1326"/>
      <c r="EO34" s="1697"/>
      <c r="EP34" s="554">
        <f t="shared" si="12"/>
        <v>0.25</v>
      </c>
      <c r="EQ34" s="555">
        <f t="shared" si="13"/>
        <v>0.25</v>
      </c>
      <c r="ER34" s="826">
        <f t="shared" si="14"/>
        <v>1</v>
      </c>
      <c r="ES34" s="1665">
        <f>+W34+AE34+AM34+AU34+BC34+BK34+BS34+CA34+CI34+CQ34+CY34+DG34</f>
        <v>1</v>
      </c>
      <c r="ET34" s="1665">
        <f>+X34+AF34+AN34+AV34+BD34+BL34+BT34+CB34+CJ34+CR34+CZ34+DH34</f>
        <v>1</v>
      </c>
      <c r="EU34" s="1671">
        <f>ET34/ES34</f>
        <v>1</v>
      </c>
      <c r="EV34" s="1326"/>
      <c r="EW34" s="1326"/>
      <c r="EX34" s="1328"/>
      <c r="EY34" s="90">
        <f t="shared" si="15"/>
        <v>0</v>
      </c>
    </row>
    <row r="35" spans="1:222" ht="55.5" customHeight="1" x14ac:dyDescent="0.25">
      <c r="A35" s="1518"/>
      <c r="B35" s="1941"/>
      <c r="C35" s="1943"/>
      <c r="D35" s="1558"/>
      <c r="E35" s="1561"/>
      <c r="F35" s="1561"/>
      <c r="G35" s="1561"/>
      <c r="H35" s="1564"/>
      <c r="I35" s="1576"/>
      <c r="J35" s="1574"/>
      <c r="K35" s="1610"/>
      <c r="L35" s="1613"/>
      <c r="M35" s="1440"/>
      <c r="N35" s="1617"/>
      <c r="O35" s="1610"/>
      <c r="P35" s="1735"/>
      <c r="Q35" s="1735"/>
      <c r="R35" s="1649"/>
      <c r="S35" s="511" t="s">
        <v>206</v>
      </c>
      <c r="T35" s="512">
        <v>0.5</v>
      </c>
      <c r="U35" s="268">
        <v>0</v>
      </c>
      <c r="V35" s="269"/>
      <c r="W35" s="1440"/>
      <c r="X35" s="1448"/>
      <c r="Y35" s="1433"/>
      <c r="Z35" s="1433"/>
      <c r="AA35" s="270"/>
      <c r="AB35" s="271"/>
      <c r="AC35" s="270">
        <v>0</v>
      </c>
      <c r="AD35" s="599">
        <v>0</v>
      </c>
      <c r="AE35" s="1658"/>
      <c r="AF35" s="1748"/>
      <c r="AG35" s="1433"/>
      <c r="AH35" s="1433"/>
      <c r="AI35" s="270"/>
      <c r="AJ35" s="272"/>
      <c r="AK35" s="270">
        <v>0</v>
      </c>
      <c r="AL35" s="599">
        <v>0</v>
      </c>
      <c r="AM35" s="1440"/>
      <c r="AN35" s="1448"/>
      <c r="AO35" s="1433"/>
      <c r="AP35" s="1433"/>
      <c r="AQ35" s="270"/>
      <c r="AR35" s="272"/>
      <c r="AS35" s="270">
        <v>0</v>
      </c>
      <c r="AT35" s="599">
        <v>0</v>
      </c>
      <c r="AU35" s="1440"/>
      <c r="AV35" s="1448"/>
      <c r="AW35" s="1433"/>
      <c r="AX35" s="1433"/>
      <c r="AY35" s="270"/>
      <c r="AZ35" s="272"/>
      <c r="BA35" s="270">
        <v>0</v>
      </c>
      <c r="BB35" s="599">
        <v>0</v>
      </c>
      <c r="BC35" s="1440"/>
      <c r="BD35" s="1448"/>
      <c r="BE35" s="1433"/>
      <c r="BF35" s="1433"/>
      <c r="BG35" s="273"/>
      <c r="BH35" s="272"/>
      <c r="BI35" s="270">
        <v>0</v>
      </c>
      <c r="BJ35" s="599">
        <v>0</v>
      </c>
      <c r="BK35" s="1440"/>
      <c r="BL35" s="1448"/>
      <c r="BM35" s="1433"/>
      <c r="BN35" s="1433"/>
      <c r="BO35" s="274"/>
      <c r="BP35" s="272"/>
      <c r="BQ35" s="689">
        <v>8.3000000000000004E-2</v>
      </c>
      <c r="BR35" s="877">
        <v>8.3000000000000004E-2</v>
      </c>
      <c r="BS35" s="1440"/>
      <c r="BT35" s="1456"/>
      <c r="BU35" s="1433"/>
      <c r="BV35" s="1433"/>
      <c r="BW35" s="275" t="s">
        <v>327</v>
      </c>
      <c r="BX35" s="271" t="s">
        <v>330</v>
      </c>
      <c r="BY35" s="270">
        <v>8.3000000000000004E-2</v>
      </c>
      <c r="BZ35" s="877">
        <v>8.3000000000000004E-2</v>
      </c>
      <c r="CA35" s="1440"/>
      <c r="CB35" s="1442"/>
      <c r="CC35" s="1433"/>
      <c r="CD35" s="1433"/>
      <c r="CE35" s="275" t="s">
        <v>390</v>
      </c>
      <c r="CF35" s="969" t="s">
        <v>330</v>
      </c>
      <c r="CG35" s="689">
        <v>8.3000000000000004E-2</v>
      </c>
      <c r="CH35" s="877">
        <v>8.3000000000000004E-2</v>
      </c>
      <c r="CI35" s="1440"/>
      <c r="CJ35" s="1442"/>
      <c r="CK35" s="1433"/>
      <c r="CL35" s="1433"/>
      <c r="CM35" s="275" t="s">
        <v>417</v>
      </c>
      <c r="CN35" s="969" t="s">
        <v>330</v>
      </c>
      <c r="CO35" s="270">
        <v>8.3000000000000004E-2</v>
      </c>
      <c r="CP35" s="877">
        <v>8.3000000000000004E-2</v>
      </c>
      <c r="CQ35" s="1440"/>
      <c r="CR35" s="1442"/>
      <c r="CS35" s="1433"/>
      <c r="CT35" s="1433"/>
      <c r="CU35" s="275" t="s">
        <v>449</v>
      </c>
      <c r="CV35" s="969" t="s">
        <v>330</v>
      </c>
      <c r="CW35" s="270">
        <v>8.5000000000000006E-2</v>
      </c>
      <c r="CX35" s="877">
        <v>8.5000000000000006E-2</v>
      </c>
      <c r="CY35" s="1440"/>
      <c r="CZ35" s="1448"/>
      <c r="DA35" s="1433"/>
      <c r="DB35" s="1433"/>
      <c r="DC35" s="275" t="s">
        <v>506</v>
      </c>
      <c r="DD35" s="269" t="s">
        <v>330</v>
      </c>
      <c r="DE35" s="710">
        <v>8.3000000000000004E-2</v>
      </c>
      <c r="DF35" s="1077">
        <v>8.3000000000000004E-2</v>
      </c>
      <c r="DG35" s="1713"/>
      <c r="DH35" s="1637"/>
      <c r="DI35" s="1433"/>
      <c r="DJ35" s="1433"/>
      <c r="DK35" s="1034" t="s">
        <v>536</v>
      </c>
      <c r="DL35" s="969" t="s">
        <v>330</v>
      </c>
      <c r="DM35" s="193">
        <f t="shared" si="3"/>
        <v>0.5</v>
      </c>
      <c r="DN35" s="193" t="str">
        <f t="shared" si="4"/>
        <v>OK</v>
      </c>
      <c r="DO35" s="557">
        <f t="shared" si="0"/>
        <v>0</v>
      </c>
      <c r="DP35" s="553">
        <f t="shared" si="1"/>
        <v>0</v>
      </c>
      <c r="DQ35" s="558" t="e">
        <f t="shared" si="5"/>
        <v>#DIV/0!</v>
      </c>
      <c r="DR35" s="1716"/>
      <c r="DS35" s="1679"/>
      <c r="DT35" s="1688"/>
      <c r="DU35" s="1326"/>
      <c r="DV35" s="1326"/>
      <c r="DW35" s="1685"/>
      <c r="DX35" s="557">
        <f t="shared" si="6"/>
        <v>0</v>
      </c>
      <c r="DY35" s="553">
        <f t="shared" si="7"/>
        <v>0</v>
      </c>
      <c r="DZ35" s="558" t="e">
        <f t="shared" si="8"/>
        <v>#DIV/0!</v>
      </c>
      <c r="EA35" s="1687"/>
      <c r="EB35" s="1687"/>
      <c r="EC35" s="1672"/>
      <c r="ED35" s="1326"/>
      <c r="EE35" s="1326"/>
      <c r="EF35" s="1685"/>
      <c r="EG35" s="557">
        <f t="shared" si="9"/>
        <v>0.249</v>
      </c>
      <c r="EH35" s="553">
        <f t="shared" si="10"/>
        <v>0.249</v>
      </c>
      <c r="EI35" s="827">
        <f t="shared" si="11"/>
        <v>1</v>
      </c>
      <c r="EJ35" s="1666"/>
      <c r="EK35" s="1666"/>
      <c r="EL35" s="1672"/>
      <c r="EM35" s="1326"/>
      <c r="EN35" s="1326"/>
      <c r="EO35" s="1697"/>
      <c r="EP35" s="557">
        <f t="shared" si="12"/>
        <v>0.5</v>
      </c>
      <c r="EQ35" s="553">
        <f t="shared" si="13"/>
        <v>0.5</v>
      </c>
      <c r="ER35" s="827">
        <f t="shared" si="14"/>
        <v>1</v>
      </c>
      <c r="ES35" s="1675"/>
      <c r="ET35" s="1675"/>
      <c r="EU35" s="1672"/>
      <c r="EV35" s="1326"/>
      <c r="EW35" s="1326"/>
      <c r="EX35" s="1328"/>
      <c r="EY35" s="90">
        <f t="shared" si="15"/>
        <v>0</v>
      </c>
    </row>
    <row r="36" spans="1:222" ht="54.75" customHeight="1" thickBot="1" x14ac:dyDescent="0.3">
      <c r="A36" s="1518"/>
      <c r="B36" s="1941"/>
      <c r="C36" s="1943"/>
      <c r="D36" s="1559"/>
      <c r="E36" s="1562"/>
      <c r="F36" s="1562"/>
      <c r="G36" s="1562"/>
      <c r="H36" s="1565"/>
      <c r="I36" s="1577"/>
      <c r="J36" s="1574"/>
      <c r="K36" s="1611"/>
      <c r="L36" s="1614"/>
      <c r="M36" s="1440"/>
      <c r="N36" s="1618"/>
      <c r="O36" s="1611"/>
      <c r="P36" s="1736"/>
      <c r="Q36" s="1736"/>
      <c r="R36" s="1649"/>
      <c r="S36" s="513" t="s">
        <v>259</v>
      </c>
      <c r="T36" s="514">
        <v>0.25</v>
      </c>
      <c r="U36" s="300">
        <v>0</v>
      </c>
      <c r="V36" s="301"/>
      <c r="W36" s="1440"/>
      <c r="X36" s="1448"/>
      <c r="Y36" s="1433"/>
      <c r="Z36" s="1433"/>
      <c r="AA36" s="302"/>
      <c r="AB36" s="303"/>
      <c r="AC36" s="302">
        <v>0</v>
      </c>
      <c r="AD36" s="600">
        <v>0</v>
      </c>
      <c r="AE36" s="1658"/>
      <c r="AF36" s="1748"/>
      <c r="AG36" s="1433"/>
      <c r="AH36" s="1433"/>
      <c r="AI36" s="302"/>
      <c r="AJ36" s="304"/>
      <c r="AK36" s="302">
        <v>0</v>
      </c>
      <c r="AL36" s="600">
        <v>0</v>
      </c>
      <c r="AM36" s="1440"/>
      <c r="AN36" s="1448"/>
      <c r="AO36" s="1433"/>
      <c r="AP36" s="1433"/>
      <c r="AQ36" s="302"/>
      <c r="AR36" s="304"/>
      <c r="AS36" s="302">
        <v>0</v>
      </c>
      <c r="AT36" s="600">
        <v>0</v>
      </c>
      <c r="AU36" s="1440"/>
      <c r="AV36" s="1448"/>
      <c r="AW36" s="1433"/>
      <c r="AX36" s="1433"/>
      <c r="AY36" s="302"/>
      <c r="AZ36" s="304"/>
      <c r="BA36" s="302">
        <v>0</v>
      </c>
      <c r="BB36" s="600">
        <v>0</v>
      </c>
      <c r="BC36" s="1440"/>
      <c r="BD36" s="1448"/>
      <c r="BE36" s="1433"/>
      <c r="BF36" s="1433"/>
      <c r="BG36" s="305"/>
      <c r="BH36" s="304"/>
      <c r="BI36" s="302">
        <v>0</v>
      </c>
      <c r="BJ36" s="600">
        <v>0</v>
      </c>
      <c r="BK36" s="1440"/>
      <c r="BL36" s="1448"/>
      <c r="BM36" s="1433"/>
      <c r="BN36" s="1433"/>
      <c r="BO36" s="306"/>
      <c r="BP36" s="304"/>
      <c r="BQ36" s="690">
        <v>4.1000000000000002E-2</v>
      </c>
      <c r="BR36" s="878">
        <v>4.1000000000000002E-2</v>
      </c>
      <c r="BS36" s="1440"/>
      <c r="BT36" s="1456"/>
      <c r="BU36" s="1433"/>
      <c r="BV36" s="1433"/>
      <c r="BW36" s="307" t="s">
        <v>328</v>
      </c>
      <c r="BX36" s="303" t="s">
        <v>331</v>
      </c>
      <c r="BY36" s="302">
        <v>4.1000000000000002E-2</v>
      </c>
      <c r="BZ36" s="878">
        <v>4.1000000000000002E-2</v>
      </c>
      <c r="CA36" s="1440"/>
      <c r="CB36" s="1442"/>
      <c r="CC36" s="1433"/>
      <c r="CD36" s="1433"/>
      <c r="CE36" s="307" t="s">
        <v>391</v>
      </c>
      <c r="CF36" s="970" t="s">
        <v>331</v>
      </c>
      <c r="CG36" s="690">
        <v>4.1000000000000002E-2</v>
      </c>
      <c r="CH36" s="878">
        <v>4.1000000000000002E-2</v>
      </c>
      <c r="CI36" s="1440"/>
      <c r="CJ36" s="1442"/>
      <c r="CK36" s="1433"/>
      <c r="CL36" s="1433"/>
      <c r="CM36" s="307" t="s">
        <v>391</v>
      </c>
      <c r="CN36" s="970" t="s">
        <v>331</v>
      </c>
      <c r="CO36" s="302">
        <v>4.1000000000000002E-2</v>
      </c>
      <c r="CP36" s="878">
        <v>4.1000000000000002E-2</v>
      </c>
      <c r="CQ36" s="1440"/>
      <c r="CR36" s="1442"/>
      <c r="CS36" s="1433"/>
      <c r="CT36" s="1433"/>
      <c r="CU36" s="307" t="s">
        <v>448</v>
      </c>
      <c r="CV36" s="970" t="s">
        <v>331</v>
      </c>
      <c r="CW36" s="302">
        <v>4.2999999999999997E-2</v>
      </c>
      <c r="CX36" s="878">
        <v>4.2999999999999997E-2</v>
      </c>
      <c r="CY36" s="1440"/>
      <c r="CZ36" s="1448"/>
      <c r="DA36" s="1433"/>
      <c r="DB36" s="1433"/>
      <c r="DC36" s="307" t="s">
        <v>507</v>
      </c>
      <c r="DD36" s="269" t="s">
        <v>331</v>
      </c>
      <c r="DE36" s="711">
        <v>4.2999999999999997E-2</v>
      </c>
      <c r="DF36" s="1054">
        <v>4.2999999999999997E-2</v>
      </c>
      <c r="DG36" s="1714"/>
      <c r="DH36" s="1638"/>
      <c r="DI36" s="1433"/>
      <c r="DJ36" s="1433"/>
      <c r="DK36" s="1088" t="s">
        <v>537</v>
      </c>
      <c r="DL36" s="970" t="s">
        <v>331</v>
      </c>
      <c r="DM36" s="193">
        <f t="shared" si="3"/>
        <v>0.25</v>
      </c>
      <c r="DN36" s="193" t="str">
        <f t="shared" si="4"/>
        <v>OK</v>
      </c>
      <c r="DO36" s="576">
        <f t="shared" si="0"/>
        <v>0</v>
      </c>
      <c r="DP36" s="577">
        <f t="shared" si="1"/>
        <v>0</v>
      </c>
      <c r="DQ36" s="578" t="e">
        <f t="shared" si="5"/>
        <v>#DIV/0!</v>
      </c>
      <c r="DR36" s="1743"/>
      <c r="DS36" s="1686"/>
      <c r="DT36" s="1689"/>
      <c r="DU36" s="1326"/>
      <c r="DV36" s="1326"/>
      <c r="DW36" s="1685"/>
      <c r="DX36" s="576">
        <f t="shared" si="6"/>
        <v>0</v>
      </c>
      <c r="DY36" s="577">
        <f t="shared" si="7"/>
        <v>0</v>
      </c>
      <c r="DZ36" s="578" t="e">
        <f t="shared" si="8"/>
        <v>#DIV/0!</v>
      </c>
      <c r="EA36" s="1687"/>
      <c r="EB36" s="1687"/>
      <c r="EC36" s="1672"/>
      <c r="ED36" s="1326"/>
      <c r="EE36" s="1326"/>
      <c r="EF36" s="1685"/>
      <c r="EG36" s="576">
        <f t="shared" si="9"/>
        <v>0.123</v>
      </c>
      <c r="EH36" s="577">
        <f t="shared" si="10"/>
        <v>0.123</v>
      </c>
      <c r="EI36" s="829">
        <f t="shared" si="11"/>
        <v>1</v>
      </c>
      <c r="EJ36" s="1666"/>
      <c r="EK36" s="1666"/>
      <c r="EL36" s="1672"/>
      <c r="EM36" s="1326"/>
      <c r="EN36" s="1326"/>
      <c r="EO36" s="1697"/>
      <c r="EP36" s="576">
        <f t="shared" si="12"/>
        <v>0.25</v>
      </c>
      <c r="EQ36" s="577">
        <f t="shared" si="13"/>
        <v>0.25</v>
      </c>
      <c r="ER36" s="829">
        <f t="shared" si="14"/>
        <v>1</v>
      </c>
      <c r="ES36" s="1675"/>
      <c r="ET36" s="1675"/>
      <c r="EU36" s="1672"/>
      <c r="EV36" s="1326"/>
      <c r="EW36" s="1326"/>
      <c r="EX36" s="1328"/>
      <c r="EY36" s="90">
        <f t="shared" si="15"/>
        <v>0</v>
      </c>
    </row>
    <row r="37" spans="1:222" s="91" customFormat="1" ht="47.25" customHeight="1" thickBot="1" x14ac:dyDescent="0.3">
      <c r="A37" s="1518"/>
      <c r="B37" s="1941"/>
      <c r="C37" s="1943"/>
      <c r="D37" s="1756">
        <v>2</v>
      </c>
      <c r="E37" s="1758" t="s">
        <v>162</v>
      </c>
      <c r="F37" s="1758" t="s">
        <v>174</v>
      </c>
      <c r="G37" s="1965" t="s">
        <v>177</v>
      </c>
      <c r="H37" s="1970">
        <v>623</v>
      </c>
      <c r="I37" s="1978">
        <v>0.1</v>
      </c>
      <c r="J37" s="1760">
        <v>5</v>
      </c>
      <c r="K37" s="1749" t="s">
        <v>182</v>
      </c>
      <c r="L37" s="1751" t="s">
        <v>213</v>
      </c>
      <c r="M37" s="1753" t="s">
        <v>177</v>
      </c>
      <c r="N37" s="1753">
        <v>600</v>
      </c>
      <c r="O37" s="1749" t="s">
        <v>211</v>
      </c>
      <c r="P37" s="1755">
        <v>1</v>
      </c>
      <c r="Q37" s="1755">
        <v>0.02</v>
      </c>
      <c r="R37" s="1769">
        <v>45657</v>
      </c>
      <c r="S37" s="401" t="s">
        <v>215</v>
      </c>
      <c r="T37" s="515">
        <v>0.3</v>
      </c>
      <c r="U37" s="308">
        <v>0</v>
      </c>
      <c r="V37" s="309"/>
      <c r="W37" s="1443">
        <f>SUM(U37:U38)</f>
        <v>0</v>
      </c>
      <c r="X37" s="1763">
        <f>SUM(V37:V38)</f>
        <v>0</v>
      </c>
      <c r="Y37" s="1329">
        <f>+W37*$P$37</f>
        <v>0</v>
      </c>
      <c r="Z37" s="1329">
        <f>+X37*$P$37</f>
        <v>0</v>
      </c>
      <c r="AA37" s="311"/>
      <c r="AB37" s="310"/>
      <c r="AC37" s="311">
        <v>0</v>
      </c>
      <c r="AD37" s="309">
        <v>0</v>
      </c>
      <c r="AE37" s="1765">
        <f>SUM(AC37:AC38)</f>
        <v>0</v>
      </c>
      <c r="AF37" s="1767">
        <f>SUM(AD37:AD38)</f>
        <v>0</v>
      </c>
      <c r="AG37" s="1329">
        <f>+AE37*$P$37</f>
        <v>0</v>
      </c>
      <c r="AH37" s="1329">
        <f>+AF37*$P$37</f>
        <v>0</v>
      </c>
      <c r="AI37" s="308"/>
      <c r="AJ37" s="312"/>
      <c r="AK37" s="311">
        <v>0</v>
      </c>
      <c r="AL37" s="309">
        <v>0</v>
      </c>
      <c r="AM37" s="1443">
        <f>SUM(AK37:AK38)</f>
        <v>0</v>
      </c>
      <c r="AN37" s="1445">
        <f>SUM(AL37:AL38)</f>
        <v>0</v>
      </c>
      <c r="AO37" s="1329">
        <f>+AM37*$P$37</f>
        <v>0</v>
      </c>
      <c r="AP37" s="1329">
        <f>+AN37*$P$37</f>
        <v>0</v>
      </c>
      <c r="AQ37" s="308"/>
      <c r="AR37" s="312"/>
      <c r="AS37" s="311">
        <v>0</v>
      </c>
      <c r="AT37" s="309">
        <v>0</v>
      </c>
      <c r="AU37" s="1443">
        <f>SUM(AS37:AS38)</f>
        <v>0</v>
      </c>
      <c r="AV37" s="1445">
        <f>SUM(AT37:AT38)</f>
        <v>0</v>
      </c>
      <c r="AW37" s="1329">
        <f>+AU37*$P$37</f>
        <v>0</v>
      </c>
      <c r="AX37" s="1329">
        <f>+AV37*$P$37</f>
        <v>0</v>
      </c>
      <c r="AY37" s="308"/>
      <c r="AZ37" s="312"/>
      <c r="BA37" s="311">
        <v>0</v>
      </c>
      <c r="BB37" s="309">
        <v>0</v>
      </c>
      <c r="BC37" s="1443">
        <f>SUM(BA37:BA38)</f>
        <v>0</v>
      </c>
      <c r="BD37" s="1445">
        <f>SUM(BB37:BB38)</f>
        <v>0</v>
      </c>
      <c r="BE37" s="1329">
        <f>+BC37*$P$37</f>
        <v>0</v>
      </c>
      <c r="BF37" s="1329">
        <f>+BD37*$P$37</f>
        <v>0</v>
      </c>
      <c r="BG37" s="315"/>
      <c r="BH37" s="312"/>
      <c r="BI37" s="311">
        <v>0</v>
      </c>
      <c r="BJ37" s="309">
        <v>0</v>
      </c>
      <c r="BK37" s="1443">
        <f>SUM(BI37:BI38)</f>
        <v>0</v>
      </c>
      <c r="BL37" s="1445">
        <f>SUM(BJ37:BJ38)</f>
        <v>0</v>
      </c>
      <c r="BM37" s="1329">
        <f>+BK37*$P$37</f>
        <v>0</v>
      </c>
      <c r="BN37" s="1329">
        <f>+BL37*$P$37</f>
        <v>0</v>
      </c>
      <c r="BO37" s="316"/>
      <c r="BP37" s="312"/>
      <c r="BQ37" s="308">
        <v>0.05</v>
      </c>
      <c r="BR37" s="879">
        <v>0</v>
      </c>
      <c r="BS37" s="1443">
        <f>SUM(BQ37:BQ38)</f>
        <v>0.16600000000000001</v>
      </c>
      <c r="BT37" s="1792">
        <f>SUM(BR37:BR38)</f>
        <v>0</v>
      </c>
      <c r="BU37" s="1329">
        <f>+BS37*$P$37</f>
        <v>0.16600000000000001</v>
      </c>
      <c r="BV37" s="1329">
        <f>+BT37*$P$37</f>
        <v>0</v>
      </c>
      <c r="BW37" s="573" t="s">
        <v>342</v>
      </c>
      <c r="BX37" s="574" t="s">
        <v>332</v>
      </c>
      <c r="BY37" s="572">
        <v>0.05</v>
      </c>
      <c r="BZ37" s="998">
        <v>0.05</v>
      </c>
      <c r="CA37" s="1788">
        <f>SUM(BY37:BY38)</f>
        <v>0.16600000000000001</v>
      </c>
      <c r="CB37" s="1794">
        <f>SUM(BZ37:BZ38)</f>
        <v>0.16600000000000001</v>
      </c>
      <c r="CC37" s="1329">
        <f>+CA37*$P$37</f>
        <v>0.16600000000000001</v>
      </c>
      <c r="CD37" s="1329">
        <f>+CB37*$P$37</f>
        <v>0.16600000000000001</v>
      </c>
      <c r="CE37" s="573" t="s">
        <v>342</v>
      </c>
      <c r="CF37" s="971" t="s">
        <v>332</v>
      </c>
      <c r="CG37" s="308">
        <v>0.05</v>
      </c>
      <c r="CH37" s="879">
        <v>0.05</v>
      </c>
      <c r="CI37" s="1796">
        <f>SUM(CG37:CG38)</f>
        <v>0.16600000000000001</v>
      </c>
      <c r="CJ37" s="1434">
        <f>SUM(CH37:CH38)</f>
        <v>0.11</v>
      </c>
      <c r="CK37" s="1329">
        <f>+CI37*$P$37</f>
        <v>0.16600000000000001</v>
      </c>
      <c r="CL37" s="1329">
        <f>+CJ37*$P$37</f>
        <v>0.11</v>
      </c>
      <c r="CM37" s="573" t="s">
        <v>452</v>
      </c>
      <c r="CN37" s="971" t="s">
        <v>332</v>
      </c>
      <c r="CO37" s="308">
        <v>0.05</v>
      </c>
      <c r="CP37" s="879">
        <v>0.03</v>
      </c>
      <c r="CQ37" s="1796">
        <f>SUM(CO37:CO38)</f>
        <v>0.16600000000000001</v>
      </c>
      <c r="CR37" s="1434">
        <f>SUM(CP37:CP38)</f>
        <v>0.09</v>
      </c>
      <c r="CS37" s="1329">
        <f>+CQ37*$P$37</f>
        <v>0.16600000000000001</v>
      </c>
      <c r="CT37" s="1329">
        <f>+CR37*$P$37</f>
        <v>0.09</v>
      </c>
      <c r="CU37" s="573" t="s">
        <v>450</v>
      </c>
      <c r="CV37" s="971" t="s">
        <v>332</v>
      </c>
      <c r="CW37" s="308">
        <v>0.05</v>
      </c>
      <c r="CX37" s="879">
        <v>0.05</v>
      </c>
      <c r="CY37" s="1443">
        <f>SUM(CW37:CW38)</f>
        <v>0.16600000000000001</v>
      </c>
      <c r="CZ37" s="1763">
        <f>SUM(CX37:CX38)</f>
        <v>0.16600000000000001</v>
      </c>
      <c r="DA37" s="1329">
        <f>+CY37*$P$37</f>
        <v>0.16600000000000001</v>
      </c>
      <c r="DB37" s="1329">
        <f>+CZ37*$P$37</f>
        <v>0.16600000000000001</v>
      </c>
      <c r="DC37" s="573" t="s">
        <v>450</v>
      </c>
      <c r="DD37" s="1082" t="s">
        <v>332</v>
      </c>
      <c r="DE37" s="1086">
        <v>0.05</v>
      </c>
      <c r="DF37" s="998">
        <v>0.05</v>
      </c>
      <c r="DG37" s="1788">
        <f>SUM(DE37:DE38)</f>
        <v>0.16999999999999998</v>
      </c>
      <c r="DH37" s="1790">
        <f>SUM(DF37:DF38)</f>
        <v>0.18</v>
      </c>
      <c r="DI37" s="1329">
        <f>+DG37*$P$37</f>
        <v>0.16999999999999998</v>
      </c>
      <c r="DJ37" s="1329">
        <f>+DH37*$P$37</f>
        <v>0.18</v>
      </c>
      <c r="DK37" s="1091" t="s">
        <v>538</v>
      </c>
      <c r="DL37" s="971" t="s">
        <v>332</v>
      </c>
      <c r="DM37" s="193">
        <f t="shared" si="3"/>
        <v>0.3</v>
      </c>
      <c r="DN37" s="193" t="str">
        <f t="shared" si="4"/>
        <v>OK</v>
      </c>
      <c r="DO37" s="554">
        <f t="shared" si="0"/>
        <v>0</v>
      </c>
      <c r="DP37" s="583">
        <f t="shared" si="1"/>
        <v>0</v>
      </c>
      <c r="DQ37" s="570" t="e">
        <f t="shared" si="5"/>
        <v>#DIV/0!</v>
      </c>
      <c r="DR37" s="1777">
        <f>SUM(W37+AE37+AM37)</f>
        <v>0</v>
      </c>
      <c r="DS37" s="1777">
        <f>SUM(X37+AF37+AN37)</f>
        <v>0</v>
      </c>
      <c r="DT37" s="1779" t="e">
        <f>+DS37/DR37</f>
        <v>#DIV/0!</v>
      </c>
      <c r="DU37" s="1327">
        <f>SUM(Y37+AG37+AO37)</f>
        <v>0</v>
      </c>
      <c r="DV37" s="1327">
        <f>SUM(Z37+AH37+AP37)</f>
        <v>0</v>
      </c>
      <c r="DW37" s="1327" t="e">
        <f>+DV37/DU37</f>
        <v>#DIV/0!</v>
      </c>
      <c r="DX37" s="564">
        <f t="shared" si="6"/>
        <v>0</v>
      </c>
      <c r="DY37" s="555">
        <f t="shared" si="7"/>
        <v>0</v>
      </c>
      <c r="DZ37" s="579" t="e">
        <f t="shared" si="8"/>
        <v>#DIV/0!</v>
      </c>
      <c r="EA37" s="1777">
        <f>W37+AE37+AM37+AU37+BC37+BK37</f>
        <v>0</v>
      </c>
      <c r="EB37" s="1777">
        <f>X37+AF37+AN37+AV37+BD37+BL37</f>
        <v>0</v>
      </c>
      <c r="EC37" s="1779" t="e">
        <f>+EB37/EA37</f>
        <v>#DIV/0!</v>
      </c>
      <c r="ED37" s="1327">
        <f>Y37+AG37+AO37+AW37+BE37+BM37</f>
        <v>0</v>
      </c>
      <c r="EE37" s="1327">
        <f>Z37+AH37+AP37+AX37+BF37+BN37</f>
        <v>0</v>
      </c>
      <c r="EF37" s="1327" t="e">
        <f>+EE37/ED37</f>
        <v>#DIV/0!</v>
      </c>
      <c r="EG37" s="564">
        <f t="shared" si="9"/>
        <v>0.15000000000000002</v>
      </c>
      <c r="EH37" s="555">
        <f t="shared" si="10"/>
        <v>0.1</v>
      </c>
      <c r="EI37" s="826">
        <f t="shared" si="11"/>
        <v>0.66666666666666663</v>
      </c>
      <c r="EJ37" s="1777">
        <f>W37+AE37+AM37+AU37+BC37+BK37+BS37+CA37+CI37</f>
        <v>0.498</v>
      </c>
      <c r="EK37" s="1777">
        <f>X37+AF37+AN37+AV37+BD37+BL37+BT37+CB37+CJ37</f>
        <v>0.27600000000000002</v>
      </c>
      <c r="EL37" s="1779">
        <f>+EK37/EJ37</f>
        <v>0.55421686746987953</v>
      </c>
      <c r="EM37" s="1325">
        <f>Y37+AG37+AO37+AW37+BE37+BM37+BU37+CC37+CK37</f>
        <v>0.498</v>
      </c>
      <c r="EN37" s="1325">
        <f>Z37+AH37+AP37+AX37+BF37+BN37+BV37+CD37+CL37</f>
        <v>0.27600000000000002</v>
      </c>
      <c r="EO37" s="1327">
        <f>+EN37/EM37</f>
        <v>0.55421686746987953</v>
      </c>
      <c r="EP37" s="564">
        <f t="shared" si="12"/>
        <v>0.3</v>
      </c>
      <c r="EQ37" s="555">
        <f t="shared" si="13"/>
        <v>0.22999999999999998</v>
      </c>
      <c r="ER37" s="834">
        <f t="shared" si="14"/>
        <v>0.76666666666666661</v>
      </c>
      <c r="ES37" s="1781">
        <f>+W37+AE37+AM37+AU37+BC37+BK37+BS37+CA37+CI37+CQ37+CY37+DG37</f>
        <v>1</v>
      </c>
      <c r="ET37" s="1781">
        <f>+X37+AF37+AN37+AV37+BD37+BL37+BT37+CB37+CJ37+CR37+CZ37+DH37</f>
        <v>0.71199999999999997</v>
      </c>
      <c r="EU37" s="1783">
        <f>+ET37/ES37</f>
        <v>0.71199999999999997</v>
      </c>
      <c r="EV37" s="1333">
        <f>Y37+AG37+AO37+AW37+BE37+BM37+BU37+CC37+CK37+CS37+DA37+DI37</f>
        <v>1</v>
      </c>
      <c r="EW37" s="1333">
        <f>Z37+AH37+AP37+AX37+BF37+BN37+BV37+CD37+CL37+CT37+DB37+DJ37</f>
        <v>0.71199999999999997</v>
      </c>
      <c r="EX37" s="1327">
        <f>+EW37/EV37</f>
        <v>0.71199999999999997</v>
      </c>
      <c r="EY37" s="90">
        <f t="shared" si="15"/>
        <v>0</v>
      </c>
      <c r="EZ37" s="88"/>
      <c r="FA37" s="88"/>
      <c r="FB37" s="88"/>
      <c r="FC37" s="88"/>
      <c r="FD37" s="88"/>
      <c r="FE37" s="88"/>
      <c r="FF37" s="88"/>
      <c r="FG37" s="88"/>
      <c r="FH37" s="88"/>
      <c r="FI37" s="88"/>
      <c r="FJ37" s="88"/>
      <c r="FK37" s="88"/>
      <c r="FL37" s="88"/>
      <c r="FM37" s="88"/>
      <c r="FN37" s="88"/>
      <c r="FO37" s="88"/>
      <c r="FP37" s="88"/>
      <c r="FQ37" s="88"/>
      <c r="FR37" s="88"/>
      <c r="FS37" s="88"/>
      <c r="FT37" s="88"/>
      <c r="FU37" s="88"/>
      <c r="FV37" s="88"/>
      <c r="FW37" s="88"/>
      <c r="FX37" s="88"/>
      <c r="FY37" s="88"/>
      <c r="FZ37" s="88"/>
      <c r="GA37" s="88"/>
      <c r="GB37" s="88"/>
      <c r="GC37" s="88"/>
      <c r="GD37" s="88"/>
      <c r="GE37" s="88"/>
      <c r="GF37" s="88"/>
      <c r="GG37" s="88"/>
      <c r="GH37" s="88"/>
      <c r="GI37" s="88"/>
      <c r="GJ37" s="88"/>
      <c r="GK37" s="88"/>
      <c r="GL37" s="88"/>
      <c r="GM37" s="88"/>
      <c r="GN37" s="88"/>
      <c r="GO37" s="88"/>
      <c r="GP37" s="88"/>
      <c r="GQ37" s="88"/>
      <c r="GR37" s="88"/>
      <c r="GS37" s="88"/>
      <c r="GT37" s="88"/>
      <c r="GU37" s="88"/>
      <c r="GV37" s="88"/>
      <c r="GW37" s="88"/>
      <c r="GX37" s="88"/>
      <c r="GY37" s="88"/>
      <c r="GZ37" s="88"/>
      <c r="HA37" s="88"/>
      <c r="HB37" s="88"/>
      <c r="HC37" s="88"/>
      <c r="HD37" s="88"/>
      <c r="HE37" s="88"/>
      <c r="HF37" s="88"/>
      <c r="HG37" s="88"/>
      <c r="HH37" s="88"/>
      <c r="HI37" s="88"/>
      <c r="HJ37" s="88"/>
      <c r="HK37" s="88"/>
      <c r="HL37" s="88"/>
      <c r="HM37" s="88"/>
      <c r="HN37" s="88"/>
    </row>
    <row r="38" spans="1:222" s="91" customFormat="1" ht="69.75" customHeight="1" thickBot="1" x14ac:dyDescent="0.3">
      <c r="A38" s="1518"/>
      <c r="B38" s="1941"/>
      <c r="C38" s="1943"/>
      <c r="D38" s="1757"/>
      <c r="E38" s="1759"/>
      <c r="F38" s="1759"/>
      <c r="G38" s="1966"/>
      <c r="H38" s="1971"/>
      <c r="I38" s="1979"/>
      <c r="J38" s="1761"/>
      <c r="K38" s="1750"/>
      <c r="L38" s="1752"/>
      <c r="M38" s="1754"/>
      <c r="N38" s="1754"/>
      <c r="O38" s="1750"/>
      <c r="P38" s="1754"/>
      <c r="Q38" s="1754"/>
      <c r="R38" s="1770"/>
      <c r="S38" s="402" t="s">
        <v>216</v>
      </c>
      <c r="T38" s="516">
        <v>0.7</v>
      </c>
      <c r="U38" s="313">
        <v>0</v>
      </c>
      <c r="V38" s="314"/>
      <c r="W38" s="1762"/>
      <c r="X38" s="1764"/>
      <c r="Y38" s="1330"/>
      <c r="Z38" s="1330"/>
      <c r="AA38" s="337"/>
      <c r="AB38" s="338"/>
      <c r="AC38" s="337">
        <v>0</v>
      </c>
      <c r="AD38" s="339">
        <v>0</v>
      </c>
      <c r="AE38" s="1766"/>
      <c r="AF38" s="1768"/>
      <c r="AG38" s="1330"/>
      <c r="AH38" s="1330"/>
      <c r="AI38" s="340"/>
      <c r="AJ38" s="341"/>
      <c r="AK38" s="337">
        <v>0</v>
      </c>
      <c r="AL38" s="339">
        <v>0</v>
      </c>
      <c r="AM38" s="1444"/>
      <c r="AN38" s="1446"/>
      <c r="AO38" s="1330"/>
      <c r="AP38" s="1330"/>
      <c r="AQ38" s="340"/>
      <c r="AR38" s="341"/>
      <c r="AS38" s="337">
        <v>0</v>
      </c>
      <c r="AT38" s="339">
        <v>0</v>
      </c>
      <c r="AU38" s="1444"/>
      <c r="AV38" s="1446"/>
      <c r="AW38" s="1330"/>
      <c r="AX38" s="1330"/>
      <c r="AY38" s="340"/>
      <c r="AZ38" s="341"/>
      <c r="BA38" s="337">
        <v>0</v>
      </c>
      <c r="BB38" s="339">
        <v>0</v>
      </c>
      <c r="BC38" s="1444"/>
      <c r="BD38" s="1446"/>
      <c r="BE38" s="1330"/>
      <c r="BF38" s="1330"/>
      <c r="BG38" s="342"/>
      <c r="BH38" s="341"/>
      <c r="BI38" s="337">
        <v>0</v>
      </c>
      <c r="BJ38" s="339">
        <v>0</v>
      </c>
      <c r="BK38" s="1444"/>
      <c r="BL38" s="1446"/>
      <c r="BM38" s="1330"/>
      <c r="BN38" s="1330"/>
      <c r="BO38" s="343"/>
      <c r="BP38" s="341"/>
      <c r="BQ38" s="340">
        <v>0.11600000000000001</v>
      </c>
      <c r="BR38" s="880">
        <v>0</v>
      </c>
      <c r="BS38" s="1444"/>
      <c r="BT38" s="1793"/>
      <c r="BU38" s="1330"/>
      <c r="BV38" s="1330"/>
      <c r="BW38" s="573" t="s">
        <v>342</v>
      </c>
      <c r="BX38" s="575" t="s">
        <v>332</v>
      </c>
      <c r="BY38" s="542">
        <v>0.11600000000000001</v>
      </c>
      <c r="BZ38" s="999">
        <v>0.11600000000000001</v>
      </c>
      <c r="CA38" s="1789"/>
      <c r="CB38" s="1795"/>
      <c r="CC38" s="1330"/>
      <c r="CD38" s="1330"/>
      <c r="CE38" s="573" t="s">
        <v>342</v>
      </c>
      <c r="CF38" s="972" t="s">
        <v>332</v>
      </c>
      <c r="CG38" s="340">
        <v>0.11600000000000001</v>
      </c>
      <c r="CH38" s="880">
        <v>0.06</v>
      </c>
      <c r="CI38" s="1797"/>
      <c r="CJ38" s="1435"/>
      <c r="CK38" s="1330"/>
      <c r="CL38" s="1330"/>
      <c r="CM38" s="573" t="s">
        <v>453</v>
      </c>
      <c r="CN38" s="972" t="s">
        <v>332</v>
      </c>
      <c r="CO38" s="340">
        <v>0.11600000000000001</v>
      </c>
      <c r="CP38" s="880">
        <v>0.06</v>
      </c>
      <c r="CQ38" s="1797"/>
      <c r="CR38" s="1435"/>
      <c r="CS38" s="1330"/>
      <c r="CT38" s="1330"/>
      <c r="CU38" s="573" t="s">
        <v>451</v>
      </c>
      <c r="CV38" s="972" t="s">
        <v>332</v>
      </c>
      <c r="CW38" s="340">
        <v>0.11600000000000001</v>
      </c>
      <c r="CX38" s="880">
        <v>0.11600000000000001</v>
      </c>
      <c r="CY38" s="1444"/>
      <c r="CZ38" s="1787"/>
      <c r="DA38" s="1330"/>
      <c r="DB38" s="1330"/>
      <c r="DC38" s="573" t="s">
        <v>508</v>
      </c>
      <c r="DD38" s="1082" t="s">
        <v>332</v>
      </c>
      <c r="DE38" s="1063">
        <v>0.12</v>
      </c>
      <c r="DF38" s="999">
        <v>0.13</v>
      </c>
      <c r="DG38" s="1789"/>
      <c r="DH38" s="1791"/>
      <c r="DI38" s="1330"/>
      <c r="DJ38" s="1330"/>
      <c r="DK38" s="1042" t="s">
        <v>508</v>
      </c>
      <c r="DL38" s="972" t="s">
        <v>332</v>
      </c>
      <c r="DM38" s="193">
        <f t="shared" si="3"/>
        <v>0.7</v>
      </c>
      <c r="DN38" s="193" t="str">
        <f t="shared" si="4"/>
        <v>OK</v>
      </c>
      <c r="DO38" s="559">
        <f t="shared" si="0"/>
        <v>0</v>
      </c>
      <c r="DP38" s="584">
        <f t="shared" si="1"/>
        <v>0</v>
      </c>
      <c r="DQ38" s="571" t="e">
        <f t="shared" si="5"/>
        <v>#DIV/0!</v>
      </c>
      <c r="DR38" s="1785"/>
      <c r="DS38" s="1785"/>
      <c r="DT38" s="1786"/>
      <c r="DU38" s="1331"/>
      <c r="DV38" s="1331"/>
      <c r="DW38" s="1331"/>
      <c r="DX38" s="580">
        <f t="shared" si="6"/>
        <v>0</v>
      </c>
      <c r="DY38" s="581">
        <f t="shared" si="7"/>
        <v>0</v>
      </c>
      <c r="DZ38" s="582" t="e">
        <f t="shared" si="8"/>
        <v>#DIV/0!</v>
      </c>
      <c r="EA38" s="1785"/>
      <c r="EB38" s="1785"/>
      <c r="EC38" s="1786"/>
      <c r="ED38" s="1331"/>
      <c r="EE38" s="1331"/>
      <c r="EF38" s="1331"/>
      <c r="EG38" s="566">
        <f t="shared" si="9"/>
        <v>0.34800000000000003</v>
      </c>
      <c r="EH38" s="560">
        <f t="shared" si="10"/>
        <v>0.17599999999999999</v>
      </c>
      <c r="EI38" s="828">
        <f t="shared" si="11"/>
        <v>0.50574712643678155</v>
      </c>
      <c r="EJ38" s="1778"/>
      <c r="EK38" s="1778"/>
      <c r="EL38" s="1780"/>
      <c r="EM38" s="1332"/>
      <c r="EN38" s="1332"/>
      <c r="EO38" s="1331"/>
      <c r="EP38" s="566">
        <f t="shared" si="12"/>
        <v>0.70000000000000007</v>
      </c>
      <c r="EQ38" s="560">
        <f t="shared" si="13"/>
        <v>0.48199999999999998</v>
      </c>
      <c r="ER38" s="835">
        <f t="shared" si="14"/>
        <v>0.6885714285714285</v>
      </c>
      <c r="ES38" s="1782"/>
      <c r="ET38" s="1782"/>
      <c r="EU38" s="1784"/>
      <c r="EV38" s="1334"/>
      <c r="EW38" s="1334"/>
      <c r="EX38" s="1331"/>
      <c r="EY38" s="90">
        <f t="shared" si="15"/>
        <v>0</v>
      </c>
      <c r="EZ38" s="88"/>
      <c r="FA38" s="88"/>
      <c r="FB38" s="88"/>
      <c r="FC38" s="88"/>
      <c r="FD38" s="88"/>
      <c r="FE38" s="88"/>
      <c r="FF38" s="88"/>
      <c r="FG38" s="88"/>
      <c r="FH38" s="88"/>
      <c r="FI38" s="88"/>
      <c r="FJ38" s="88"/>
      <c r="FK38" s="88"/>
      <c r="FL38" s="88"/>
      <c r="FM38" s="88"/>
      <c r="FN38" s="88"/>
      <c r="FO38" s="88"/>
      <c r="FP38" s="88"/>
      <c r="FQ38" s="88"/>
      <c r="FR38" s="88"/>
      <c r="FS38" s="88"/>
      <c r="FT38" s="88"/>
      <c r="FU38" s="88"/>
      <c r="FV38" s="88"/>
      <c r="FW38" s="88"/>
      <c r="FX38" s="88"/>
      <c r="FY38" s="88"/>
      <c r="FZ38" s="88"/>
      <c r="GA38" s="88"/>
      <c r="GB38" s="88"/>
      <c r="GC38" s="88"/>
      <c r="GD38" s="88"/>
      <c r="GE38" s="88"/>
      <c r="GF38" s="88"/>
      <c r="GG38" s="88"/>
      <c r="GH38" s="88"/>
      <c r="GI38" s="88"/>
      <c r="GJ38" s="88"/>
      <c r="GK38" s="88"/>
      <c r="GL38" s="88"/>
      <c r="GM38" s="88"/>
      <c r="GN38" s="88"/>
      <c r="GO38" s="88"/>
      <c r="GP38" s="88"/>
      <c r="GQ38" s="88"/>
      <c r="GR38" s="88"/>
      <c r="GS38" s="88"/>
      <c r="GT38" s="88"/>
      <c r="GU38" s="88"/>
      <c r="GV38" s="88"/>
      <c r="GW38" s="88"/>
      <c r="GX38" s="88"/>
      <c r="GY38" s="88"/>
      <c r="GZ38" s="88"/>
      <c r="HA38" s="88"/>
      <c r="HB38" s="88"/>
      <c r="HC38" s="88"/>
      <c r="HD38" s="88"/>
      <c r="HE38" s="88"/>
      <c r="HF38" s="88"/>
      <c r="HG38" s="88"/>
      <c r="HH38" s="88"/>
      <c r="HI38" s="88"/>
      <c r="HJ38" s="88"/>
      <c r="HK38" s="88"/>
      <c r="HL38" s="88"/>
      <c r="HM38" s="88"/>
      <c r="HN38" s="88"/>
    </row>
    <row r="39" spans="1:222" ht="54" customHeight="1" x14ac:dyDescent="0.25">
      <c r="A39" s="1518"/>
      <c r="B39" s="1941"/>
      <c r="C39" s="1943"/>
      <c r="D39" s="1810">
        <v>3</v>
      </c>
      <c r="E39" s="1813" t="s">
        <v>163</v>
      </c>
      <c r="F39" s="1813" t="s">
        <v>176</v>
      </c>
      <c r="G39" s="1813" t="s">
        <v>177</v>
      </c>
      <c r="H39" s="1875">
        <v>4000</v>
      </c>
      <c r="I39" s="1878">
        <v>0.2</v>
      </c>
      <c r="J39" s="1866">
        <v>6</v>
      </c>
      <c r="K39" s="1869" t="s">
        <v>183</v>
      </c>
      <c r="L39" s="1872" t="s">
        <v>239</v>
      </c>
      <c r="M39" s="1834" t="s">
        <v>177</v>
      </c>
      <c r="N39" s="1834">
        <v>4000</v>
      </c>
      <c r="O39" s="1837" t="s">
        <v>243</v>
      </c>
      <c r="P39" s="1840">
        <v>0.4</v>
      </c>
      <c r="Q39" s="1840">
        <v>7.0000000000000007E-2</v>
      </c>
      <c r="R39" s="1899">
        <v>45657</v>
      </c>
      <c r="S39" s="403" t="s">
        <v>219</v>
      </c>
      <c r="T39" s="517">
        <v>0.4</v>
      </c>
      <c r="U39" s="317">
        <v>0</v>
      </c>
      <c r="V39" s="318"/>
      <c r="W39" s="1902">
        <f>SUM(U39:U42)</f>
        <v>0</v>
      </c>
      <c r="X39" s="1816">
        <f>SUM(V39:V42)</f>
        <v>0</v>
      </c>
      <c r="Y39" s="1369">
        <f>+(W39*$P$39)+(W43*$P$43)+(W46*$P$46)</f>
        <v>0</v>
      </c>
      <c r="Z39" s="1369">
        <f>+(X39*$P$39)+(X43*$P$43)+(X46*$P$46)</f>
        <v>0</v>
      </c>
      <c r="AA39" s="346"/>
      <c r="AB39" s="347"/>
      <c r="AC39" s="625">
        <v>0</v>
      </c>
      <c r="AD39" s="601">
        <v>0</v>
      </c>
      <c r="AE39" s="1417">
        <f>SUM(AC39:AC42)</f>
        <v>0</v>
      </c>
      <c r="AF39" s="1409">
        <f>SUM(AD39:AD42)</f>
        <v>0</v>
      </c>
      <c r="AG39" s="1369">
        <f>+(AE39*$P$39)+(AE43*$P$43)+(AE46*$P$46)</f>
        <v>0</v>
      </c>
      <c r="AH39" s="1369">
        <f>+(AF39*$P$39)+(AF43*$P$43)+(AF46*$P$46)</f>
        <v>0</v>
      </c>
      <c r="AI39" s="346"/>
      <c r="AJ39" s="364"/>
      <c r="AK39" s="625">
        <v>0</v>
      </c>
      <c r="AL39" s="601">
        <v>0</v>
      </c>
      <c r="AM39" s="1420">
        <f>SUM(AK39:AK42)</f>
        <v>0</v>
      </c>
      <c r="AN39" s="1429">
        <f>SUM(AL39:AL42)</f>
        <v>0</v>
      </c>
      <c r="AO39" s="1369">
        <f>+(AM39*$P$39)+(AM43*$P$43)+(AM46*$P$46)</f>
        <v>0</v>
      </c>
      <c r="AP39" s="1369">
        <f>+(AN39*$P$39)+(AN43*$P$43)+(AN46*$P$46)</f>
        <v>0</v>
      </c>
      <c r="AQ39" s="346"/>
      <c r="AR39" s="347"/>
      <c r="AS39" s="625">
        <v>0</v>
      </c>
      <c r="AT39" s="601">
        <v>0</v>
      </c>
      <c r="AU39" s="1420">
        <f>SUM(AS39:AS42)</f>
        <v>0</v>
      </c>
      <c r="AV39" s="1429">
        <f>SUM(AT39:AT42)</f>
        <v>0</v>
      </c>
      <c r="AW39" s="1369">
        <f>+(AU39*$P$39)+(AU43*$P$43)+(AU46*$P$46)</f>
        <v>0</v>
      </c>
      <c r="AX39" s="1369">
        <f>+(AV39*$P$39)+(AV43*$P$43)+(AV46*$P$46)</f>
        <v>0</v>
      </c>
      <c r="AY39" s="346"/>
      <c r="AZ39" s="347"/>
      <c r="BA39" s="664">
        <v>0</v>
      </c>
      <c r="BB39" s="601">
        <v>0</v>
      </c>
      <c r="BC39" s="1420">
        <f>SUM(BA39:BA42)</f>
        <v>0</v>
      </c>
      <c r="BD39" s="1429">
        <f>SUM(BB39:BB42)</f>
        <v>0</v>
      </c>
      <c r="BE39" s="1369">
        <f>+(BC39*$P$39)+(BC43*$P$43)+(BC46*$P$46)</f>
        <v>0</v>
      </c>
      <c r="BF39" s="1369">
        <f>+(BD39*$P$39)+(BD43*$P$43)+(BD46*$P$46)</f>
        <v>0</v>
      </c>
      <c r="BG39" s="346"/>
      <c r="BH39" s="347"/>
      <c r="BI39" s="664">
        <v>0</v>
      </c>
      <c r="BJ39" s="601">
        <v>0</v>
      </c>
      <c r="BK39" s="1420">
        <f>SUM(BI39:BI42)</f>
        <v>0</v>
      </c>
      <c r="BL39" s="1429">
        <f>SUM(BJ39:BJ42)</f>
        <v>0</v>
      </c>
      <c r="BM39" s="1369">
        <f>+(BK39*$P$39)+(BK43*$P$43)+(BK46*$P$46)</f>
        <v>0</v>
      </c>
      <c r="BN39" s="1369">
        <f>+(BL39*$P$39)+(BL43*$P$43)+(BL46*$P$46)</f>
        <v>0</v>
      </c>
      <c r="BO39" s="346"/>
      <c r="BP39" s="347"/>
      <c r="BQ39" s="625">
        <v>6.6000000000000003E-2</v>
      </c>
      <c r="BR39" s="881">
        <v>6.6000000000000003E-2</v>
      </c>
      <c r="BS39" s="1420">
        <f>SUM(BQ39:BQ42)</f>
        <v>0.16500000000000001</v>
      </c>
      <c r="BT39" s="1393">
        <f>SUM(BR39:BR42)</f>
        <v>0.157</v>
      </c>
      <c r="BU39" s="1369">
        <f>+(BS39*$P$39)+(BS43*$P$43)+(BS46*$P$46)</f>
        <v>0.16520000000000001</v>
      </c>
      <c r="BV39" s="1369">
        <f>+(BT39*$P$39)+(BT43*$P$43)+(BT46*$P$46)</f>
        <v>0.14540000000000003</v>
      </c>
      <c r="BW39" s="901" t="s">
        <v>333</v>
      </c>
      <c r="BX39" s="902" t="s">
        <v>336</v>
      </c>
      <c r="BY39" s="625">
        <v>6.6000000000000003E-2</v>
      </c>
      <c r="BZ39" s="881">
        <v>6.6000000000000003E-2</v>
      </c>
      <c r="CA39" s="1421">
        <f>SUM(BY39:BY42)</f>
        <v>0.16500000000000001</v>
      </c>
      <c r="CB39" s="1407">
        <f>SUM(BZ39:BZ42)</f>
        <v>0.157</v>
      </c>
      <c r="CC39" s="1369">
        <f>+(CA39*$P$39)+(CA43*$P$43)+(CA46*$P$46)</f>
        <v>0.16520000000000001</v>
      </c>
      <c r="CD39" s="1369">
        <f>+(CB39*$P$39)+(CB43*$P$43)+(CB46*$P$46)</f>
        <v>0.16200000000000003</v>
      </c>
      <c r="CE39" s="946" t="s">
        <v>377</v>
      </c>
      <c r="CF39" s="973" t="s">
        <v>336</v>
      </c>
      <c r="CG39" s="664">
        <v>6.6000000000000003E-2</v>
      </c>
      <c r="CH39" s="881">
        <v>6.6000000000000003E-2</v>
      </c>
      <c r="CI39" s="1420">
        <f>SUM(CG39:CG42)</f>
        <v>0.16500000000000001</v>
      </c>
      <c r="CJ39" s="1393">
        <f>SUM(CH39:CH42)</f>
        <v>0.13200000000000001</v>
      </c>
      <c r="CK39" s="1369">
        <f>+(CI39*$P$39)+(CI43*$P$43)+(CI46*$P$46)</f>
        <v>0.16520000000000001</v>
      </c>
      <c r="CL39" s="1369">
        <f>+(CJ39*$P$39)+(CJ43*$P$43)+(CJ46*$P$46)</f>
        <v>0.15200000000000002</v>
      </c>
      <c r="CM39" s="946" t="s">
        <v>407</v>
      </c>
      <c r="CN39" s="973" t="s">
        <v>336</v>
      </c>
      <c r="CO39" s="625">
        <v>6.6000000000000003E-2</v>
      </c>
      <c r="CP39" s="881">
        <v>6.6000000000000003E-2</v>
      </c>
      <c r="CQ39" s="1420">
        <f>SUM(CO39:CO42)</f>
        <v>0.16500000000000001</v>
      </c>
      <c r="CR39" s="1393">
        <f>SUM(CP39:CP42)</f>
        <v>0.75900000000000001</v>
      </c>
      <c r="CS39" s="1369">
        <f>+(CQ39*$P$39)+(CQ43*$P$43)+(CQ46*$P$46)</f>
        <v>0.16520000000000001</v>
      </c>
      <c r="CT39" s="1369">
        <f>+(CR39*$P$39)+(CR43*$P$43)+(CR46*$P$46)</f>
        <v>0.40280000000000005</v>
      </c>
      <c r="CU39" s="946" t="s">
        <v>436</v>
      </c>
      <c r="CV39" s="973" t="s">
        <v>336</v>
      </c>
      <c r="CW39" s="625">
        <v>6.6000000000000003E-2</v>
      </c>
      <c r="CX39" s="881">
        <v>6.6000000000000003E-2</v>
      </c>
      <c r="CY39" s="1380">
        <f>SUM(CW39:CW42)</f>
        <v>0.16500000000000001</v>
      </c>
      <c r="CZ39" s="1372">
        <f>SUM(CX39:CX42)</f>
        <v>0.10500000000000001</v>
      </c>
      <c r="DA39" s="1369">
        <f>+(CY39*$P$39)+(CY43*$P$43)+(CY46*$P$46)</f>
        <v>0.16520000000000001</v>
      </c>
      <c r="DB39" s="1369">
        <f>+(CZ39*$P$39)+(CZ43*$P$43)+(CZ46*$P$46)</f>
        <v>0.14120000000000002</v>
      </c>
      <c r="DC39" s="946" t="s">
        <v>493</v>
      </c>
      <c r="DD39" s="1016" t="s">
        <v>336</v>
      </c>
      <c r="DE39" s="664">
        <v>7.0000000000000007E-2</v>
      </c>
      <c r="DF39" s="881">
        <v>7.0000000000000007E-2</v>
      </c>
      <c r="DG39" s="1380">
        <f>SUM(DE39:DE42)</f>
        <v>0.17500000000000002</v>
      </c>
      <c r="DH39" s="1372">
        <f>SUM(DF39:DF42)</f>
        <v>0.17500000000000002</v>
      </c>
      <c r="DI39" s="1369">
        <f>+(DG39*$P$39)+(DG43*$P$43)+(DG46*$P$46)</f>
        <v>0.17400000000000002</v>
      </c>
      <c r="DJ39" s="1369">
        <f>+(DH39*$P$39)+(DH43*$P$43)+(DH46*$P$46)</f>
        <v>0.17400000000000002</v>
      </c>
      <c r="DK39" s="1035" t="s">
        <v>539</v>
      </c>
      <c r="DL39" s="973" t="s">
        <v>336</v>
      </c>
      <c r="DM39" s="193">
        <f t="shared" si="3"/>
        <v>0.4</v>
      </c>
      <c r="DN39" s="193" t="str">
        <f t="shared" si="4"/>
        <v>OK</v>
      </c>
      <c r="DO39" s="554">
        <f t="shared" si="0"/>
        <v>0</v>
      </c>
      <c r="DP39" s="555">
        <f t="shared" si="1"/>
        <v>0</v>
      </c>
      <c r="DQ39" s="742" t="e">
        <f t="shared" si="5"/>
        <v>#DIV/0!</v>
      </c>
      <c r="DR39" s="1316">
        <f>SUM(W39+AE39+AM39)</f>
        <v>0</v>
      </c>
      <c r="DS39" s="1316">
        <f>SUM(X39+AF39+AN39)</f>
        <v>0</v>
      </c>
      <c r="DT39" s="1322" t="e">
        <f>+DS39/DR39</f>
        <v>#DIV/0!</v>
      </c>
      <c r="DU39" s="1313">
        <f>+Y39+AG39+AO39</f>
        <v>0</v>
      </c>
      <c r="DV39" s="1313">
        <f>SUM(Z39+AH39+AP39)</f>
        <v>0</v>
      </c>
      <c r="DW39" s="1313" t="e">
        <f>+DV39/DU39</f>
        <v>#DIV/0!</v>
      </c>
      <c r="DX39" s="554">
        <f t="shared" si="6"/>
        <v>0</v>
      </c>
      <c r="DY39" s="555">
        <f t="shared" si="7"/>
        <v>0</v>
      </c>
      <c r="DZ39" s="742" t="e">
        <f t="shared" si="8"/>
        <v>#DIV/0!</v>
      </c>
      <c r="EA39" s="1316">
        <f>W39+AE39+AM39+AU39+BC39+BK39</f>
        <v>0</v>
      </c>
      <c r="EB39" s="1316">
        <f>X39+AF39+AN39+AV39+BD39+BL39</f>
        <v>0</v>
      </c>
      <c r="EC39" s="1322" t="e">
        <f>+EB39/EA39</f>
        <v>#DIV/0!</v>
      </c>
      <c r="ED39" s="1313">
        <f>Y39+AG39+AO39+AW39+BE39+BM39</f>
        <v>0</v>
      </c>
      <c r="EE39" s="1313">
        <f>Z39+AH39+AP39+AX39+BF39+BN39</f>
        <v>0</v>
      </c>
      <c r="EF39" s="1313" t="e">
        <f>+EE39/ED39</f>
        <v>#DIV/0!</v>
      </c>
      <c r="EG39" s="554">
        <f t="shared" si="9"/>
        <v>0.19800000000000001</v>
      </c>
      <c r="EH39" s="555">
        <f t="shared" si="10"/>
        <v>0.19800000000000001</v>
      </c>
      <c r="EI39" s="830">
        <f t="shared" si="11"/>
        <v>1</v>
      </c>
      <c r="EJ39" s="1316">
        <f>W39+AE39+AM39+AU39+BC39+BK39+BS39+CA39+CI39</f>
        <v>0.495</v>
      </c>
      <c r="EK39" s="1316">
        <f>X39+AF39+AN39+AV39+BD39+BL39+BT39+CB39+CJ39</f>
        <v>0.44600000000000001</v>
      </c>
      <c r="EL39" s="1322">
        <f>+EK39/EJ39</f>
        <v>0.90101010101010104</v>
      </c>
      <c r="EM39" s="1313">
        <f>Y39+AG39+AO39+AW39+BE39+BM39+BU39+CC39+CK39</f>
        <v>0.49560000000000004</v>
      </c>
      <c r="EN39" s="1313">
        <f>Z39+AH39+AP39+AX39+BF39+BN39+BV39+CD39+CL39</f>
        <v>0.45940000000000009</v>
      </c>
      <c r="EO39" s="1313">
        <f>+EN39/EM39</f>
        <v>0.92695722356739318</v>
      </c>
      <c r="EP39" s="554">
        <f t="shared" si="12"/>
        <v>0.4</v>
      </c>
      <c r="EQ39" s="555">
        <f t="shared" si="13"/>
        <v>0.4</v>
      </c>
      <c r="ER39" s="830">
        <f t="shared" si="14"/>
        <v>1</v>
      </c>
      <c r="ES39" s="1316">
        <f>+W39+AE39+AM39+AU39+BC39+BK39+BS39+CA39+CI39+CQ39+CY39+DG39</f>
        <v>1</v>
      </c>
      <c r="ET39" s="1316">
        <f>+X39+AF39+AN39+AV39+BD39+BL39+BT39+CB39+CJ39+CR39+CZ39+DH39</f>
        <v>1.4850000000000001</v>
      </c>
      <c r="EU39" s="1322">
        <f>+ET39/ES39</f>
        <v>1.4850000000000001</v>
      </c>
      <c r="EV39" s="1313">
        <f>Y39+AG39+AO39+AW39+BE39+BM39+BU39+CC39+CK39+CS39+DA39+DI39</f>
        <v>1</v>
      </c>
      <c r="EW39" s="1313">
        <f>Z39+AH39+AP39+AX39+BF39+BN39+BV39+CD39+CL39+CT39+DB39+DJ39</f>
        <v>1.1774</v>
      </c>
      <c r="EX39" s="1313">
        <f>+EW39/EV39</f>
        <v>1.1774</v>
      </c>
    </row>
    <row r="40" spans="1:222" ht="38.25" customHeight="1" x14ac:dyDescent="0.25">
      <c r="A40" s="1518"/>
      <c r="B40" s="1941"/>
      <c r="C40" s="1943"/>
      <c r="D40" s="1811"/>
      <c r="E40" s="1814"/>
      <c r="F40" s="1814"/>
      <c r="G40" s="1814"/>
      <c r="H40" s="1876"/>
      <c r="I40" s="1879"/>
      <c r="J40" s="1867"/>
      <c r="K40" s="1870"/>
      <c r="L40" s="1873"/>
      <c r="M40" s="1835"/>
      <c r="N40" s="1835"/>
      <c r="O40" s="1838"/>
      <c r="P40" s="1841"/>
      <c r="Q40" s="1841"/>
      <c r="R40" s="1900"/>
      <c r="S40" s="319" t="s">
        <v>224</v>
      </c>
      <c r="T40" s="518">
        <v>0.4</v>
      </c>
      <c r="U40" s="320">
        <v>0</v>
      </c>
      <c r="V40" s="321"/>
      <c r="W40" s="1838"/>
      <c r="X40" s="1817"/>
      <c r="Y40" s="1370"/>
      <c r="Z40" s="1370"/>
      <c r="AA40" s="348"/>
      <c r="AB40" s="349"/>
      <c r="AC40" s="626">
        <v>0</v>
      </c>
      <c r="AD40" s="602">
        <v>0</v>
      </c>
      <c r="AE40" s="1418"/>
      <c r="AF40" s="1410"/>
      <c r="AG40" s="1370"/>
      <c r="AH40" s="1370"/>
      <c r="AI40" s="348"/>
      <c r="AJ40" s="365"/>
      <c r="AK40" s="626">
        <v>0</v>
      </c>
      <c r="AL40" s="602">
        <v>0</v>
      </c>
      <c r="AM40" s="1381"/>
      <c r="AN40" s="1373"/>
      <c r="AO40" s="1370"/>
      <c r="AP40" s="1370"/>
      <c r="AQ40" s="348"/>
      <c r="AR40" s="349"/>
      <c r="AS40" s="626">
        <v>0</v>
      </c>
      <c r="AT40" s="602">
        <v>0</v>
      </c>
      <c r="AU40" s="1381"/>
      <c r="AV40" s="1373"/>
      <c r="AW40" s="1370"/>
      <c r="AX40" s="1370"/>
      <c r="AY40" s="348"/>
      <c r="AZ40" s="349"/>
      <c r="BA40" s="665">
        <v>0</v>
      </c>
      <c r="BB40" s="602">
        <v>0</v>
      </c>
      <c r="BC40" s="1381"/>
      <c r="BD40" s="1373"/>
      <c r="BE40" s="1370"/>
      <c r="BF40" s="1370"/>
      <c r="BG40" s="348"/>
      <c r="BH40" s="349"/>
      <c r="BI40" s="665">
        <v>0</v>
      </c>
      <c r="BJ40" s="602">
        <v>0</v>
      </c>
      <c r="BK40" s="1381"/>
      <c r="BL40" s="1373"/>
      <c r="BM40" s="1370"/>
      <c r="BN40" s="1370"/>
      <c r="BO40" s="348"/>
      <c r="BP40" s="349"/>
      <c r="BQ40" s="626">
        <v>6.6000000000000003E-2</v>
      </c>
      <c r="BR40" s="882">
        <v>6.6000000000000003E-2</v>
      </c>
      <c r="BS40" s="1381"/>
      <c r="BT40" s="1394"/>
      <c r="BU40" s="1370"/>
      <c r="BV40" s="1370"/>
      <c r="BW40" s="849" t="s">
        <v>334</v>
      </c>
      <c r="BX40" s="902" t="s">
        <v>336</v>
      </c>
      <c r="BY40" s="626">
        <v>6.6000000000000003E-2</v>
      </c>
      <c r="BZ40" s="882">
        <v>6.6000000000000003E-2</v>
      </c>
      <c r="CA40" s="1381"/>
      <c r="CB40" s="1394"/>
      <c r="CC40" s="1370"/>
      <c r="CD40" s="1370"/>
      <c r="CE40" s="947" t="s">
        <v>395</v>
      </c>
      <c r="CF40" s="973" t="s">
        <v>336</v>
      </c>
      <c r="CG40" s="665">
        <v>6.6000000000000003E-2</v>
      </c>
      <c r="CH40" s="882">
        <v>6.6000000000000003E-2</v>
      </c>
      <c r="CI40" s="1381"/>
      <c r="CJ40" s="1394"/>
      <c r="CK40" s="1370"/>
      <c r="CL40" s="1370"/>
      <c r="CM40" s="947" t="s">
        <v>418</v>
      </c>
      <c r="CN40" s="973" t="s">
        <v>336</v>
      </c>
      <c r="CO40" s="626">
        <v>6.6000000000000003E-2</v>
      </c>
      <c r="CP40" s="882">
        <v>0.66</v>
      </c>
      <c r="CQ40" s="1381"/>
      <c r="CR40" s="1394"/>
      <c r="CS40" s="1370"/>
      <c r="CT40" s="1370"/>
      <c r="CU40" s="947" t="s">
        <v>454</v>
      </c>
      <c r="CV40" s="973" t="s">
        <v>336</v>
      </c>
      <c r="CW40" s="626">
        <v>6.6000000000000003E-2</v>
      </c>
      <c r="CX40" s="882">
        <v>6.0000000000000001E-3</v>
      </c>
      <c r="CY40" s="1381"/>
      <c r="CZ40" s="1373"/>
      <c r="DA40" s="1370"/>
      <c r="DB40" s="1370"/>
      <c r="DC40" s="947" t="s">
        <v>509</v>
      </c>
      <c r="DD40" s="1016" t="s">
        <v>336</v>
      </c>
      <c r="DE40" s="665">
        <v>7.0000000000000007E-2</v>
      </c>
      <c r="DF40" s="882">
        <v>7.0000000000000007E-2</v>
      </c>
      <c r="DG40" s="1381"/>
      <c r="DH40" s="1373"/>
      <c r="DI40" s="1370"/>
      <c r="DJ40" s="1370"/>
      <c r="DK40" s="1030" t="s">
        <v>540</v>
      </c>
      <c r="DL40" s="973" t="s">
        <v>336</v>
      </c>
      <c r="DM40" s="193">
        <f t="shared" si="3"/>
        <v>0.4</v>
      </c>
      <c r="DN40" s="193" t="str">
        <f t="shared" si="4"/>
        <v>OK</v>
      </c>
      <c r="DO40" s="557">
        <f t="shared" si="0"/>
        <v>0</v>
      </c>
      <c r="DP40" s="553">
        <f t="shared" si="1"/>
        <v>0</v>
      </c>
      <c r="DQ40" s="697" t="e">
        <f t="shared" si="5"/>
        <v>#DIV/0!</v>
      </c>
      <c r="DR40" s="1320"/>
      <c r="DS40" s="1320"/>
      <c r="DT40" s="1323"/>
      <c r="DU40" s="1314"/>
      <c r="DV40" s="1314"/>
      <c r="DW40" s="1314"/>
      <c r="DX40" s="557">
        <f t="shared" si="6"/>
        <v>0</v>
      </c>
      <c r="DY40" s="553">
        <f t="shared" si="7"/>
        <v>0</v>
      </c>
      <c r="DZ40" s="697" t="e">
        <f t="shared" si="8"/>
        <v>#DIV/0!</v>
      </c>
      <c r="EA40" s="1320"/>
      <c r="EB40" s="1320"/>
      <c r="EC40" s="1323"/>
      <c r="ED40" s="1314"/>
      <c r="EE40" s="1314"/>
      <c r="EF40" s="1314"/>
      <c r="EG40" s="557">
        <f t="shared" si="9"/>
        <v>0.19800000000000001</v>
      </c>
      <c r="EH40" s="553">
        <f t="shared" si="10"/>
        <v>0.19800000000000001</v>
      </c>
      <c r="EI40" s="831">
        <f t="shared" si="11"/>
        <v>1</v>
      </c>
      <c r="EJ40" s="1320"/>
      <c r="EK40" s="1320"/>
      <c r="EL40" s="1323"/>
      <c r="EM40" s="1314"/>
      <c r="EN40" s="1314"/>
      <c r="EO40" s="1314"/>
      <c r="EP40" s="557">
        <f t="shared" si="12"/>
        <v>0.4</v>
      </c>
      <c r="EQ40" s="553">
        <f t="shared" si="13"/>
        <v>0.93400000000000016</v>
      </c>
      <c r="ER40" s="831">
        <f t="shared" si="14"/>
        <v>2.3350000000000004</v>
      </c>
      <c r="ES40" s="1320"/>
      <c r="ET40" s="1320"/>
      <c r="EU40" s="1323"/>
      <c r="EV40" s="1314"/>
      <c r="EW40" s="1314"/>
      <c r="EX40" s="1314"/>
    </row>
    <row r="41" spans="1:222" ht="100.5" customHeight="1" x14ac:dyDescent="0.25">
      <c r="A41" s="1518"/>
      <c r="B41" s="1941"/>
      <c r="C41" s="1943"/>
      <c r="D41" s="1811"/>
      <c r="E41" s="1814"/>
      <c r="F41" s="1814"/>
      <c r="G41" s="1814"/>
      <c r="H41" s="1876"/>
      <c r="I41" s="1879"/>
      <c r="J41" s="1867"/>
      <c r="K41" s="1870"/>
      <c r="L41" s="1873"/>
      <c r="M41" s="1835"/>
      <c r="N41" s="1835"/>
      <c r="O41" s="1838"/>
      <c r="P41" s="1841"/>
      <c r="Q41" s="1841"/>
      <c r="R41" s="1900"/>
      <c r="S41" s="319" t="s">
        <v>223</v>
      </c>
      <c r="T41" s="518">
        <v>0.05</v>
      </c>
      <c r="U41" s="320">
        <v>0</v>
      </c>
      <c r="V41" s="321"/>
      <c r="W41" s="1838"/>
      <c r="X41" s="1817"/>
      <c r="Y41" s="1370"/>
      <c r="Z41" s="1370"/>
      <c r="AA41" s="348"/>
      <c r="AB41" s="349"/>
      <c r="AC41" s="626">
        <v>0</v>
      </c>
      <c r="AD41" s="602">
        <v>0</v>
      </c>
      <c r="AE41" s="1418"/>
      <c r="AF41" s="1410"/>
      <c r="AG41" s="1370"/>
      <c r="AH41" s="1370"/>
      <c r="AI41" s="348"/>
      <c r="AJ41" s="365"/>
      <c r="AK41" s="626">
        <v>0</v>
      </c>
      <c r="AL41" s="602">
        <v>0</v>
      </c>
      <c r="AM41" s="1381"/>
      <c r="AN41" s="1373"/>
      <c r="AO41" s="1370"/>
      <c r="AP41" s="1370"/>
      <c r="AQ41" s="348"/>
      <c r="AR41" s="349"/>
      <c r="AS41" s="626">
        <v>0</v>
      </c>
      <c r="AT41" s="602">
        <v>0</v>
      </c>
      <c r="AU41" s="1381"/>
      <c r="AV41" s="1373"/>
      <c r="AW41" s="1370"/>
      <c r="AX41" s="1370"/>
      <c r="AY41" s="348"/>
      <c r="AZ41" s="349"/>
      <c r="BA41" s="665">
        <v>0</v>
      </c>
      <c r="BB41" s="602">
        <v>0</v>
      </c>
      <c r="BC41" s="1381"/>
      <c r="BD41" s="1373"/>
      <c r="BE41" s="1370"/>
      <c r="BF41" s="1370"/>
      <c r="BG41" s="348"/>
      <c r="BH41" s="349"/>
      <c r="BI41" s="665">
        <v>0</v>
      </c>
      <c r="BJ41" s="602">
        <v>0</v>
      </c>
      <c r="BK41" s="1381"/>
      <c r="BL41" s="1373"/>
      <c r="BM41" s="1370"/>
      <c r="BN41" s="1370"/>
      <c r="BO41" s="348"/>
      <c r="BP41" s="349"/>
      <c r="BQ41" s="626">
        <v>8.0000000000000002E-3</v>
      </c>
      <c r="BR41" s="882">
        <v>0</v>
      </c>
      <c r="BS41" s="1381"/>
      <c r="BT41" s="1394"/>
      <c r="BU41" s="1370"/>
      <c r="BV41" s="1370"/>
      <c r="BW41" s="849" t="s">
        <v>342</v>
      </c>
      <c r="BX41" s="903" t="s">
        <v>332</v>
      </c>
      <c r="BY41" s="626">
        <v>8.0000000000000002E-3</v>
      </c>
      <c r="BZ41" s="882">
        <v>0</v>
      </c>
      <c r="CA41" s="1381"/>
      <c r="CB41" s="1394"/>
      <c r="CC41" s="1370"/>
      <c r="CD41" s="1370"/>
      <c r="CE41" s="947" t="s">
        <v>342</v>
      </c>
      <c r="CF41" s="974" t="s">
        <v>332</v>
      </c>
      <c r="CG41" s="665">
        <v>8.0000000000000002E-3</v>
      </c>
      <c r="CH41" s="882">
        <v>0</v>
      </c>
      <c r="CI41" s="1381"/>
      <c r="CJ41" s="1394"/>
      <c r="CK41" s="1370"/>
      <c r="CL41" s="1370"/>
      <c r="CM41" s="947" t="s">
        <v>342</v>
      </c>
      <c r="CN41" s="974" t="s">
        <v>332</v>
      </c>
      <c r="CO41" s="626">
        <v>8.0000000000000002E-3</v>
      </c>
      <c r="CP41" s="882">
        <v>8.0000000000000002E-3</v>
      </c>
      <c r="CQ41" s="1381"/>
      <c r="CR41" s="1394"/>
      <c r="CS41" s="1370"/>
      <c r="CT41" s="1370"/>
      <c r="CU41" s="947" t="s">
        <v>435</v>
      </c>
      <c r="CV41" s="974" t="s">
        <v>332</v>
      </c>
      <c r="CW41" s="626">
        <v>8.0000000000000002E-3</v>
      </c>
      <c r="CX41" s="882">
        <v>8.0000000000000002E-3</v>
      </c>
      <c r="CY41" s="1381"/>
      <c r="CZ41" s="1373"/>
      <c r="DA41" s="1370"/>
      <c r="DB41" s="1370"/>
      <c r="DC41" s="947" t="s">
        <v>494</v>
      </c>
      <c r="DD41" s="1016" t="s">
        <v>332</v>
      </c>
      <c r="DE41" s="665">
        <v>0.01</v>
      </c>
      <c r="DF41" s="882">
        <v>0.01</v>
      </c>
      <c r="DG41" s="1381"/>
      <c r="DH41" s="1373"/>
      <c r="DI41" s="1370"/>
      <c r="DJ41" s="1370"/>
      <c r="DK41" s="1030" t="s">
        <v>541</v>
      </c>
      <c r="DL41" s="974" t="s">
        <v>332</v>
      </c>
      <c r="DM41" s="193">
        <f t="shared" si="3"/>
        <v>0.05</v>
      </c>
      <c r="DN41" s="193" t="str">
        <f t="shared" si="4"/>
        <v>OK</v>
      </c>
      <c r="DO41" s="557">
        <f t="shared" si="0"/>
        <v>0</v>
      </c>
      <c r="DP41" s="553">
        <f t="shared" si="1"/>
        <v>0</v>
      </c>
      <c r="DQ41" s="697" t="e">
        <f t="shared" si="5"/>
        <v>#DIV/0!</v>
      </c>
      <c r="DR41" s="1320"/>
      <c r="DS41" s="1320"/>
      <c r="DT41" s="1323"/>
      <c r="DU41" s="1314"/>
      <c r="DV41" s="1314"/>
      <c r="DW41" s="1314"/>
      <c r="DX41" s="557">
        <f t="shared" si="6"/>
        <v>0</v>
      </c>
      <c r="DY41" s="553">
        <f t="shared" si="7"/>
        <v>0</v>
      </c>
      <c r="DZ41" s="697" t="e">
        <f t="shared" si="8"/>
        <v>#DIV/0!</v>
      </c>
      <c r="EA41" s="1320"/>
      <c r="EB41" s="1320"/>
      <c r="EC41" s="1323"/>
      <c r="ED41" s="1314"/>
      <c r="EE41" s="1314"/>
      <c r="EF41" s="1314"/>
      <c r="EG41" s="557">
        <f t="shared" si="9"/>
        <v>2.4E-2</v>
      </c>
      <c r="EH41" s="553">
        <f t="shared" si="10"/>
        <v>0</v>
      </c>
      <c r="EI41" s="831">
        <f t="shared" si="11"/>
        <v>0</v>
      </c>
      <c r="EJ41" s="1320"/>
      <c r="EK41" s="1320"/>
      <c r="EL41" s="1323"/>
      <c r="EM41" s="1314"/>
      <c r="EN41" s="1314"/>
      <c r="EO41" s="1314"/>
      <c r="EP41" s="557">
        <f t="shared" si="12"/>
        <v>0.05</v>
      </c>
      <c r="EQ41" s="553">
        <f t="shared" si="13"/>
        <v>2.6000000000000002E-2</v>
      </c>
      <c r="ER41" s="831">
        <f t="shared" si="14"/>
        <v>0.52</v>
      </c>
      <c r="ES41" s="1320"/>
      <c r="ET41" s="1320"/>
      <c r="EU41" s="1323"/>
      <c r="EV41" s="1314"/>
      <c r="EW41" s="1314"/>
      <c r="EX41" s="1314"/>
    </row>
    <row r="42" spans="1:222" ht="38.25" customHeight="1" thickBot="1" x14ac:dyDescent="0.3">
      <c r="A42" s="1518"/>
      <c r="B42" s="1941"/>
      <c r="C42" s="1943"/>
      <c r="D42" s="1811"/>
      <c r="E42" s="1814"/>
      <c r="F42" s="1814"/>
      <c r="G42" s="1814"/>
      <c r="H42" s="1876"/>
      <c r="I42" s="1879"/>
      <c r="J42" s="1868"/>
      <c r="K42" s="1871"/>
      <c r="L42" s="1874"/>
      <c r="M42" s="1836"/>
      <c r="N42" s="1836"/>
      <c r="O42" s="1839"/>
      <c r="P42" s="1842"/>
      <c r="Q42" s="1842"/>
      <c r="R42" s="1901"/>
      <c r="S42" s="322" t="s">
        <v>221</v>
      </c>
      <c r="T42" s="519">
        <v>0.15</v>
      </c>
      <c r="U42" s="323">
        <v>0</v>
      </c>
      <c r="V42" s="324"/>
      <c r="W42" s="1839"/>
      <c r="X42" s="1818"/>
      <c r="Y42" s="1370"/>
      <c r="Z42" s="1370"/>
      <c r="AA42" s="350"/>
      <c r="AB42" s="351"/>
      <c r="AC42" s="627">
        <v>0</v>
      </c>
      <c r="AD42" s="603">
        <v>0</v>
      </c>
      <c r="AE42" s="1419"/>
      <c r="AF42" s="1411"/>
      <c r="AG42" s="1370"/>
      <c r="AH42" s="1370"/>
      <c r="AI42" s="350"/>
      <c r="AJ42" s="366"/>
      <c r="AK42" s="627">
        <v>0</v>
      </c>
      <c r="AL42" s="603">
        <v>0</v>
      </c>
      <c r="AM42" s="1382"/>
      <c r="AN42" s="1374"/>
      <c r="AO42" s="1370"/>
      <c r="AP42" s="1370"/>
      <c r="AQ42" s="350"/>
      <c r="AR42" s="351"/>
      <c r="AS42" s="627">
        <v>0</v>
      </c>
      <c r="AT42" s="603">
        <v>0</v>
      </c>
      <c r="AU42" s="1382"/>
      <c r="AV42" s="1374"/>
      <c r="AW42" s="1370"/>
      <c r="AX42" s="1370"/>
      <c r="AY42" s="350"/>
      <c r="AZ42" s="351"/>
      <c r="BA42" s="666">
        <v>0</v>
      </c>
      <c r="BB42" s="603">
        <v>0</v>
      </c>
      <c r="BC42" s="1382"/>
      <c r="BD42" s="1374"/>
      <c r="BE42" s="1370"/>
      <c r="BF42" s="1370"/>
      <c r="BG42" s="378"/>
      <c r="BH42" s="379"/>
      <c r="BI42" s="675">
        <v>0</v>
      </c>
      <c r="BJ42" s="679">
        <v>0</v>
      </c>
      <c r="BK42" s="1382"/>
      <c r="BL42" s="1374"/>
      <c r="BM42" s="1370"/>
      <c r="BN42" s="1370"/>
      <c r="BO42" s="350"/>
      <c r="BP42" s="351"/>
      <c r="BQ42" s="627">
        <v>2.5000000000000001E-2</v>
      </c>
      <c r="BR42" s="883">
        <v>2.5000000000000001E-2</v>
      </c>
      <c r="BS42" s="1382"/>
      <c r="BT42" s="1395"/>
      <c r="BU42" s="1370"/>
      <c r="BV42" s="1370"/>
      <c r="BW42" s="850" t="s">
        <v>335</v>
      </c>
      <c r="BX42" s="902" t="s">
        <v>336</v>
      </c>
      <c r="BY42" s="627">
        <v>2.5000000000000001E-2</v>
      </c>
      <c r="BZ42" s="883">
        <v>2.5000000000000001E-2</v>
      </c>
      <c r="CA42" s="1382"/>
      <c r="CB42" s="1395"/>
      <c r="CC42" s="1370"/>
      <c r="CD42" s="1370"/>
      <c r="CE42" s="948" t="s">
        <v>335</v>
      </c>
      <c r="CF42" s="973" t="s">
        <v>336</v>
      </c>
      <c r="CG42" s="666">
        <v>2.5000000000000001E-2</v>
      </c>
      <c r="CH42" s="883">
        <v>0</v>
      </c>
      <c r="CI42" s="1382"/>
      <c r="CJ42" s="1395"/>
      <c r="CK42" s="1370"/>
      <c r="CL42" s="1370"/>
      <c r="CM42" s="948" t="s">
        <v>335</v>
      </c>
      <c r="CN42" s="973" t="s">
        <v>336</v>
      </c>
      <c r="CO42" s="627">
        <v>2.5000000000000001E-2</v>
      </c>
      <c r="CP42" s="883">
        <v>2.5000000000000001E-2</v>
      </c>
      <c r="CQ42" s="1382"/>
      <c r="CR42" s="1395"/>
      <c r="CS42" s="1370"/>
      <c r="CT42" s="1370"/>
      <c r="CU42" s="948" t="s">
        <v>335</v>
      </c>
      <c r="CV42" s="973" t="s">
        <v>336</v>
      </c>
      <c r="CW42" s="627">
        <v>2.5000000000000001E-2</v>
      </c>
      <c r="CX42" s="883">
        <v>2.5000000000000001E-2</v>
      </c>
      <c r="CY42" s="1382"/>
      <c r="CZ42" s="1374"/>
      <c r="DA42" s="1370"/>
      <c r="DB42" s="1370"/>
      <c r="DC42" s="948" t="s">
        <v>335</v>
      </c>
      <c r="DD42" s="1016" t="s">
        <v>336</v>
      </c>
      <c r="DE42" s="666">
        <v>2.5000000000000001E-2</v>
      </c>
      <c r="DF42" s="883">
        <v>2.5000000000000001E-2</v>
      </c>
      <c r="DG42" s="1382"/>
      <c r="DH42" s="1374"/>
      <c r="DI42" s="1370"/>
      <c r="DJ42" s="1370"/>
      <c r="DK42" s="1074" t="s">
        <v>335</v>
      </c>
      <c r="DL42" s="973" t="s">
        <v>336</v>
      </c>
      <c r="DM42" s="193">
        <f t="shared" si="3"/>
        <v>0.15</v>
      </c>
      <c r="DN42" s="193" t="str">
        <f t="shared" si="4"/>
        <v>OK</v>
      </c>
      <c r="DO42" s="559">
        <f t="shared" si="0"/>
        <v>0</v>
      </c>
      <c r="DP42" s="560">
        <f t="shared" si="1"/>
        <v>0</v>
      </c>
      <c r="DQ42" s="743" t="e">
        <f t="shared" si="5"/>
        <v>#DIV/0!</v>
      </c>
      <c r="DR42" s="1317"/>
      <c r="DS42" s="1317"/>
      <c r="DT42" s="1324"/>
      <c r="DU42" s="1314"/>
      <c r="DV42" s="1314"/>
      <c r="DW42" s="1314"/>
      <c r="DX42" s="559">
        <f t="shared" si="6"/>
        <v>0</v>
      </c>
      <c r="DY42" s="560">
        <f t="shared" si="7"/>
        <v>0</v>
      </c>
      <c r="DZ42" s="743" t="e">
        <f t="shared" si="8"/>
        <v>#DIV/0!</v>
      </c>
      <c r="EA42" s="1317"/>
      <c r="EB42" s="1317"/>
      <c r="EC42" s="1324"/>
      <c r="ED42" s="1314"/>
      <c r="EE42" s="1314"/>
      <c r="EF42" s="1314"/>
      <c r="EG42" s="559">
        <f t="shared" si="9"/>
        <v>7.5000000000000011E-2</v>
      </c>
      <c r="EH42" s="560">
        <f t="shared" si="10"/>
        <v>0.05</v>
      </c>
      <c r="EI42" s="832">
        <f t="shared" si="11"/>
        <v>0.66666666666666663</v>
      </c>
      <c r="EJ42" s="1317"/>
      <c r="EK42" s="1317"/>
      <c r="EL42" s="1324"/>
      <c r="EM42" s="1314"/>
      <c r="EN42" s="1314"/>
      <c r="EO42" s="1314"/>
      <c r="EP42" s="559">
        <f t="shared" si="12"/>
        <v>0.15</v>
      </c>
      <c r="EQ42" s="560">
        <f t="shared" si="13"/>
        <v>0.125</v>
      </c>
      <c r="ER42" s="832">
        <f t="shared" si="14"/>
        <v>0.83333333333333337</v>
      </c>
      <c r="ES42" s="1317"/>
      <c r="ET42" s="1317"/>
      <c r="EU42" s="1324"/>
      <c r="EV42" s="1314"/>
      <c r="EW42" s="1314"/>
      <c r="EX42" s="1314"/>
    </row>
    <row r="43" spans="1:222" ht="52.5" customHeight="1" x14ac:dyDescent="0.25">
      <c r="A43" s="1518"/>
      <c r="B43" s="1941"/>
      <c r="C43" s="1943"/>
      <c r="D43" s="1811"/>
      <c r="E43" s="1814"/>
      <c r="F43" s="1814"/>
      <c r="G43" s="1814"/>
      <c r="H43" s="1876"/>
      <c r="I43" s="1879"/>
      <c r="J43" s="1819">
        <v>7</v>
      </c>
      <c r="K43" s="1821" t="s">
        <v>241</v>
      </c>
      <c r="L43" s="1823" t="s">
        <v>239</v>
      </c>
      <c r="M43" s="1825" t="s">
        <v>178</v>
      </c>
      <c r="N43" s="1827">
        <v>1</v>
      </c>
      <c r="O43" s="1828" t="s">
        <v>243</v>
      </c>
      <c r="P43" s="1831">
        <v>0.4</v>
      </c>
      <c r="Q43" s="1831">
        <v>7.0000000000000007E-2</v>
      </c>
      <c r="R43" s="1853">
        <v>45657</v>
      </c>
      <c r="S43" s="404" t="s">
        <v>222</v>
      </c>
      <c r="T43" s="520">
        <v>0.55000000000000004</v>
      </c>
      <c r="U43" s="325">
        <v>0</v>
      </c>
      <c r="V43" s="326"/>
      <c r="W43" s="1833">
        <f>SUM(U43:U45)</f>
        <v>0</v>
      </c>
      <c r="X43" s="1938">
        <f>SUM(V43:V45)</f>
        <v>0</v>
      </c>
      <c r="Y43" s="1370"/>
      <c r="Z43" s="1370"/>
      <c r="AA43" s="352"/>
      <c r="AB43" s="353"/>
      <c r="AC43" s="628">
        <v>0</v>
      </c>
      <c r="AD43" s="604">
        <v>0</v>
      </c>
      <c r="AE43" s="1422">
        <f>SUM(AC43:AC45)</f>
        <v>0</v>
      </c>
      <c r="AF43" s="1412">
        <f>SUM(AD43:AD45)</f>
        <v>0</v>
      </c>
      <c r="AG43" s="1370"/>
      <c r="AH43" s="1370"/>
      <c r="AI43" s="352"/>
      <c r="AJ43" s="367"/>
      <c r="AK43" s="628">
        <v>0</v>
      </c>
      <c r="AL43" s="604">
        <v>0</v>
      </c>
      <c r="AM43" s="1383">
        <f>SUM(AK43:AK45)</f>
        <v>0</v>
      </c>
      <c r="AN43" s="1375">
        <f>SUM(AL43:AL45)</f>
        <v>0</v>
      </c>
      <c r="AO43" s="1370"/>
      <c r="AP43" s="1370"/>
      <c r="AQ43" s="352"/>
      <c r="AR43" s="353"/>
      <c r="AS43" s="628">
        <v>0</v>
      </c>
      <c r="AT43" s="604">
        <v>0</v>
      </c>
      <c r="AU43" s="1383">
        <f>SUM(AS43:AS45)</f>
        <v>0</v>
      </c>
      <c r="AV43" s="1375">
        <f>SUM(AT43:AT45)</f>
        <v>0</v>
      </c>
      <c r="AW43" s="1370"/>
      <c r="AX43" s="1370"/>
      <c r="AY43" s="352"/>
      <c r="AZ43" s="353"/>
      <c r="BA43" s="667">
        <v>0</v>
      </c>
      <c r="BB43" s="604">
        <v>0</v>
      </c>
      <c r="BC43" s="1383">
        <f>SUM(BA43:BA45)</f>
        <v>0</v>
      </c>
      <c r="BD43" s="1375">
        <f>SUM(BB43:BB45)</f>
        <v>0</v>
      </c>
      <c r="BE43" s="1370"/>
      <c r="BF43" s="1370"/>
      <c r="BG43" s="352"/>
      <c r="BH43" s="353"/>
      <c r="BI43" s="667">
        <v>0</v>
      </c>
      <c r="BJ43" s="604">
        <v>0</v>
      </c>
      <c r="BK43" s="1383">
        <f>SUM(BI43:BI45)</f>
        <v>0</v>
      </c>
      <c r="BL43" s="1375">
        <f>SUM(BJ43:BJ45)</f>
        <v>0</v>
      </c>
      <c r="BM43" s="1370"/>
      <c r="BN43" s="1370"/>
      <c r="BO43" s="352"/>
      <c r="BP43" s="353"/>
      <c r="BQ43" s="628">
        <v>9.0999999999999998E-2</v>
      </c>
      <c r="BR43" s="884">
        <v>9.0999999999999998E-2</v>
      </c>
      <c r="BS43" s="1383">
        <f>SUM(BQ43:BQ45)</f>
        <v>0.16500000000000001</v>
      </c>
      <c r="BT43" s="1396">
        <f>SUM(BR43:BR45)</f>
        <v>0.16500000000000001</v>
      </c>
      <c r="BU43" s="1370"/>
      <c r="BV43" s="1370"/>
      <c r="BW43" s="847" t="s">
        <v>337</v>
      </c>
      <c r="BX43" s="908" t="s">
        <v>336</v>
      </c>
      <c r="BY43" s="628">
        <v>9.0999999999999998E-2</v>
      </c>
      <c r="BZ43" s="884">
        <v>9.0999999999999998E-2</v>
      </c>
      <c r="CA43" s="1383">
        <f>SUM(BY43:BY45)</f>
        <v>0.16500000000000001</v>
      </c>
      <c r="CB43" s="1396">
        <f>SUM(BZ43:BZ45)</f>
        <v>0.16500000000000001</v>
      </c>
      <c r="CC43" s="1370"/>
      <c r="CD43" s="1370"/>
      <c r="CE43" s="949" t="s">
        <v>378</v>
      </c>
      <c r="CF43" s="975" t="s">
        <v>336</v>
      </c>
      <c r="CG43" s="667">
        <v>9.0999999999999998E-2</v>
      </c>
      <c r="CH43" s="884">
        <v>9.0999999999999998E-2</v>
      </c>
      <c r="CI43" s="1383">
        <f>SUM(CG43:CG45)</f>
        <v>0.16500000000000001</v>
      </c>
      <c r="CJ43" s="1396">
        <f>SUM(CH43:CH45)</f>
        <v>0.16500000000000001</v>
      </c>
      <c r="CK43" s="1370"/>
      <c r="CL43" s="1370"/>
      <c r="CM43" s="949" t="s">
        <v>408</v>
      </c>
      <c r="CN43" s="975" t="s">
        <v>336</v>
      </c>
      <c r="CO43" s="628">
        <v>9.0999999999999998E-2</v>
      </c>
      <c r="CP43" s="884">
        <v>9.0999999999999998E-2</v>
      </c>
      <c r="CQ43" s="1383">
        <f>SUM(CO43:CO45)</f>
        <v>0.16500000000000001</v>
      </c>
      <c r="CR43" s="1396">
        <f>SUM(CP43:CP45)</f>
        <v>0.16500000000000001</v>
      </c>
      <c r="CS43" s="1370"/>
      <c r="CT43" s="1370"/>
      <c r="CU43" s="949" t="s">
        <v>437</v>
      </c>
      <c r="CV43" s="975" t="s">
        <v>336</v>
      </c>
      <c r="CW43" s="628">
        <v>9.0999999999999998E-2</v>
      </c>
      <c r="CX43" s="884">
        <v>9.0999999999999998E-2</v>
      </c>
      <c r="CY43" s="1383">
        <f>SUM(CW43:CW45)</f>
        <v>0.16500000000000001</v>
      </c>
      <c r="CZ43" s="1375">
        <f>SUM(CX43:CX45)</f>
        <v>0.16500000000000001</v>
      </c>
      <c r="DA43" s="1370"/>
      <c r="DB43" s="1370"/>
      <c r="DC43" s="949" t="s">
        <v>495</v>
      </c>
      <c r="DD43" s="1015" t="s">
        <v>336</v>
      </c>
      <c r="DE43" s="667">
        <v>9.5000000000000001E-2</v>
      </c>
      <c r="DF43" s="884">
        <v>9.5000000000000001E-2</v>
      </c>
      <c r="DG43" s="1383">
        <f>SUM(DE43:DE45)</f>
        <v>0.17500000000000002</v>
      </c>
      <c r="DH43" s="1375">
        <f>SUM(DF43:DF45)</f>
        <v>0.17500000000000002</v>
      </c>
      <c r="DI43" s="1370"/>
      <c r="DJ43" s="1370"/>
      <c r="DK43" s="1051" t="s">
        <v>542</v>
      </c>
      <c r="DL43" s="975" t="s">
        <v>336</v>
      </c>
      <c r="DM43" s="193">
        <f t="shared" si="3"/>
        <v>0.54999999999999993</v>
      </c>
      <c r="DN43" s="193" t="str">
        <f t="shared" si="4"/>
        <v>OK</v>
      </c>
      <c r="DO43" s="554">
        <f t="shared" si="0"/>
        <v>0</v>
      </c>
      <c r="DP43" s="555">
        <f t="shared" si="1"/>
        <v>0</v>
      </c>
      <c r="DQ43" s="742" t="e">
        <f t="shared" si="5"/>
        <v>#DIV/0!</v>
      </c>
      <c r="DR43" s="1316">
        <f>SUM(W43+AE43+AM43)</f>
        <v>0</v>
      </c>
      <c r="DS43" s="1316">
        <f>SUM(X43+AF43+AN43)</f>
        <v>0</v>
      </c>
      <c r="DT43" s="1322" t="e">
        <f>+DS43/DR43</f>
        <v>#DIV/0!</v>
      </c>
      <c r="DU43" s="1314"/>
      <c r="DV43" s="1314"/>
      <c r="DW43" s="1314"/>
      <c r="DX43" s="554">
        <f t="shared" si="6"/>
        <v>0</v>
      </c>
      <c r="DY43" s="555">
        <f t="shared" si="7"/>
        <v>0</v>
      </c>
      <c r="DZ43" s="742" t="e">
        <f t="shared" si="8"/>
        <v>#DIV/0!</v>
      </c>
      <c r="EA43" s="1316">
        <f>W43+AE43+AM43+AU43+BC43+BK43</f>
        <v>0</v>
      </c>
      <c r="EB43" s="1316">
        <f>X43+AF43+AN43+AV43+BD43+BL43</f>
        <v>0</v>
      </c>
      <c r="EC43" s="1322" t="e">
        <f>+EB43/EA43</f>
        <v>#DIV/0!</v>
      </c>
      <c r="ED43" s="1314"/>
      <c r="EE43" s="1314"/>
      <c r="EF43" s="1314"/>
      <c r="EG43" s="554">
        <f t="shared" si="9"/>
        <v>0.27300000000000002</v>
      </c>
      <c r="EH43" s="555">
        <f t="shared" si="10"/>
        <v>0.27300000000000002</v>
      </c>
      <c r="EI43" s="830">
        <f t="shared" si="11"/>
        <v>1</v>
      </c>
      <c r="EJ43" s="1316">
        <f>W43+AE43+AM43+AU43+BC43+BK43+BS43+CA43+CI43</f>
        <v>0.495</v>
      </c>
      <c r="EK43" s="1316">
        <f>X43+AF43+AN43+AV43+BD43+BL43+BT43+CB43+CJ43</f>
        <v>0.495</v>
      </c>
      <c r="EL43" s="1322">
        <f>+EK43/EJ43</f>
        <v>1</v>
      </c>
      <c r="EM43" s="1314"/>
      <c r="EN43" s="1314"/>
      <c r="EO43" s="1314"/>
      <c r="EP43" s="554">
        <f t="shared" si="12"/>
        <v>0.54999999999999993</v>
      </c>
      <c r="EQ43" s="555">
        <f t="shared" si="13"/>
        <v>0.54999999999999993</v>
      </c>
      <c r="ER43" s="830">
        <f t="shared" si="14"/>
        <v>1</v>
      </c>
      <c r="ES43" s="1316">
        <f>+W43+AE43+AM43+AU43+BC43+BK43+BS43+CA43+CI43+CQ43+CY43+DG43</f>
        <v>1</v>
      </c>
      <c r="ET43" s="1316">
        <f>+X43+AF43+AN43+AV43+BD43+BL43+BT43+CB43+CJ43+CR43+CZ43+DH43</f>
        <v>1</v>
      </c>
      <c r="EU43" s="1322">
        <f>+ET43/ES43</f>
        <v>1</v>
      </c>
      <c r="EV43" s="1314"/>
      <c r="EW43" s="1314"/>
      <c r="EX43" s="1314"/>
    </row>
    <row r="44" spans="1:222" ht="55.5" customHeight="1" x14ac:dyDescent="0.25">
      <c r="A44" s="1518"/>
      <c r="B44" s="1941"/>
      <c r="C44" s="1943"/>
      <c r="D44" s="1811"/>
      <c r="E44" s="1814"/>
      <c r="F44" s="1814"/>
      <c r="G44" s="1814"/>
      <c r="H44" s="1876"/>
      <c r="I44" s="1879"/>
      <c r="J44" s="1820"/>
      <c r="K44" s="1822"/>
      <c r="L44" s="1824"/>
      <c r="M44" s="1826"/>
      <c r="N44" s="1826"/>
      <c r="O44" s="1829"/>
      <c r="P44" s="1832"/>
      <c r="Q44" s="1832"/>
      <c r="R44" s="1854"/>
      <c r="S44" s="333" t="s">
        <v>220</v>
      </c>
      <c r="T44" s="521">
        <v>0.25</v>
      </c>
      <c r="U44" s="327">
        <v>0</v>
      </c>
      <c r="V44" s="328"/>
      <c r="W44" s="1829"/>
      <c r="X44" s="1939"/>
      <c r="Y44" s="1370"/>
      <c r="Z44" s="1370"/>
      <c r="AA44" s="354"/>
      <c r="AB44" s="355"/>
      <c r="AC44" s="629">
        <v>0</v>
      </c>
      <c r="AD44" s="605">
        <v>0</v>
      </c>
      <c r="AE44" s="1423"/>
      <c r="AF44" s="1413"/>
      <c r="AG44" s="1370"/>
      <c r="AH44" s="1370"/>
      <c r="AI44" s="354"/>
      <c r="AJ44" s="368"/>
      <c r="AK44" s="629">
        <v>0</v>
      </c>
      <c r="AL44" s="605">
        <v>0</v>
      </c>
      <c r="AM44" s="1384"/>
      <c r="AN44" s="1376"/>
      <c r="AO44" s="1370"/>
      <c r="AP44" s="1370"/>
      <c r="AQ44" s="354"/>
      <c r="AR44" s="355"/>
      <c r="AS44" s="629">
        <v>0</v>
      </c>
      <c r="AT44" s="605">
        <v>0</v>
      </c>
      <c r="AU44" s="1384"/>
      <c r="AV44" s="1376"/>
      <c r="AW44" s="1370"/>
      <c r="AX44" s="1370"/>
      <c r="AY44" s="354"/>
      <c r="AZ44" s="355"/>
      <c r="BA44" s="668">
        <v>0</v>
      </c>
      <c r="BB44" s="605">
        <v>0</v>
      </c>
      <c r="BC44" s="1384"/>
      <c r="BD44" s="1376"/>
      <c r="BE44" s="1370"/>
      <c r="BF44" s="1370"/>
      <c r="BG44" s="354"/>
      <c r="BH44" s="355"/>
      <c r="BI44" s="668">
        <v>0</v>
      </c>
      <c r="BJ44" s="605">
        <v>0</v>
      </c>
      <c r="BK44" s="1384"/>
      <c r="BL44" s="1376"/>
      <c r="BM44" s="1370"/>
      <c r="BN44" s="1370"/>
      <c r="BO44" s="354"/>
      <c r="BP44" s="355"/>
      <c r="BQ44" s="629">
        <v>4.1000000000000002E-2</v>
      </c>
      <c r="BR44" s="885">
        <v>4.1000000000000002E-2</v>
      </c>
      <c r="BS44" s="1384"/>
      <c r="BT44" s="1397"/>
      <c r="BU44" s="1370"/>
      <c r="BV44" s="1370"/>
      <c r="BW44" s="848" t="s">
        <v>338</v>
      </c>
      <c r="BX44" s="909" t="s">
        <v>336</v>
      </c>
      <c r="BY44" s="629">
        <v>4.1000000000000002E-2</v>
      </c>
      <c r="BZ44" s="885">
        <v>4.1000000000000002E-2</v>
      </c>
      <c r="CA44" s="1384"/>
      <c r="CB44" s="1397"/>
      <c r="CC44" s="1370"/>
      <c r="CD44" s="1370"/>
      <c r="CE44" s="950" t="s">
        <v>379</v>
      </c>
      <c r="CF44" s="976" t="s">
        <v>336</v>
      </c>
      <c r="CG44" s="668">
        <v>4.1000000000000002E-2</v>
      </c>
      <c r="CH44" s="885">
        <v>4.1000000000000002E-2</v>
      </c>
      <c r="CI44" s="1384"/>
      <c r="CJ44" s="1397"/>
      <c r="CK44" s="1370"/>
      <c r="CL44" s="1370"/>
      <c r="CM44" s="950" t="s">
        <v>409</v>
      </c>
      <c r="CN44" s="976" t="s">
        <v>336</v>
      </c>
      <c r="CO44" s="629">
        <v>4.1000000000000002E-2</v>
      </c>
      <c r="CP44" s="885">
        <v>4.1000000000000002E-2</v>
      </c>
      <c r="CQ44" s="1384"/>
      <c r="CR44" s="1397"/>
      <c r="CS44" s="1370"/>
      <c r="CT44" s="1370"/>
      <c r="CU44" s="950" t="s">
        <v>438</v>
      </c>
      <c r="CV44" s="976" t="s">
        <v>336</v>
      </c>
      <c r="CW44" s="629">
        <v>4.1000000000000002E-2</v>
      </c>
      <c r="CX44" s="885">
        <v>4.1000000000000002E-2</v>
      </c>
      <c r="CY44" s="1384"/>
      <c r="CZ44" s="1376"/>
      <c r="DA44" s="1370"/>
      <c r="DB44" s="1370"/>
      <c r="DC44" s="950" t="s">
        <v>496</v>
      </c>
      <c r="DD44" s="1015" t="s">
        <v>336</v>
      </c>
      <c r="DE44" s="668">
        <v>4.4999999999999998E-2</v>
      </c>
      <c r="DF44" s="885">
        <v>4.4999999999999998E-2</v>
      </c>
      <c r="DG44" s="1384"/>
      <c r="DH44" s="1376"/>
      <c r="DI44" s="1370"/>
      <c r="DJ44" s="1370"/>
      <c r="DK44" s="1033" t="s">
        <v>543</v>
      </c>
      <c r="DL44" s="976" t="s">
        <v>336</v>
      </c>
      <c r="DM44" s="193">
        <f t="shared" si="3"/>
        <v>0.25</v>
      </c>
      <c r="DN44" s="193" t="str">
        <f t="shared" si="4"/>
        <v>OK</v>
      </c>
      <c r="DO44" s="557">
        <f t="shared" si="0"/>
        <v>0</v>
      </c>
      <c r="DP44" s="553">
        <f t="shared" si="1"/>
        <v>0</v>
      </c>
      <c r="DQ44" s="697" t="e">
        <f t="shared" si="5"/>
        <v>#DIV/0!</v>
      </c>
      <c r="DR44" s="1320"/>
      <c r="DS44" s="1320"/>
      <c r="DT44" s="1323"/>
      <c r="DU44" s="1314"/>
      <c r="DV44" s="1314"/>
      <c r="DW44" s="1314"/>
      <c r="DX44" s="557">
        <f t="shared" si="6"/>
        <v>0</v>
      </c>
      <c r="DY44" s="553">
        <f t="shared" si="7"/>
        <v>0</v>
      </c>
      <c r="DZ44" s="697" t="e">
        <f t="shared" si="8"/>
        <v>#DIV/0!</v>
      </c>
      <c r="EA44" s="1320"/>
      <c r="EB44" s="1320"/>
      <c r="EC44" s="1323"/>
      <c r="ED44" s="1314"/>
      <c r="EE44" s="1314"/>
      <c r="EF44" s="1314"/>
      <c r="EG44" s="557">
        <f t="shared" si="9"/>
        <v>0.123</v>
      </c>
      <c r="EH44" s="553">
        <f t="shared" si="10"/>
        <v>0.123</v>
      </c>
      <c r="EI44" s="831">
        <f t="shared" si="11"/>
        <v>1</v>
      </c>
      <c r="EJ44" s="1320"/>
      <c r="EK44" s="1320"/>
      <c r="EL44" s="1323"/>
      <c r="EM44" s="1314"/>
      <c r="EN44" s="1314"/>
      <c r="EO44" s="1314"/>
      <c r="EP44" s="557">
        <f t="shared" si="12"/>
        <v>0.25</v>
      </c>
      <c r="EQ44" s="553">
        <f t="shared" si="13"/>
        <v>0.25</v>
      </c>
      <c r="ER44" s="831">
        <f t="shared" si="14"/>
        <v>1</v>
      </c>
      <c r="ES44" s="1320"/>
      <c r="ET44" s="1320"/>
      <c r="EU44" s="1323"/>
      <c r="EV44" s="1314"/>
      <c r="EW44" s="1314"/>
      <c r="EX44" s="1314"/>
    </row>
    <row r="45" spans="1:222" ht="62.25" customHeight="1" thickBot="1" x14ac:dyDescent="0.3">
      <c r="A45" s="1518"/>
      <c r="B45" s="1941"/>
      <c r="C45" s="1943"/>
      <c r="D45" s="1811"/>
      <c r="E45" s="1814"/>
      <c r="F45" s="1814"/>
      <c r="G45" s="1814"/>
      <c r="H45" s="1876"/>
      <c r="I45" s="1879"/>
      <c r="J45" s="1820"/>
      <c r="K45" s="1822"/>
      <c r="L45" s="1824"/>
      <c r="M45" s="1826"/>
      <c r="N45" s="1826"/>
      <c r="O45" s="1830"/>
      <c r="P45" s="1832"/>
      <c r="Q45" s="1832"/>
      <c r="R45" s="1854"/>
      <c r="S45" s="334" t="s">
        <v>339</v>
      </c>
      <c r="T45" s="522">
        <v>0.2</v>
      </c>
      <c r="U45" s="335">
        <v>0</v>
      </c>
      <c r="V45" s="336"/>
      <c r="W45" s="1830"/>
      <c r="X45" s="1940"/>
      <c r="Y45" s="1370"/>
      <c r="Z45" s="1370"/>
      <c r="AA45" s="356"/>
      <c r="AB45" s="357"/>
      <c r="AC45" s="630">
        <v>0</v>
      </c>
      <c r="AD45" s="606">
        <v>0</v>
      </c>
      <c r="AE45" s="1424"/>
      <c r="AF45" s="1414"/>
      <c r="AG45" s="1370"/>
      <c r="AH45" s="1370"/>
      <c r="AI45" s="356"/>
      <c r="AJ45" s="369"/>
      <c r="AK45" s="630">
        <v>0</v>
      </c>
      <c r="AL45" s="606">
        <v>0</v>
      </c>
      <c r="AM45" s="1385"/>
      <c r="AN45" s="1377"/>
      <c r="AO45" s="1370"/>
      <c r="AP45" s="1370"/>
      <c r="AQ45" s="356"/>
      <c r="AR45" s="357"/>
      <c r="AS45" s="630">
        <v>0</v>
      </c>
      <c r="AT45" s="606">
        <v>0</v>
      </c>
      <c r="AU45" s="1385"/>
      <c r="AV45" s="1377"/>
      <c r="AW45" s="1370"/>
      <c r="AX45" s="1370"/>
      <c r="AY45" s="356"/>
      <c r="AZ45" s="357"/>
      <c r="BA45" s="669">
        <v>0</v>
      </c>
      <c r="BB45" s="672">
        <v>0</v>
      </c>
      <c r="BC45" s="1384"/>
      <c r="BD45" s="1376"/>
      <c r="BE45" s="1370"/>
      <c r="BF45" s="1370"/>
      <c r="BG45" s="356"/>
      <c r="BH45" s="357"/>
      <c r="BI45" s="676">
        <v>0</v>
      </c>
      <c r="BJ45" s="606">
        <v>0</v>
      </c>
      <c r="BK45" s="1385"/>
      <c r="BL45" s="1377"/>
      <c r="BM45" s="1370"/>
      <c r="BN45" s="1370"/>
      <c r="BO45" s="356"/>
      <c r="BP45" s="357"/>
      <c r="BQ45" s="630">
        <v>3.3000000000000002E-2</v>
      </c>
      <c r="BR45" s="886">
        <v>3.3000000000000002E-2</v>
      </c>
      <c r="BS45" s="1385"/>
      <c r="BT45" s="1398"/>
      <c r="BU45" s="1370"/>
      <c r="BV45" s="1370"/>
      <c r="BW45" s="904" t="s">
        <v>340</v>
      </c>
      <c r="BX45" s="910" t="s">
        <v>336</v>
      </c>
      <c r="BY45" s="630">
        <v>3.3000000000000002E-2</v>
      </c>
      <c r="BZ45" s="886">
        <v>3.3000000000000002E-2</v>
      </c>
      <c r="CA45" s="1385"/>
      <c r="CB45" s="1398"/>
      <c r="CC45" s="1370"/>
      <c r="CD45" s="1370"/>
      <c r="CE45" s="951" t="s">
        <v>380</v>
      </c>
      <c r="CF45" s="977" t="s">
        <v>336</v>
      </c>
      <c r="CG45" s="676">
        <v>3.3000000000000002E-2</v>
      </c>
      <c r="CH45" s="886">
        <v>3.3000000000000002E-2</v>
      </c>
      <c r="CI45" s="1385"/>
      <c r="CJ45" s="1398"/>
      <c r="CK45" s="1370"/>
      <c r="CL45" s="1370"/>
      <c r="CM45" s="951" t="s">
        <v>410</v>
      </c>
      <c r="CN45" s="977" t="s">
        <v>336</v>
      </c>
      <c r="CO45" s="630">
        <v>3.3000000000000002E-2</v>
      </c>
      <c r="CP45" s="886">
        <v>3.3000000000000002E-2</v>
      </c>
      <c r="CQ45" s="1385"/>
      <c r="CR45" s="1398"/>
      <c r="CS45" s="1370"/>
      <c r="CT45" s="1370"/>
      <c r="CU45" s="951" t="s">
        <v>439</v>
      </c>
      <c r="CV45" s="977" t="s">
        <v>336</v>
      </c>
      <c r="CW45" s="630">
        <v>3.3000000000000002E-2</v>
      </c>
      <c r="CX45" s="886">
        <v>3.3000000000000002E-2</v>
      </c>
      <c r="CY45" s="1385"/>
      <c r="CZ45" s="1377"/>
      <c r="DA45" s="1370"/>
      <c r="DB45" s="1370"/>
      <c r="DC45" s="951" t="s">
        <v>497</v>
      </c>
      <c r="DD45" s="1015" t="s">
        <v>336</v>
      </c>
      <c r="DE45" s="676">
        <v>3.5000000000000003E-2</v>
      </c>
      <c r="DF45" s="886">
        <v>3.5000000000000003E-2</v>
      </c>
      <c r="DG45" s="1385"/>
      <c r="DH45" s="1377"/>
      <c r="DI45" s="1370"/>
      <c r="DJ45" s="1370"/>
      <c r="DK45" s="1068" t="s">
        <v>544</v>
      </c>
      <c r="DL45" s="977" t="s">
        <v>336</v>
      </c>
      <c r="DM45" s="193">
        <f t="shared" si="3"/>
        <v>0.2</v>
      </c>
      <c r="DN45" s="193" t="str">
        <f t="shared" si="4"/>
        <v>OK</v>
      </c>
      <c r="DO45" s="559">
        <f t="shared" si="0"/>
        <v>0</v>
      </c>
      <c r="DP45" s="560">
        <f t="shared" si="1"/>
        <v>0</v>
      </c>
      <c r="DQ45" s="743" t="e">
        <f t="shared" si="5"/>
        <v>#DIV/0!</v>
      </c>
      <c r="DR45" s="1317"/>
      <c r="DS45" s="1317"/>
      <c r="DT45" s="1324"/>
      <c r="DU45" s="1314"/>
      <c r="DV45" s="1314"/>
      <c r="DW45" s="1314"/>
      <c r="DX45" s="559">
        <f t="shared" si="6"/>
        <v>0</v>
      </c>
      <c r="DY45" s="560">
        <f t="shared" si="7"/>
        <v>0</v>
      </c>
      <c r="DZ45" s="743" t="e">
        <f t="shared" si="8"/>
        <v>#DIV/0!</v>
      </c>
      <c r="EA45" s="1317"/>
      <c r="EB45" s="1317"/>
      <c r="EC45" s="1324"/>
      <c r="ED45" s="1314"/>
      <c r="EE45" s="1314"/>
      <c r="EF45" s="1314"/>
      <c r="EG45" s="559">
        <f t="shared" si="9"/>
        <v>9.9000000000000005E-2</v>
      </c>
      <c r="EH45" s="560">
        <f t="shared" si="10"/>
        <v>9.9000000000000005E-2</v>
      </c>
      <c r="EI45" s="832">
        <f t="shared" si="11"/>
        <v>1</v>
      </c>
      <c r="EJ45" s="1317"/>
      <c r="EK45" s="1317"/>
      <c r="EL45" s="1324"/>
      <c r="EM45" s="1314"/>
      <c r="EN45" s="1314"/>
      <c r="EO45" s="1314"/>
      <c r="EP45" s="559">
        <f t="shared" si="12"/>
        <v>0.2</v>
      </c>
      <c r="EQ45" s="560">
        <f t="shared" si="13"/>
        <v>0.2</v>
      </c>
      <c r="ER45" s="832">
        <f t="shared" si="14"/>
        <v>1</v>
      </c>
      <c r="ES45" s="1317"/>
      <c r="ET45" s="1317"/>
      <c r="EU45" s="1324"/>
      <c r="EV45" s="1314"/>
      <c r="EW45" s="1314"/>
      <c r="EX45" s="1314"/>
    </row>
    <row r="46" spans="1:222" ht="54.75" customHeight="1" thickBot="1" x14ac:dyDescent="0.3">
      <c r="A46" s="1518"/>
      <c r="B46" s="1941"/>
      <c r="C46" s="1943"/>
      <c r="D46" s="1811"/>
      <c r="E46" s="1814"/>
      <c r="F46" s="1814"/>
      <c r="G46" s="1814"/>
      <c r="H46" s="1876"/>
      <c r="I46" s="1879"/>
      <c r="J46" s="1889">
        <v>8</v>
      </c>
      <c r="K46" s="1891" t="s">
        <v>184</v>
      </c>
      <c r="L46" s="1893" t="s">
        <v>240</v>
      </c>
      <c r="M46" s="1843" t="s">
        <v>178</v>
      </c>
      <c r="N46" s="1845">
        <v>1</v>
      </c>
      <c r="O46" s="1846" t="s">
        <v>243</v>
      </c>
      <c r="P46" s="1848">
        <v>0.2</v>
      </c>
      <c r="Q46" s="1848">
        <v>0.02</v>
      </c>
      <c r="R46" s="1855">
        <v>45657</v>
      </c>
      <c r="S46" s="405" t="s">
        <v>217</v>
      </c>
      <c r="T46" s="523">
        <v>0.5</v>
      </c>
      <c r="U46" s="329">
        <v>0</v>
      </c>
      <c r="V46" s="330"/>
      <c r="W46" s="1850">
        <f>SUM(U46:U47)</f>
        <v>0</v>
      </c>
      <c r="X46" s="1851">
        <f>SUM(V46:V47)</f>
        <v>0</v>
      </c>
      <c r="Y46" s="1370"/>
      <c r="Z46" s="1370"/>
      <c r="AA46" s="358"/>
      <c r="AB46" s="359"/>
      <c r="AC46" s="631">
        <v>0</v>
      </c>
      <c r="AD46" s="607">
        <v>0</v>
      </c>
      <c r="AE46" s="1425">
        <f>SUM(AC46:AC47)</f>
        <v>0</v>
      </c>
      <c r="AF46" s="1415">
        <f>SUM(AD46:AD47)</f>
        <v>0</v>
      </c>
      <c r="AG46" s="1370"/>
      <c r="AH46" s="1370"/>
      <c r="AI46" s="363"/>
      <c r="AJ46" s="370"/>
      <c r="AK46" s="633">
        <v>0</v>
      </c>
      <c r="AL46" s="646">
        <v>0</v>
      </c>
      <c r="AM46" s="1427">
        <f>SUM(AK46:AK47)</f>
        <v>0</v>
      </c>
      <c r="AN46" s="1430">
        <f>SUM(AL46:AL47)</f>
        <v>0</v>
      </c>
      <c r="AO46" s="1370"/>
      <c r="AP46" s="1370"/>
      <c r="AQ46" s="376"/>
      <c r="AR46" s="377"/>
      <c r="AS46" s="647">
        <v>0</v>
      </c>
      <c r="AT46" s="662">
        <v>0</v>
      </c>
      <c r="AU46" s="1386">
        <f>SUM(AS46:AS47)</f>
        <v>0</v>
      </c>
      <c r="AV46" s="1378">
        <f>SUM(AT46:AT47)</f>
        <v>0</v>
      </c>
      <c r="AW46" s="1370"/>
      <c r="AX46" s="1370"/>
      <c r="AY46" s="372"/>
      <c r="AZ46" s="373"/>
      <c r="BA46" s="670">
        <v>0</v>
      </c>
      <c r="BB46" s="673">
        <v>0</v>
      </c>
      <c r="BC46" s="1798">
        <f>SUM(BA46:BA47)</f>
        <v>0</v>
      </c>
      <c r="BD46" s="1800">
        <f>SUM(BB46:BB47)</f>
        <v>0</v>
      </c>
      <c r="BE46" s="1370"/>
      <c r="BF46" s="1370"/>
      <c r="BG46" s="376"/>
      <c r="BH46" s="377"/>
      <c r="BI46" s="677">
        <v>0</v>
      </c>
      <c r="BJ46" s="673">
        <v>0</v>
      </c>
      <c r="BK46" s="1386">
        <f>SUM(BI46:BI47)</f>
        <v>0</v>
      </c>
      <c r="BL46" s="1378">
        <f>SUM(BJ46:BJ47)</f>
        <v>0</v>
      </c>
      <c r="BM46" s="1370"/>
      <c r="BN46" s="1370"/>
      <c r="BO46" s="376"/>
      <c r="BP46" s="377"/>
      <c r="BQ46" s="670">
        <v>8.3000000000000004E-2</v>
      </c>
      <c r="BR46" s="887">
        <v>8.3000000000000004E-2</v>
      </c>
      <c r="BS46" s="1386">
        <f>SUM(BQ46:BQ47)</f>
        <v>0.16600000000000001</v>
      </c>
      <c r="BT46" s="1400">
        <f>SUM(BR46:BR47)</f>
        <v>8.3000000000000004E-2</v>
      </c>
      <c r="BU46" s="1370"/>
      <c r="BV46" s="1370"/>
      <c r="BW46" s="905" t="s">
        <v>341</v>
      </c>
      <c r="BX46" s="907" t="s">
        <v>343</v>
      </c>
      <c r="BY46" s="670">
        <v>8.3000000000000004E-2</v>
      </c>
      <c r="BZ46" s="887">
        <v>8.3000000000000004E-2</v>
      </c>
      <c r="CA46" s="1386">
        <f>SUM(BY46:BY47)</f>
        <v>0.16600000000000001</v>
      </c>
      <c r="CB46" s="1400">
        <f>SUM(BZ46:BZ47)</f>
        <v>0.16600000000000001</v>
      </c>
      <c r="CC46" s="1370"/>
      <c r="CD46" s="1370"/>
      <c r="CE46" s="952" t="s">
        <v>381</v>
      </c>
      <c r="CF46" s="978" t="s">
        <v>343</v>
      </c>
      <c r="CG46" s="677">
        <v>8.3000000000000004E-2</v>
      </c>
      <c r="CH46" s="887">
        <v>8.3000000000000004E-2</v>
      </c>
      <c r="CI46" s="1386">
        <f>SUM(CG46:CG47)</f>
        <v>0.16600000000000001</v>
      </c>
      <c r="CJ46" s="1400">
        <f>SUM(CH46:CH47)</f>
        <v>0.16600000000000001</v>
      </c>
      <c r="CK46" s="1370"/>
      <c r="CL46" s="1370"/>
      <c r="CM46" s="952" t="s">
        <v>411</v>
      </c>
      <c r="CN46" s="978" t="s">
        <v>343</v>
      </c>
      <c r="CO46" s="670">
        <v>8.3000000000000004E-2</v>
      </c>
      <c r="CP46" s="887">
        <v>8.3000000000000004E-2</v>
      </c>
      <c r="CQ46" s="1386">
        <f>SUM(CO46:CO47)</f>
        <v>0.16600000000000001</v>
      </c>
      <c r="CR46" s="1400">
        <f>SUM(CP46:CP47)</f>
        <v>0.16600000000000001</v>
      </c>
      <c r="CS46" s="1370"/>
      <c r="CT46" s="1370"/>
      <c r="CU46" s="952" t="s">
        <v>440</v>
      </c>
      <c r="CV46" s="978" t="s">
        <v>343</v>
      </c>
      <c r="CW46" s="670">
        <v>8.3000000000000004E-2</v>
      </c>
      <c r="CX46" s="887">
        <v>8.3000000000000004E-2</v>
      </c>
      <c r="CY46" s="1386">
        <f>SUM(CW46:CW47)</f>
        <v>0.16600000000000001</v>
      </c>
      <c r="CZ46" s="1378">
        <f>SUM(CX46:CX47)</f>
        <v>0.16600000000000001</v>
      </c>
      <c r="DA46" s="1370"/>
      <c r="DB46" s="1370"/>
      <c r="DC46" s="952" t="s">
        <v>498</v>
      </c>
      <c r="DD46" s="1059" t="s">
        <v>343</v>
      </c>
      <c r="DE46" s="677">
        <v>8.5000000000000006E-2</v>
      </c>
      <c r="DF46" s="887">
        <v>8.5000000000000006E-2</v>
      </c>
      <c r="DG46" s="1386">
        <f>SUM(DE46:DE47)</f>
        <v>0.17</v>
      </c>
      <c r="DH46" s="1378">
        <f>SUM(DF46:DF47)</f>
        <v>0.17</v>
      </c>
      <c r="DI46" s="1370"/>
      <c r="DJ46" s="1370"/>
      <c r="DK46" s="1065" t="s">
        <v>545</v>
      </c>
      <c r="DL46" s="978" t="s">
        <v>343</v>
      </c>
      <c r="DM46" s="193">
        <f t="shared" si="3"/>
        <v>0.5</v>
      </c>
      <c r="DN46" s="193" t="str">
        <f t="shared" si="4"/>
        <v>OK</v>
      </c>
      <c r="DO46" s="554">
        <f t="shared" si="0"/>
        <v>0</v>
      </c>
      <c r="DP46" s="555">
        <f t="shared" si="1"/>
        <v>0</v>
      </c>
      <c r="DQ46" s="742" t="e">
        <f t="shared" si="5"/>
        <v>#DIV/0!</v>
      </c>
      <c r="DR46" s="1316">
        <f>SUM(W46+AE46+AM46)</f>
        <v>0</v>
      </c>
      <c r="DS46" s="1316">
        <f>SUM(X46+AF46+AN46)</f>
        <v>0</v>
      </c>
      <c r="DT46" s="1322" t="e">
        <f>+DS46/DR46</f>
        <v>#DIV/0!</v>
      </c>
      <c r="DU46" s="1314"/>
      <c r="DV46" s="1314"/>
      <c r="DW46" s="1314"/>
      <c r="DX46" s="554">
        <f t="shared" si="6"/>
        <v>0</v>
      </c>
      <c r="DY46" s="555">
        <f t="shared" si="7"/>
        <v>0</v>
      </c>
      <c r="DZ46" s="742" t="e">
        <f t="shared" si="8"/>
        <v>#DIV/0!</v>
      </c>
      <c r="EA46" s="1316">
        <f>W46+AE46+AM46+AU46+BC46+BK46</f>
        <v>0</v>
      </c>
      <c r="EB46" s="1316">
        <f>X46+AF46+AN46+AV46+BD46+BL46</f>
        <v>0</v>
      </c>
      <c r="EC46" s="1322" t="e">
        <f>+EB46/EA46</f>
        <v>#DIV/0!</v>
      </c>
      <c r="ED46" s="1314"/>
      <c r="EE46" s="1314"/>
      <c r="EF46" s="1314"/>
      <c r="EG46" s="554">
        <f t="shared" si="9"/>
        <v>0.249</v>
      </c>
      <c r="EH46" s="555">
        <f t="shared" si="10"/>
        <v>0.249</v>
      </c>
      <c r="EI46" s="830">
        <f t="shared" si="11"/>
        <v>1</v>
      </c>
      <c r="EJ46" s="1316">
        <f>W46+AE46+AM46+AU46+BC46+BK46+BS46+CA46+CI46</f>
        <v>0.498</v>
      </c>
      <c r="EK46" s="1316">
        <f>X46+AF46+AN46+AV46+BD46+BL46+BT46+CB46+CJ46</f>
        <v>0.41500000000000004</v>
      </c>
      <c r="EL46" s="1322">
        <f>+EK46/EJ46</f>
        <v>0.83333333333333337</v>
      </c>
      <c r="EM46" s="1314"/>
      <c r="EN46" s="1314"/>
      <c r="EO46" s="1314"/>
      <c r="EP46" s="554">
        <f t="shared" si="12"/>
        <v>0.5</v>
      </c>
      <c r="EQ46" s="555">
        <f t="shared" si="13"/>
        <v>0.5</v>
      </c>
      <c r="ER46" s="830">
        <f t="shared" si="14"/>
        <v>1</v>
      </c>
      <c r="ES46" s="1316">
        <f>+W46+AE46+AM46+AU46+BC46+BK46+BS46+CA46+CI46+CQ46+CY46+DG46</f>
        <v>1</v>
      </c>
      <c r="ET46" s="1316">
        <f>+X46+AF46+AN46+AV46+BD46+BL46+BT46+CB46+CJ46+CR46+CZ46+DH46</f>
        <v>0.91700000000000015</v>
      </c>
      <c r="EU46" s="1322">
        <f>+ET46/ES46</f>
        <v>0.91700000000000015</v>
      </c>
      <c r="EV46" s="1314"/>
      <c r="EW46" s="1314"/>
      <c r="EX46" s="1314"/>
    </row>
    <row r="47" spans="1:222" ht="70.5" customHeight="1" thickBot="1" x14ac:dyDescent="0.3">
      <c r="A47" s="1518"/>
      <c r="B47" s="1941"/>
      <c r="C47" s="1943"/>
      <c r="D47" s="1812"/>
      <c r="E47" s="1815"/>
      <c r="F47" s="1815"/>
      <c r="G47" s="1815"/>
      <c r="H47" s="1877"/>
      <c r="I47" s="1880"/>
      <c r="J47" s="1890"/>
      <c r="K47" s="1892"/>
      <c r="L47" s="1894"/>
      <c r="M47" s="1844"/>
      <c r="N47" s="1844"/>
      <c r="O47" s="1847"/>
      <c r="P47" s="1849"/>
      <c r="Q47" s="1849"/>
      <c r="R47" s="1856"/>
      <c r="S47" s="406" t="s">
        <v>218</v>
      </c>
      <c r="T47" s="524">
        <v>0.5</v>
      </c>
      <c r="U47" s="331">
        <v>0</v>
      </c>
      <c r="V47" s="332"/>
      <c r="W47" s="1847"/>
      <c r="X47" s="1852"/>
      <c r="Y47" s="1371"/>
      <c r="Z47" s="1371"/>
      <c r="AA47" s="360"/>
      <c r="AB47" s="361"/>
      <c r="AC47" s="714">
        <v>0</v>
      </c>
      <c r="AD47" s="715">
        <v>0</v>
      </c>
      <c r="AE47" s="1426"/>
      <c r="AF47" s="1416"/>
      <c r="AG47" s="1371"/>
      <c r="AH47" s="1371"/>
      <c r="AI47" s="360"/>
      <c r="AJ47" s="371"/>
      <c r="AK47" s="632">
        <v>0</v>
      </c>
      <c r="AL47" s="608">
        <v>0</v>
      </c>
      <c r="AM47" s="1428"/>
      <c r="AN47" s="1431"/>
      <c r="AO47" s="1371"/>
      <c r="AP47" s="1371"/>
      <c r="AQ47" s="374"/>
      <c r="AR47" s="375"/>
      <c r="AS47" s="648">
        <v>0</v>
      </c>
      <c r="AT47" s="663">
        <v>0</v>
      </c>
      <c r="AU47" s="1399"/>
      <c r="AV47" s="1408"/>
      <c r="AW47" s="1371"/>
      <c r="AX47" s="1371"/>
      <c r="AY47" s="374"/>
      <c r="AZ47" s="375"/>
      <c r="BA47" s="671">
        <v>0</v>
      </c>
      <c r="BB47" s="663">
        <v>0</v>
      </c>
      <c r="BC47" s="1799"/>
      <c r="BD47" s="1801"/>
      <c r="BE47" s="1371"/>
      <c r="BF47" s="1371"/>
      <c r="BG47" s="374"/>
      <c r="BH47" s="375"/>
      <c r="BI47" s="648">
        <v>0</v>
      </c>
      <c r="BJ47" s="663">
        <v>0</v>
      </c>
      <c r="BK47" s="1399"/>
      <c r="BL47" s="1408"/>
      <c r="BM47" s="1371"/>
      <c r="BN47" s="1371"/>
      <c r="BO47" s="374"/>
      <c r="BP47" s="375"/>
      <c r="BQ47" s="671">
        <v>8.3000000000000004E-2</v>
      </c>
      <c r="BR47" s="888">
        <v>0</v>
      </c>
      <c r="BS47" s="1399"/>
      <c r="BT47" s="1401"/>
      <c r="BU47" s="1371"/>
      <c r="BV47" s="1371"/>
      <c r="BW47" s="906" t="s">
        <v>342</v>
      </c>
      <c r="BX47" s="911" t="s">
        <v>343</v>
      </c>
      <c r="BY47" s="671">
        <v>8.3000000000000004E-2</v>
      </c>
      <c r="BZ47" s="888">
        <v>8.3000000000000004E-2</v>
      </c>
      <c r="CA47" s="1399"/>
      <c r="CB47" s="1401"/>
      <c r="CC47" s="1371"/>
      <c r="CD47" s="1371"/>
      <c r="CE47" s="953" t="s">
        <v>342</v>
      </c>
      <c r="CF47" s="979" t="s">
        <v>343</v>
      </c>
      <c r="CG47" s="648">
        <v>8.3000000000000004E-2</v>
      </c>
      <c r="CH47" s="888">
        <v>8.3000000000000004E-2</v>
      </c>
      <c r="CI47" s="1399"/>
      <c r="CJ47" s="1401"/>
      <c r="CK47" s="1371"/>
      <c r="CL47" s="1371"/>
      <c r="CM47" s="953" t="s">
        <v>342</v>
      </c>
      <c r="CN47" s="979" t="s">
        <v>343</v>
      </c>
      <c r="CO47" s="671">
        <v>8.3000000000000004E-2</v>
      </c>
      <c r="CP47" s="888">
        <v>8.3000000000000004E-2</v>
      </c>
      <c r="CQ47" s="1399"/>
      <c r="CR47" s="1401"/>
      <c r="CS47" s="1371"/>
      <c r="CT47" s="1371"/>
      <c r="CU47" s="953" t="s">
        <v>435</v>
      </c>
      <c r="CV47" s="979" t="s">
        <v>343</v>
      </c>
      <c r="CW47" s="671">
        <v>8.3000000000000004E-2</v>
      </c>
      <c r="CX47" s="888">
        <v>8.3000000000000004E-2</v>
      </c>
      <c r="CY47" s="1387"/>
      <c r="CZ47" s="1379"/>
      <c r="DA47" s="1371"/>
      <c r="DB47" s="1371"/>
      <c r="DC47" s="953" t="s">
        <v>494</v>
      </c>
      <c r="DD47" s="1059" t="s">
        <v>343</v>
      </c>
      <c r="DE47" s="648">
        <v>8.5000000000000006E-2</v>
      </c>
      <c r="DF47" s="888">
        <v>8.5000000000000006E-2</v>
      </c>
      <c r="DG47" s="1387"/>
      <c r="DH47" s="1379"/>
      <c r="DI47" s="1371"/>
      <c r="DJ47" s="1371"/>
      <c r="DK47" s="1065" t="s">
        <v>546</v>
      </c>
      <c r="DL47" s="979" t="s">
        <v>343</v>
      </c>
      <c r="DM47" s="193">
        <f t="shared" si="3"/>
        <v>0.5</v>
      </c>
      <c r="DN47" s="193" t="str">
        <f t="shared" si="4"/>
        <v>OK</v>
      </c>
      <c r="DO47" s="559">
        <f t="shared" si="0"/>
        <v>0</v>
      </c>
      <c r="DP47" s="560">
        <f t="shared" si="1"/>
        <v>0</v>
      </c>
      <c r="DQ47" s="743" t="e">
        <f t="shared" si="5"/>
        <v>#DIV/0!</v>
      </c>
      <c r="DR47" s="1317"/>
      <c r="DS47" s="1317"/>
      <c r="DT47" s="1324"/>
      <c r="DU47" s="1315"/>
      <c r="DV47" s="1315"/>
      <c r="DW47" s="1315"/>
      <c r="DX47" s="559">
        <f t="shared" si="6"/>
        <v>0</v>
      </c>
      <c r="DY47" s="560">
        <f t="shared" si="7"/>
        <v>0</v>
      </c>
      <c r="DZ47" s="743" t="e">
        <f t="shared" si="8"/>
        <v>#DIV/0!</v>
      </c>
      <c r="EA47" s="1317"/>
      <c r="EB47" s="1317"/>
      <c r="EC47" s="1324"/>
      <c r="ED47" s="1315"/>
      <c r="EE47" s="1315"/>
      <c r="EF47" s="1315"/>
      <c r="EG47" s="559">
        <f t="shared" si="9"/>
        <v>0.249</v>
      </c>
      <c r="EH47" s="560">
        <f t="shared" si="10"/>
        <v>0.16600000000000001</v>
      </c>
      <c r="EI47" s="832">
        <f t="shared" si="11"/>
        <v>0.66666666666666674</v>
      </c>
      <c r="EJ47" s="1317"/>
      <c r="EK47" s="1317"/>
      <c r="EL47" s="1324"/>
      <c r="EM47" s="1315"/>
      <c r="EN47" s="1315"/>
      <c r="EO47" s="1315"/>
      <c r="EP47" s="559">
        <f t="shared" si="12"/>
        <v>0.5</v>
      </c>
      <c r="EQ47" s="560">
        <f t="shared" si="13"/>
        <v>0.41700000000000004</v>
      </c>
      <c r="ER47" s="832">
        <f t="shared" si="14"/>
        <v>0.83400000000000007</v>
      </c>
      <c r="ES47" s="1317"/>
      <c r="ET47" s="1317"/>
      <c r="EU47" s="1324"/>
      <c r="EV47" s="1315"/>
      <c r="EW47" s="1315"/>
      <c r="EX47" s="1315"/>
    </row>
    <row r="48" spans="1:222" ht="63" customHeight="1" thickBot="1" x14ac:dyDescent="0.3">
      <c r="A48" s="1518"/>
      <c r="B48" s="1941"/>
      <c r="C48" s="1943"/>
      <c r="D48" s="1948">
        <v>4</v>
      </c>
      <c r="E48" s="1945" t="s">
        <v>567</v>
      </c>
      <c r="F48" s="1945" t="s">
        <v>175</v>
      </c>
      <c r="G48" s="1967" t="s">
        <v>177</v>
      </c>
      <c r="H48" s="1972">
        <v>19000</v>
      </c>
      <c r="I48" s="1975">
        <v>0.15</v>
      </c>
      <c r="J48" s="380">
        <v>9</v>
      </c>
      <c r="K48" s="381" t="s">
        <v>186</v>
      </c>
      <c r="L48" s="382" t="s">
        <v>245</v>
      </c>
      <c r="M48" s="381" t="s">
        <v>254</v>
      </c>
      <c r="N48" s="381">
        <v>165</v>
      </c>
      <c r="O48" s="383" t="s">
        <v>256</v>
      </c>
      <c r="P48" s="384">
        <v>0.25</v>
      </c>
      <c r="Q48" s="384">
        <v>0.06</v>
      </c>
      <c r="R48" s="486">
        <v>45657</v>
      </c>
      <c r="S48" s="398" t="s">
        <v>225</v>
      </c>
      <c r="T48" s="525">
        <v>1</v>
      </c>
      <c r="U48" s="385">
        <v>0</v>
      </c>
      <c r="V48" s="386"/>
      <c r="W48" s="386">
        <f>+U48</f>
        <v>0</v>
      </c>
      <c r="X48" s="395">
        <f>+V48</f>
        <v>0</v>
      </c>
      <c r="Y48" s="1352">
        <f>+(W48*$P$48)+(W49*$P$49)+(W51*$P$51)</f>
        <v>0</v>
      </c>
      <c r="Z48" s="1352">
        <f>+(X48*$P$48)+(X49*$P$49)+(X51*$P$51)</f>
        <v>0</v>
      </c>
      <c r="AA48" s="407"/>
      <c r="AB48" s="411"/>
      <c r="AC48" s="716">
        <v>0</v>
      </c>
      <c r="AD48" s="717">
        <v>0</v>
      </c>
      <c r="AE48" s="717">
        <f>+AC48</f>
        <v>0</v>
      </c>
      <c r="AF48" s="718">
        <v>0</v>
      </c>
      <c r="AG48" s="1352">
        <f>+(AE48*$P$48)+(AE49*$P$49)+(AE51*$P$51)</f>
        <v>0</v>
      </c>
      <c r="AH48" s="1352">
        <f>+(AF48*$P$48)+(AF49*$P$49)+(AF51*$P$51)</f>
        <v>0</v>
      </c>
      <c r="AI48" s="407"/>
      <c r="AJ48" s="387"/>
      <c r="AK48" s="634">
        <v>0</v>
      </c>
      <c r="AL48" s="609">
        <v>0</v>
      </c>
      <c r="AM48" s="717">
        <f>+AK48</f>
        <v>0</v>
      </c>
      <c r="AN48" s="718">
        <v>0</v>
      </c>
      <c r="AO48" s="1352">
        <f>+(AM48*$P$48)+(AM49*$P$49)+(AM51*$P$51)</f>
        <v>0</v>
      </c>
      <c r="AP48" s="1352">
        <f>+(AN48*$P$48)+(AN49*$P$49)+(AN51*$P$51)</f>
        <v>0</v>
      </c>
      <c r="AQ48" s="407"/>
      <c r="AR48" s="387"/>
      <c r="AS48" s="649">
        <v>0</v>
      </c>
      <c r="AT48" s="609">
        <v>0</v>
      </c>
      <c r="AU48" s="717">
        <f>+AS48</f>
        <v>0</v>
      </c>
      <c r="AV48" s="718">
        <v>0</v>
      </c>
      <c r="AW48" s="1352">
        <f>+(AU48*$P$48)+(AU49*$P$49)+(AU51*$P$51)</f>
        <v>0</v>
      </c>
      <c r="AX48" s="1352">
        <f>+(AV48*$P$48)+(AV49*$P$49)+(AV51*$P$51)</f>
        <v>0</v>
      </c>
      <c r="AY48" s="407"/>
      <c r="AZ48" s="387"/>
      <c r="BA48" s="634">
        <v>0</v>
      </c>
      <c r="BB48" s="609">
        <v>0</v>
      </c>
      <c r="BC48" s="717">
        <f>+BA48</f>
        <v>0</v>
      </c>
      <c r="BD48" s="718">
        <v>0</v>
      </c>
      <c r="BE48" s="1352">
        <f>+(BC48*$P$48)+(BC49*$P$49)+(BC51*$P$51)</f>
        <v>0</v>
      </c>
      <c r="BF48" s="1352">
        <f>+(BD48*$P$48)+(BD49*$P$49)+(BD51*$P$51)</f>
        <v>0</v>
      </c>
      <c r="BG48" s="407"/>
      <c r="BH48" s="411"/>
      <c r="BI48" s="649">
        <v>0</v>
      </c>
      <c r="BJ48" s="609">
        <v>0</v>
      </c>
      <c r="BK48" s="717">
        <f>+BI48</f>
        <v>0</v>
      </c>
      <c r="BL48" s="718">
        <v>0</v>
      </c>
      <c r="BM48" s="1352">
        <f>+(BK48*$P$48)+(BK49*$P$49)+(BK51*$P$51)</f>
        <v>0</v>
      </c>
      <c r="BN48" s="1352">
        <f>+(BL48*$P$48)+(BL49*$P$49)+(BL51*$P$51)</f>
        <v>0</v>
      </c>
      <c r="BO48" s="407"/>
      <c r="BP48" s="387"/>
      <c r="BQ48" s="649">
        <v>0.1</v>
      </c>
      <c r="BR48" s="889">
        <v>0.1</v>
      </c>
      <c r="BS48" s="717">
        <f>+BQ48</f>
        <v>0.1</v>
      </c>
      <c r="BT48" s="864">
        <f>+BR48</f>
        <v>0.1</v>
      </c>
      <c r="BU48" s="1352">
        <f>+(BS48*$P$48)+(BS49*$P$49)+(BS51*$P$51)</f>
        <v>0.14950000000000002</v>
      </c>
      <c r="BV48" s="1352">
        <f>+(BT48*$P$48)+(BT49*$P$49)+(BT51*$P$51)</f>
        <v>0.10385</v>
      </c>
      <c r="BW48" s="380" t="s">
        <v>344</v>
      </c>
      <c r="BX48" s="918" t="s">
        <v>348</v>
      </c>
      <c r="BY48" s="649">
        <v>0.1</v>
      </c>
      <c r="BZ48" s="889">
        <v>0.1</v>
      </c>
      <c r="CA48" s="717">
        <f>+BY48</f>
        <v>0.1</v>
      </c>
      <c r="CB48" s="1000">
        <v>0</v>
      </c>
      <c r="CC48" s="1352">
        <f>+(CA48*$P$48)+(CA49*$P$49)+(CA51*$P$51)</f>
        <v>0.14950000000000002</v>
      </c>
      <c r="CD48" s="1352">
        <f>+(CB48*$P$48)+(CB49*$P$49)+(CB51*$P$51)</f>
        <v>0.1245</v>
      </c>
      <c r="CE48" s="954" t="s">
        <v>382</v>
      </c>
      <c r="CF48" s="980" t="s">
        <v>348</v>
      </c>
      <c r="CG48" s="634">
        <v>0.2</v>
      </c>
      <c r="CH48" s="889">
        <v>0.1</v>
      </c>
      <c r="CI48" s="717">
        <f>+CG48</f>
        <v>0.2</v>
      </c>
      <c r="CJ48" s="1000">
        <v>0</v>
      </c>
      <c r="CK48" s="1352">
        <f>+(CI48*$P$48)+(CI49*$P$49)+(CI51*$P$51)</f>
        <v>0.17450000000000002</v>
      </c>
      <c r="CL48" s="1352">
        <f>+(CJ48*$P$48)+(CJ49*$P$49)+(CJ51*$P$51)</f>
        <v>7.8850000000000003E-2</v>
      </c>
      <c r="CM48" s="954" t="s">
        <v>412</v>
      </c>
      <c r="CN48" s="980" t="s">
        <v>348</v>
      </c>
      <c r="CO48" s="649">
        <v>0.2</v>
      </c>
      <c r="CP48" s="889">
        <v>0.02</v>
      </c>
      <c r="CQ48" s="717">
        <f>+CO48</f>
        <v>0.2</v>
      </c>
      <c r="CR48" s="1000">
        <v>0</v>
      </c>
      <c r="CS48" s="1352">
        <f>+(CQ48*$P$48)+(CQ49*$P$49)+(CQ51*$P$51)</f>
        <v>0.17450000000000002</v>
      </c>
      <c r="CT48" s="1352">
        <f>+(CR48*$P$48)+(CR49*$P$49)+(CR51*$P$51)</f>
        <v>0.1245</v>
      </c>
      <c r="CU48" s="954" t="s">
        <v>441</v>
      </c>
      <c r="CV48" s="980" t="s">
        <v>348</v>
      </c>
      <c r="CW48" s="649">
        <v>0.2</v>
      </c>
      <c r="CX48" s="889">
        <v>0.2</v>
      </c>
      <c r="CY48" s="717">
        <f>+CW48</f>
        <v>0.2</v>
      </c>
      <c r="CZ48" s="718">
        <v>0</v>
      </c>
      <c r="DA48" s="1352">
        <f>+(CY48*$P$48)+(CY49*$P$49)+(CY51*$P$51)</f>
        <v>0.17750000000000002</v>
      </c>
      <c r="DB48" s="1352">
        <f>+(CZ48*$P$48)+(CZ49*$P$49)+(CZ51*$P$51)</f>
        <v>0.1275</v>
      </c>
      <c r="DC48" s="954" t="s">
        <v>499</v>
      </c>
      <c r="DD48" s="1080" t="s">
        <v>348</v>
      </c>
      <c r="DE48" s="634">
        <v>0.2</v>
      </c>
      <c r="DF48" s="889">
        <v>0.2</v>
      </c>
      <c r="DG48" s="717">
        <f>+DE48</f>
        <v>0.2</v>
      </c>
      <c r="DH48" s="718">
        <v>0</v>
      </c>
      <c r="DI48" s="1352">
        <f>+(DG48*$P$48)+(DG49*$P$49)+(DG51*$P$51)</f>
        <v>0.17450000000000002</v>
      </c>
      <c r="DJ48" s="1352">
        <f>+(DH48*$P$48)+(DH49*$P$49)+(DH51*$P$51)</f>
        <v>0.12395</v>
      </c>
      <c r="DK48" s="1041" t="s">
        <v>547</v>
      </c>
      <c r="DL48" s="980" t="s">
        <v>348</v>
      </c>
      <c r="DM48" s="193">
        <f t="shared" si="3"/>
        <v>1</v>
      </c>
      <c r="DN48" s="193" t="str">
        <f t="shared" si="4"/>
        <v>OK</v>
      </c>
      <c r="DO48" s="744">
        <f t="shared" si="0"/>
        <v>0</v>
      </c>
      <c r="DP48" s="581">
        <f t="shared" si="1"/>
        <v>0</v>
      </c>
      <c r="DQ48" s="745" t="e">
        <f t="shared" si="5"/>
        <v>#DIV/0!</v>
      </c>
      <c r="DR48" s="581">
        <f>SUM(W48+AE48+AM48)</f>
        <v>0</v>
      </c>
      <c r="DS48" s="581">
        <f>SUM(X48+AF48+AN48)</f>
        <v>0</v>
      </c>
      <c r="DT48" s="746" t="e">
        <f>+DS48/DR48</f>
        <v>#DIV/0!</v>
      </c>
      <c r="DU48" s="1313">
        <f>SUM(Y48+AG48+AO48)</f>
        <v>0</v>
      </c>
      <c r="DV48" s="1313">
        <f>SUM(Z48+AH48+AP48)</f>
        <v>0</v>
      </c>
      <c r="DW48" s="1313" t="e">
        <f>+DV48/DU48</f>
        <v>#DIV/0!</v>
      </c>
      <c r="DX48" s="580">
        <f t="shared" si="6"/>
        <v>0</v>
      </c>
      <c r="DY48" s="581">
        <f t="shared" si="7"/>
        <v>0</v>
      </c>
      <c r="DZ48" s="745" t="e">
        <f t="shared" si="8"/>
        <v>#DIV/0!</v>
      </c>
      <c r="EA48" s="581">
        <f>W48+AE48+AM48+AU48+BC48+BK48</f>
        <v>0</v>
      </c>
      <c r="EB48" s="581">
        <f>X48+AF48+AN48+AV48+BD48+BL48</f>
        <v>0</v>
      </c>
      <c r="EC48" s="746" t="e">
        <f>+EB48/EA48</f>
        <v>#DIV/0!</v>
      </c>
      <c r="ED48" s="1313">
        <f>Y48+AG48+AO48+AW48+BE48+BM48</f>
        <v>0</v>
      </c>
      <c r="EE48" s="1313">
        <f>Z48+AH48+AP48+AX48+BF48+BN48</f>
        <v>0</v>
      </c>
      <c r="EF48" s="1313" t="e">
        <f>+EE48/ED48</f>
        <v>#DIV/0!</v>
      </c>
      <c r="EG48" s="580">
        <f t="shared" si="9"/>
        <v>0.4</v>
      </c>
      <c r="EH48" s="581">
        <f t="shared" si="10"/>
        <v>0.30000000000000004</v>
      </c>
      <c r="EI48" s="833">
        <f t="shared" si="11"/>
        <v>0.75000000000000011</v>
      </c>
      <c r="EJ48" s="581">
        <f>W48+AE48+AM48+AU48+BC48+BK48+BS48+CA48+CI48</f>
        <v>0.4</v>
      </c>
      <c r="EK48" s="581">
        <f>X48+AF48+AN48+AV48+BD48+BL48+BT48+CB48+CJ48</f>
        <v>0.1</v>
      </c>
      <c r="EL48" s="746">
        <f>+EK48/EJ48</f>
        <v>0.25</v>
      </c>
      <c r="EM48" s="1313">
        <f>Y48+AG48+AO48+AW48+BE48+BM48+BU48+CC48+CK48</f>
        <v>0.47350000000000003</v>
      </c>
      <c r="EN48" s="1313">
        <f>Z48+AH48+AP48+AX48+BF48+BN48+BV48+CD48+CL48</f>
        <v>0.30720000000000003</v>
      </c>
      <c r="EO48" s="1313">
        <f>+EN48/EM48</f>
        <v>0.64878563885955653</v>
      </c>
      <c r="EP48" s="580">
        <f t="shared" si="12"/>
        <v>1</v>
      </c>
      <c r="EQ48" s="581">
        <f t="shared" si="13"/>
        <v>0.72</v>
      </c>
      <c r="ER48" s="833">
        <f t="shared" si="14"/>
        <v>0.72</v>
      </c>
      <c r="ES48" s="581">
        <f>+W48+AE48+AM48+AU48+BC48+BK48+BS48+CA48+CI48+CQ48+CY48+DG48</f>
        <v>1</v>
      </c>
      <c r="ET48" s="581">
        <f>+X48+AF48+AN48+AV48+BD48+BL48+BT48+CB48+CJ48+CR48+CZ48+DH48</f>
        <v>0.1</v>
      </c>
      <c r="EU48" s="746">
        <f>+ET48/ES48</f>
        <v>0.1</v>
      </c>
      <c r="EV48" s="1313">
        <f>Y48+AG48+AO48+AW48+BE48+BM48+BU48+CC48+CK48+CS48+DA48+DI48</f>
        <v>1</v>
      </c>
      <c r="EW48" s="1313">
        <f>Z48+AH48+AP48+AX48+BF48+BN48+BV48+CD48+CL48+CT48+DB48+DJ48</f>
        <v>0.68315000000000003</v>
      </c>
      <c r="EX48" s="1313">
        <f>+EW48/EV48</f>
        <v>0.68315000000000003</v>
      </c>
    </row>
    <row r="49" spans="1:154" ht="63" customHeight="1" x14ac:dyDescent="0.25">
      <c r="A49" s="1518"/>
      <c r="B49" s="1941"/>
      <c r="C49" s="1943"/>
      <c r="D49" s="1949"/>
      <c r="E49" s="1946"/>
      <c r="F49" s="1946"/>
      <c r="G49" s="1968"/>
      <c r="H49" s="1973"/>
      <c r="I49" s="1976"/>
      <c r="J49" s="1881">
        <v>10</v>
      </c>
      <c r="K49" s="1402" t="s">
        <v>185</v>
      </c>
      <c r="L49" s="1885" t="s">
        <v>246</v>
      </c>
      <c r="M49" s="1402" t="s">
        <v>177</v>
      </c>
      <c r="N49" s="1402">
        <v>20000</v>
      </c>
      <c r="O49" s="1402" t="s">
        <v>256</v>
      </c>
      <c r="P49" s="1980">
        <v>0.55000000000000004</v>
      </c>
      <c r="Q49" s="1980">
        <v>7.0000000000000007E-2</v>
      </c>
      <c r="R49" s="1984">
        <v>45657</v>
      </c>
      <c r="S49" s="399" t="s">
        <v>226</v>
      </c>
      <c r="T49" s="526">
        <v>0.5</v>
      </c>
      <c r="U49" s="388">
        <v>0</v>
      </c>
      <c r="V49" s="389"/>
      <c r="W49" s="1895">
        <f>SUM(U49:U50)</f>
        <v>0</v>
      </c>
      <c r="X49" s="1802">
        <f>SUM(V49:V50)</f>
        <v>0</v>
      </c>
      <c r="Y49" s="1353"/>
      <c r="Z49" s="1353"/>
      <c r="AA49" s="408"/>
      <c r="AB49" s="412"/>
      <c r="AC49" s="719">
        <v>0</v>
      </c>
      <c r="AD49" s="610">
        <v>0</v>
      </c>
      <c r="AE49" s="1345">
        <f>SUM(AC49:AC50)</f>
        <v>0</v>
      </c>
      <c r="AF49" s="1365">
        <f>SUM(AD49:AD50)</f>
        <v>0</v>
      </c>
      <c r="AG49" s="1353"/>
      <c r="AH49" s="1353"/>
      <c r="AI49" s="408"/>
      <c r="AJ49" s="390"/>
      <c r="AK49" s="635">
        <v>0</v>
      </c>
      <c r="AL49" s="610">
        <v>0</v>
      </c>
      <c r="AM49" s="1345">
        <f>SUM(AK49:AK50)</f>
        <v>0</v>
      </c>
      <c r="AN49" s="1365">
        <f>SUM(AL49:AL50)</f>
        <v>0</v>
      </c>
      <c r="AO49" s="1353"/>
      <c r="AP49" s="1353"/>
      <c r="AQ49" s="408"/>
      <c r="AR49" s="390"/>
      <c r="AS49" s="650">
        <v>0</v>
      </c>
      <c r="AT49" s="610">
        <v>0</v>
      </c>
      <c r="AU49" s="1345">
        <f>SUM(AS49:AS50)</f>
        <v>0</v>
      </c>
      <c r="AV49" s="1365">
        <f>SUM(AT49:AT50)</f>
        <v>0</v>
      </c>
      <c r="AW49" s="1353"/>
      <c r="AX49" s="1353"/>
      <c r="AY49" s="408"/>
      <c r="AZ49" s="390"/>
      <c r="BA49" s="635">
        <v>0</v>
      </c>
      <c r="BB49" s="610">
        <v>0</v>
      </c>
      <c r="BC49" s="1345">
        <f>SUM(BA49:BA50)</f>
        <v>0</v>
      </c>
      <c r="BD49" s="1365">
        <f>SUM(BB49:BB50)</f>
        <v>0</v>
      </c>
      <c r="BE49" s="1353"/>
      <c r="BF49" s="1353"/>
      <c r="BG49" s="408"/>
      <c r="BH49" s="412"/>
      <c r="BI49" s="650">
        <v>0</v>
      </c>
      <c r="BJ49" s="610">
        <v>0</v>
      </c>
      <c r="BK49" s="1345">
        <f>SUM(BI49:BI50)</f>
        <v>0</v>
      </c>
      <c r="BL49" s="1365">
        <f>SUM(BJ49:BJ50)</f>
        <v>0</v>
      </c>
      <c r="BM49" s="1353"/>
      <c r="BN49" s="1353"/>
      <c r="BO49" s="408"/>
      <c r="BP49" s="390"/>
      <c r="BQ49" s="650">
        <v>8.3000000000000004E-2</v>
      </c>
      <c r="BR49" s="890">
        <v>0</v>
      </c>
      <c r="BS49" s="1345">
        <f>SUM(BQ49:BQ50)</f>
        <v>0.16600000000000001</v>
      </c>
      <c r="BT49" s="1390">
        <f>SUM(BR49:BR50)</f>
        <v>8.3000000000000004E-2</v>
      </c>
      <c r="BU49" s="1353"/>
      <c r="BV49" s="1353"/>
      <c r="BW49" s="912" t="s">
        <v>342</v>
      </c>
      <c r="BX49" s="916" t="s">
        <v>332</v>
      </c>
      <c r="BY49" s="650">
        <v>8.3000000000000004E-2</v>
      </c>
      <c r="BZ49" s="890">
        <v>8.3000000000000004E-2</v>
      </c>
      <c r="CA49" s="1345">
        <f>SUM(BY49:BY50)</f>
        <v>0.16600000000000001</v>
      </c>
      <c r="CB49" s="1390">
        <f>SUM(BZ49:BZ50)</f>
        <v>0.16600000000000001</v>
      </c>
      <c r="CC49" s="1353"/>
      <c r="CD49" s="1353"/>
      <c r="CE49" s="955" t="s">
        <v>342</v>
      </c>
      <c r="CF49" s="981" t="s">
        <v>332</v>
      </c>
      <c r="CG49" s="635">
        <v>8.3000000000000004E-2</v>
      </c>
      <c r="CH49" s="890">
        <v>0</v>
      </c>
      <c r="CI49" s="1345">
        <f>SUM(CG49:CG50)</f>
        <v>0.16600000000000001</v>
      </c>
      <c r="CJ49" s="1390">
        <f>SUM(CH49:CH50)</f>
        <v>8.3000000000000004E-2</v>
      </c>
      <c r="CK49" s="1353"/>
      <c r="CL49" s="1353"/>
      <c r="CM49" s="955" t="s">
        <v>342</v>
      </c>
      <c r="CN49" s="981" t="s">
        <v>332</v>
      </c>
      <c r="CO49" s="650">
        <v>8.3000000000000004E-2</v>
      </c>
      <c r="CP49" s="890">
        <v>8.3000000000000004E-2</v>
      </c>
      <c r="CQ49" s="1345">
        <f>SUM(CO49:CO50)</f>
        <v>0.16600000000000001</v>
      </c>
      <c r="CR49" s="1390">
        <f>SUM(CP49:CP50)</f>
        <v>0.16600000000000001</v>
      </c>
      <c r="CS49" s="1353"/>
      <c r="CT49" s="1353"/>
      <c r="CU49" s="399" t="s">
        <v>455</v>
      </c>
      <c r="CV49" s="981" t="s">
        <v>456</v>
      </c>
      <c r="CW49" s="650">
        <v>8.5000000000000006E-2</v>
      </c>
      <c r="CX49" s="890">
        <v>8.5000000000000006E-2</v>
      </c>
      <c r="CY49" s="1345">
        <f>SUM(CW49:CW50)</f>
        <v>0.17</v>
      </c>
      <c r="CZ49" s="1365">
        <f>SUM(CX49:CX50)</f>
        <v>0.17</v>
      </c>
      <c r="DA49" s="1353"/>
      <c r="DB49" s="1353"/>
      <c r="DC49" s="399" t="s">
        <v>500</v>
      </c>
      <c r="DD49" s="1057" t="s">
        <v>456</v>
      </c>
      <c r="DE49" s="635">
        <v>8.3000000000000004E-2</v>
      </c>
      <c r="DF49" s="890">
        <v>8.3000000000000004E-2</v>
      </c>
      <c r="DG49" s="1345">
        <f>SUM(DE49:DE50)</f>
        <v>0.16600000000000001</v>
      </c>
      <c r="DH49" s="1365">
        <f>SUM(DF49:DF50)</f>
        <v>0.16500000000000001</v>
      </c>
      <c r="DI49" s="1353"/>
      <c r="DJ49" s="1353"/>
      <c r="DK49" s="1067" t="s">
        <v>548</v>
      </c>
      <c r="DL49" s="981" t="s">
        <v>456</v>
      </c>
      <c r="DM49" s="193">
        <f t="shared" si="3"/>
        <v>0.5</v>
      </c>
      <c r="DN49" s="193" t="str">
        <f t="shared" si="4"/>
        <v>OK</v>
      </c>
      <c r="DO49" s="554">
        <f t="shared" si="0"/>
        <v>0</v>
      </c>
      <c r="DP49" s="555">
        <f t="shared" si="1"/>
        <v>0</v>
      </c>
      <c r="DQ49" s="742" t="e">
        <f t="shared" si="5"/>
        <v>#DIV/0!</v>
      </c>
      <c r="DR49" s="1316">
        <f>SUM(W49+AE49+AM49)</f>
        <v>0</v>
      </c>
      <c r="DS49" s="1316">
        <f>SUM(X49+AF49+AN49)</f>
        <v>0</v>
      </c>
      <c r="DT49" s="1318" t="e">
        <f>+DS49/DR49</f>
        <v>#DIV/0!</v>
      </c>
      <c r="DU49" s="1314"/>
      <c r="DV49" s="1314"/>
      <c r="DW49" s="1314"/>
      <c r="DX49" s="564">
        <f t="shared" si="6"/>
        <v>0</v>
      </c>
      <c r="DY49" s="555">
        <f t="shared" si="7"/>
        <v>0</v>
      </c>
      <c r="DZ49" s="742" t="e">
        <f t="shared" si="8"/>
        <v>#DIV/0!</v>
      </c>
      <c r="EA49" s="1316">
        <f>W49+AE49+AM49+AU49+BC49+BK49</f>
        <v>0</v>
      </c>
      <c r="EB49" s="1316">
        <f>X49+AF49+AN49+AV49+BD49+BL49</f>
        <v>0</v>
      </c>
      <c r="EC49" s="1318" t="e">
        <f>+EB49/EA49</f>
        <v>#DIV/0!</v>
      </c>
      <c r="ED49" s="1314"/>
      <c r="EE49" s="1314"/>
      <c r="EF49" s="1314"/>
      <c r="EG49" s="564">
        <f t="shared" si="9"/>
        <v>0.249</v>
      </c>
      <c r="EH49" s="555">
        <f t="shared" si="10"/>
        <v>8.3000000000000004E-2</v>
      </c>
      <c r="EI49" s="830">
        <f t="shared" si="11"/>
        <v>0.33333333333333337</v>
      </c>
      <c r="EJ49" s="1316">
        <f>W49+AE49+AM49+AU49+BC49+BK49+BS49+CA49+CI49</f>
        <v>0.498</v>
      </c>
      <c r="EK49" s="1316">
        <f>X49+AF49+AN49+AV49+BD49+BL49+BT49+CB49+CJ49</f>
        <v>0.33200000000000002</v>
      </c>
      <c r="EL49" s="1318">
        <f>+EK49/EJ49</f>
        <v>0.66666666666666674</v>
      </c>
      <c r="EM49" s="1314"/>
      <c r="EN49" s="1314"/>
      <c r="EO49" s="1314"/>
      <c r="EP49" s="564">
        <f t="shared" si="12"/>
        <v>0.5</v>
      </c>
      <c r="EQ49" s="555">
        <f t="shared" si="13"/>
        <v>0.33400000000000002</v>
      </c>
      <c r="ER49" s="830">
        <f t="shared" si="14"/>
        <v>0.66800000000000004</v>
      </c>
      <c r="ES49" s="1316">
        <f>+W49+AE49+AM49+AU49+BC49+BK49+BS49+CA49+CI49+CQ49+CY49+DG49</f>
        <v>1</v>
      </c>
      <c r="ET49" s="1316">
        <f>+X49+AF49+AN49+AV49+BD49+BL49+BT49+CB49+CJ49+CR49+CZ49+DH49</f>
        <v>0.83300000000000007</v>
      </c>
      <c r="EU49" s="1318">
        <f>+ET49/ES49</f>
        <v>0.83300000000000007</v>
      </c>
      <c r="EV49" s="1314"/>
      <c r="EW49" s="1314"/>
      <c r="EX49" s="1314"/>
    </row>
    <row r="50" spans="1:154" ht="66" customHeight="1" thickBot="1" x14ac:dyDescent="0.3">
      <c r="A50" s="1518"/>
      <c r="B50" s="1941"/>
      <c r="C50" s="1943"/>
      <c r="D50" s="1949"/>
      <c r="E50" s="1946"/>
      <c r="F50" s="1946"/>
      <c r="G50" s="1968"/>
      <c r="H50" s="1973"/>
      <c r="I50" s="1976"/>
      <c r="J50" s="1882"/>
      <c r="K50" s="1403"/>
      <c r="L50" s="1886"/>
      <c r="M50" s="1403"/>
      <c r="N50" s="1403"/>
      <c r="O50" s="1403"/>
      <c r="P50" s="1981"/>
      <c r="Q50" s="1981"/>
      <c r="R50" s="1985"/>
      <c r="S50" s="400" t="s">
        <v>227</v>
      </c>
      <c r="T50" s="527">
        <v>0.5</v>
      </c>
      <c r="U50" s="396">
        <v>0</v>
      </c>
      <c r="V50" s="397"/>
      <c r="W50" s="1896"/>
      <c r="X50" s="1803"/>
      <c r="Y50" s="1353"/>
      <c r="Z50" s="1353"/>
      <c r="AA50" s="409"/>
      <c r="AB50" s="413"/>
      <c r="AC50" s="720">
        <v>0</v>
      </c>
      <c r="AD50" s="611">
        <v>0</v>
      </c>
      <c r="AE50" s="1346"/>
      <c r="AF50" s="1366"/>
      <c r="AG50" s="1353"/>
      <c r="AH50" s="1353"/>
      <c r="AI50" s="409"/>
      <c r="AJ50" s="391"/>
      <c r="AK50" s="636">
        <v>0</v>
      </c>
      <c r="AL50" s="611">
        <v>0</v>
      </c>
      <c r="AM50" s="1346"/>
      <c r="AN50" s="1366"/>
      <c r="AO50" s="1353"/>
      <c r="AP50" s="1353"/>
      <c r="AQ50" s="409"/>
      <c r="AR50" s="391"/>
      <c r="AS50" s="651">
        <v>0</v>
      </c>
      <c r="AT50" s="611">
        <v>0</v>
      </c>
      <c r="AU50" s="1346"/>
      <c r="AV50" s="1366"/>
      <c r="AW50" s="1353"/>
      <c r="AX50" s="1353"/>
      <c r="AY50" s="409"/>
      <c r="AZ50" s="391"/>
      <c r="BA50" s="636">
        <v>0</v>
      </c>
      <c r="BB50" s="611">
        <v>0</v>
      </c>
      <c r="BC50" s="1346"/>
      <c r="BD50" s="1366"/>
      <c r="BE50" s="1353"/>
      <c r="BF50" s="1353"/>
      <c r="BG50" s="409"/>
      <c r="BH50" s="413"/>
      <c r="BI50" s="651">
        <v>0</v>
      </c>
      <c r="BJ50" s="611">
        <v>0</v>
      </c>
      <c r="BK50" s="1346"/>
      <c r="BL50" s="1366"/>
      <c r="BM50" s="1353"/>
      <c r="BN50" s="1353"/>
      <c r="BO50" s="409"/>
      <c r="BP50" s="391"/>
      <c r="BQ50" s="651">
        <v>8.3000000000000004E-2</v>
      </c>
      <c r="BR50" s="891">
        <v>8.3000000000000004E-2</v>
      </c>
      <c r="BS50" s="1346"/>
      <c r="BT50" s="1391"/>
      <c r="BU50" s="1353"/>
      <c r="BV50" s="1353"/>
      <c r="BW50" s="913" t="s">
        <v>345</v>
      </c>
      <c r="BX50" s="919" t="s">
        <v>349</v>
      </c>
      <c r="BY50" s="651">
        <v>8.3000000000000004E-2</v>
      </c>
      <c r="BZ50" s="891">
        <v>8.3000000000000004E-2</v>
      </c>
      <c r="CA50" s="1346"/>
      <c r="CB50" s="1391"/>
      <c r="CC50" s="1353"/>
      <c r="CD50" s="1353"/>
      <c r="CE50" s="956" t="s">
        <v>392</v>
      </c>
      <c r="CF50" s="982" t="s">
        <v>349</v>
      </c>
      <c r="CG50" s="636">
        <v>8.3000000000000004E-2</v>
      </c>
      <c r="CH50" s="891">
        <v>8.3000000000000004E-2</v>
      </c>
      <c r="CI50" s="1346"/>
      <c r="CJ50" s="1391"/>
      <c r="CK50" s="1353"/>
      <c r="CL50" s="1353"/>
      <c r="CM50" s="956" t="s">
        <v>419</v>
      </c>
      <c r="CN50" s="982" t="s">
        <v>349</v>
      </c>
      <c r="CO50" s="651">
        <v>8.3000000000000004E-2</v>
      </c>
      <c r="CP50" s="891">
        <v>8.3000000000000004E-2</v>
      </c>
      <c r="CQ50" s="1346"/>
      <c r="CR50" s="1391"/>
      <c r="CS50" s="1353"/>
      <c r="CT50" s="1353"/>
      <c r="CU50" s="956" t="s">
        <v>457</v>
      </c>
      <c r="CV50" s="982" t="s">
        <v>349</v>
      </c>
      <c r="CW50" s="651">
        <v>8.5000000000000006E-2</v>
      </c>
      <c r="CX50" s="891">
        <v>8.5000000000000006E-2</v>
      </c>
      <c r="CY50" s="1346"/>
      <c r="CZ50" s="1366"/>
      <c r="DA50" s="1353"/>
      <c r="DB50" s="1353"/>
      <c r="DC50" s="956" t="s">
        <v>510</v>
      </c>
      <c r="DD50" s="1078" t="s">
        <v>349</v>
      </c>
      <c r="DE50" s="636">
        <v>8.3000000000000004E-2</v>
      </c>
      <c r="DF50" s="891">
        <v>8.2000000000000003E-2</v>
      </c>
      <c r="DG50" s="1346"/>
      <c r="DH50" s="1366"/>
      <c r="DI50" s="1353"/>
      <c r="DJ50" s="1353"/>
      <c r="DK50" s="1092" t="s">
        <v>549</v>
      </c>
      <c r="DL50" s="982" t="s">
        <v>349</v>
      </c>
      <c r="DM50" s="193">
        <f t="shared" si="3"/>
        <v>0.5</v>
      </c>
      <c r="DN50" s="193" t="str">
        <f t="shared" si="4"/>
        <v>OK</v>
      </c>
      <c r="DO50" s="559">
        <f t="shared" si="0"/>
        <v>0</v>
      </c>
      <c r="DP50" s="560">
        <f t="shared" si="1"/>
        <v>0</v>
      </c>
      <c r="DQ50" s="743" t="e">
        <f t="shared" si="5"/>
        <v>#DIV/0!</v>
      </c>
      <c r="DR50" s="1317"/>
      <c r="DS50" s="1317"/>
      <c r="DT50" s="1319"/>
      <c r="DU50" s="1314"/>
      <c r="DV50" s="1314"/>
      <c r="DW50" s="1314"/>
      <c r="DX50" s="566">
        <f t="shared" si="6"/>
        <v>0</v>
      </c>
      <c r="DY50" s="560">
        <f t="shared" si="7"/>
        <v>0</v>
      </c>
      <c r="DZ50" s="743" t="e">
        <f t="shared" si="8"/>
        <v>#DIV/0!</v>
      </c>
      <c r="EA50" s="1317"/>
      <c r="EB50" s="1317"/>
      <c r="EC50" s="1319"/>
      <c r="ED50" s="1314"/>
      <c r="EE50" s="1314"/>
      <c r="EF50" s="1314"/>
      <c r="EG50" s="566">
        <f t="shared" si="9"/>
        <v>0.249</v>
      </c>
      <c r="EH50" s="560">
        <f t="shared" si="10"/>
        <v>0.249</v>
      </c>
      <c r="EI50" s="832">
        <f t="shared" si="11"/>
        <v>1</v>
      </c>
      <c r="EJ50" s="1317"/>
      <c r="EK50" s="1317"/>
      <c r="EL50" s="1319"/>
      <c r="EM50" s="1314"/>
      <c r="EN50" s="1314"/>
      <c r="EO50" s="1314"/>
      <c r="EP50" s="566">
        <f t="shared" si="12"/>
        <v>0.5</v>
      </c>
      <c r="EQ50" s="560">
        <f t="shared" si="13"/>
        <v>0.49900000000000005</v>
      </c>
      <c r="ER50" s="832">
        <f t="shared" si="14"/>
        <v>0.99800000000000011</v>
      </c>
      <c r="ES50" s="1317"/>
      <c r="ET50" s="1317"/>
      <c r="EU50" s="1319"/>
      <c r="EV50" s="1314"/>
      <c r="EW50" s="1314"/>
      <c r="EX50" s="1314"/>
    </row>
    <row r="51" spans="1:154" ht="55.5" customHeight="1" x14ac:dyDescent="0.25">
      <c r="A51" s="1518"/>
      <c r="B51" s="1941"/>
      <c r="C51" s="1943"/>
      <c r="D51" s="1949"/>
      <c r="E51" s="1946"/>
      <c r="F51" s="1946"/>
      <c r="G51" s="1968"/>
      <c r="H51" s="1973"/>
      <c r="I51" s="1976"/>
      <c r="J51" s="1883">
        <v>11</v>
      </c>
      <c r="K51" s="1404" t="s">
        <v>244</v>
      </c>
      <c r="L51" s="1887" t="s">
        <v>247</v>
      </c>
      <c r="M51" s="1404" t="s">
        <v>178</v>
      </c>
      <c r="N51" s="1406">
        <v>1</v>
      </c>
      <c r="O51" s="1404" t="s">
        <v>257</v>
      </c>
      <c r="P51" s="1982">
        <v>0.2</v>
      </c>
      <c r="Q51" s="1982">
        <v>0.05</v>
      </c>
      <c r="R51" s="1986">
        <v>45657</v>
      </c>
      <c r="S51" s="415" t="s">
        <v>229</v>
      </c>
      <c r="T51" s="528">
        <v>0.5</v>
      </c>
      <c r="U51" s="392">
        <v>0</v>
      </c>
      <c r="V51" s="393"/>
      <c r="W51" s="1897">
        <f>SUM(U51:U52)</f>
        <v>0</v>
      </c>
      <c r="X51" s="1804">
        <f>SUM(V51:V52)</f>
        <v>0</v>
      </c>
      <c r="Y51" s="1353"/>
      <c r="Z51" s="1353"/>
      <c r="AA51" s="410"/>
      <c r="AB51" s="414"/>
      <c r="AC51" s="721">
        <v>0</v>
      </c>
      <c r="AD51" s="612">
        <v>0</v>
      </c>
      <c r="AE51" s="1343">
        <f>SUM(AC51:AC52)</f>
        <v>0</v>
      </c>
      <c r="AF51" s="1367">
        <f>SUM(AD51:AD52)</f>
        <v>0</v>
      </c>
      <c r="AG51" s="1353"/>
      <c r="AH51" s="1353"/>
      <c r="AI51" s="410"/>
      <c r="AJ51" s="394"/>
      <c r="AK51" s="637">
        <v>0</v>
      </c>
      <c r="AL51" s="612">
        <v>0</v>
      </c>
      <c r="AM51" s="1343">
        <f>SUM(AK51:AK52)</f>
        <v>0</v>
      </c>
      <c r="AN51" s="1367">
        <f>SUM(AL51:AL52)</f>
        <v>0</v>
      </c>
      <c r="AO51" s="1353"/>
      <c r="AP51" s="1353"/>
      <c r="AQ51" s="410"/>
      <c r="AR51" s="394"/>
      <c r="AS51" s="652">
        <v>0</v>
      </c>
      <c r="AT51" s="612">
        <v>0</v>
      </c>
      <c r="AU51" s="1343">
        <f>SUM(AS51:AS52)</f>
        <v>0</v>
      </c>
      <c r="AV51" s="1367">
        <f>SUM(AT51:AT52)</f>
        <v>0</v>
      </c>
      <c r="AW51" s="1353"/>
      <c r="AX51" s="1353"/>
      <c r="AY51" s="410"/>
      <c r="AZ51" s="394"/>
      <c r="BA51" s="637">
        <v>0</v>
      </c>
      <c r="BB51" s="612">
        <v>0</v>
      </c>
      <c r="BC51" s="1343">
        <f>SUM(BA51:BA52)</f>
        <v>0</v>
      </c>
      <c r="BD51" s="1367">
        <f>SUM(BB51:BB52)</f>
        <v>0</v>
      </c>
      <c r="BE51" s="1353"/>
      <c r="BF51" s="1353"/>
      <c r="BG51" s="410"/>
      <c r="BH51" s="414"/>
      <c r="BI51" s="652">
        <v>0</v>
      </c>
      <c r="BJ51" s="612">
        <v>0</v>
      </c>
      <c r="BK51" s="1343">
        <f>SUM(BI51:BI52)</f>
        <v>0</v>
      </c>
      <c r="BL51" s="1367">
        <f>SUM(BJ51:BJ52)</f>
        <v>0</v>
      </c>
      <c r="BM51" s="1353"/>
      <c r="BN51" s="1353"/>
      <c r="BO51" s="410"/>
      <c r="BP51" s="394"/>
      <c r="BQ51" s="652">
        <v>8.3000000000000004E-2</v>
      </c>
      <c r="BR51" s="892">
        <v>8.3000000000000004E-2</v>
      </c>
      <c r="BS51" s="1343">
        <f>SUM(BQ51:BQ52)</f>
        <v>0.16600000000000001</v>
      </c>
      <c r="BT51" s="1388">
        <f>SUM(BR51:BR52)</f>
        <v>0.16600000000000001</v>
      </c>
      <c r="BU51" s="1353"/>
      <c r="BV51" s="1353"/>
      <c r="BW51" s="914" t="s">
        <v>346</v>
      </c>
      <c r="BX51" s="917" t="s">
        <v>310</v>
      </c>
      <c r="BY51" s="652">
        <v>8.3000000000000004E-2</v>
      </c>
      <c r="BZ51" s="892">
        <v>8.3000000000000004E-2</v>
      </c>
      <c r="CA51" s="1343">
        <f>SUM(BY51:BY52)</f>
        <v>0.16600000000000001</v>
      </c>
      <c r="CB51" s="1388">
        <f>SUM(BZ51:BZ52)</f>
        <v>0.16600000000000001</v>
      </c>
      <c r="CC51" s="1353"/>
      <c r="CD51" s="1353"/>
      <c r="CE51" s="957" t="s">
        <v>383</v>
      </c>
      <c r="CF51" s="983" t="s">
        <v>310</v>
      </c>
      <c r="CG51" s="637">
        <v>8.3000000000000004E-2</v>
      </c>
      <c r="CH51" s="892">
        <v>8.3000000000000004E-2</v>
      </c>
      <c r="CI51" s="1343">
        <f>SUM(CG51:CG52)</f>
        <v>0.16600000000000001</v>
      </c>
      <c r="CJ51" s="1388">
        <f>SUM(CH51:CH52)</f>
        <v>0.16600000000000001</v>
      </c>
      <c r="CK51" s="1353"/>
      <c r="CL51" s="1353"/>
      <c r="CM51" s="957" t="s">
        <v>413</v>
      </c>
      <c r="CN51" s="983" t="s">
        <v>310</v>
      </c>
      <c r="CO51" s="652">
        <v>8.3000000000000004E-2</v>
      </c>
      <c r="CP51" s="892">
        <v>8.3000000000000004E-2</v>
      </c>
      <c r="CQ51" s="1343">
        <f>SUM(CO51:CO52)</f>
        <v>0.16600000000000001</v>
      </c>
      <c r="CR51" s="1388">
        <f>SUM(CP51:CP52)</f>
        <v>0.16600000000000001</v>
      </c>
      <c r="CS51" s="1353"/>
      <c r="CT51" s="1353"/>
      <c r="CU51" s="957" t="s">
        <v>442</v>
      </c>
      <c r="CV51" s="983" t="s">
        <v>310</v>
      </c>
      <c r="CW51" s="652">
        <v>8.5000000000000006E-2</v>
      </c>
      <c r="CX51" s="892">
        <v>8.5000000000000006E-2</v>
      </c>
      <c r="CY51" s="1343">
        <f>SUM(CW51:CW52)</f>
        <v>0.17</v>
      </c>
      <c r="CZ51" s="1367">
        <f>SUM(CX51:CX52)</f>
        <v>0.17</v>
      </c>
      <c r="DA51" s="1353"/>
      <c r="DB51" s="1353"/>
      <c r="DC51" s="957" t="s">
        <v>501</v>
      </c>
      <c r="DD51" s="1055" t="s">
        <v>310</v>
      </c>
      <c r="DE51" s="637">
        <v>8.3000000000000004E-2</v>
      </c>
      <c r="DF51" s="892">
        <v>8.3000000000000004E-2</v>
      </c>
      <c r="DG51" s="1343">
        <f>SUM(DE51:DE52)</f>
        <v>0.16600000000000001</v>
      </c>
      <c r="DH51" s="1367">
        <f>SUM(DF51:DF52)</f>
        <v>0.16600000000000001</v>
      </c>
      <c r="DI51" s="1353"/>
      <c r="DJ51" s="1353"/>
      <c r="DK51" s="1089" t="s">
        <v>550</v>
      </c>
      <c r="DL51" s="983" t="s">
        <v>310</v>
      </c>
      <c r="DM51" s="193">
        <f t="shared" si="3"/>
        <v>0.5</v>
      </c>
      <c r="DN51" s="193" t="str">
        <f t="shared" si="4"/>
        <v>OK</v>
      </c>
      <c r="DO51" s="554">
        <f t="shared" si="0"/>
        <v>0</v>
      </c>
      <c r="DP51" s="555">
        <f t="shared" si="1"/>
        <v>0</v>
      </c>
      <c r="DQ51" s="742" t="e">
        <f t="shared" si="5"/>
        <v>#DIV/0!</v>
      </c>
      <c r="DR51" s="1316">
        <f>SUM(W51+AE51+AM51)</f>
        <v>0</v>
      </c>
      <c r="DS51" s="1316">
        <f>SUM(X51+AF51+AN51)</f>
        <v>0</v>
      </c>
      <c r="DT51" s="1318" t="e">
        <f>+DS51/DR51</f>
        <v>#DIV/0!</v>
      </c>
      <c r="DU51" s="1314"/>
      <c r="DV51" s="1314"/>
      <c r="DW51" s="1314"/>
      <c r="DX51" s="564">
        <f t="shared" si="6"/>
        <v>0</v>
      </c>
      <c r="DY51" s="555">
        <f t="shared" si="7"/>
        <v>0</v>
      </c>
      <c r="DZ51" s="742" t="e">
        <f t="shared" si="8"/>
        <v>#DIV/0!</v>
      </c>
      <c r="EA51" s="1316">
        <f>W51+AE51+AM51+AU51+BC51+BK51</f>
        <v>0</v>
      </c>
      <c r="EB51" s="1316">
        <f>X51+AF51+AN51+AV51+BD51+BL51</f>
        <v>0</v>
      </c>
      <c r="EC51" s="1318" t="e">
        <f>+EB51/EA51</f>
        <v>#DIV/0!</v>
      </c>
      <c r="ED51" s="1314"/>
      <c r="EE51" s="1314"/>
      <c r="EF51" s="1314"/>
      <c r="EG51" s="564">
        <f t="shared" si="9"/>
        <v>0.249</v>
      </c>
      <c r="EH51" s="555">
        <f t="shared" si="10"/>
        <v>0.249</v>
      </c>
      <c r="EI51" s="830">
        <f t="shared" si="11"/>
        <v>1</v>
      </c>
      <c r="EJ51" s="1316">
        <f>W51+AE51+AM51+AU51+BC51+BK51+BS51+CA51+CI51</f>
        <v>0.498</v>
      </c>
      <c r="EK51" s="1316">
        <f>X51+AF51+AN51+AV51+BD51+BL51+BT51+CB51+CJ51</f>
        <v>0.498</v>
      </c>
      <c r="EL51" s="1318">
        <f>+EK51/EJ51</f>
        <v>1</v>
      </c>
      <c r="EM51" s="1314"/>
      <c r="EN51" s="1314"/>
      <c r="EO51" s="1314"/>
      <c r="EP51" s="564">
        <f t="shared" si="12"/>
        <v>0.5</v>
      </c>
      <c r="EQ51" s="555">
        <f t="shared" si="13"/>
        <v>0.5</v>
      </c>
      <c r="ER51" s="830">
        <f t="shared" si="14"/>
        <v>1</v>
      </c>
      <c r="ES51" s="1316">
        <f>+W51+AE51+AM51+AU51+BC51+BK51+BS51+CA51+CI51+CQ51+CY51+DG51</f>
        <v>1</v>
      </c>
      <c r="ET51" s="1316">
        <f>+X54+AF51+AN51+AV51+BD51+BL51+BT51+CB51+CJ51+CR51+CZ51+DH51</f>
        <v>1</v>
      </c>
      <c r="EU51" s="1318">
        <f>+ET51/ES51</f>
        <v>1</v>
      </c>
      <c r="EV51" s="1314"/>
      <c r="EW51" s="1314"/>
      <c r="EX51" s="1314"/>
    </row>
    <row r="52" spans="1:154" ht="38.25" customHeight="1" thickBot="1" x14ac:dyDescent="0.3">
      <c r="A52" s="1518"/>
      <c r="B52" s="1941"/>
      <c r="C52" s="1944"/>
      <c r="D52" s="1950"/>
      <c r="E52" s="1947"/>
      <c r="F52" s="1947"/>
      <c r="G52" s="1969"/>
      <c r="H52" s="1974"/>
      <c r="I52" s="1977"/>
      <c r="J52" s="1884"/>
      <c r="K52" s="1405"/>
      <c r="L52" s="1888"/>
      <c r="M52" s="1405"/>
      <c r="N52" s="1405"/>
      <c r="O52" s="1405"/>
      <c r="P52" s="1983"/>
      <c r="Q52" s="1983"/>
      <c r="R52" s="1987"/>
      <c r="S52" s="416" t="s">
        <v>228</v>
      </c>
      <c r="T52" s="529">
        <v>0.5</v>
      </c>
      <c r="U52" s="422">
        <v>0</v>
      </c>
      <c r="V52" s="423"/>
      <c r="W52" s="1898"/>
      <c r="X52" s="1805"/>
      <c r="Y52" s="1353"/>
      <c r="Z52" s="1353"/>
      <c r="AA52" s="424"/>
      <c r="AB52" s="425"/>
      <c r="AC52" s="722">
        <v>0</v>
      </c>
      <c r="AD52" s="723">
        <v>0</v>
      </c>
      <c r="AE52" s="1344"/>
      <c r="AF52" s="1368"/>
      <c r="AG52" s="1353"/>
      <c r="AH52" s="1353"/>
      <c r="AI52" s="424"/>
      <c r="AJ52" s="426"/>
      <c r="AK52" s="638">
        <v>0</v>
      </c>
      <c r="AL52" s="613">
        <v>0</v>
      </c>
      <c r="AM52" s="1344"/>
      <c r="AN52" s="1368"/>
      <c r="AO52" s="1353"/>
      <c r="AP52" s="1353"/>
      <c r="AQ52" s="424"/>
      <c r="AR52" s="426"/>
      <c r="AS52" s="653">
        <v>0</v>
      </c>
      <c r="AT52" s="613">
        <v>0</v>
      </c>
      <c r="AU52" s="1344"/>
      <c r="AV52" s="1368"/>
      <c r="AW52" s="1353"/>
      <c r="AX52" s="1353"/>
      <c r="AY52" s="424"/>
      <c r="AZ52" s="426"/>
      <c r="BA52" s="638">
        <v>0</v>
      </c>
      <c r="BB52" s="613">
        <v>0</v>
      </c>
      <c r="BC52" s="1344"/>
      <c r="BD52" s="1368"/>
      <c r="BE52" s="1353"/>
      <c r="BF52" s="1353"/>
      <c r="BG52" s="424"/>
      <c r="BH52" s="425"/>
      <c r="BI52" s="653">
        <v>0</v>
      </c>
      <c r="BJ52" s="613">
        <v>0</v>
      </c>
      <c r="BK52" s="1344"/>
      <c r="BL52" s="1368"/>
      <c r="BM52" s="1353"/>
      <c r="BN52" s="1353"/>
      <c r="BO52" s="424"/>
      <c r="BP52" s="426"/>
      <c r="BQ52" s="653">
        <v>8.3000000000000004E-2</v>
      </c>
      <c r="BR52" s="893">
        <v>8.3000000000000004E-2</v>
      </c>
      <c r="BS52" s="1344"/>
      <c r="BT52" s="1392"/>
      <c r="BU52" s="1353"/>
      <c r="BV52" s="1353"/>
      <c r="BW52" s="915" t="s">
        <v>347</v>
      </c>
      <c r="BX52" s="920" t="s">
        <v>350</v>
      </c>
      <c r="BY52" s="653">
        <v>8.3000000000000004E-2</v>
      </c>
      <c r="BZ52" s="893">
        <v>8.3000000000000004E-2</v>
      </c>
      <c r="CA52" s="1806"/>
      <c r="CB52" s="1389"/>
      <c r="CC52" s="1353"/>
      <c r="CD52" s="1353"/>
      <c r="CE52" s="958" t="s">
        <v>384</v>
      </c>
      <c r="CF52" s="984" t="s">
        <v>350</v>
      </c>
      <c r="CG52" s="638">
        <v>8.3000000000000004E-2</v>
      </c>
      <c r="CH52" s="893">
        <v>8.3000000000000004E-2</v>
      </c>
      <c r="CI52" s="1806"/>
      <c r="CJ52" s="1389"/>
      <c r="CK52" s="1353"/>
      <c r="CL52" s="1353"/>
      <c r="CM52" s="958" t="s">
        <v>414</v>
      </c>
      <c r="CN52" s="984" t="s">
        <v>350</v>
      </c>
      <c r="CO52" s="653">
        <v>8.3000000000000004E-2</v>
      </c>
      <c r="CP52" s="893">
        <v>8.3000000000000004E-2</v>
      </c>
      <c r="CQ52" s="1344"/>
      <c r="CR52" s="1392"/>
      <c r="CS52" s="1353"/>
      <c r="CT52" s="1353"/>
      <c r="CU52" s="958" t="s">
        <v>443</v>
      </c>
      <c r="CV52" s="984" t="s">
        <v>350</v>
      </c>
      <c r="CW52" s="653">
        <v>8.5000000000000006E-2</v>
      </c>
      <c r="CX52" s="893">
        <v>8.5000000000000006E-2</v>
      </c>
      <c r="CY52" s="1344"/>
      <c r="CZ52" s="1368"/>
      <c r="DA52" s="1353"/>
      <c r="DB52" s="1353"/>
      <c r="DC52" s="958" t="s">
        <v>502</v>
      </c>
      <c r="DD52" s="1076" t="s">
        <v>350</v>
      </c>
      <c r="DE52" s="638">
        <v>8.3000000000000004E-2</v>
      </c>
      <c r="DF52" s="893">
        <v>8.3000000000000004E-2</v>
      </c>
      <c r="DG52" s="1344"/>
      <c r="DH52" s="1368"/>
      <c r="DI52" s="1353"/>
      <c r="DJ52" s="1353"/>
      <c r="DK52" s="1038" t="s">
        <v>551</v>
      </c>
      <c r="DL52" s="984" t="s">
        <v>350</v>
      </c>
      <c r="DM52" s="193">
        <f t="shared" si="3"/>
        <v>0.5</v>
      </c>
      <c r="DN52" s="193" t="str">
        <f t="shared" si="4"/>
        <v>OK</v>
      </c>
      <c r="DO52" s="559">
        <f t="shared" si="0"/>
        <v>0</v>
      </c>
      <c r="DP52" s="560">
        <f t="shared" si="1"/>
        <v>0</v>
      </c>
      <c r="DQ52" s="743" t="e">
        <f t="shared" si="5"/>
        <v>#DIV/0!</v>
      </c>
      <c r="DR52" s="1317"/>
      <c r="DS52" s="1317"/>
      <c r="DT52" s="1319"/>
      <c r="DU52" s="1315"/>
      <c r="DV52" s="1315"/>
      <c r="DW52" s="1315"/>
      <c r="DX52" s="566">
        <f t="shared" si="6"/>
        <v>0</v>
      </c>
      <c r="DY52" s="560">
        <f t="shared" si="7"/>
        <v>0</v>
      </c>
      <c r="DZ52" s="743" t="e">
        <f t="shared" si="8"/>
        <v>#DIV/0!</v>
      </c>
      <c r="EA52" s="1317"/>
      <c r="EB52" s="1317"/>
      <c r="EC52" s="1319"/>
      <c r="ED52" s="1315"/>
      <c r="EE52" s="1315"/>
      <c r="EF52" s="1315"/>
      <c r="EG52" s="566">
        <f t="shared" si="9"/>
        <v>0.249</v>
      </c>
      <c r="EH52" s="560">
        <f t="shared" si="10"/>
        <v>0.249</v>
      </c>
      <c r="EI52" s="832">
        <f t="shared" si="11"/>
        <v>1</v>
      </c>
      <c r="EJ52" s="1317"/>
      <c r="EK52" s="1317"/>
      <c r="EL52" s="1319"/>
      <c r="EM52" s="1315"/>
      <c r="EN52" s="1315"/>
      <c r="EO52" s="1315"/>
      <c r="EP52" s="566">
        <f t="shared" si="12"/>
        <v>0.5</v>
      </c>
      <c r="EQ52" s="560">
        <f t="shared" si="13"/>
        <v>0.5</v>
      </c>
      <c r="ER52" s="832">
        <f t="shared" si="14"/>
        <v>1</v>
      </c>
      <c r="ES52" s="1317"/>
      <c r="ET52" s="1317"/>
      <c r="EU52" s="1319"/>
      <c r="EV52" s="1315"/>
      <c r="EW52" s="1315"/>
      <c r="EX52" s="1315"/>
    </row>
    <row r="53" spans="1:154" ht="60.75" customHeight="1" thickBot="1" x14ac:dyDescent="0.3">
      <c r="A53" s="1518"/>
      <c r="B53" s="1941"/>
      <c r="C53" s="1857" t="s">
        <v>167</v>
      </c>
      <c r="D53" s="1860">
        <v>5</v>
      </c>
      <c r="E53" s="1860" t="s">
        <v>166</v>
      </c>
      <c r="F53" s="1860" t="s">
        <v>266</v>
      </c>
      <c r="G53" s="1860" t="s">
        <v>267</v>
      </c>
      <c r="H53" s="1863" t="s">
        <v>568</v>
      </c>
      <c r="I53" s="1905">
        <v>0.2</v>
      </c>
      <c r="J53" s="1908">
        <v>12</v>
      </c>
      <c r="K53" s="1910" t="s">
        <v>187</v>
      </c>
      <c r="L53" s="1910" t="s">
        <v>248</v>
      </c>
      <c r="M53" s="1912" t="s">
        <v>177</v>
      </c>
      <c r="N53" s="1912">
        <v>563</v>
      </c>
      <c r="O53" s="1927" t="s">
        <v>258</v>
      </c>
      <c r="P53" s="1929">
        <v>0.2</v>
      </c>
      <c r="Q53" s="1929">
        <v>7.0000000000000007E-2</v>
      </c>
      <c r="R53" s="1931">
        <v>45657</v>
      </c>
      <c r="S53" s="427" t="s">
        <v>230</v>
      </c>
      <c r="T53" s="530">
        <v>0.5</v>
      </c>
      <c r="U53" s="428">
        <v>0</v>
      </c>
      <c r="V53" s="429"/>
      <c r="W53" s="1936">
        <f>SUM(U53:U54)</f>
        <v>0</v>
      </c>
      <c r="X53" s="1903">
        <f>SUM(V53:V54)</f>
        <v>0</v>
      </c>
      <c r="Y53" s="1335">
        <f>+(W53*$P$53)+(W55*$P$55)+(W56*$P$56)+(W57*$P$57)+(W58*$P$58)+(W61*$P$61)</f>
        <v>0</v>
      </c>
      <c r="Z53" s="1335">
        <f>+(X53*$P$53)+(X55*$P$55)+(X56*$P$56)+(X57*$P$57)+(X58*$P$58)+(X61*$P$61)</f>
        <v>0</v>
      </c>
      <c r="AA53" s="464"/>
      <c r="AB53" s="724"/>
      <c r="AC53" s="729">
        <v>0</v>
      </c>
      <c r="AD53" s="730">
        <v>0</v>
      </c>
      <c r="AE53" s="1347">
        <f>SUM(AC53:AC54)</f>
        <v>0</v>
      </c>
      <c r="AF53" s="1338">
        <f>SUM(AD53:AD54)</f>
        <v>0</v>
      </c>
      <c r="AG53" s="1335">
        <f>+(AE53*$P$53)+(AE55*$P$55)+(AE56*$P$56)+(AE57*$P$57)+(AE58*$P$58)+(AE61*$P$61)</f>
        <v>0</v>
      </c>
      <c r="AH53" s="1335">
        <f>+(AF53*$P$53)+(AF55*$P$55)+(AF56*$P$56)+(AF57*$P$57)+(AF58*$P$58)+(AF61*$P$61)</f>
        <v>0</v>
      </c>
      <c r="AI53" s="471"/>
      <c r="AJ53" s="430"/>
      <c r="AK53" s="639">
        <v>0</v>
      </c>
      <c r="AL53" s="614">
        <v>0</v>
      </c>
      <c r="AM53" s="1347">
        <f>SUM(AK53:AK54)</f>
        <v>0</v>
      </c>
      <c r="AN53" s="1338">
        <f>SUM(AL53:AL54)</f>
        <v>0</v>
      </c>
      <c r="AO53" s="1335">
        <f>+(AM53*$P$53)+(AM55*$P$55)+(AM56*$P$56)+(AM57*$P$57)+(AM58*$P$58)+(AM61*$P$61)</f>
        <v>0</v>
      </c>
      <c r="AP53" s="1335">
        <f>+(AN53*$P$53)+(AN55*$P$55)+(AN56*$P$56)+(AN57*$P$57)+(AN58*$P$58)+(AN61*$P$61)</f>
        <v>0</v>
      </c>
      <c r="AQ53" s="471"/>
      <c r="AR53" s="430"/>
      <c r="AS53" s="654">
        <v>0</v>
      </c>
      <c r="AT53" s="614">
        <v>0</v>
      </c>
      <c r="AU53" s="1347">
        <f>SUM(AS53:AS54)</f>
        <v>0</v>
      </c>
      <c r="AV53" s="1338">
        <f>SUM(AT53:AT54)</f>
        <v>0</v>
      </c>
      <c r="AW53" s="1335">
        <f>+(AU53*$P$53)+(AU55*$P$55)+(AU56*$P$56)+(AU57*$P$57)+(AU58*$P$58)+(AU61*$P$61)</f>
        <v>0</v>
      </c>
      <c r="AX53" s="1335">
        <f>+(AV53*$P$53)+(AV55*$P$55)+(AV56*$P$56)+(AV57*$P$57)+(AV58*$P$58)+(AV61*$P$61)</f>
        <v>0</v>
      </c>
      <c r="AY53" s="471"/>
      <c r="AZ53" s="430"/>
      <c r="BA53" s="639">
        <v>0</v>
      </c>
      <c r="BB53" s="614">
        <v>0</v>
      </c>
      <c r="BC53" s="1347">
        <f>SUM(BA53:BA54)</f>
        <v>0</v>
      </c>
      <c r="BD53" s="1338">
        <f>SUM(BB53:BB54)</f>
        <v>0</v>
      </c>
      <c r="BE53" s="1335">
        <f>+(BC53*$P$53)+(BC55*$P$55)+(BC56*$P$56)+(BC57*$P$57)+(BC58*$P$58)+(BC61*$P$61)</f>
        <v>0</v>
      </c>
      <c r="BF53" s="1335">
        <f>+(BD53*$P$53)+(BD55*$P$55)+(BD56*$P$56)+(BD57*$P$57)+(BD58*$P$58)+(BD61*$P$61)</f>
        <v>0</v>
      </c>
      <c r="BG53" s="471"/>
      <c r="BH53" s="430"/>
      <c r="BI53" s="654">
        <v>0</v>
      </c>
      <c r="BJ53" s="614">
        <v>0</v>
      </c>
      <c r="BK53" s="1347">
        <f>SUM(BI53:BI54)</f>
        <v>0</v>
      </c>
      <c r="BL53" s="1338">
        <f>SUM(BJ53:BJ54)</f>
        <v>0</v>
      </c>
      <c r="BM53" s="1335">
        <f>+(BK53*$P$53)+(BK55*$P$55)+(BK56*$P$56)+(BK57*$P$57)+(BK58*$P$58)+(BK61*$P$61)</f>
        <v>0</v>
      </c>
      <c r="BN53" s="1335">
        <f>+(BL53*$P$53)+(BL55*$P$55)+(BL56*$P$56)+(BL57*$P$57)+(BL58*$P$58)+(BL61*$P$61)</f>
        <v>0</v>
      </c>
      <c r="BO53" s="471"/>
      <c r="BP53" s="430"/>
      <c r="BQ53" s="654">
        <v>0.1</v>
      </c>
      <c r="BR53" s="894">
        <v>0</v>
      </c>
      <c r="BS53" s="1347">
        <f>SUM(BQ53:BQ54)</f>
        <v>0.1</v>
      </c>
      <c r="BT53" s="1354">
        <f>SUM(BR53:BR54)</f>
        <v>0</v>
      </c>
      <c r="BU53" s="1335">
        <f>+(BS53*$P$53)+(BS55*$P$55)+(BS56*$P$56)+(BS57*$P$57)+(BS58*$P$58)+(BS61*$P$61)</f>
        <v>0.10000000000000002</v>
      </c>
      <c r="BV53" s="1335">
        <f>+(BT53*$P$53)+(BT55*$P$55)+(BT56*$P$56)+(BT57*$P$57)+(BT58*$P$58)+(BT61*$P$61)</f>
        <v>8.0000000000000016E-2</v>
      </c>
      <c r="BW53" s="925" t="s">
        <v>342</v>
      </c>
      <c r="BX53" s="928" t="s">
        <v>332</v>
      </c>
      <c r="BY53" s="654">
        <v>0</v>
      </c>
      <c r="BZ53" s="894">
        <v>0</v>
      </c>
      <c r="CA53" s="1361">
        <f>SUM(BY53:BY54)</f>
        <v>0</v>
      </c>
      <c r="CB53" s="1359">
        <f>SUM(BZ53:BZ54)</f>
        <v>0</v>
      </c>
      <c r="CC53" s="1335">
        <f>+(CA53*$P$53)+(CA55*$P$55)+(CA56*$P$56)+(CA57*$P$57)+(CA58*$P$58)+(CA61*$P$61)</f>
        <v>0</v>
      </c>
      <c r="CD53" s="1335">
        <f>+(CB53*$P$53)+(CB55*$P$55)+(CB56*$P$56)+(CB57*$P$57)+(CB58*$P$58)+(CB61*$P$61)</f>
        <v>0</v>
      </c>
      <c r="CE53" s="959" t="s">
        <v>356</v>
      </c>
      <c r="CF53" s="985" t="s">
        <v>332</v>
      </c>
      <c r="CG53" s="966">
        <v>0.1</v>
      </c>
      <c r="CH53" s="1003">
        <v>0</v>
      </c>
      <c r="CI53" s="1347">
        <f>SUM(CG53:CG54)</f>
        <v>0.2</v>
      </c>
      <c r="CJ53" s="1354">
        <f>SUM(CH53:CH54)</f>
        <v>0</v>
      </c>
      <c r="CK53" s="1335">
        <f>+(CI53*$P$53)+(CI55*$P$55)+(CI56*$P$56)+(CI57*$P$57)+(CI58*$P$58)+(CI61*$P$61)</f>
        <v>0.22000000000000003</v>
      </c>
      <c r="CL53" s="1335">
        <f>+(CJ53*$P$53)+(CJ55*$P$55)+(CJ56*$P$56)+(CJ57*$P$57)+(CJ58*$P$58)+(CJ61*$P$61)</f>
        <v>2.0000000000000004E-2</v>
      </c>
      <c r="CM53" s="959" t="s">
        <v>356</v>
      </c>
      <c r="CN53" s="985" t="s">
        <v>332</v>
      </c>
      <c r="CO53" s="729">
        <v>0.1</v>
      </c>
      <c r="CP53" s="1003">
        <v>0.25</v>
      </c>
      <c r="CQ53" s="1347">
        <f>SUM(CO53:CO54)</f>
        <v>0.23</v>
      </c>
      <c r="CR53" s="1354">
        <f>SUM(CP53:CP54)</f>
        <v>0.5</v>
      </c>
      <c r="CS53" s="1335">
        <f>+(CQ53*$P$53)+(CQ55*$P$55)+(CQ56*$P$56)+(CQ57*$P$57)+(CQ58*$P$58)+(CQ61*$P$61)</f>
        <v>0.22600000000000003</v>
      </c>
      <c r="CT53" s="1335">
        <f>+(CR53*$P$53)+(CR55*$P$55)+(CR56*$P$56)+(CR57*$P$57)+(CR58*$P$58)+(CR61*$P$61)</f>
        <v>0.4</v>
      </c>
      <c r="CU53" s="427" t="s">
        <v>458</v>
      </c>
      <c r="CV53" s="985" t="s">
        <v>461</v>
      </c>
      <c r="CW53" s="729">
        <v>0.1</v>
      </c>
      <c r="CX53" s="1003">
        <v>0.1</v>
      </c>
      <c r="CY53" s="1347">
        <f>SUM(CW53:CW54)</f>
        <v>0.23</v>
      </c>
      <c r="CZ53" s="1338">
        <f>SUM(CX53:CX54)</f>
        <v>0.23</v>
      </c>
      <c r="DA53" s="1335">
        <f>+(CY53*$P$53)+(CY55*$P$55)+(CY56*$P$56)+(CY57*$P$57)+(CY58*$P$58)+(CY61*$P$61)</f>
        <v>0.22600000000000003</v>
      </c>
      <c r="DB53" s="1335">
        <f>+(CZ53*$P$53)+(CZ55*$P$55)+(CZ56*$P$56)+(CZ57*$P$57)+(CZ58*$P$58)+(CZ61*$P$61)</f>
        <v>0.22600000000000003</v>
      </c>
      <c r="DC53" s="1029" t="s">
        <v>458</v>
      </c>
      <c r="DD53" s="1053" t="s">
        <v>461</v>
      </c>
      <c r="DE53" s="966">
        <v>0.1</v>
      </c>
      <c r="DF53" s="1003">
        <v>0.1</v>
      </c>
      <c r="DG53" s="1347">
        <f>SUM(DE53:DE54)</f>
        <v>0.24000000000000002</v>
      </c>
      <c r="DH53" s="1338">
        <f>SUM(DF53:DF54)</f>
        <v>0.24000000000000002</v>
      </c>
      <c r="DI53" s="1335">
        <f>+(DG53*$P$53)+(DG55*$P$55)+(DG56*$P$56)+(DG57*$P$57)+(DG58*$P$58)+(DG61*$P$61)</f>
        <v>0.22800000000000004</v>
      </c>
      <c r="DJ53" s="1335">
        <f>+(DH53*$P$53)+(DH55*$P$55)+(DH56*$P$56)+(DH57*$P$57)+(DH58*$P$58)+(DH61*$P$61)</f>
        <v>0.22800000000000004</v>
      </c>
      <c r="DK53" s="1028" t="s">
        <v>552</v>
      </c>
      <c r="DL53" s="985" t="s">
        <v>461</v>
      </c>
      <c r="DM53" s="193">
        <f t="shared" si="3"/>
        <v>0.5</v>
      </c>
      <c r="DN53" s="193" t="str">
        <f t="shared" si="4"/>
        <v>OK</v>
      </c>
      <c r="DO53" s="554">
        <f t="shared" si="0"/>
        <v>0</v>
      </c>
      <c r="DP53" s="555">
        <f t="shared" si="1"/>
        <v>0</v>
      </c>
      <c r="DQ53" s="742" t="e">
        <f t="shared" si="5"/>
        <v>#DIV/0!</v>
      </c>
      <c r="DR53" s="1316">
        <f>SUM(W53+AE53+AM53)</f>
        <v>0</v>
      </c>
      <c r="DS53" s="1316">
        <f>SUM(X53+AF53+AN53)</f>
        <v>0</v>
      </c>
      <c r="DT53" s="1318" t="e">
        <f>+DS53/DR53</f>
        <v>#DIV/0!</v>
      </c>
      <c r="DU53" s="1313">
        <f>SUM(Y53+AG53+AO53)</f>
        <v>0</v>
      </c>
      <c r="DV53" s="1313">
        <f>SUM(Z53+AH53+AP53)</f>
        <v>0</v>
      </c>
      <c r="DW53" s="1313" t="e">
        <f>+DV53/DU53</f>
        <v>#DIV/0!</v>
      </c>
      <c r="DX53" s="564">
        <f t="shared" si="6"/>
        <v>0</v>
      </c>
      <c r="DY53" s="555">
        <f t="shared" si="7"/>
        <v>0</v>
      </c>
      <c r="DZ53" s="742" t="e">
        <f t="shared" si="8"/>
        <v>#DIV/0!</v>
      </c>
      <c r="EA53" s="1316">
        <f>W53+AE53+AM53+AU53+BC53+BK53</f>
        <v>0</v>
      </c>
      <c r="EB53" s="1316">
        <f>X53+AF53+AN53+AV53+BD53+BL53</f>
        <v>0</v>
      </c>
      <c r="EC53" s="1318" t="e">
        <f>+EB53/EA53</f>
        <v>#DIV/0!</v>
      </c>
      <c r="ED53" s="1313">
        <f>Y52+AG53+AO53+AW53+BE53+BM53</f>
        <v>0</v>
      </c>
      <c r="EE53" s="1313">
        <f>Z52+AH53+AP53+AX53+BF53+BN53</f>
        <v>0</v>
      </c>
      <c r="EF53" s="1313" t="e">
        <f>+EE53/ED53</f>
        <v>#DIV/0!</v>
      </c>
      <c r="EG53" s="564">
        <f t="shared" si="9"/>
        <v>0.2</v>
      </c>
      <c r="EH53" s="555">
        <f t="shared" si="10"/>
        <v>0</v>
      </c>
      <c r="EI53" s="830">
        <f t="shared" si="11"/>
        <v>0</v>
      </c>
      <c r="EJ53" s="1316">
        <f>W53+AE53+AM53+AU53+BC53+BK53+BS53+CA53+CI53</f>
        <v>0.30000000000000004</v>
      </c>
      <c r="EK53" s="1316">
        <f>X53+AF53+AN53+AV53+BD53+BL53+BT53+CB53+CJ53</f>
        <v>0</v>
      </c>
      <c r="EL53" s="1318">
        <f>+EK53/EJ53</f>
        <v>0</v>
      </c>
      <c r="EM53" s="1313">
        <f>Y53+AG53+AO53+AW53+BE53+BM53+BU53+CC53+CK53</f>
        <v>0.32000000000000006</v>
      </c>
      <c r="EN53" s="1313">
        <f>Z53+AH53+AP53+AX53+BF53+BN53+BV53+CD53+CL53</f>
        <v>0.10000000000000002</v>
      </c>
      <c r="EO53" s="1313">
        <f>+EN53/EM53</f>
        <v>0.3125</v>
      </c>
      <c r="EP53" s="564">
        <f t="shared" si="12"/>
        <v>0.5</v>
      </c>
      <c r="EQ53" s="555">
        <f t="shared" si="13"/>
        <v>0.44999999999999996</v>
      </c>
      <c r="ER53" s="830">
        <f t="shared" si="14"/>
        <v>0.89999999999999991</v>
      </c>
      <c r="ES53" s="1316">
        <f>+W53+AE53+AM53+AU53+BC53+BK53+BS53+CA53+CI53+CQ53+CY53+DG53</f>
        <v>1</v>
      </c>
      <c r="ET53" s="1316">
        <f>+X53+AF53+AN53+AV53+BD53+BL53+BT53+CB53+CJ53+CR53+CZ53+DH53</f>
        <v>0.97</v>
      </c>
      <c r="EU53" s="1318">
        <f>+ET53/ES53</f>
        <v>0.97</v>
      </c>
      <c r="EV53" s="1313">
        <f>Y53+AG53+AO53+AW53+BE53+BM53+BU53+CC53+CK53+CS53+DA53+DI53</f>
        <v>1</v>
      </c>
      <c r="EW53" s="1313">
        <f>Z53+AH53+AP53+AX53+BF53+BN53+BV53+CD53+CL53+CT53+DB53+DJ53</f>
        <v>0.95399999999999996</v>
      </c>
      <c r="EX53" s="1313">
        <f>+EW53/EV53</f>
        <v>0.95399999999999996</v>
      </c>
    </row>
    <row r="54" spans="1:154" ht="58.5" customHeight="1" thickBot="1" x14ac:dyDescent="0.3">
      <c r="A54" s="1518"/>
      <c r="B54" s="1941"/>
      <c r="C54" s="1858"/>
      <c r="D54" s="1861"/>
      <c r="E54" s="1861"/>
      <c r="F54" s="1861"/>
      <c r="G54" s="1861"/>
      <c r="H54" s="1864"/>
      <c r="I54" s="1906"/>
      <c r="J54" s="1909"/>
      <c r="K54" s="1911"/>
      <c r="L54" s="1911"/>
      <c r="M54" s="1913"/>
      <c r="N54" s="1913"/>
      <c r="O54" s="1928"/>
      <c r="P54" s="1930"/>
      <c r="Q54" s="1930"/>
      <c r="R54" s="1932"/>
      <c r="S54" s="431" t="s">
        <v>231</v>
      </c>
      <c r="T54" s="531">
        <v>0.5</v>
      </c>
      <c r="U54" s="432">
        <v>0</v>
      </c>
      <c r="V54" s="433"/>
      <c r="W54" s="1937"/>
      <c r="X54" s="1904"/>
      <c r="Y54" s="1336"/>
      <c r="Z54" s="1336"/>
      <c r="AA54" s="465"/>
      <c r="AB54" s="725"/>
      <c r="AC54" s="731">
        <v>0</v>
      </c>
      <c r="AD54" s="615">
        <v>0</v>
      </c>
      <c r="AE54" s="1348"/>
      <c r="AF54" s="1339"/>
      <c r="AG54" s="1336"/>
      <c r="AH54" s="1336"/>
      <c r="AI54" s="472"/>
      <c r="AJ54" s="434"/>
      <c r="AK54" s="640">
        <v>0</v>
      </c>
      <c r="AL54" s="615">
        <v>0</v>
      </c>
      <c r="AM54" s="1348"/>
      <c r="AN54" s="1339"/>
      <c r="AO54" s="1336"/>
      <c r="AP54" s="1336"/>
      <c r="AQ54" s="472"/>
      <c r="AR54" s="434"/>
      <c r="AS54" s="655">
        <v>0</v>
      </c>
      <c r="AT54" s="615">
        <v>0</v>
      </c>
      <c r="AU54" s="1348"/>
      <c r="AV54" s="1339"/>
      <c r="AW54" s="1336"/>
      <c r="AX54" s="1336"/>
      <c r="AY54" s="472"/>
      <c r="AZ54" s="434"/>
      <c r="BA54" s="640">
        <v>0</v>
      </c>
      <c r="BB54" s="615">
        <v>0</v>
      </c>
      <c r="BC54" s="1348"/>
      <c r="BD54" s="1339"/>
      <c r="BE54" s="1336"/>
      <c r="BF54" s="1336"/>
      <c r="BG54" s="472"/>
      <c r="BH54" s="434"/>
      <c r="BI54" s="655">
        <v>0</v>
      </c>
      <c r="BJ54" s="615">
        <v>0</v>
      </c>
      <c r="BK54" s="1348"/>
      <c r="BL54" s="1339"/>
      <c r="BM54" s="1336"/>
      <c r="BN54" s="1336"/>
      <c r="BO54" s="472"/>
      <c r="BP54" s="434"/>
      <c r="BQ54" s="655">
        <v>0</v>
      </c>
      <c r="BR54" s="895">
        <v>0</v>
      </c>
      <c r="BS54" s="1348"/>
      <c r="BT54" s="1355"/>
      <c r="BU54" s="1336"/>
      <c r="BV54" s="1336"/>
      <c r="BW54" s="926" t="s">
        <v>356</v>
      </c>
      <c r="BX54" s="929" t="s">
        <v>332</v>
      </c>
      <c r="BY54" s="655">
        <v>0</v>
      </c>
      <c r="BZ54" s="895">
        <v>0</v>
      </c>
      <c r="CA54" s="1348"/>
      <c r="CB54" s="1360"/>
      <c r="CC54" s="1336"/>
      <c r="CD54" s="1336"/>
      <c r="CE54" s="960" t="s">
        <v>356</v>
      </c>
      <c r="CF54" s="986" t="s">
        <v>332</v>
      </c>
      <c r="CG54" s="640">
        <v>0.1</v>
      </c>
      <c r="CH54" s="895">
        <v>0</v>
      </c>
      <c r="CI54" s="1348"/>
      <c r="CJ54" s="1355"/>
      <c r="CK54" s="1336"/>
      <c r="CL54" s="1336"/>
      <c r="CM54" s="960" t="s">
        <v>356</v>
      </c>
      <c r="CN54" s="986" t="s">
        <v>332</v>
      </c>
      <c r="CO54" s="731">
        <v>0.13</v>
      </c>
      <c r="CP54" s="895">
        <v>0.25</v>
      </c>
      <c r="CQ54" s="1348"/>
      <c r="CR54" s="1355"/>
      <c r="CS54" s="1336"/>
      <c r="CT54" s="1336"/>
      <c r="CU54" s="431" t="s">
        <v>459</v>
      </c>
      <c r="CV54" s="985" t="s">
        <v>461</v>
      </c>
      <c r="CW54" s="731">
        <v>0.13</v>
      </c>
      <c r="CX54" s="895">
        <v>0.13</v>
      </c>
      <c r="CY54" s="1348"/>
      <c r="CZ54" s="1339"/>
      <c r="DA54" s="1336"/>
      <c r="DB54" s="1336"/>
      <c r="DC54" s="1032" t="s">
        <v>511</v>
      </c>
      <c r="DD54" s="1053" t="s">
        <v>461</v>
      </c>
      <c r="DE54" s="640">
        <v>0.14000000000000001</v>
      </c>
      <c r="DF54" s="895">
        <v>0.14000000000000001</v>
      </c>
      <c r="DG54" s="1348"/>
      <c r="DH54" s="1339"/>
      <c r="DI54" s="1336"/>
      <c r="DJ54" s="1336"/>
      <c r="DK54" s="1070" t="s">
        <v>553</v>
      </c>
      <c r="DL54" s="985" t="s">
        <v>461</v>
      </c>
      <c r="DM54" s="193">
        <f t="shared" si="3"/>
        <v>0.5</v>
      </c>
      <c r="DN54" s="193" t="str">
        <f t="shared" si="4"/>
        <v>OK</v>
      </c>
      <c r="DO54" s="559">
        <f t="shared" si="0"/>
        <v>0</v>
      </c>
      <c r="DP54" s="560">
        <f t="shared" si="1"/>
        <v>0</v>
      </c>
      <c r="DQ54" s="743" t="e">
        <f t="shared" si="5"/>
        <v>#DIV/0!</v>
      </c>
      <c r="DR54" s="1317"/>
      <c r="DS54" s="1317"/>
      <c r="DT54" s="1319"/>
      <c r="DU54" s="1314"/>
      <c r="DV54" s="1314"/>
      <c r="DW54" s="1314"/>
      <c r="DX54" s="566">
        <f t="shared" si="6"/>
        <v>0</v>
      </c>
      <c r="DY54" s="560">
        <f t="shared" si="7"/>
        <v>0</v>
      </c>
      <c r="DZ54" s="743" t="e">
        <f t="shared" si="8"/>
        <v>#DIV/0!</v>
      </c>
      <c r="EA54" s="1317"/>
      <c r="EB54" s="1317"/>
      <c r="EC54" s="1319"/>
      <c r="ED54" s="1314"/>
      <c r="EE54" s="1314"/>
      <c r="EF54" s="1314"/>
      <c r="EG54" s="566">
        <f t="shared" si="9"/>
        <v>0.1</v>
      </c>
      <c r="EH54" s="560">
        <f t="shared" si="10"/>
        <v>0</v>
      </c>
      <c r="EI54" s="832">
        <f t="shared" si="11"/>
        <v>0</v>
      </c>
      <c r="EJ54" s="1317"/>
      <c r="EK54" s="1317"/>
      <c r="EL54" s="1319"/>
      <c r="EM54" s="1314"/>
      <c r="EN54" s="1314"/>
      <c r="EO54" s="1314"/>
      <c r="EP54" s="566">
        <f t="shared" si="12"/>
        <v>0.5</v>
      </c>
      <c r="EQ54" s="560">
        <f t="shared" si="13"/>
        <v>0.52</v>
      </c>
      <c r="ER54" s="832">
        <f t="shared" si="14"/>
        <v>1.04</v>
      </c>
      <c r="ES54" s="1317"/>
      <c r="ET54" s="1317"/>
      <c r="EU54" s="1319"/>
      <c r="EV54" s="1314"/>
      <c r="EW54" s="1314"/>
      <c r="EX54" s="1314"/>
    </row>
    <row r="55" spans="1:154" ht="55.5" customHeight="1" thickBot="1" x14ac:dyDescent="0.3">
      <c r="A55" s="1518"/>
      <c r="B55" s="1941"/>
      <c r="C55" s="1858"/>
      <c r="D55" s="1861"/>
      <c r="E55" s="1861"/>
      <c r="F55" s="1861"/>
      <c r="G55" s="1861"/>
      <c r="H55" s="1864"/>
      <c r="I55" s="1906"/>
      <c r="J55" s="453">
        <v>13</v>
      </c>
      <c r="K55" s="454" t="s">
        <v>188</v>
      </c>
      <c r="L55" s="454" t="s">
        <v>250</v>
      </c>
      <c r="M55" s="455" t="s">
        <v>177</v>
      </c>
      <c r="N55" s="455">
        <v>60</v>
      </c>
      <c r="O55" s="456" t="s">
        <v>258</v>
      </c>
      <c r="P55" s="457">
        <v>0.2</v>
      </c>
      <c r="Q55" s="457">
        <v>7.0000000000000007E-2</v>
      </c>
      <c r="R55" s="487">
        <v>45657</v>
      </c>
      <c r="S55" s="435" t="s">
        <v>233</v>
      </c>
      <c r="T55" s="532">
        <v>1</v>
      </c>
      <c r="U55" s="436">
        <v>0</v>
      </c>
      <c r="V55" s="437"/>
      <c r="W55" s="437">
        <f t="shared" ref="W55:X57" si="16">+U55</f>
        <v>0</v>
      </c>
      <c r="X55" s="463">
        <f t="shared" si="16"/>
        <v>0</v>
      </c>
      <c r="Y55" s="1336"/>
      <c r="Z55" s="1336"/>
      <c r="AA55" s="466"/>
      <c r="AB55" s="478"/>
      <c r="AC55" s="732">
        <v>0</v>
      </c>
      <c r="AD55" s="616">
        <v>0</v>
      </c>
      <c r="AE55" s="616">
        <f t="shared" ref="AE55:AF57" si="17">+AC55</f>
        <v>0</v>
      </c>
      <c r="AF55" s="733">
        <f t="shared" si="17"/>
        <v>0</v>
      </c>
      <c r="AG55" s="1336"/>
      <c r="AH55" s="1336"/>
      <c r="AI55" s="473"/>
      <c r="AJ55" s="438"/>
      <c r="AK55" s="641">
        <v>0</v>
      </c>
      <c r="AL55" s="616">
        <v>0</v>
      </c>
      <c r="AM55" s="616">
        <f t="shared" ref="AM55:AN57" si="18">+AK55</f>
        <v>0</v>
      </c>
      <c r="AN55" s="733">
        <f t="shared" si="18"/>
        <v>0</v>
      </c>
      <c r="AO55" s="1336"/>
      <c r="AP55" s="1336"/>
      <c r="AQ55" s="473"/>
      <c r="AR55" s="438"/>
      <c r="AS55" s="656">
        <v>0</v>
      </c>
      <c r="AT55" s="616">
        <v>0</v>
      </c>
      <c r="AU55" s="616">
        <f t="shared" ref="AU55:AV57" si="19">+AS55</f>
        <v>0</v>
      </c>
      <c r="AV55" s="733">
        <f t="shared" si="19"/>
        <v>0</v>
      </c>
      <c r="AW55" s="1336"/>
      <c r="AX55" s="1336"/>
      <c r="AY55" s="473"/>
      <c r="AZ55" s="438"/>
      <c r="BA55" s="641">
        <v>0</v>
      </c>
      <c r="BB55" s="616">
        <v>0</v>
      </c>
      <c r="BC55" s="616">
        <f t="shared" ref="BC55:BD57" si="20">+BA55</f>
        <v>0</v>
      </c>
      <c r="BD55" s="733">
        <f t="shared" si="20"/>
        <v>0</v>
      </c>
      <c r="BE55" s="1336"/>
      <c r="BF55" s="1336"/>
      <c r="BG55" s="473"/>
      <c r="BH55" s="438"/>
      <c r="BI55" s="656">
        <v>0</v>
      </c>
      <c r="BJ55" s="616">
        <v>0</v>
      </c>
      <c r="BK55" s="616">
        <f t="shared" ref="BK55:BL57" si="21">+BI55</f>
        <v>0</v>
      </c>
      <c r="BL55" s="733">
        <f t="shared" si="21"/>
        <v>0</v>
      </c>
      <c r="BM55" s="1336"/>
      <c r="BN55" s="1336"/>
      <c r="BO55" s="473"/>
      <c r="BP55" s="438"/>
      <c r="BQ55" s="656">
        <v>0.2</v>
      </c>
      <c r="BR55" s="896">
        <v>0.2</v>
      </c>
      <c r="BS55" s="616">
        <f t="shared" ref="BS55:BT57" si="22">+BQ55</f>
        <v>0.2</v>
      </c>
      <c r="BT55" s="865">
        <f t="shared" si="22"/>
        <v>0.2</v>
      </c>
      <c r="BU55" s="1336"/>
      <c r="BV55" s="1336"/>
      <c r="BW55" s="921" t="s">
        <v>351</v>
      </c>
      <c r="BX55" s="930" t="s">
        <v>357</v>
      </c>
      <c r="BY55" s="656">
        <v>0</v>
      </c>
      <c r="BZ55" s="896">
        <v>0</v>
      </c>
      <c r="CA55" s="616">
        <f t="shared" ref="CA55:CB57" si="23">+BY55</f>
        <v>0</v>
      </c>
      <c r="CB55" s="1001">
        <f t="shared" si="23"/>
        <v>0</v>
      </c>
      <c r="CC55" s="1336"/>
      <c r="CD55" s="1336"/>
      <c r="CE55" s="961" t="s">
        <v>356</v>
      </c>
      <c r="CF55" s="987" t="s">
        <v>332</v>
      </c>
      <c r="CG55" s="641">
        <v>0.2</v>
      </c>
      <c r="CH55" s="896">
        <v>0.05</v>
      </c>
      <c r="CI55" s="616">
        <f t="shared" ref="CI55:CJ57" si="24">+CG55</f>
        <v>0.2</v>
      </c>
      <c r="CJ55" s="865">
        <f t="shared" si="24"/>
        <v>0.05</v>
      </c>
      <c r="CK55" s="1336"/>
      <c r="CL55" s="1336"/>
      <c r="CM55" s="961" t="s">
        <v>356</v>
      </c>
      <c r="CN55" s="987" t="s">
        <v>332</v>
      </c>
      <c r="CO55" s="732">
        <v>0.2</v>
      </c>
      <c r="CP55" s="896">
        <v>0.38</v>
      </c>
      <c r="CQ55" s="616">
        <f t="shared" ref="CQ55:CR57" si="25">+CO55</f>
        <v>0.2</v>
      </c>
      <c r="CR55" s="865">
        <f t="shared" si="25"/>
        <v>0.38</v>
      </c>
      <c r="CS55" s="1336"/>
      <c r="CT55" s="1336"/>
      <c r="CU55" s="435" t="s">
        <v>460</v>
      </c>
      <c r="CV55" s="985" t="s">
        <v>461</v>
      </c>
      <c r="CW55" s="732">
        <v>0.2</v>
      </c>
      <c r="CX55" s="896">
        <v>0.2</v>
      </c>
      <c r="CY55" s="616">
        <f t="shared" ref="CY55:CZ57" si="26">+CW55</f>
        <v>0.2</v>
      </c>
      <c r="CZ55" s="733">
        <f t="shared" si="26"/>
        <v>0.2</v>
      </c>
      <c r="DA55" s="1336"/>
      <c r="DB55" s="1336"/>
      <c r="DC55" s="1069" t="s">
        <v>460</v>
      </c>
      <c r="DD55" s="1053" t="s">
        <v>461</v>
      </c>
      <c r="DE55" s="641">
        <v>0.2</v>
      </c>
      <c r="DF55" s="896">
        <v>0.2</v>
      </c>
      <c r="DG55" s="616">
        <f t="shared" ref="DG55:DH57" si="27">+DE55</f>
        <v>0.2</v>
      </c>
      <c r="DH55" s="733">
        <f t="shared" si="27"/>
        <v>0.2</v>
      </c>
      <c r="DI55" s="1336"/>
      <c r="DJ55" s="1336"/>
      <c r="DK55" s="1047" t="s">
        <v>554</v>
      </c>
      <c r="DL55" s="985" t="s">
        <v>461</v>
      </c>
      <c r="DM55" s="193">
        <f t="shared" si="3"/>
        <v>1</v>
      </c>
      <c r="DN55" s="193" t="str">
        <f t="shared" si="4"/>
        <v>OK</v>
      </c>
      <c r="DO55" s="744">
        <f t="shared" si="0"/>
        <v>0</v>
      </c>
      <c r="DP55" s="581">
        <f t="shared" si="1"/>
        <v>0</v>
      </c>
      <c r="DQ55" s="745" t="e">
        <f t="shared" si="5"/>
        <v>#DIV/0!</v>
      </c>
      <c r="DR55" s="581">
        <f t="shared" ref="DR55:DS58" si="28">SUM(W55+AE55+AM55)</f>
        <v>0</v>
      </c>
      <c r="DS55" s="581">
        <f t="shared" si="28"/>
        <v>0</v>
      </c>
      <c r="DT55" s="746" t="e">
        <f>+DS55/DR55</f>
        <v>#DIV/0!</v>
      </c>
      <c r="DU55" s="1314"/>
      <c r="DV55" s="1314"/>
      <c r="DW55" s="1314"/>
      <c r="DX55" s="580">
        <f t="shared" si="6"/>
        <v>0</v>
      </c>
      <c r="DY55" s="581">
        <f t="shared" si="7"/>
        <v>0</v>
      </c>
      <c r="DZ55" s="745" t="e">
        <f t="shared" si="8"/>
        <v>#DIV/0!</v>
      </c>
      <c r="EA55" s="581">
        <f t="shared" ref="EA55:EB58" si="29">W55+AE55+AM55+AU55+BC55+BK55</f>
        <v>0</v>
      </c>
      <c r="EB55" s="581">
        <f t="shared" si="29"/>
        <v>0</v>
      </c>
      <c r="EC55" s="746" t="e">
        <f>+EB55/EA55</f>
        <v>#DIV/0!</v>
      </c>
      <c r="ED55" s="1314"/>
      <c r="EE55" s="1314"/>
      <c r="EF55" s="1314"/>
      <c r="EG55" s="580">
        <f t="shared" si="9"/>
        <v>0.4</v>
      </c>
      <c r="EH55" s="581">
        <f t="shared" si="10"/>
        <v>0.25</v>
      </c>
      <c r="EI55" s="833">
        <f t="shared" si="11"/>
        <v>0.625</v>
      </c>
      <c r="EJ55" s="581">
        <f>W55+AE55+AM55+AU55+BC55+BK55+BS55+CA55+CI55</f>
        <v>0.4</v>
      </c>
      <c r="EK55" s="581">
        <f>X55+AF55+AN55+AV55+BD55+BL55+BT55+CB55+CJ55</f>
        <v>0.25</v>
      </c>
      <c r="EL55" s="746">
        <f>+EK55/EJ55</f>
        <v>0.625</v>
      </c>
      <c r="EM55" s="1314"/>
      <c r="EN55" s="1314"/>
      <c r="EO55" s="1314"/>
      <c r="EP55" s="580">
        <f t="shared" si="12"/>
        <v>1</v>
      </c>
      <c r="EQ55" s="581">
        <f t="shared" si="13"/>
        <v>1.03</v>
      </c>
      <c r="ER55" s="833">
        <f t="shared" si="14"/>
        <v>1.03</v>
      </c>
      <c r="ES55" s="581">
        <f t="shared" ref="ES55:ET58" si="30">+W55+AE55+AM55+AU55+BC55+BK55+BS55+CA55+CI55+CQ55+CY55+DG55</f>
        <v>1</v>
      </c>
      <c r="ET55" s="581">
        <f t="shared" si="30"/>
        <v>1.03</v>
      </c>
      <c r="EU55" s="746">
        <f>+ET55/ES55</f>
        <v>1.03</v>
      </c>
      <c r="EV55" s="1314"/>
      <c r="EW55" s="1314"/>
      <c r="EX55" s="1314"/>
    </row>
    <row r="56" spans="1:154" ht="51.75" customHeight="1" thickBot="1" x14ac:dyDescent="0.3">
      <c r="A56" s="1518"/>
      <c r="B56" s="1941"/>
      <c r="C56" s="1858"/>
      <c r="D56" s="1861"/>
      <c r="E56" s="1861"/>
      <c r="F56" s="1861"/>
      <c r="G56" s="1861"/>
      <c r="H56" s="1864"/>
      <c r="I56" s="1906"/>
      <c r="J56" s="449">
        <v>14</v>
      </c>
      <c r="K56" s="450" t="s">
        <v>191</v>
      </c>
      <c r="L56" s="450" t="s">
        <v>249</v>
      </c>
      <c r="M56" s="442" t="s">
        <v>177</v>
      </c>
      <c r="N56" s="442">
        <v>100</v>
      </c>
      <c r="O56" s="451" t="s">
        <v>258</v>
      </c>
      <c r="P56" s="452">
        <v>0.2</v>
      </c>
      <c r="Q56" s="452">
        <v>7.0000000000000007E-2</v>
      </c>
      <c r="R56" s="488">
        <v>45657</v>
      </c>
      <c r="S56" s="439" t="s">
        <v>232</v>
      </c>
      <c r="T56" s="533">
        <v>1</v>
      </c>
      <c r="U56" s="440">
        <v>0</v>
      </c>
      <c r="V56" s="441"/>
      <c r="W56" s="538">
        <f t="shared" si="16"/>
        <v>0</v>
      </c>
      <c r="X56" s="539">
        <f t="shared" si="16"/>
        <v>0</v>
      </c>
      <c r="Y56" s="1336"/>
      <c r="Z56" s="1336"/>
      <c r="AA56" s="467"/>
      <c r="AB56" s="479"/>
      <c r="AC56" s="734">
        <v>0</v>
      </c>
      <c r="AD56" s="617">
        <v>0</v>
      </c>
      <c r="AE56" s="617">
        <f t="shared" si="17"/>
        <v>0</v>
      </c>
      <c r="AF56" s="735">
        <f t="shared" si="17"/>
        <v>0</v>
      </c>
      <c r="AG56" s="1336"/>
      <c r="AH56" s="1336"/>
      <c r="AI56" s="474"/>
      <c r="AJ56" s="443"/>
      <c r="AK56" s="642">
        <v>0</v>
      </c>
      <c r="AL56" s="617">
        <v>0</v>
      </c>
      <c r="AM56" s="617">
        <f t="shared" si="18"/>
        <v>0</v>
      </c>
      <c r="AN56" s="735">
        <f t="shared" si="18"/>
        <v>0</v>
      </c>
      <c r="AO56" s="1336"/>
      <c r="AP56" s="1336"/>
      <c r="AQ56" s="474"/>
      <c r="AR56" s="443"/>
      <c r="AS56" s="657">
        <v>0</v>
      </c>
      <c r="AT56" s="617">
        <v>0</v>
      </c>
      <c r="AU56" s="617">
        <f t="shared" si="19"/>
        <v>0</v>
      </c>
      <c r="AV56" s="735">
        <f t="shared" si="19"/>
        <v>0</v>
      </c>
      <c r="AW56" s="1336"/>
      <c r="AX56" s="1336"/>
      <c r="AY56" s="474"/>
      <c r="AZ56" s="443"/>
      <c r="BA56" s="642">
        <v>0</v>
      </c>
      <c r="BB56" s="617">
        <v>0</v>
      </c>
      <c r="BC56" s="617">
        <f t="shared" si="20"/>
        <v>0</v>
      </c>
      <c r="BD56" s="735">
        <f t="shared" si="20"/>
        <v>0</v>
      </c>
      <c r="BE56" s="1336"/>
      <c r="BF56" s="1336"/>
      <c r="BG56" s="474"/>
      <c r="BH56" s="443"/>
      <c r="BI56" s="657">
        <v>0</v>
      </c>
      <c r="BJ56" s="617">
        <v>0</v>
      </c>
      <c r="BK56" s="617">
        <f t="shared" si="21"/>
        <v>0</v>
      </c>
      <c r="BL56" s="735">
        <f t="shared" si="21"/>
        <v>0</v>
      </c>
      <c r="BM56" s="1336"/>
      <c r="BN56" s="1336"/>
      <c r="BO56" s="474"/>
      <c r="BP56" s="443"/>
      <c r="BQ56" s="657">
        <v>0</v>
      </c>
      <c r="BR56" s="897">
        <v>0</v>
      </c>
      <c r="BS56" s="617">
        <f t="shared" si="22"/>
        <v>0</v>
      </c>
      <c r="BT56" s="866">
        <f t="shared" si="22"/>
        <v>0</v>
      </c>
      <c r="BU56" s="1336"/>
      <c r="BV56" s="1336"/>
      <c r="BW56" s="927" t="s">
        <v>356</v>
      </c>
      <c r="BX56" s="931" t="s">
        <v>332</v>
      </c>
      <c r="BY56" s="657">
        <v>0</v>
      </c>
      <c r="BZ56" s="897">
        <v>0</v>
      </c>
      <c r="CA56" s="617">
        <f t="shared" si="23"/>
        <v>0</v>
      </c>
      <c r="CB56" s="1002">
        <f t="shared" si="23"/>
        <v>0</v>
      </c>
      <c r="CC56" s="1336"/>
      <c r="CD56" s="1336"/>
      <c r="CE56" s="962" t="s">
        <v>356</v>
      </c>
      <c r="CF56" s="988" t="s">
        <v>332</v>
      </c>
      <c r="CG56" s="642">
        <v>0.25</v>
      </c>
      <c r="CH56" s="897">
        <v>0</v>
      </c>
      <c r="CI56" s="617">
        <f t="shared" si="24"/>
        <v>0.25</v>
      </c>
      <c r="CJ56" s="866">
        <f t="shared" si="24"/>
        <v>0</v>
      </c>
      <c r="CK56" s="1336"/>
      <c r="CL56" s="1336"/>
      <c r="CM56" s="962" t="s">
        <v>356</v>
      </c>
      <c r="CN56" s="988" t="s">
        <v>332</v>
      </c>
      <c r="CO56" s="734">
        <v>0.25</v>
      </c>
      <c r="CP56" s="897">
        <v>0.48</v>
      </c>
      <c r="CQ56" s="617">
        <f t="shared" si="25"/>
        <v>0.25</v>
      </c>
      <c r="CR56" s="866">
        <f t="shared" si="25"/>
        <v>0.48</v>
      </c>
      <c r="CS56" s="1336"/>
      <c r="CT56" s="1336"/>
      <c r="CU56" s="439" t="s">
        <v>462</v>
      </c>
      <c r="CV56" s="985" t="s">
        <v>461</v>
      </c>
      <c r="CW56" s="734">
        <v>0.25</v>
      </c>
      <c r="CX56" s="897">
        <v>0.25</v>
      </c>
      <c r="CY56" s="617">
        <v>0.25</v>
      </c>
      <c r="CZ56" s="735">
        <f t="shared" si="26"/>
        <v>0.25</v>
      </c>
      <c r="DA56" s="1336"/>
      <c r="DB56" s="1336"/>
      <c r="DC56" s="1046" t="s">
        <v>462</v>
      </c>
      <c r="DD56" s="1053" t="s">
        <v>461</v>
      </c>
      <c r="DE56" s="642">
        <v>0.25</v>
      </c>
      <c r="DF56" s="897">
        <v>0.25</v>
      </c>
      <c r="DG56" s="617">
        <f t="shared" si="27"/>
        <v>0.25</v>
      </c>
      <c r="DH56" s="735">
        <f t="shared" si="27"/>
        <v>0.25</v>
      </c>
      <c r="DI56" s="1336"/>
      <c r="DJ56" s="1336"/>
      <c r="DK56" s="1040" t="s">
        <v>462</v>
      </c>
      <c r="DL56" s="985" t="s">
        <v>461</v>
      </c>
      <c r="DM56" s="193">
        <f t="shared" si="3"/>
        <v>1</v>
      </c>
      <c r="DN56" s="193" t="str">
        <f t="shared" si="4"/>
        <v>OK</v>
      </c>
      <c r="DO56" s="744">
        <f t="shared" si="0"/>
        <v>0</v>
      </c>
      <c r="DP56" s="581">
        <f t="shared" si="1"/>
        <v>0</v>
      </c>
      <c r="DQ56" s="745" t="e">
        <f t="shared" si="5"/>
        <v>#DIV/0!</v>
      </c>
      <c r="DR56" s="581">
        <f t="shared" si="28"/>
        <v>0</v>
      </c>
      <c r="DS56" s="581">
        <f t="shared" si="28"/>
        <v>0</v>
      </c>
      <c r="DT56" s="746" t="e">
        <f>+DS56/DR56</f>
        <v>#DIV/0!</v>
      </c>
      <c r="DU56" s="1314"/>
      <c r="DV56" s="1314"/>
      <c r="DW56" s="1314"/>
      <c r="DX56" s="580">
        <f t="shared" si="6"/>
        <v>0</v>
      </c>
      <c r="DY56" s="581">
        <f t="shared" si="7"/>
        <v>0</v>
      </c>
      <c r="DZ56" s="745" t="e">
        <f t="shared" si="8"/>
        <v>#DIV/0!</v>
      </c>
      <c r="EA56" s="581">
        <f t="shared" si="29"/>
        <v>0</v>
      </c>
      <c r="EB56" s="581">
        <f t="shared" si="29"/>
        <v>0</v>
      </c>
      <c r="EC56" s="746" t="e">
        <f>+EB56/EA56</f>
        <v>#DIV/0!</v>
      </c>
      <c r="ED56" s="1314"/>
      <c r="EE56" s="1314"/>
      <c r="EF56" s="1314"/>
      <c r="EG56" s="580">
        <f t="shared" si="9"/>
        <v>0.25</v>
      </c>
      <c r="EH56" s="581">
        <f t="shared" si="10"/>
        <v>0</v>
      </c>
      <c r="EI56" s="833">
        <f t="shared" si="11"/>
        <v>0</v>
      </c>
      <c r="EJ56" s="581">
        <f>W56+AE56+AM56+AU56+BC56+BK56+BS56+CA56+CI56</f>
        <v>0.25</v>
      </c>
      <c r="EK56" s="581">
        <f>X56+AF56+AN56+AV56+BD56+BL56+BT56+CB56+CJ56</f>
        <v>0</v>
      </c>
      <c r="EL56" s="746">
        <f>+EK56/EJ56</f>
        <v>0</v>
      </c>
      <c r="EM56" s="1314"/>
      <c r="EN56" s="1314"/>
      <c r="EO56" s="1314"/>
      <c r="EP56" s="580">
        <f t="shared" si="12"/>
        <v>1</v>
      </c>
      <c r="EQ56" s="581">
        <f t="shared" si="13"/>
        <v>0.98</v>
      </c>
      <c r="ER56" s="833">
        <f t="shared" si="14"/>
        <v>0.98</v>
      </c>
      <c r="ES56" s="581">
        <f t="shared" si="30"/>
        <v>1</v>
      </c>
      <c r="ET56" s="581">
        <f t="shared" si="30"/>
        <v>0.98</v>
      </c>
      <c r="EU56" s="746">
        <f>+ET56/ES56</f>
        <v>0.98</v>
      </c>
      <c r="EV56" s="1314"/>
      <c r="EW56" s="1314"/>
      <c r="EX56" s="1314"/>
    </row>
    <row r="57" spans="1:154" s="417" customFormat="1" ht="62.25" customHeight="1" thickBot="1" x14ac:dyDescent="0.3">
      <c r="A57" s="1518"/>
      <c r="B57" s="1941"/>
      <c r="C57" s="1858"/>
      <c r="D57" s="1861"/>
      <c r="E57" s="1861"/>
      <c r="F57" s="1861"/>
      <c r="G57" s="1861"/>
      <c r="H57" s="1864"/>
      <c r="I57" s="1906"/>
      <c r="J57" s="453">
        <v>15</v>
      </c>
      <c r="K57" s="454" t="s">
        <v>255</v>
      </c>
      <c r="L57" s="454" t="s">
        <v>251</v>
      </c>
      <c r="M57" s="455" t="s">
        <v>178</v>
      </c>
      <c r="N57" s="537">
        <v>1</v>
      </c>
      <c r="O57" s="456" t="s">
        <v>258</v>
      </c>
      <c r="P57" s="457">
        <v>0.1</v>
      </c>
      <c r="Q57" s="457">
        <v>0.04</v>
      </c>
      <c r="R57" s="487">
        <v>45657</v>
      </c>
      <c r="S57" s="435" t="s">
        <v>234</v>
      </c>
      <c r="T57" s="532">
        <v>1</v>
      </c>
      <c r="U57" s="436">
        <v>0</v>
      </c>
      <c r="V57" s="437"/>
      <c r="W57" s="437">
        <f t="shared" si="16"/>
        <v>0</v>
      </c>
      <c r="X57" s="463">
        <f t="shared" si="16"/>
        <v>0</v>
      </c>
      <c r="Y57" s="1336"/>
      <c r="Z57" s="1336"/>
      <c r="AA57" s="466"/>
      <c r="AB57" s="478"/>
      <c r="AC57" s="732">
        <v>0</v>
      </c>
      <c r="AD57" s="616">
        <v>0</v>
      </c>
      <c r="AE57" s="616">
        <f t="shared" si="17"/>
        <v>0</v>
      </c>
      <c r="AF57" s="733">
        <f t="shared" si="17"/>
        <v>0</v>
      </c>
      <c r="AG57" s="1336"/>
      <c r="AH57" s="1336"/>
      <c r="AI57" s="473"/>
      <c r="AJ57" s="438"/>
      <c r="AK57" s="641">
        <v>0</v>
      </c>
      <c r="AL57" s="616">
        <v>0</v>
      </c>
      <c r="AM57" s="616">
        <f t="shared" si="18"/>
        <v>0</v>
      </c>
      <c r="AN57" s="733">
        <f t="shared" si="18"/>
        <v>0</v>
      </c>
      <c r="AO57" s="1336"/>
      <c r="AP57" s="1336"/>
      <c r="AQ57" s="473"/>
      <c r="AR57" s="438"/>
      <c r="AS57" s="656">
        <v>0</v>
      </c>
      <c r="AT57" s="616">
        <v>0</v>
      </c>
      <c r="AU57" s="616">
        <f t="shared" si="19"/>
        <v>0</v>
      </c>
      <c r="AV57" s="733">
        <f t="shared" si="19"/>
        <v>0</v>
      </c>
      <c r="AW57" s="1336"/>
      <c r="AX57" s="1336"/>
      <c r="AY57" s="473"/>
      <c r="AZ57" s="438"/>
      <c r="BA57" s="641">
        <v>0</v>
      </c>
      <c r="BB57" s="616">
        <v>0</v>
      </c>
      <c r="BC57" s="616">
        <f t="shared" si="20"/>
        <v>0</v>
      </c>
      <c r="BD57" s="733">
        <f t="shared" si="20"/>
        <v>0</v>
      </c>
      <c r="BE57" s="1336"/>
      <c r="BF57" s="1336"/>
      <c r="BG57" s="473"/>
      <c r="BH57" s="438"/>
      <c r="BI57" s="656">
        <v>0</v>
      </c>
      <c r="BJ57" s="616">
        <v>0</v>
      </c>
      <c r="BK57" s="616">
        <f t="shared" si="21"/>
        <v>0</v>
      </c>
      <c r="BL57" s="733">
        <f t="shared" si="21"/>
        <v>0</v>
      </c>
      <c r="BM57" s="1336"/>
      <c r="BN57" s="1336"/>
      <c r="BO57" s="473"/>
      <c r="BP57" s="438"/>
      <c r="BQ57" s="656">
        <v>0.2</v>
      </c>
      <c r="BR57" s="896">
        <v>0.2</v>
      </c>
      <c r="BS57" s="616">
        <f t="shared" si="22"/>
        <v>0.2</v>
      </c>
      <c r="BT57" s="865">
        <f t="shared" si="22"/>
        <v>0.2</v>
      </c>
      <c r="BU57" s="1336"/>
      <c r="BV57" s="1336"/>
      <c r="BW57" s="921" t="s">
        <v>352</v>
      </c>
      <c r="BX57" s="930" t="s">
        <v>251</v>
      </c>
      <c r="BY57" s="656">
        <v>0</v>
      </c>
      <c r="BZ57" s="896">
        <v>0</v>
      </c>
      <c r="CA57" s="616">
        <f t="shared" si="23"/>
        <v>0</v>
      </c>
      <c r="CB57" s="1001">
        <f t="shared" si="23"/>
        <v>0</v>
      </c>
      <c r="CC57" s="1336"/>
      <c r="CD57" s="1336"/>
      <c r="CE57" s="961" t="s">
        <v>356</v>
      </c>
      <c r="CF57" s="987" t="s">
        <v>332</v>
      </c>
      <c r="CG57" s="641">
        <v>0.2</v>
      </c>
      <c r="CH57" s="896">
        <v>0.1</v>
      </c>
      <c r="CI57" s="616">
        <f t="shared" si="24"/>
        <v>0.2</v>
      </c>
      <c r="CJ57" s="865">
        <f t="shared" si="24"/>
        <v>0.1</v>
      </c>
      <c r="CK57" s="1336"/>
      <c r="CL57" s="1336"/>
      <c r="CM57" s="961" t="s">
        <v>356</v>
      </c>
      <c r="CN57" s="987" t="s">
        <v>332</v>
      </c>
      <c r="CO57" s="732">
        <v>0.2</v>
      </c>
      <c r="CP57" s="896">
        <v>0.45</v>
      </c>
      <c r="CQ57" s="616">
        <f t="shared" si="25"/>
        <v>0.2</v>
      </c>
      <c r="CR57" s="865">
        <f t="shared" si="25"/>
        <v>0.45</v>
      </c>
      <c r="CS57" s="1336"/>
      <c r="CT57" s="1336"/>
      <c r="CU57" s="435" t="s">
        <v>467</v>
      </c>
      <c r="CV57" s="985" t="s">
        <v>461</v>
      </c>
      <c r="CW57" s="732">
        <v>0.2</v>
      </c>
      <c r="CX57" s="896">
        <v>0.2</v>
      </c>
      <c r="CY57" s="616">
        <v>0.2</v>
      </c>
      <c r="CZ57" s="733">
        <f t="shared" si="26"/>
        <v>0.2</v>
      </c>
      <c r="DA57" s="1336"/>
      <c r="DB57" s="1336"/>
      <c r="DC57" s="1069" t="s">
        <v>512</v>
      </c>
      <c r="DD57" s="1053" t="s">
        <v>461</v>
      </c>
      <c r="DE57" s="641">
        <v>0.2</v>
      </c>
      <c r="DF57" s="896">
        <v>0.2</v>
      </c>
      <c r="DG57" s="616">
        <f t="shared" si="27"/>
        <v>0.2</v>
      </c>
      <c r="DH57" s="733">
        <f t="shared" si="27"/>
        <v>0.2</v>
      </c>
      <c r="DI57" s="1336"/>
      <c r="DJ57" s="1336"/>
      <c r="DK57" s="1047" t="s">
        <v>555</v>
      </c>
      <c r="DL57" s="985" t="s">
        <v>461</v>
      </c>
      <c r="DM57" s="193">
        <f t="shared" si="3"/>
        <v>1</v>
      </c>
      <c r="DN57" s="193" t="str">
        <f t="shared" si="4"/>
        <v>OK</v>
      </c>
      <c r="DO57" s="744">
        <f t="shared" si="0"/>
        <v>0</v>
      </c>
      <c r="DP57" s="581">
        <f t="shared" si="1"/>
        <v>0</v>
      </c>
      <c r="DQ57" s="745" t="e">
        <f t="shared" si="5"/>
        <v>#DIV/0!</v>
      </c>
      <c r="DR57" s="581">
        <f t="shared" si="28"/>
        <v>0</v>
      </c>
      <c r="DS57" s="581">
        <f t="shared" si="28"/>
        <v>0</v>
      </c>
      <c r="DT57" s="746" t="e">
        <f>+DS57/DR57</f>
        <v>#DIV/0!</v>
      </c>
      <c r="DU57" s="1314"/>
      <c r="DV57" s="1314"/>
      <c r="DW57" s="1314"/>
      <c r="DX57" s="580">
        <f t="shared" si="6"/>
        <v>0</v>
      </c>
      <c r="DY57" s="581">
        <v>0.1</v>
      </c>
      <c r="DZ57" s="745" t="e">
        <f t="shared" si="8"/>
        <v>#DIV/0!</v>
      </c>
      <c r="EA57" s="581">
        <f t="shared" si="29"/>
        <v>0</v>
      </c>
      <c r="EB57" s="581">
        <f t="shared" si="29"/>
        <v>0</v>
      </c>
      <c r="EC57" s="746" t="e">
        <f>+EB57/EA57</f>
        <v>#DIV/0!</v>
      </c>
      <c r="ED57" s="1314"/>
      <c r="EE57" s="1314"/>
      <c r="EF57" s="1314"/>
      <c r="EG57" s="580">
        <f t="shared" si="9"/>
        <v>0.4</v>
      </c>
      <c r="EH57" s="581">
        <f t="shared" si="10"/>
        <v>0.30000000000000004</v>
      </c>
      <c r="EI57" s="833">
        <f t="shared" si="11"/>
        <v>0.75000000000000011</v>
      </c>
      <c r="EJ57" s="581">
        <f>W57+AE57+AM57+AU57+BC57+BK57+BS57+CA57+CI57</f>
        <v>0.4</v>
      </c>
      <c r="EK57" s="581">
        <v>0.01</v>
      </c>
      <c r="EL57" s="746">
        <f>+EK57/EJ57</f>
        <v>2.4999999999999998E-2</v>
      </c>
      <c r="EM57" s="1314"/>
      <c r="EN57" s="1314"/>
      <c r="EO57" s="1314"/>
      <c r="EP57" s="580">
        <f t="shared" si="12"/>
        <v>1</v>
      </c>
      <c r="EQ57" s="581">
        <f t="shared" si="13"/>
        <v>1.1499999999999999</v>
      </c>
      <c r="ER57" s="833">
        <f t="shared" si="14"/>
        <v>1.1499999999999999</v>
      </c>
      <c r="ES57" s="581">
        <f t="shared" si="30"/>
        <v>1</v>
      </c>
      <c r="ET57" s="581">
        <f t="shared" si="30"/>
        <v>1.1499999999999999</v>
      </c>
      <c r="EU57" s="746">
        <f>+ET57/ES57</f>
        <v>1.1499999999999999</v>
      </c>
      <c r="EV57" s="1314"/>
      <c r="EW57" s="1314"/>
      <c r="EX57" s="1314"/>
    </row>
    <row r="58" spans="1:154" ht="38.25" customHeight="1" thickBot="1" x14ac:dyDescent="0.3">
      <c r="A58" s="1518"/>
      <c r="B58" s="1941"/>
      <c r="C58" s="1858"/>
      <c r="D58" s="1861"/>
      <c r="E58" s="1861"/>
      <c r="F58" s="1861"/>
      <c r="G58" s="1861"/>
      <c r="H58" s="1864"/>
      <c r="I58" s="1906"/>
      <c r="J58" s="1914">
        <v>16</v>
      </c>
      <c r="K58" s="1917" t="s">
        <v>189</v>
      </c>
      <c r="L58" s="1917" t="s">
        <v>252</v>
      </c>
      <c r="M58" s="1920" t="s">
        <v>178</v>
      </c>
      <c r="N58" s="1923">
        <v>1</v>
      </c>
      <c r="O58" s="1951" t="s">
        <v>258</v>
      </c>
      <c r="P58" s="1954">
        <v>0.1</v>
      </c>
      <c r="Q58" s="1954">
        <v>0.05</v>
      </c>
      <c r="R58" s="1933">
        <v>45657</v>
      </c>
      <c r="S58" s="459" t="s">
        <v>236</v>
      </c>
      <c r="T58" s="534">
        <v>0.25</v>
      </c>
      <c r="U58" s="418">
        <v>0</v>
      </c>
      <c r="V58" s="419"/>
      <c r="W58" s="1957">
        <f>SUM(U58:U60)</f>
        <v>0</v>
      </c>
      <c r="X58" s="1924">
        <f>SUM(V58:V60)</f>
        <v>0</v>
      </c>
      <c r="Y58" s="1336"/>
      <c r="Z58" s="1336"/>
      <c r="AA58" s="468"/>
      <c r="AB58" s="726"/>
      <c r="AC58" s="736">
        <v>0</v>
      </c>
      <c r="AD58" s="618">
        <v>0</v>
      </c>
      <c r="AE58" s="1349">
        <f>SUM(AC58:AC60)</f>
        <v>0</v>
      </c>
      <c r="AF58" s="1340">
        <f>SUM(AD58:AD60)</f>
        <v>0</v>
      </c>
      <c r="AG58" s="1336"/>
      <c r="AH58" s="1336"/>
      <c r="AI58" s="475"/>
      <c r="AJ58" s="444"/>
      <c r="AK58" s="643">
        <v>0</v>
      </c>
      <c r="AL58" s="618">
        <v>0</v>
      </c>
      <c r="AM58" s="1349">
        <f>SUM(AK58:AK60)</f>
        <v>0</v>
      </c>
      <c r="AN58" s="1340">
        <f>SUM(AL58:AL60)</f>
        <v>0</v>
      </c>
      <c r="AO58" s="1336"/>
      <c r="AP58" s="1336"/>
      <c r="AQ58" s="475"/>
      <c r="AR58" s="444"/>
      <c r="AS58" s="658">
        <v>0</v>
      </c>
      <c r="AT58" s="618">
        <v>0</v>
      </c>
      <c r="AU58" s="1349">
        <f>SUM(AS58:AS60)</f>
        <v>0</v>
      </c>
      <c r="AV58" s="1340">
        <f>SUM(AT58:AT60)</f>
        <v>0</v>
      </c>
      <c r="AW58" s="1336"/>
      <c r="AX58" s="1336"/>
      <c r="AY58" s="475"/>
      <c r="AZ58" s="444"/>
      <c r="BA58" s="643">
        <v>0</v>
      </c>
      <c r="BB58" s="618">
        <v>0</v>
      </c>
      <c r="BC58" s="1349">
        <f>SUM(BA58:BA60)</f>
        <v>0</v>
      </c>
      <c r="BD58" s="1340">
        <f>SUM(BB58:BB60)</f>
        <v>0</v>
      </c>
      <c r="BE58" s="1336"/>
      <c r="BF58" s="1336"/>
      <c r="BG58" s="475"/>
      <c r="BH58" s="444"/>
      <c r="BI58" s="658">
        <v>0</v>
      </c>
      <c r="BJ58" s="618">
        <v>0</v>
      </c>
      <c r="BK58" s="1349">
        <f>SUM(BI58:BI60)</f>
        <v>0</v>
      </c>
      <c r="BL58" s="1340">
        <f>SUM(BJ58:BJ60)</f>
        <v>0</v>
      </c>
      <c r="BM58" s="1336"/>
      <c r="BN58" s="1336"/>
      <c r="BO58" s="475"/>
      <c r="BP58" s="444"/>
      <c r="BQ58" s="658">
        <v>0.05</v>
      </c>
      <c r="BR58" s="898">
        <v>0.05</v>
      </c>
      <c r="BS58" s="1349">
        <f>SUM(BQ58:BQ60)</f>
        <v>0.2</v>
      </c>
      <c r="BT58" s="1356">
        <f>SUM(BR58:BR60)</f>
        <v>0.2</v>
      </c>
      <c r="BU58" s="1336"/>
      <c r="BV58" s="1336"/>
      <c r="BW58" s="922" t="s">
        <v>353</v>
      </c>
      <c r="BX58" s="932" t="s">
        <v>358</v>
      </c>
      <c r="BY58" s="658">
        <v>0</v>
      </c>
      <c r="BZ58" s="898">
        <v>0</v>
      </c>
      <c r="CA58" s="1349">
        <f>SUM(BY58:BY60)</f>
        <v>0</v>
      </c>
      <c r="CB58" s="1362">
        <f>SUM(BZ58:BZ60)</f>
        <v>0</v>
      </c>
      <c r="CC58" s="1336"/>
      <c r="CD58" s="1336"/>
      <c r="CE58" s="963" t="s">
        <v>356</v>
      </c>
      <c r="CF58" s="989" t="s">
        <v>332</v>
      </c>
      <c r="CG58" s="643">
        <v>0.05</v>
      </c>
      <c r="CH58" s="898">
        <v>0</v>
      </c>
      <c r="CI58" s="1349">
        <f>SUM(CG58:CG60)</f>
        <v>0.2</v>
      </c>
      <c r="CJ58" s="1356">
        <f>SUM(CH58:CH60)</f>
        <v>0</v>
      </c>
      <c r="CK58" s="1336"/>
      <c r="CL58" s="1336"/>
      <c r="CM58" s="963" t="s">
        <v>356</v>
      </c>
      <c r="CN58" s="989" t="s">
        <v>332</v>
      </c>
      <c r="CO58" s="736">
        <v>0.05</v>
      </c>
      <c r="CP58" s="898">
        <v>7.0000000000000007E-2</v>
      </c>
      <c r="CQ58" s="1349">
        <f>SUM(CO58:CO60)</f>
        <v>0.2</v>
      </c>
      <c r="CR58" s="1356">
        <f>SUM(CP58:CP60)</f>
        <v>0.25</v>
      </c>
      <c r="CS58" s="1336"/>
      <c r="CT58" s="1336"/>
      <c r="CU58" s="459" t="s">
        <v>465</v>
      </c>
      <c r="CV58" s="985" t="s">
        <v>461</v>
      </c>
      <c r="CW58" s="736">
        <v>0.05</v>
      </c>
      <c r="CX58" s="898">
        <v>0.05</v>
      </c>
      <c r="CY58" s="1349">
        <f>SUM(CW58:CW60)</f>
        <v>0.2</v>
      </c>
      <c r="CZ58" s="1340">
        <f>SUM(CX58:CX60)</f>
        <v>0.2</v>
      </c>
      <c r="DA58" s="1336"/>
      <c r="DB58" s="1336"/>
      <c r="DC58" s="1031" t="s">
        <v>465</v>
      </c>
      <c r="DD58" s="1053" t="s">
        <v>461</v>
      </c>
      <c r="DE58" s="643">
        <v>0.05</v>
      </c>
      <c r="DF58" s="898">
        <v>0.05</v>
      </c>
      <c r="DG58" s="1349">
        <f>SUM(DE58:DE60)</f>
        <v>0.2</v>
      </c>
      <c r="DH58" s="1340">
        <f>SUM(DF58:DF60)</f>
        <v>0.2</v>
      </c>
      <c r="DI58" s="1336"/>
      <c r="DJ58" s="1336"/>
      <c r="DK58" s="1039" t="s">
        <v>465</v>
      </c>
      <c r="DL58" s="985" t="s">
        <v>461</v>
      </c>
      <c r="DM58" s="193">
        <f t="shared" si="3"/>
        <v>0.25</v>
      </c>
      <c r="DN58" s="193" t="str">
        <f t="shared" si="4"/>
        <v>OK</v>
      </c>
      <c r="DO58" s="554">
        <f t="shared" si="0"/>
        <v>0</v>
      </c>
      <c r="DP58" s="555">
        <f t="shared" si="1"/>
        <v>0</v>
      </c>
      <c r="DQ58" s="742" t="e">
        <f t="shared" si="5"/>
        <v>#DIV/0!</v>
      </c>
      <c r="DR58" s="1316">
        <f t="shared" si="28"/>
        <v>0</v>
      </c>
      <c r="DS58" s="1316">
        <f t="shared" si="28"/>
        <v>0</v>
      </c>
      <c r="DT58" s="1318" t="e">
        <f>+DS58/DR58</f>
        <v>#DIV/0!</v>
      </c>
      <c r="DU58" s="1314"/>
      <c r="DV58" s="1314"/>
      <c r="DW58" s="1314"/>
      <c r="DX58" s="564">
        <f t="shared" si="6"/>
        <v>0</v>
      </c>
      <c r="DY58" s="555">
        <f t="shared" si="7"/>
        <v>0</v>
      </c>
      <c r="DZ58" s="742" t="e">
        <f t="shared" si="8"/>
        <v>#DIV/0!</v>
      </c>
      <c r="EA58" s="1316">
        <f t="shared" si="29"/>
        <v>0</v>
      </c>
      <c r="EB58" s="1316">
        <f t="shared" si="29"/>
        <v>0</v>
      </c>
      <c r="EC58" s="1318" t="e">
        <f>+EB58/EA58</f>
        <v>#DIV/0!</v>
      </c>
      <c r="ED58" s="1314"/>
      <c r="EE58" s="1314"/>
      <c r="EF58" s="1314"/>
      <c r="EG58" s="564">
        <f t="shared" si="9"/>
        <v>0.1</v>
      </c>
      <c r="EH58" s="555">
        <f t="shared" si="10"/>
        <v>0.05</v>
      </c>
      <c r="EI58" s="830">
        <f t="shared" si="11"/>
        <v>0.5</v>
      </c>
      <c r="EJ58" s="1316">
        <f>W58+AE58+AM58+AU58+BC58+BK58+BS58+CA58+CI58</f>
        <v>0.4</v>
      </c>
      <c r="EK58" s="1316">
        <f>X58+AF58+AN58+AV58+BD58+BL58+BT58+CB58+CJ58</f>
        <v>0.2</v>
      </c>
      <c r="EL58" s="1318">
        <f>+EK58/EJ58</f>
        <v>0.5</v>
      </c>
      <c r="EM58" s="1314"/>
      <c r="EN58" s="1314"/>
      <c r="EO58" s="1314"/>
      <c r="EP58" s="564">
        <f t="shared" si="12"/>
        <v>0.25</v>
      </c>
      <c r="EQ58" s="555">
        <f t="shared" si="13"/>
        <v>0.22000000000000003</v>
      </c>
      <c r="ER58" s="830">
        <f t="shared" si="14"/>
        <v>0.88000000000000012</v>
      </c>
      <c r="ES58" s="1316">
        <f t="shared" si="30"/>
        <v>1</v>
      </c>
      <c r="ET58" s="1316">
        <f t="shared" si="30"/>
        <v>0.85000000000000009</v>
      </c>
      <c r="EU58" s="1318">
        <f>+ET58/ES58</f>
        <v>0.85000000000000009</v>
      </c>
      <c r="EV58" s="1314"/>
      <c r="EW58" s="1314"/>
      <c r="EX58" s="1314"/>
    </row>
    <row r="59" spans="1:154" ht="63.75" customHeight="1" thickBot="1" x14ac:dyDescent="0.3">
      <c r="A59" s="1518"/>
      <c r="B59" s="1941"/>
      <c r="C59" s="1858"/>
      <c r="D59" s="1861"/>
      <c r="E59" s="1861"/>
      <c r="F59" s="1861"/>
      <c r="G59" s="1861"/>
      <c r="H59" s="1864"/>
      <c r="I59" s="1906"/>
      <c r="J59" s="1915"/>
      <c r="K59" s="1918"/>
      <c r="L59" s="1918"/>
      <c r="M59" s="1921"/>
      <c r="N59" s="1921"/>
      <c r="O59" s="1952"/>
      <c r="P59" s="1955"/>
      <c r="Q59" s="1955"/>
      <c r="R59" s="1934"/>
      <c r="S59" s="460" t="s">
        <v>238</v>
      </c>
      <c r="T59" s="535">
        <v>0.5</v>
      </c>
      <c r="U59" s="420">
        <v>0</v>
      </c>
      <c r="V59" s="421"/>
      <c r="W59" s="1958"/>
      <c r="X59" s="1925"/>
      <c r="Y59" s="1336"/>
      <c r="Z59" s="1336"/>
      <c r="AA59" s="469"/>
      <c r="AB59" s="727"/>
      <c r="AC59" s="737">
        <v>0</v>
      </c>
      <c r="AD59" s="619">
        <v>0</v>
      </c>
      <c r="AE59" s="1350"/>
      <c r="AF59" s="1341"/>
      <c r="AG59" s="1336"/>
      <c r="AH59" s="1336"/>
      <c r="AI59" s="476"/>
      <c r="AJ59" s="445"/>
      <c r="AK59" s="644">
        <v>0</v>
      </c>
      <c r="AL59" s="619">
        <v>0</v>
      </c>
      <c r="AM59" s="1350"/>
      <c r="AN59" s="1341"/>
      <c r="AO59" s="1336"/>
      <c r="AP59" s="1336"/>
      <c r="AQ59" s="476"/>
      <c r="AR59" s="445"/>
      <c r="AS59" s="659">
        <v>0</v>
      </c>
      <c r="AT59" s="619">
        <v>0</v>
      </c>
      <c r="AU59" s="1350"/>
      <c r="AV59" s="1341"/>
      <c r="AW59" s="1336"/>
      <c r="AX59" s="1336"/>
      <c r="AY59" s="476"/>
      <c r="AZ59" s="445"/>
      <c r="BA59" s="644">
        <v>0</v>
      </c>
      <c r="BB59" s="619">
        <v>0</v>
      </c>
      <c r="BC59" s="1350"/>
      <c r="BD59" s="1341"/>
      <c r="BE59" s="1336"/>
      <c r="BF59" s="1336"/>
      <c r="BG59" s="476"/>
      <c r="BH59" s="445"/>
      <c r="BI59" s="659">
        <v>0</v>
      </c>
      <c r="BJ59" s="619">
        <v>0</v>
      </c>
      <c r="BK59" s="1350"/>
      <c r="BL59" s="1341"/>
      <c r="BM59" s="1336"/>
      <c r="BN59" s="1336"/>
      <c r="BO59" s="476"/>
      <c r="BP59" s="445"/>
      <c r="BQ59" s="659">
        <v>0.1</v>
      </c>
      <c r="BR59" s="899">
        <v>0.1</v>
      </c>
      <c r="BS59" s="1350"/>
      <c r="BT59" s="1357"/>
      <c r="BU59" s="1336"/>
      <c r="BV59" s="1336"/>
      <c r="BW59" s="923" t="s">
        <v>354</v>
      </c>
      <c r="BX59" s="933" t="s">
        <v>359</v>
      </c>
      <c r="BY59" s="659">
        <v>0</v>
      </c>
      <c r="BZ59" s="899">
        <v>0</v>
      </c>
      <c r="CA59" s="1350"/>
      <c r="CB59" s="1363"/>
      <c r="CC59" s="1336"/>
      <c r="CD59" s="1336"/>
      <c r="CE59" s="964" t="s">
        <v>356</v>
      </c>
      <c r="CF59" s="990" t="s">
        <v>332</v>
      </c>
      <c r="CG59" s="644">
        <v>0.1</v>
      </c>
      <c r="CH59" s="899">
        <v>0</v>
      </c>
      <c r="CI59" s="1350"/>
      <c r="CJ59" s="1357"/>
      <c r="CK59" s="1336"/>
      <c r="CL59" s="1336"/>
      <c r="CM59" s="964" t="s">
        <v>356</v>
      </c>
      <c r="CN59" s="990" t="s">
        <v>332</v>
      </c>
      <c r="CO59" s="737">
        <v>0.1</v>
      </c>
      <c r="CP59" s="899">
        <v>0.1</v>
      </c>
      <c r="CQ59" s="1350"/>
      <c r="CR59" s="1357"/>
      <c r="CS59" s="1336"/>
      <c r="CT59" s="1336"/>
      <c r="CU59" s="460" t="s">
        <v>464</v>
      </c>
      <c r="CV59" s="985" t="s">
        <v>461</v>
      </c>
      <c r="CW59" s="737">
        <v>0.1</v>
      </c>
      <c r="CX59" s="899">
        <v>0.1</v>
      </c>
      <c r="CY59" s="1350"/>
      <c r="CZ59" s="1341"/>
      <c r="DA59" s="1336"/>
      <c r="DB59" s="1336"/>
      <c r="DC59" s="1071" t="s">
        <v>464</v>
      </c>
      <c r="DD59" s="1053" t="s">
        <v>461</v>
      </c>
      <c r="DE59" s="644">
        <v>0.1</v>
      </c>
      <c r="DF59" s="899">
        <v>0.1</v>
      </c>
      <c r="DG59" s="1350"/>
      <c r="DH59" s="1341"/>
      <c r="DI59" s="1336"/>
      <c r="DJ59" s="1336"/>
      <c r="DK59" s="1090" t="s">
        <v>464</v>
      </c>
      <c r="DL59" s="985" t="s">
        <v>461</v>
      </c>
      <c r="DM59" s="193">
        <f t="shared" si="3"/>
        <v>0.5</v>
      </c>
      <c r="DN59" s="193" t="str">
        <f t="shared" si="4"/>
        <v>OK</v>
      </c>
      <c r="DO59" s="557">
        <f t="shared" si="0"/>
        <v>0</v>
      </c>
      <c r="DP59" s="553">
        <f t="shared" si="1"/>
        <v>0</v>
      </c>
      <c r="DQ59" s="697" t="e">
        <f t="shared" si="5"/>
        <v>#DIV/0!</v>
      </c>
      <c r="DR59" s="1320"/>
      <c r="DS59" s="1320"/>
      <c r="DT59" s="1321"/>
      <c r="DU59" s="1314"/>
      <c r="DV59" s="1314"/>
      <c r="DW59" s="1314"/>
      <c r="DX59" s="565">
        <f t="shared" si="6"/>
        <v>0</v>
      </c>
      <c r="DY59" s="553">
        <f t="shared" si="7"/>
        <v>0</v>
      </c>
      <c r="DZ59" s="697" t="e">
        <f t="shared" si="8"/>
        <v>#DIV/0!</v>
      </c>
      <c r="EA59" s="1320"/>
      <c r="EB59" s="1320"/>
      <c r="EC59" s="1321"/>
      <c r="ED59" s="1314"/>
      <c r="EE59" s="1314"/>
      <c r="EF59" s="1314"/>
      <c r="EG59" s="565">
        <f t="shared" si="9"/>
        <v>0.2</v>
      </c>
      <c r="EH59" s="553">
        <f t="shared" si="10"/>
        <v>0.1</v>
      </c>
      <c r="EI59" s="831">
        <f t="shared" si="11"/>
        <v>0.5</v>
      </c>
      <c r="EJ59" s="1320"/>
      <c r="EK59" s="1320"/>
      <c r="EL59" s="1321"/>
      <c r="EM59" s="1314"/>
      <c r="EN59" s="1314"/>
      <c r="EO59" s="1314"/>
      <c r="EP59" s="565">
        <f t="shared" si="12"/>
        <v>0.5</v>
      </c>
      <c r="EQ59" s="553">
        <f t="shared" si="13"/>
        <v>0.4</v>
      </c>
      <c r="ER59" s="831">
        <f t="shared" si="14"/>
        <v>0.8</v>
      </c>
      <c r="ES59" s="1320"/>
      <c r="ET59" s="1320"/>
      <c r="EU59" s="1321"/>
      <c r="EV59" s="1314"/>
      <c r="EW59" s="1314"/>
      <c r="EX59" s="1314"/>
    </row>
    <row r="60" spans="1:154" ht="38.25" customHeight="1" thickBot="1" x14ac:dyDescent="0.3">
      <c r="A60" s="1518"/>
      <c r="B60" s="1941"/>
      <c r="C60" s="1858"/>
      <c r="D60" s="1861"/>
      <c r="E60" s="1861"/>
      <c r="F60" s="1861"/>
      <c r="G60" s="1861"/>
      <c r="H60" s="1864"/>
      <c r="I60" s="1906"/>
      <c r="J60" s="1916"/>
      <c r="K60" s="1919"/>
      <c r="L60" s="1919"/>
      <c r="M60" s="1922"/>
      <c r="N60" s="1922"/>
      <c r="O60" s="1953"/>
      <c r="P60" s="1956"/>
      <c r="Q60" s="1956"/>
      <c r="R60" s="1935"/>
      <c r="S60" s="461" t="s">
        <v>235</v>
      </c>
      <c r="T60" s="536">
        <v>0.25</v>
      </c>
      <c r="U60" s="446">
        <v>0</v>
      </c>
      <c r="V60" s="447"/>
      <c r="W60" s="1959"/>
      <c r="X60" s="1926"/>
      <c r="Y60" s="1336"/>
      <c r="Z60" s="1336"/>
      <c r="AA60" s="470"/>
      <c r="AB60" s="728"/>
      <c r="AC60" s="738">
        <v>0</v>
      </c>
      <c r="AD60" s="620">
        <v>0</v>
      </c>
      <c r="AE60" s="1351"/>
      <c r="AF60" s="1342"/>
      <c r="AG60" s="1336"/>
      <c r="AH60" s="1336"/>
      <c r="AI60" s="477"/>
      <c r="AJ60" s="448"/>
      <c r="AK60" s="645">
        <v>0</v>
      </c>
      <c r="AL60" s="620">
        <v>0</v>
      </c>
      <c r="AM60" s="1351"/>
      <c r="AN60" s="1342"/>
      <c r="AO60" s="1336"/>
      <c r="AP60" s="1336"/>
      <c r="AQ60" s="477"/>
      <c r="AR60" s="448"/>
      <c r="AS60" s="660">
        <v>0</v>
      </c>
      <c r="AT60" s="620">
        <v>0</v>
      </c>
      <c r="AU60" s="1351"/>
      <c r="AV60" s="1342"/>
      <c r="AW60" s="1336"/>
      <c r="AX60" s="1336"/>
      <c r="AY60" s="477"/>
      <c r="AZ60" s="448"/>
      <c r="BA60" s="645">
        <v>0</v>
      </c>
      <c r="BB60" s="620">
        <v>0</v>
      </c>
      <c r="BC60" s="1351"/>
      <c r="BD60" s="1342"/>
      <c r="BE60" s="1336"/>
      <c r="BF60" s="1336"/>
      <c r="BG60" s="477"/>
      <c r="BH60" s="448"/>
      <c r="BI60" s="660">
        <v>0</v>
      </c>
      <c r="BJ60" s="620">
        <v>0</v>
      </c>
      <c r="BK60" s="1351"/>
      <c r="BL60" s="1342"/>
      <c r="BM60" s="1336"/>
      <c r="BN60" s="1336"/>
      <c r="BO60" s="477"/>
      <c r="BP60" s="448"/>
      <c r="BQ60" s="660">
        <v>0.05</v>
      </c>
      <c r="BR60" s="900">
        <v>0.05</v>
      </c>
      <c r="BS60" s="1351"/>
      <c r="BT60" s="1358"/>
      <c r="BU60" s="1336"/>
      <c r="BV60" s="1336"/>
      <c r="BW60" s="924" t="s">
        <v>355</v>
      </c>
      <c r="BX60" s="934" t="s">
        <v>360</v>
      </c>
      <c r="BY60" s="660">
        <v>0</v>
      </c>
      <c r="BZ60" s="900">
        <v>0</v>
      </c>
      <c r="CA60" s="1351"/>
      <c r="CB60" s="1364"/>
      <c r="CC60" s="1336"/>
      <c r="CD60" s="1336"/>
      <c r="CE60" s="965" t="s">
        <v>356</v>
      </c>
      <c r="CF60" s="991" t="s">
        <v>332</v>
      </c>
      <c r="CG60" s="645">
        <v>0.05</v>
      </c>
      <c r="CH60" s="900">
        <v>0</v>
      </c>
      <c r="CI60" s="1351"/>
      <c r="CJ60" s="1358"/>
      <c r="CK60" s="1336"/>
      <c r="CL60" s="1336"/>
      <c r="CM60" s="965" t="s">
        <v>356</v>
      </c>
      <c r="CN60" s="991" t="s">
        <v>332</v>
      </c>
      <c r="CO60" s="738">
        <v>0.05</v>
      </c>
      <c r="CP60" s="900">
        <v>0.08</v>
      </c>
      <c r="CQ60" s="1351"/>
      <c r="CR60" s="1358"/>
      <c r="CS60" s="1336"/>
      <c r="CT60" s="1336"/>
      <c r="CU60" s="461" t="s">
        <v>463</v>
      </c>
      <c r="CV60" s="985" t="s">
        <v>461</v>
      </c>
      <c r="CW60" s="738">
        <v>0.05</v>
      </c>
      <c r="CX60" s="900">
        <v>0.05</v>
      </c>
      <c r="CY60" s="1351"/>
      <c r="CZ60" s="1342"/>
      <c r="DA60" s="1336"/>
      <c r="DB60" s="1336"/>
      <c r="DC60" s="1048" t="s">
        <v>463</v>
      </c>
      <c r="DD60" s="1053" t="s">
        <v>461</v>
      </c>
      <c r="DE60" s="645">
        <v>0.05</v>
      </c>
      <c r="DF60" s="900">
        <v>0.05</v>
      </c>
      <c r="DG60" s="1351"/>
      <c r="DH60" s="1342"/>
      <c r="DI60" s="1336"/>
      <c r="DJ60" s="1336"/>
      <c r="DK60" s="1036" t="s">
        <v>463</v>
      </c>
      <c r="DL60" s="985" t="s">
        <v>461</v>
      </c>
      <c r="DM60" s="193">
        <f t="shared" si="3"/>
        <v>0.25</v>
      </c>
      <c r="DN60" s="193" t="str">
        <f t="shared" si="4"/>
        <v>OK</v>
      </c>
      <c r="DO60" s="559">
        <f t="shared" si="0"/>
        <v>0</v>
      </c>
      <c r="DP60" s="560">
        <f t="shared" si="1"/>
        <v>0</v>
      </c>
      <c r="DQ60" s="743" t="e">
        <f t="shared" si="5"/>
        <v>#DIV/0!</v>
      </c>
      <c r="DR60" s="1317"/>
      <c r="DS60" s="1317"/>
      <c r="DT60" s="1319"/>
      <c r="DU60" s="1314"/>
      <c r="DV60" s="1314"/>
      <c r="DW60" s="1314"/>
      <c r="DX60" s="566">
        <f t="shared" si="6"/>
        <v>0</v>
      </c>
      <c r="DY60" s="560">
        <f t="shared" si="7"/>
        <v>0</v>
      </c>
      <c r="DZ60" s="743" t="e">
        <f t="shared" si="8"/>
        <v>#DIV/0!</v>
      </c>
      <c r="EA60" s="1317"/>
      <c r="EB60" s="1317"/>
      <c r="EC60" s="1319"/>
      <c r="ED60" s="1314"/>
      <c r="EE60" s="1314"/>
      <c r="EF60" s="1314"/>
      <c r="EG60" s="566">
        <f t="shared" si="9"/>
        <v>0.1</v>
      </c>
      <c r="EH60" s="560">
        <f t="shared" si="10"/>
        <v>0.05</v>
      </c>
      <c r="EI60" s="832">
        <f t="shared" si="11"/>
        <v>0.5</v>
      </c>
      <c r="EJ60" s="1317"/>
      <c r="EK60" s="1317"/>
      <c r="EL60" s="1319"/>
      <c r="EM60" s="1314"/>
      <c r="EN60" s="1314"/>
      <c r="EO60" s="1314"/>
      <c r="EP60" s="566">
        <f t="shared" si="12"/>
        <v>0.25</v>
      </c>
      <c r="EQ60" s="560">
        <f t="shared" si="13"/>
        <v>0.22999999999999998</v>
      </c>
      <c r="ER60" s="832">
        <f t="shared" si="14"/>
        <v>0.91999999999999993</v>
      </c>
      <c r="ES60" s="1317"/>
      <c r="ET60" s="1317"/>
      <c r="EU60" s="1319"/>
      <c r="EV60" s="1314"/>
      <c r="EW60" s="1314"/>
      <c r="EX60" s="1314"/>
    </row>
    <row r="61" spans="1:154" ht="54.75" customHeight="1" thickBot="1" x14ac:dyDescent="0.3">
      <c r="A61" s="1518"/>
      <c r="B61" s="1941"/>
      <c r="C61" s="1859"/>
      <c r="D61" s="1862"/>
      <c r="E61" s="1862"/>
      <c r="F61" s="1862"/>
      <c r="G61" s="1862"/>
      <c r="H61" s="1865"/>
      <c r="I61" s="1907"/>
      <c r="J61" s="449">
        <v>17</v>
      </c>
      <c r="K61" s="450" t="s">
        <v>190</v>
      </c>
      <c r="L61" s="450" t="s">
        <v>253</v>
      </c>
      <c r="M61" s="442" t="s">
        <v>177</v>
      </c>
      <c r="N61" s="442">
        <v>60</v>
      </c>
      <c r="O61" s="451" t="s">
        <v>258</v>
      </c>
      <c r="P61" s="452">
        <v>0.2</v>
      </c>
      <c r="Q61" s="452">
        <v>0.05</v>
      </c>
      <c r="R61" s="489">
        <v>45657</v>
      </c>
      <c r="S61" s="439" t="s">
        <v>237</v>
      </c>
      <c r="T61" s="533">
        <v>1</v>
      </c>
      <c r="U61" s="440">
        <v>0</v>
      </c>
      <c r="V61" s="441"/>
      <c r="W61" s="441">
        <f>+U61</f>
        <v>0</v>
      </c>
      <c r="X61" s="462">
        <f>+V61</f>
        <v>0</v>
      </c>
      <c r="Y61" s="1337"/>
      <c r="Z61" s="1337"/>
      <c r="AA61" s="467"/>
      <c r="AB61" s="479"/>
      <c r="AC61" s="739">
        <v>0</v>
      </c>
      <c r="AD61" s="740">
        <v>0</v>
      </c>
      <c r="AE61" s="740">
        <f>+AC61</f>
        <v>0</v>
      </c>
      <c r="AF61" s="741">
        <f>+AD61</f>
        <v>0</v>
      </c>
      <c r="AG61" s="1337"/>
      <c r="AH61" s="1337"/>
      <c r="AI61" s="474"/>
      <c r="AJ61" s="443"/>
      <c r="AK61" s="642">
        <v>0</v>
      </c>
      <c r="AL61" s="617">
        <v>0</v>
      </c>
      <c r="AM61" s="740">
        <f>+AK61</f>
        <v>0</v>
      </c>
      <c r="AN61" s="741">
        <f>+AL61</f>
        <v>0</v>
      </c>
      <c r="AO61" s="1337"/>
      <c r="AP61" s="1337"/>
      <c r="AQ61" s="474"/>
      <c r="AR61" s="443"/>
      <c r="AS61" s="657">
        <v>0</v>
      </c>
      <c r="AT61" s="617">
        <v>0</v>
      </c>
      <c r="AU61" s="740">
        <f>+AS61</f>
        <v>0</v>
      </c>
      <c r="AV61" s="741">
        <f>+AT61</f>
        <v>0</v>
      </c>
      <c r="AW61" s="1337"/>
      <c r="AX61" s="1337"/>
      <c r="AY61" s="474"/>
      <c r="AZ61" s="443"/>
      <c r="BA61" s="642">
        <v>0</v>
      </c>
      <c r="BB61" s="617">
        <v>0</v>
      </c>
      <c r="BC61" s="740">
        <f>+BA61</f>
        <v>0</v>
      </c>
      <c r="BD61" s="741">
        <f>+BB61</f>
        <v>0</v>
      </c>
      <c r="BE61" s="1337"/>
      <c r="BF61" s="1337"/>
      <c r="BG61" s="474"/>
      <c r="BH61" s="443"/>
      <c r="BI61" s="657">
        <v>0</v>
      </c>
      <c r="BJ61" s="617">
        <v>0</v>
      </c>
      <c r="BK61" s="740">
        <f>+BI61</f>
        <v>0</v>
      </c>
      <c r="BL61" s="741">
        <f>+BJ61</f>
        <v>0</v>
      </c>
      <c r="BM61" s="1337"/>
      <c r="BN61" s="1337"/>
      <c r="BO61" s="474"/>
      <c r="BP61" s="443"/>
      <c r="BQ61" s="657">
        <v>0</v>
      </c>
      <c r="BR61" s="897">
        <v>0</v>
      </c>
      <c r="BS61" s="740">
        <f>+BQ61</f>
        <v>0</v>
      </c>
      <c r="BT61" s="867">
        <f>+BR61</f>
        <v>0</v>
      </c>
      <c r="BU61" s="1337"/>
      <c r="BV61" s="1337"/>
      <c r="BW61" s="927" t="s">
        <v>356</v>
      </c>
      <c r="BX61" s="935" t="s">
        <v>332</v>
      </c>
      <c r="BY61" s="617">
        <v>0</v>
      </c>
      <c r="BZ61" s="897">
        <v>0</v>
      </c>
      <c r="CA61" s="740">
        <f>+BY61</f>
        <v>0</v>
      </c>
      <c r="CB61" s="867">
        <f>+BZ61</f>
        <v>0</v>
      </c>
      <c r="CC61" s="1337"/>
      <c r="CD61" s="1337"/>
      <c r="CE61" s="962" t="s">
        <v>356</v>
      </c>
      <c r="CF61" s="988" t="s">
        <v>332</v>
      </c>
      <c r="CG61" s="967">
        <v>0.25</v>
      </c>
      <c r="CH61" s="1004">
        <v>0</v>
      </c>
      <c r="CI61" s="740">
        <f>+CG61</f>
        <v>0.25</v>
      </c>
      <c r="CJ61" s="867">
        <f>+CH61</f>
        <v>0</v>
      </c>
      <c r="CK61" s="1337"/>
      <c r="CL61" s="1337"/>
      <c r="CM61" s="962" t="s">
        <v>356</v>
      </c>
      <c r="CN61" s="988" t="s">
        <v>332</v>
      </c>
      <c r="CO61" s="739">
        <v>0.25</v>
      </c>
      <c r="CP61" s="1004">
        <v>0.28999999999999998</v>
      </c>
      <c r="CQ61" s="740">
        <f>+CO61</f>
        <v>0.25</v>
      </c>
      <c r="CR61" s="867">
        <f>+CP61</f>
        <v>0.28999999999999998</v>
      </c>
      <c r="CS61" s="1337"/>
      <c r="CT61" s="1337"/>
      <c r="CU61" s="439" t="s">
        <v>466</v>
      </c>
      <c r="CV61" s="985" t="s">
        <v>461</v>
      </c>
      <c r="CW61" s="739">
        <v>0.25</v>
      </c>
      <c r="CX61" s="1004">
        <v>0.25</v>
      </c>
      <c r="CY61" s="740">
        <f>+CW61</f>
        <v>0.25</v>
      </c>
      <c r="CZ61" s="741">
        <f>+CX61</f>
        <v>0.25</v>
      </c>
      <c r="DA61" s="1337"/>
      <c r="DB61" s="1337"/>
      <c r="DC61" s="1046" t="s">
        <v>466</v>
      </c>
      <c r="DD61" s="1053" t="s">
        <v>461</v>
      </c>
      <c r="DE61" s="967">
        <v>0.25</v>
      </c>
      <c r="DF61" s="1004">
        <v>0.25</v>
      </c>
      <c r="DG61" s="740">
        <f>+DE61</f>
        <v>0.25</v>
      </c>
      <c r="DH61" s="741">
        <f>+DF61</f>
        <v>0.25</v>
      </c>
      <c r="DI61" s="1337"/>
      <c r="DJ61" s="1337"/>
      <c r="DK61" s="1066" t="s">
        <v>556</v>
      </c>
      <c r="DL61" s="985" t="s">
        <v>461</v>
      </c>
      <c r="DM61" s="193">
        <f t="shared" si="3"/>
        <v>1</v>
      </c>
      <c r="DN61" s="193" t="str">
        <f t="shared" si="4"/>
        <v>OK</v>
      </c>
      <c r="DO61" s="744">
        <f t="shared" si="0"/>
        <v>0</v>
      </c>
      <c r="DP61" s="581">
        <f t="shared" si="1"/>
        <v>0</v>
      </c>
      <c r="DQ61" s="745" t="e">
        <f t="shared" si="5"/>
        <v>#DIV/0!</v>
      </c>
      <c r="DR61" s="581">
        <f>SUM(W61+AE61+AM61)</f>
        <v>0</v>
      </c>
      <c r="DS61" s="581">
        <f>SUM(X61+AF61+AN61)</f>
        <v>0</v>
      </c>
      <c r="DT61" s="746" t="e">
        <f>+DS61/DR61</f>
        <v>#DIV/0!</v>
      </c>
      <c r="DU61" s="1315"/>
      <c r="DV61" s="1315"/>
      <c r="DW61" s="1315"/>
      <c r="DX61" s="580">
        <f t="shared" si="6"/>
        <v>0</v>
      </c>
      <c r="DY61" s="581">
        <f t="shared" si="7"/>
        <v>0</v>
      </c>
      <c r="DZ61" s="745" t="e">
        <f t="shared" si="8"/>
        <v>#DIV/0!</v>
      </c>
      <c r="EA61" s="1316">
        <f>W61+AE61+AM61+AU61+BC61+BK61</f>
        <v>0</v>
      </c>
      <c r="EB61" s="1316">
        <f>X61+AF61+AN61+AV61+BD61+BL61</f>
        <v>0</v>
      </c>
      <c r="EC61" s="746" t="e">
        <f>+EB61/EA61</f>
        <v>#DIV/0!</v>
      </c>
      <c r="ED61" s="1315"/>
      <c r="EE61" s="1315"/>
      <c r="EF61" s="1315"/>
      <c r="EG61" s="580">
        <f t="shared" si="9"/>
        <v>0.25</v>
      </c>
      <c r="EH61" s="581">
        <f t="shared" si="10"/>
        <v>0</v>
      </c>
      <c r="EI61" s="833">
        <f t="shared" si="11"/>
        <v>0</v>
      </c>
      <c r="EJ61" s="1316">
        <f>W61+AE61+AM61+AU61+BC61+BK61+BS61+CA61+CI61</f>
        <v>0.25</v>
      </c>
      <c r="EK61" s="1316">
        <f>X61+AF61+AN61+AV61+BD61+BL61+BT61+CB61+CJ61</f>
        <v>0</v>
      </c>
      <c r="EL61" s="746">
        <f>+EK61/EJ61</f>
        <v>0</v>
      </c>
      <c r="EM61" s="1315"/>
      <c r="EN61" s="1315"/>
      <c r="EO61" s="1315"/>
      <c r="EP61" s="580">
        <f t="shared" si="12"/>
        <v>1</v>
      </c>
      <c r="EQ61" s="581">
        <f t="shared" si="13"/>
        <v>0.79</v>
      </c>
      <c r="ER61" s="833">
        <f t="shared" si="14"/>
        <v>0.79</v>
      </c>
      <c r="ES61" s="1316">
        <f>+W61+AE61+AM61+AU61+BC61+BK61+BS61+CA61+CI61+CQ61+CY61+DG61</f>
        <v>1</v>
      </c>
      <c r="ET61" s="1316">
        <f>+X61+AF61+AN61+AV61+BD61+BL61+BT61+CB61+CJ61+CR61+CZ61+DH61</f>
        <v>0.79</v>
      </c>
      <c r="EU61" s="746">
        <f>+ET61/ES61</f>
        <v>0.79</v>
      </c>
      <c r="EV61" s="1315"/>
      <c r="EW61" s="1315"/>
      <c r="EX61" s="1315"/>
    </row>
    <row r="62" spans="1:154" ht="38.25" hidden="1" customHeight="1" thickBot="1" x14ac:dyDescent="0.3">
      <c r="I62" s="458">
        <f>SUM(I22:I61)</f>
        <v>0.95000000000000018</v>
      </c>
      <c r="AA62" s="345"/>
      <c r="AB62" s="345"/>
      <c r="AC62" s="621"/>
      <c r="AD62" s="621"/>
      <c r="AE62" s="621"/>
      <c r="AF62" s="621"/>
      <c r="AG62" s="345"/>
      <c r="AH62" s="345"/>
      <c r="AI62" s="345"/>
      <c r="AJ62" s="345"/>
      <c r="AK62" s="621"/>
      <c r="AL62" s="621"/>
      <c r="AM62" s="345"/>
      <c r="AN62" s="345"/>
      <c r="AO62" s="345"/>
      <c r="AP62" s="345"/>
      <c r="AQ62" s="345"/>
      <c r="AR62" s="345"/>
      <c r="AS62" s="621"/>
      <c r="AT62" s="621"/>
      <c r="AU62" s="345"/>
      <c r="AV62" s="345"/>
      <c r="AW62" s="345"/>
      <c r="AX62" s="345"/>
      <c r="AY62" s="345"/>
      <c r="AZ62" s="345"/>
      <c r="BA62" s="621"/>
      <c r="BB62" s="621"/>
      <c r="BC62" s="345"/>
      <c r="BD62" s="345"/>
      <c r="BE62" s="345"/>
      <c r="BF62" s="345"/>
      <c r="BG62" s="345"/>
      <c r="BH62" s="345"/>
      <c r="BI62" s="621"/>
      <c r="BJ62" s="621"/>
      <c r="BK62" s="345"/>
      <c r="BL62" s="345"/>
      <c r="BM62" s="345"/>
      <c r="BN62" s="345"/>
      <c r="BO62" s="345"/>
      <c r="BP62" s="345"/>
      <c r="BQ62" s="621"/>
      <c r="BR62" s="621"/>
      <c r="BS62" s="541"/>
      <c r="BT62" s="345"/>
      <c r="BU62" s="345"/>
      <c r="BV62" s="345"/>
      <c r="BW62" s="345"/>
      <c r="BX62" s="345"/>
      <c r="BY62" s="621"/>
      <c r="BZ62" s="621"/>
      <c r="CA62" s="345"/>
      <c r="CB62" s="345"/>
      <c r="CC62" s="345"/>
      <c r="CD62" s="345"/>
      <c r="CE62" s="345"/>
      <c r="CF62" s="345"/>
      <c r="CG62" s="621"/>
      <c r="CH62" s="621"/>
      <c r="CI62" s="345"/>
      <c r="CJ62" s="345"/>
      <c r="CK62" s="345"/>
      <c r="CL62" s="345"/>
      <c r="CM62" s="345"/>
      <c r="CN62" s="345"/>
      <c r="CO62" s="621"/>
      <c r="CP62" s="621"/>
      <c r="CQ62" s="345"/>
      <c r="CR62" s="345"/>
      <c r="CS62" s="345"/>
      <c r="CT62" s="345"/>
      <c r="CU62" s="345"/>
      <c r="CV62" s="345"/>
      <c r="CW62" s="621"/>
      <c r="CX62" s="621"/>
      <c r="CY62" s="345"/>
      <c r="CZ62" s="345"/>
      <c r="DA62" s="345"/>
      <c r="DB62" s="345"/>
      <c r="DC62" s="345"/>
      <c r="DD62" s="345"/>
      <c r="DE62" s="621"/>
      <c r="DF62" s="621"/>
      <c r="DG62" s="345"/>
      <c r="DH62" s="345"/>
      <c r="DI62" s="345"/>
      <c r="DJ62" s="345"/>
      <c r="DK62" s="345"/>
      <c r="DL62" s="345"/>
      <c r="DO62" s="551"/>
      <c r="DW62" s="552"/>
      <c r="EA62" s="1320"/>
      <c r="EB62" s="1320"/>
      <c r="EJ62" s="1320"/>
      <c r="EK62" s="1320"/>
      <c r="ES62" s="1320"/>
      <c r="ET62" s="1320"/>
    </row>
    <row r="63" spans="1:154" ht="38.25" hidden="1" customHeight="1" x14ac:dyDescent="0.25">
      <c r="AA63" s="344"/>
      <c r="AB63" s="344"/>
      <c r="AC63" s="622"/>
      <c r="AD63" s="622"/>
      <c r="AE63" s="622"/>
      <c r="AF63" s="622"/>
      <c r="AG63" s="344"/>
      <c r="AH63" s="344"/>
      <c r="AI63" s="344"/>
      <c r="AJ63" s="344"/>
      <c r="AK63" s="622"/>
      <c r="AL63" s="622"/>
      <c r="AM63" s="344"/>
      <c r="AN63" s="344"/>
      <c r="AO63" s="344"/>
      <c r="AP63" s="344"/>
      <c r="AQ63" s="344"/>
      <c r="AR63" s="344"/>
      <c r="AS63" s="622"/>
      <c r="AT63" s="622"/>
      <c r="AU63" s="344"/>
      <c r="AV63" s="344"/>
      <c r="AW63" s="344"/>
      <c r="AX63" s="344"/>
      <c r="AY63" s="344"/>
      <c r="AZ63" s="344"/>
      <c r="BA63" s="622"/>
      <c r="BB63" s="622"/>
      <c r="BC63" s="344"/>
      <c r="BD63" s="344"/>
      <c r="BE63" s="344"/>
      <c r="BF63" s="344"/>
      <c r="BG63" s="344"/>
      <c r="BH63" s="344"/>
      <c r="BI63" s="622"/>
      <c r="BJ63" s="622"/>
      <c r="BK63" s="344"/>
      <c r="BL63" s="344"/>
      <c r="BM63" s="344"/>
      <c r="BN63" s="344"/>
      <c r="BO63" s="344"/>
      <c r="BP63" s="344"/>
      <c r="BQ63" s="622"/>
      <c r="BR63" s="622"/>
      <c r="BS63" s="362"/>
      <c r="BT63" s="344"/>
      <c r="BU63" s="344"/>
      <c r="BV63" s="344"/>
      <c r="BW63" s="344"/>
      <c r="BX63" s="344"/>
      <c r="BY63" s="622"/>
      <c r="BZ63" s="622"/>
      <c r="CA63" s="344"/>
      <c r="CB63" s="344"/>
      <c r="CC63" s="344"/>
      <c r="CD63" s="344"/>
      <c r="CE63" s="344"/>
      <c r="CF63" s="344"/>
      <c r="CG63" s="622"/>
      <c r="CH63" s="622"/>
      <c r="CI63" s="344"/>
      <c r="CJ63" s="344"/>
      <c r="CK63" s="344"/>
      <c r="CL63" s="344"/>
      <c r="CM63" s="344"/>
      <c r="CN63" s="344"/>
      <c r="CO63" s="622"/>
      <c r="CP63" s="622"/>
      <c r="CQ63" s="344"/>
      <c r="CR63" s="344"/>
      <c r="CS63" s="344"/>
      <c r="CT63" s="344"/>
      <c r="CU63" s="344"/>
      <c r="CV63" s="344"/>
      <c r="CW63" s="622"/>
      <c r="CX63" s="622"/>
      <c r="CY63" s="344"/>
      <c r="CZ63" s="344"/>
      <c r="DA63" s="344"/>
      <c r="DB63" s="344"/>
      <c r="DC63" s="344"/>
      <c r="DD63" s="344"/>
      <c r="DE63" s="622"/>
      <c r="DF63" s="622"/>
      <c r="DG63" s="344"/>
      <c r="DH63" s="344"/>
      <c r="DI63" s="344"/>
      <c r="DJ63" s="344"/>
      <c r="DK63" s="344"/>
      <c r="DL63" s="344"/>
      <c r="DO63" s="567"/>
      <c r="DP63" s="568"/>
      <c r="DQ63" s="568"/>
      <c r="DR63" s="568"/>
      <c r="DS63" s="568"/>
      <c r="DT63" s="568"/>
      <c r="DU63" s="568"/>
      <c r="DV63" s="568"/>
      <c r="DW63" s="569"/>
      <c r="EA63" s="1317"/>
      <c r="EB63" s="1317"/>
      <c r="EJ63" s="1317"/>
      <c r="EK63" s="1317"/>
      <c r="ES63" s="1317"/>
      <c r="ET63" s="1317"/>
    </row>
    <row r="64" spans="1:154" ht="38.25" hidden="1" customHeight="1" x14ac:dyDescent="0.25">
      <c r="AA64" s="344"/>
      <c r="AB64" s="344"/>
      <c r="AC64" s="622"/>
      <c r="AD64" s="622"/>
      <c r="AE64" s="622"/>
      <c r="AF64" s="622"/>
      <c r="AG64" s="344"/>
      <c r="AH64" s="344"/>
      <c r="AI64" s="344"/>
      <c r="AJ64" s="344"/>
      <c r="AK64" s="622"/>
      <c r="AL64" s="622"/>
      <c r="AM64" s="344"/>
      <c r="AN64" s="344"/>
      <c r="AO64" s="344"/>
      <c r="AP64" s="344"/>
      <c r="AQ64" s="344"/>
      <c r="AR64" s="344"/>
      <c r="AS64" s="622"/>
      <c r="AT64" s="622"/>
      <c r="AU64" s="344"/>
      <c r="AV64" s="344"/>
      <c r="AW64" s="344"/>
      <c r="AX64" s="344"/>
      <c r="AY64" s="344"/>
      <c r="AZ64" s="344"/>
      <c r="BA64" s="622"/>
      <c r="BB64" s="622"/>
      <c r="BC64" s="344"/>
      <c r="BD64" s="344"/>
      <c r="BE64" s="344"/>
      <c r="BF64" s="344"/>
      <c r="BG64" s="344"/>
      <c r="BH64" s="344"/>
      <c r="BI64" s="622"/>
      <c r="BJ64" s="622"/>
      <c r="BK64" s="344"/>
      <c r="BL64" s="344"/>
      <c r="BM64" s="344"/>
      <c r="BN64" s="344"/>
      <c r="BO64" s="344"/>
      <c r="BP64" s="344"/>
      <c r="BQ64" s="622"/>
      <c r="BR64" s="622"/>
      <c r="BS64" s="362"/>
      <c r="BT64" s="344"/>
      <c r="BU64" s="344"/>
      <c r="BV64" s="344"/>
      <c r="BW64" s="344"/>
      <c r="BX64" s="344"/>
      <c r="BY64" s="622"/>
      <c r="BZ64" s="622"/>
      <c r="CA64" s="344"/>
      <c r="CB64" s="344"/>
      <c r="CC64" s="344"/>
      <c r="CD64" s="344"/>
      <c r="CE64" s="344"/>
      <c r="CF64" s="344"/>
      <c r="CG64" s="622"/>
      <c r="CH64" s="622"/>
      <c r="CI64" s="344"/>
      <c r="CJ64" s="344"/>
      <c r="CK64" s="344"/>
      <c r="CL64" s="344"/>
      <c r="CM64" s="344"/>
      <c r="CN64" s="344"/>
      <c r="CO64" s="622"/>
      <c r="CP64" s="622"/>
      <c r="CQ64" s="344"/>
      <c r="CR64" s="344"/>
      <c r="CS64" s="344"/>
      <c r="CT64" s="344"/>
      <c r="CU64" s="344"/>
      <c r="CV64" s="344"/>
      <c r="CW64" s="622"/>
      <c r="CX64" s="622"/>
      <c r="CY64" s="344"/>
      <c r="CZ64" s="344"/>
      <c r="DA64" s="344"/>
      <c r="DB64" s="344"/>
      <c r="DC64" s="344"/>
      <c r="DD64" s="344"/>
      <c r="DE64" s="622"/>
      <c r="DF64" s="622"/>
      <c r="DG64" s="344"/>
      <c r="DH64" s="344"/>
      <c r="DI64" s="344"/>
      <c r="DJ64" s="344"/>
      <c r="DK64" s="344"/>
      <c r="DL64" s="344"/>
    </row>
    <row r="65" spans="27:116" ht="38.25" hidden="1" customHeight="1" x14ac:dyDescent="0.25">
      <c r="AA65" s="344"/>
      <c r="AB65" s="344"/>
      <c r="AC65" s="622"/>
      <c r="AD65" s="622"/>
      <c r="AE65" s="622"/>
      <c r="AF65" s="622"/>
      <c r="AG65" s="344"/>
      <c r="AH65" s="344"/>
      <c r="AI65" s="344"/>
      <c r="AJ65" s="344"/>
      <c r="AK65" s="622"/>
      <c r="AL65" s="622"/>
      <c r="AM65" s="344"/>
      <c r="AN65" s="344"/>
      <c r="AO65" s="344"/>
      <c r="AP65" s="344"/>
      <c r="AQ65" s="344"/>
      <c r="AR65" s="344"/>
      <c r="AS65" s="622"/>
      <c r="AT65" s="622"/>
      <c r="AU65" s="344"/>
      <c r="AV65" s="344"/>
      <c r="AW65" s="344"/>
      <c r="AX65" s="344"/>
      <c r="AY65" s="344"/>
      <c r="AZ65" s="344"/>
      <c r="BA65" s="622"/>
      <c r="BB65" s="622"/>
      <c r="BC65" s="344"/>
      <c r="BD65" s="344"/>
      <c r="BE65" s="344"/>
      <c r="BF65" s="344"/>
      <c r="BG65" s="344"/>
      <c r="BH65" s="344"/>
      <c r="BI65" s="622"/>
      <c r="BJ65" s="622"/>
      <c r="BK65" s="344"/>
      <c r="BL65" s="344"/>
      <c r="BM65" s="344"/>
      <c r="BN65" s="344"/>
      <c r="BO65" s="344"/>
      <c r="BP65" s="344"/>
      <c r="BQ65" s="622"/>
      <c r="BR65" s="622"/>
      <c r="BS65" s="362"/>
      <c r="BT65" s="344"/>
      <c r="BU65" s="344"/>
      <c r="BV65" s="344"/>
      <c r="BW65" s="344"/>
      <c r="BX65" s="344"/>
      <c r="BY65" s="622"/>
      <c r="BZ65" s="622"/>
      <c r="CA65" s="344"/>
      <c r="CB65" s="344"/>
      <c r="CC65" s="344"/>
      <c r="CD65" s="344"/>
      <c r="CE65" s="344"/>
      <c r="CF65" s="344"/>
      <c r="CG65" s="622"/>
      <c r="CH65" s="622"/>
      <c r="CI65" s="344"/>
      <c r="CJ65" s="344"/>
      <c r="CK65" s="344"/>
      <c r="CL65" s="344"/>
      <c r="CM65" s="344"/>
      <c r="CN65" s="344"/>
      <c r="CO65" s="622"/>
      <c r="CP65" s="622"/>
      <c r="CQ65" s="344"/>
      <c r="CR65" s="344"/>
      <c r="CS65" s="344"/>
      <c r="CT65" s="344"/>
      <c r="CU65" s="344"/>
      <c r="CV65" s="344"/>
      <c r="CW65" s="622"/>
      <c r="CX65" s="622"/>
      <c r="CY65" s="344"/>
      <c r="CZ65" s="344"/>
      <c r="DA65" s="344"/>
      <c r="DB65" s="344"/>
      <c r="DC65" s="344"/>
      <c r="DD65" s="344"/>
      <c r="DE65" s="622"/>
      <c r="DF65" s="622"/>
      <c r="DG65" s="344"/>
      <c r="DH65" s="344"/>
      <c r="DI65" s="344"/>
      <c r="DJ65" s="344"/>
      <c r="DK65" s="344"/>
      <c r="DL65" s="344"/>
    </row>
    <row r="66" spans="27:116" ht="38.25" hidden="1" customHeight="1" x14ac:dyDescent="0.25">
      <c r="AA66" s="344"/>
      <c r="AB66" s="344"/>
      <c r="AC66" s="622"/>
      <c r="AD66" s="622"/>
      <c r="AE66" s="622"/>
      <c r="AF66" s="622"/>
      <c r="AG66" s="344"/>
      <c r="AH66" s="344"/>
      <c r="AI66" s="344"/>
      <c r="AJ66" s="344"/>
      <c r="AK66" s="622"/>
      <c r="AL66" s="622"/>
      <c r="AM66" s="344"/>
      <c r="AN66" s="344"/>
      <c r="AO66" s="344"/>
      <c r="AP66" s="344"/>
      <c r="AQ66" s="344"/>
      <c r="AR66" s="344"/>
      <c r="AS66" s="622"/>
      <c r="AT66" s="622"/>
      <c r="AU66" s="344"/>
      <c r="AV66" s="344"/>
      <c r="AW66" s="344"/>
      <c r="AX66" s="344"/>
      <c r="AY66" s="344"/>
      <c r="AZ66" s="344"/>
      <c r="BA66" s="622"/>
      <c r="BB66" s="622"/>
      <c r="BC66" s="344"/>
      <c r="BD66" s="344"/>
      <c r="BE66" s="344"/>
      <c r="BF66" s="344"/>
      <c r="BG66" s="344"/>
      <c r="BH66" s="344"/>
      <c r="BI66" s="622"/>
      <c r="BJ66" s="622"/>
      <c r="BK66" s="344"/>
      <c r="BL66" s="344"/>
      <c r="BM66" s="344"/>
      <c r="BN66" s="344"/>
      <c r="BO66" s="344"/>
      <c r="BP66" s="344"/>
      <c r="BQ66" s="622"/>
      <c r="BR66" s="622"/>
      <c r="BS66" s="362"/>
      <c r="BT66" s="344"/>
      <c r="BU66" s="344"/>
      <c r="BV66" s="344"/>
      <c r="BW66" s="344"/>
      <c r="BX66" s="344"/>
      <c r="BY66" s="622"/>
      <c r="BZ66" s="622"/>
      <c r="CA66" s="344"/>
      <c r="CB66" s="344"/>
      <c r="CC66" s="344"/>
      <c r="CD66" s="344"/>
      <c r="CE66" s="344"/>
      <c r="CF66" s="344"/>
      <c r="CG66" s="622"/>
      <c r="CH66" s="622"/>
      <c r="CI66" s="344"/>
      <c r="CJ66" s="344"/>
      <c r="CK66" s="344"/>
      <c r="CL66" s="344"/>
      <c r="CM66" s="344"/>
      <c r="CN66" s="344"/>
      <c r="CO66" s="622"/>
      <c r="CP66" s="622"/>
      <c r="CQ66" s="344"/>
      <c r="CR66" s="344"/>
      <c r="CS66" s="344"/>
      <c r="CT66" s="344"/>
      <c r="CU66" s="344"/>
      <c r="CV66" s="344"/>
      <c r="CW66" s="622"/>
      <c r="CX66" s="622"/>
      <c r="CY66" s="344"/>
      <c r="CZ66" s="344"/>
      <c r="DA66" s="344"/>
      <c r="DB66" s="344"/>
      <c r="DC66" s="344"/>
      <c r="DD66" s="344"/>
      <c r="DE66" s="622"/>
      <c r="DF66" s="622"/>
      <c r="DG66" s="344"/>
      <c r="DH66" s="344"/>
      <c r="DI66" s="344"/>
      <c r="DJ66" s="344"/>
      <c r="DK66" s="344"/>
      <c r="DL66" s="344"/>
    </row>
    <row r="67" spans="27:116" ht="38.25" hidden="1" customHeight="1" x14ac:dyDescent="0.25">
      <c r="AA67" s="344"/>
      <c r="AB67" s="344"/>
      <c r="AC67" s="622"/>
      <c r="AD67" s="622"/>
      <c r="AE67" s="622"/>
      <c r="AF67" s="622"/>
      <c r="AG67" s="344"/>
      <c r="AH67" s="344"/>
      <c r="AI67" s="344"/>
      <c r="AJ67" s="344"/>
      <c r="AK67" s="622"/>
      <c r="AL67" s="622"/>
      <c r="AM67" s="344"/>
      <c r="AN67" s="344"/>
      <c r="AO67" s="344"/>
      <c r="AP67" s="344"/>
      <c r="AQ67" s="344"/>
      <c r="AR67" s="344"/>
      <c r="AS67" s="622"/>
      <c r="AT67" s="622"/>
      <c r="AU67" s="344"/>
      <c r="AV67" s="344"/>
      <c r="AW67" s="344"/>
      <c r="AX67" s="344"/>
      <c r="AY67" s="344"/>
      <c r="AZ67" s="344"/>
      <c r="BA67" s="622"/>
      <c r="BB67" s="622"/>
      <c r="BC67" s="344"/>
      <c r="BD67" s="344"/>
      <c r="BE67" s="344"/>
      <c r="BF67" s="344"/>
      <c r="BG67" s="344"/>
      <c r="BH67" s="344"/>
      <c r="BI67" s="622"/>
      <c r="BJ67" s="622"/>
      <c r="BK67" s="344"/>
      <c r="BL67" s="344"/>
      <c r="BM67" s="344"/>
      <c r="BN67" s="344"/>
      <c r="BO67" s="344"/>
      <c r="BP67" s="344"/>
      <c r="BQ67" s="622"/>
      <c r="BR67" s="622"/>
      <c r="BS67" s="362"/>
      <c r="BT67" s="344"/>
      <c r="BU67" s="344"/>
      <c r="BV67" s="344"/>
      <c r="BW67" s="344"/>
      <c r="BX67" s="344"/>
      <c r="BY67" s="622"/>
      <c r="BZ67" s="622"/>
      <c r="CA67" s="344"/>
      <c r="CB67" s="344"/>
      <c r="CC67" s="344"/>
      <c r="CD67" s="344"/>
      <c r="CE67" s="344"/>
      <c r="CF67" s="344"/>
      <c r="CG67" s="622"/>
      <c r="CH67" s="622"/>
      <c r="CI67" s="344"/>
      <c r="CJ67" s="344"/>
      <c r="CK67" s="344"/>
      <c r="CL67" s="344"/>
      <c r="CM67" s="344"/>
      <c r="CN67" s="344"/>
      <c r="CO67" s="622"/>
      <c r="CP67" s="622"/>
      <c r="CQ67" s="344"/>
      <c r="CR67" s="344"/>
      <c r="CS67" s="344"/>
      <c r="CT67" s="344"/>
      <c r="CU67" s="344"/>
      <c r="CV67" s="344"/>
      <c r="CW67" s="622"/>
      <c r="CX67" s="622"/>
      <c r="CY67" s="344"/>
      <c r="CZ67" s="344"/>
      <c r="DA67" s="344"/>
      <c r="DB67" s="344"/>
      <c r="DC67" s="344"/>
      <c r="DD67" s="344"/>
      <c r="DE67" s="622"/>
      <c r="DF67" s="622"/>
      <c r="DG67" s="344"/>
      <c r="DH67" s="344"/>
      <c r="DI67" s="344"/>
      <c r="DJ67" s="344"/>
      <c r="DK67" s="344"/>
      <c r="DL67" s="344"/>
    </row>
    <row r="68" spans="27:116" ht="38.25" hidden="1" customHeight="1" x14ac:dyDescent="0.25">
      <c r="AA68" s="344"/>
      <c r="AB68" s="344"/>
      <c r="AC68" s="622"/>
      <c r="AD68" s="622"/>
      <c r="AE68" s="622"/>
      <c r="AF68" s="622"/>
      <c r="AG68" s="344"/>
      <c r="AH68" s="344"/>
      <c r="AI68" s="344"/>
      <c r="AJ68" s="344"/>
      <c r="AK68" s="622"/>
      <c r="AL68" s="622"/>
      <c r="AM68" s="344"/>
      <c r="AN68" s="344"/>
      <c r="AO68" s="344"/>
      <c r="AP68" s="344"/>
      <c r="AQ68" s="344"/>
      <c r="AR68" s="344"/>
      <c r="AS68" s="622"/>
      <c r="AT68" s="622"/>
      <c r="AU68" s="344"/>
      <c r="AV68" s="344"/>
      <c r="AW68" s="344"/>
      <c r="AX68" s="344"/>
      <c r="AY68" s="344"/>
      <c r="AZ68" s="344"/>
      <c r="BA68" s="622"/>
      <c r="BB68" s="622"/>
      <c r="BC68" s="344"/>
      <c r="BD68" s="344"/>
      <c r="BE68" s="344"/>
      <c r="BF68" s="344"/>
      <c r="BG68" s="344"/>
      <c r="BH68" s="344"/>
      <c r="BI68" s="622"/>
      <c r="BJ68" s="622"/>
      <c r="BK68" s="344"/>
      <c r="BL68" s="344"/>
      <c r="BM68" s="344"/>
      <c r="BN68" s="344"/>
      <c r="BO68" s="344"/>
      <c r="BP68" s="344"/>
      <c r="BQ68" s="622"/>
      <c r="BR68" s="622"/>
      <c r="BS68" s="362"/>
      <c r="BT68" s="344"/>
      <c r="BU68" s="344"/>
      <c r="BV68" s="344"/>
      <c r="BW68" s="344"/>
      <c r="BX68" s="344"/>
      <c r="BY68" s="622"/>
      <c r="BZ68" s="622"/>
      <c r="CA68" s="344"/>
      <c r="CB68" s="344"/>
      <c r="CC68" s="344"/>
      <c r="CD68" s="344"/>
      <c r="CE68" s="344"/>
      <c r="CF68" s="344"/>
      <c r="CG68" s="622"/>
      <c r="CH68" s="622"/>
      <c r="CI68" s="344"/>
      <c r="CJ68" s="344"/>
      <c r="CK68" s="344"/>
      <c r="CL68" s="344"/>
      <c r="CM68" s="344"/>
      <c r="CN68" s="344"/>
      <c r="CO68" s="622"/>
      <c r="CP68" s="622"/>
      <c r="CQ68" s="344"/>
      <c r="CR68" s="344"/>
      <c r="CS68" s="344"/>
      <c r="CT68" s="344"/>
      <c r="CU68" s="344"/>
      <c r="CV68" s="344"/>
      <c r="CW68" s="622"/>
      <c r="CX68" s="622"/>
      <c r="CY68" s="344"/>
      <c r="CZ68" s="344"/>
      <c r="DA68" s="344"/>
      <c r="DB68" s="344"/>
      <c r="DC68" s="344"/>
      <c r="DD68" s="344"/>
      <c r="DE68" s="622"/>
      <c r="DF68" s="622"/>
      <c r="DG68" s="344"/>
      <c r="DH68" s="344"/>
      <c r="DI68" s="344"/>
      <c r="DJ68" s="344"/>
      <c r="DK68" s="344"/>
      <c r="DL68" s="344"/>
    </row>
    <row r="69" spans="27:116" ht="38.25" hidden="1" customHeight="1" x14ac:dyDescent="0.25">
      <c r="AA69" s="344"/>
      <c r="AB69" s="344"/>
      <c r="AC69" s="622"/>
      <c r="AD69" s="622"/>
      <c r="AE69" s="622"/>
      <c r="AF69" s="622"/>
      <c r="AG69" s="344"/>
      <c r="AH69" s="344"/>
      <c r="AI69" s="344"/>
      <c r="AJ69" s="344"/>
      <c r="AK69" s="622"/>
      <c r="AL69" s="622"/>
      <c r="AM69" s="344"/>
      <c r="AN69" s="344"/>
      <c r="AO69" s="344"/>
      <c r="AP69" s="344"/>
      <c r="AQ69" s="344"/>
      <c r="AR69" s="344"/>
      <c r="AS69" s="622"/>
      <c r="AT69" s="622"/>
      <c r="AU69" s="344"/>
      <c r="AV69" s="344"/>
      <c r="AW69" s="344"/>
      <c r="AX69" s="344"/>
      <c r="AY69" s="344"/>
      <c r="AZ69" s="344"/>
      <c r="BA69" s="622"/>
      <c r="BB69" s="622"/>
      <c r="BC69" s="344"/>
      <c r="BD69" s="344"/>
      <c r="BE69" s="344"/>
      <c r="BF69" s="344"/>
      <c r="BG69" s="344"/>
      <c r="BH69" s="344"/>
      <c r="BI69" s="622"/>
      <c r="BJ69" s="622"/>
      <c r="BK69" s="344"/>
      <c r="BL69" s="344"/>
      <c r="BM69" s="344"/>
      <c r="BN69" s="344"/>
      <c r="BO69" s="344"/>
      <c r="BP69" s="344"/>
      <c r="BQ69" s="622"/>
      <c r="BR69" s="622"/>
      <c r="BS69" s="362"/>
      <c r="BT69" s="344"/>
      <c r="BU69" s="344"/>
      <c r="BV69" s="344"/>
      <c r="BW69" s="344"/>
      <c r="BX69" s="344"/>
      <c r="BY69" s="622"/>
      <c r="BZ69" s="622"/>
      <c r="CA69" s="344"/>
      <c r="CB69" s="344"/>
      <c r="CC69" s="344"/>
      <c r="CD69" s="344"/>
      <c r="CE69" s="344"/>
      <c r="CF69" s="344"/>
      <c r="CG69" s="622"/>
      <c r="CH69" s="622"/>
      <c r="CI69" s="344"/>
      <c r="CJ69" s="344"/>
      <c r="CK69" s="344"/>
      <c r="CL69" s="344"/>
      <c r="CM69" s="344"/>
      <c r="CN69" s="344"/>
      <c r="CO69" s="622"/>
      <c r="CP69" s="622"/>
      <c r="CQ69" s="344"/>
      <c r="CR69" s="344"/>
      <c r="CS69" s="344"/>
      <c r="CT69" s="344"/>
      <c r="CU69" s="344"/>
      <c r="CV69" s="344"/>
      <c r="CW69" s="622"/>
      <c r="CX69" s="622"/>
      <c r="CY69" s="344"/>
      <c r="CZ69" s="344"/>
      <c r="DA69" s="344"/>
      <c r="DB69" s="344"/>
      <c r="DC69" s="344"/>
      <c r="DD69" s="344"/>
      <c r="DE69" s="622"/>
      <c r="DF69" s="622"/>
      <c r="DG69" s="344"/>
      <c r="DH69" s="344"/>
      <c r="DI69" s="344"/>
      <c r="DJ69" s="344"/>
      <c r="DK69" s="344"/>
      <c r="DL69" s="344"/>
    </row>
    <row r="70" spans="27:116" ht="38.25" hidden="1" customHeight="1" x14ac:dyDescent="0.25">
      <c r="AA70" s="344"/>
      <c r="AB70" s="344"/>
      <c r="AC70" s="622"/>
      <c r="AD70" s="622"/>
      <c r="AE70" s="622"/>
      <c r="AF70" s="622"/>
      <c r="AG70" s="344"/>
      <c r="AH70" s="344"/>
      <c r="AI70" s="344"/>
      <c r="AJ70" s="344"/>
      <c r="AK70" s="622"/>
      <c r="AL70" s="622"/>
      <c r="AM70" s="344"/>
      <c r="AN70" s="344"/>
      <c r="AO70" s="344"/>
      <c r="AP70" s="344"/>
      <c r="AQ70" s="344"/>
      <c r="AR70" s="344"/>
      <c r="AS70" s="622"/>
      <c r="AT70" s="622"/>
      <c r="AU70" s="344"/>
      <c r="AV70" s="344"/>
      <c r="AW70" s="344"/>
      <c r="AX70" s="344"/>
      <c r="AY70" s="344"/>
      <c r="AZ70" s="344"/>
      <c r="BA70" s="622"/>
      <c r="BB70" s="622"/>
      <c r="BC70" s="344"/>
      <c r="BD70" s="344"/>
      <c r="BE70" s="344"/>
      <c r="BF70" s="344"/>
      <c r="BG70" s="344"/>
      <c r="BH70" s="344"/>
      <c r="BI70" s="622"/>
      <c r="BJ70" s="622"/>
      <c r="BK70" s="344"/>
      <c r="BL70" s="344"/>
      <c r="BM70" s="344"/>
      <c r="BN70" s="344"/>
      <c r="BO70" s="344"/>
      <c r="BP70" s="344"/>
      <c r="BQ70" s="622"/>
      <c r="BR70" s="622"/>
      <c r="BS70" s="362"/>
      <c r="BT70" s="344"/>
      <c r="BU70" s="344"/>
      <c r="BV70" s="344"/>
      <c r="BW70" s="344"/>
      <c r="BX70" s="344"/>
      <c r="BY70" s="622"/>
      <c r="BZ70" s="622"/>
      <c r="CA70" s="344"/>
      <c r="CB70" s="344"/>
      <c r="CC70" s="344"/>
      <c r="CD70" s="344"/>
      <c r="CE70" s="344"/>
      <c r="CF70" s="344"/>
      <c r="CG70" s="622"/>
      <c r="CH70" s="622"/>
      <c r="CI70" s="344"/>
      <c r="CJ70" s="344"/>
      <c r="CK70" s="344"/>
      <c r="CL70" s="344"/>
      <c r="CM70" s="344"/>
      <c r="CN70" s="344"/>
      <c r="CO70" s="622"/>
      <c r="CP70" s="622"/>
      <c r="CQ70" s="344"/>
      <c r="CR70" s="344"/>
      <c r="CS70" s="344"/>
      <c r="CT70" s="344"/>
      <c r="CU70" s="344"/>
      <c r="CV70" s="344"/>
      <c r="CW70" s="622"/>
      <c r="CX70" s="622"/>
      <c r="CY70" s="344"/>
      <c r="CZ70" s="344"/>
      <c r="DA70" s="344"/>
      <c r="DB70" s="344"/>
      <c r="DC70" s="344"/>
      <c r="DD70" s="344"/>
      <c r="DE70" s="622"/>
      <c r="DF70" s="622"/>
      <c r="DG70" s="344"/>
      <c r="DH70" s="344"/>
      <c r="DI70" s="344"/>
      <c r="DJ70" s="344"/>
      <c r="DK70" s="344"/>
      <c r="DL70" s="344"/>
    </row>
    <row r="71" spans="27:116" ht="38.25" hidden="1" customHeight="1" x14ac:dyDescent="0.25">
      <c r="AA71" s="344"/>
      <c r="AB71" s="344"/>
      <c r="AC71" s="622"/>
      <c r="AD71" s="622"/>
      <c r="AE71" s="622"/>
      <c r="AF71" s="622"/>
      <c r="AG71" s="344"/>
      <c r="AH71" s="344"/>
      <c r="AI71" s="344"/>
      <c r="AJ71" s="344"/>
      <c r="AK71" s="622"/>
      <c r="AL71" s="622"/>
      <c r="AM71" s="344"/>
      <c r="AN71" s="344"/>
      <c r="AO71" s="344"/>
      <c r="AP71" s="344"/>
      <c r="AQ71" s="344"/>
      <c r="AR71" s="344"/>
      <c r="AS71" s="622"/>
      <c r="AT71" s="622"/>
      <c r="AU71" s="344"/>
      <c r="AV71" s="344"/>
      <c r="AW71" s="344"/>
      <c r="AX71" s="344"/>
      <c r="AY71" s="344"/>
      <c r="AZ71" s="344"/>
      <c r="BA71" s="622"/>
      <c r="BB71" s="622"/>
      <c r="BC71" s="344"/>
      <c r="BD71" s="344"/>
      <c r="BE71" s="344"/>
      <c r="BF71" s="344"/>
      <c r="BG71" s="344"/>
      <c r="BH71" s="344"/>
      <c r="BI71" s="622"/>
      <c r="BJ71" s="622"/>
      <c r="BK71" s="344"/>
      <c r="BL71" s="344"/>
      <c r="BM71" s="344"/>
      <c r="BN71" s="344"/>
      <c r="BO71" s="344"/>
      <c r="BP71" s="344"/>
      <c r="BQ71" s="622"/>
      <c r="BR71" s="622"/>
      <c r="BS71" s="362"/>
      <c r="BT71" s="344"/>
      <c r="BU71" s="344"/>
      <c r="BV71" s="344"/>
      <c r="BW71" s="344"/>
      <c r="BX71" s="344"/>
      <c r="BY71" s="622"/>
      <c r="BZ71" s="622"/>
      <c r="CA71" s="344"/>
      <c r="CB71" s="344"/>
      <c r="CC71" s="344"/>
      <c r="CD71" s="344"/>
      <c r="CE71" s="344"/>
      <c r="CF71" s="344"/>
      <c r="CG71" s="622"/>
      <c r="CH71" s="622"/>
      <c r="CI71" s="344"/>
      <c r="CJ71" s="344"/>
      <c r="CK71" s="344"/>
      <c r="CL71" s="344"/>
      <c r="CM71" s="344"/>
      <c r="CN71" s="344"/>
      <c r="CO71" s="622"/>
      <c r="CP71" s="622"/>
      <c r="CQ71" s="344"/>
      <c r="CR71" s="344"/>
      <c r="CS71" s="344"/>
      <c r="CT71" s="344"/>
      <c r="CU71" s="344"/>
      <c r="CV71" s="344"/>
      <c r="CW71" s="622"/>
      <c r="CX71" s="622"/>
      <c r="CY71" s="344"/>
      <c r="CZ71" s="344"/>
      <c r="DA71" s="344"/>
      <c r="DB71" s="344"/>
      <c r="DC71" s="344"/>
      <c r="DD71" s="344"/>
      <c r="DE71" s="622"/>
      <c r="DF71" s="622"/>
      <c r="DG71" s="344"/>
      <c r="DH71" s="344"/>
      <c r="DI71" s="344"/>
      <c r="DJ71" s="344"/>
      <c r="DK71" s="344"/>
      <c r="DL71" s="344"/>
    </row>
    <row r="72" spans="27:116" ht="38.25" hidden="1" customHeight="1" x14ac:dyDescent="0.25">
      <c r="AA72" s="344"/>
      <c r="AB72" s="344"/>
      <c r="AC72" s="622"/>
      <c r="AD72" s="622"/>
      <c r="AE72" s="622"/>
      <c r="AF72" s="622"/>
      <c r="AG72" s="344"/>
      <c r="AH72" s="344"/>
      <c r="AI72" s="344"/>
      <c r="AJ72" s="344"/>
      <c r="AK72" s="622"/>
      <c r="AL72" s="622"/>
      <c r="AM72" s="344"/>
      <c r="AN72" s="344"/>
      <c r="AO72" s="344"/>
      <c r="AP72" s="344"/>
      <c r="AQ72" s="344"/>
      <c r="AR72" s="344"/>
      <c r="AS72" s="622"/>
      <c r="AT72" s="622"/>
      <c r="AU72" s="344"/>
      <c r="AV72" s="344"/>
      <c r="AW72" s="344"/>
      <c r="AX72" s="344"/>
      <c r="AY72" s="344"/>
      <c r="AZ72" s="344"/>
      <c r="BA72" s="622"/>
      <c r="BB72" s="622"/>
      <c r="BC72" s="344"/>
      <c r="BD72" s="344"/>
      <c r="BE72" s="344"/>
      <c r="BF72" s="344"/>
      <c r="BG72" s="344"/>
      <c r="BH72" s="344"/>
      <c r="BI72" s="622"/>
      <c r="BJ72" s="622"/>
      <c r="BK72" s="344"/>
      <c r="BL72" s="344"/>
      <c r="BM72" s="344"/>
      <c r="BN72" s="344"/>
      <c r="BO72" s="344"/>
      <c r="BP72" s="344"/>
      <c r="BQ72" s="622"/>
      <c r="BR72" s="622"/>
      <c r="BS72" s="362"/>
      <c r="BT72" s="344"/>
      <c r="BU72" s="344"/>
      <c r="BV72" s="344"/>
      <c r="BW72" s="344"/>
      <c r="BX72" s="344"/>
      <c r="BY72" s="622"/>
      <c r="BZ72" s="622"/>
      <c r="CA72" s="344"/>
      <c r="CB72" s="344"/>
      <c r="CC72" s="344"/>
      <c r="CD72" s="344"/>
      <c r="CE72" s="344"/>
      <c r="CF72" s="344"/>
      <c r="CG72" s="622"/>
      <c r="CH72" s="622"/>
      <c r="CI72" s="344"/>
      <c r="CJ72" s="344"/>
      <c r="CK72" s="344"/>
      <c r="CL72" s="344"/>
      <c r="CM72" s="344"/>
      <c r="CN72" s="344"/>
      <c r="CO72" s="622"/>
      <c r="CP72" s="622"/>
      <c r="CQ72" s="344"/>
      <c r="CR72" s="344"/>
      <c r="CS72" s="344"/>
      <c r="CT72" s="344"/>
      <c r="CU72" s="344"/>
      <c r="CV72" s="344"/>
      <c r="CW72" s="622"/>
      <c r="CX72" s="622"/>
      <c r="CY72" s="344"/>
      <c r="CZ72" s="344"/>
      <c r="DA72" s="344"/>
      <c r="DB72" s="344"/>
      <c r="DC72" s="344"/>
      <c r="DD72" s="344"/>
      <c r="DE72" s="622"/>
      <c r="DF72" s="622"/>
      <c r="DG72" s="344"/>
      <c r="DH72" s="344"/>
      <c r="DI72" s="344"/>
      <c r="DJ72" s="344"/>
      <c r="DK72" s="344"/>
      <c r="DL72" s="344"/>
    </row>
    <row r="73" spans="27:116" ht="38.25" hidden="1" customHeight="1" x14ac:dyDescent="0.25">
      <c r="AA73" s="344"/>
      <c r="AB73" s="344"/>
      <c r="AC73" s="622"/>
      <c r="AD73" s="622"/>
      <c r="AE73" s="622"/>
      <c r="AF73" s="622"/>
      <c r="AG73" s="344"/>
      <c r="AH73" s="344"/>
      <c r="AI73" s="344"/>
      <c r="AJ73" s="344"/>
      <c r="AK73" s="622"/>
      <c r="AL73" s="622"/>
      <c r="AM73" s="344"/>
      <c r="AN73" s="344"/>
      <c r="AO73" s="344"/>
      <c r="AP73" s="344"/>
      <c r="AQ73" s="344"/>
      <c r="AR73" s="344"/>
      <c r="AS73" s="622"/>
      <c r="AT73" s="622"/>
      <c r="AU73" s="344"/>
      <c r="AV73" s="344"/>
      <c r="AW73" s="344"/>
      <c r="AX73" s="344"/>
      <c r="AY73" s="344"/>
      <c r="AZ73" s="344"/>
      <c r="BA73" s="622"/>
      <c r="BB73" s="622"/>
      <c r="BC73" s="344"/>
      <c r="BD73" s="344"/>
      <c r="BE73" s="344"/>
      <c r="BF73" s="344"/>
      <c r="BG73" s="344"/>
      <c r="BH73" s="344"/>
      <c r="BI73" s="622"/>
      <c r="BJ73" s="622"/>
      <c r="BK73" s="344"/>
      <c r="BL73" s="344"/>
      <c r="BM73" s="344"/>
      <c r="BN73" s="344"/>
      <c r="BO73" s="344"/>
      <c r="BP73" s="344"/>
      <c r="BQ73" s="622"/>
      <c r="BR73" s="622"/>
      <c r="BS73" s="362"/>
      <c r="BT73" s="344"/>
      <c r="BU73" s="344"/>
      <c r="BV73" s="344"/>
      <c r="BW73" s="344"/>
      <c r="BX73" s="344"/>
      <c r="BY73" s="622"/>
      <c r="BZ73" s="622"/>
      <c r="CA73" s="344"/>
      <c r="CB73" s="344"/>
      <c r="CC73" s="344"/>
      <c r="CD73" s="344"/>
      <c r="CE73" s="344"/>
      <c r="CF73" s="344"/>
      <c r="CG73" s="622"/>
      <c r="CH73" s="622"/>
      <c r="CI73" s="344"/>
      <c r="CJ73" s="344"/>
      <c r="CK73" s="344"/>
      <c r="CL73" s="344"/>
      <c r="CM73" s="344"/>
      <c r="CN73" s="344"/>
      <c r="CO73" s="622"/>
      <c r="CP73" s="622"/>
      <c r="CQ73" s="344"/>
      <c r="CR73" s="344"/>
      <c r="CS73" s="344"/>
      <c r="CT73" s="344"/>
      <c r="CU73" s="344"/>
      <c r="CV73" s="344"/>
      <c r="CW73" s="622"/>
      <c r="CX73" s="622"/>
      <c r="CY73" s="344"/>
      <c r="CZ73" s="344"/>
      <c r="DA73" s="344"/>
      <c r="DB73" s="344"/>
      <c r="DC73" s="344"/>
      <c r="DD73" s="344"/>
      <c r="DE73" s="622"/>
      <c r="DF73" s="622"/>
      <c r="DG73" s="344"/>
      <c r="DH73" s="344"/>
      <c r="DI73" s="344"/>
      <c r="DJ73" s="344"/>
      <c r="DK73" s="344"/>
      <c r="DL73" s="344"/>
    </row>
    <row r="74" spans="27:116" ht="38.25" hidden="1" customHeight="1" x14ac:dyDescent="0.25">
      <c r="AA74" s="344"/>
      <c r="AB74" s="344"/>
      <c r="AC74" s="622"/>
      <c r="AD74" s="622"/>
      <c r="AE74" s="622"/>
      <c r="AF74" s="622"/>
      <c r="AG74" s="344"/>
      <c r="AH74" s="344"/>
      <c r="AI74" s="344"/>
      <c r="AJ74" s="344"/>
      <c r="AK74" s="622"/>
      <c r="AL74" s="622"/>
      <c r="AM74" s="344"/>
      <c r="AN74" s="344"/>
      <c r="AO74" s="344"/>
      <c r="AP74" s="344"/>
      <c r="AQ74" s="344"/>
      <c r="AR74" s="344"/>
      <c r="AS74" s="622"/>
      <c r="AT74" s="622"/>
      <c r="AU74" s="344"/>
      <c r="AV74" s="344"/>
      <c r="AW74" s="344"/>
      <c r="AX74" s="344"/>
      <c r="AY74" s="344"/>
      <c r="AZ74" s="344"/>
      <c r="BA74" s="622"/>
      <c r="BB74" s="622"/>
      <c r="BC74" s="344"/>
      <c r="BD74" s="344"/>
      <c r="BE74" s="344"/>
      <c r="BF74" s="344"/>
      <c r="BG74" s="344"/>
      <c r="BH74" s="344"/>
      <c r="BI74" s="622"/>
      <c r="BJ74" s="622"/>
      <c r="BK74" s="344"/>
      <c r="BL74" s="344"/>
      <c r="BM74" s="344"/>
      <c r="BN74" s="344"/>
      <c r="BO74" s="344"/>
      <c r="BP74" s="344"/>
      <c r="BQ74" s="622"/>
      <c r="BR74" s="622"/>
      <c r="BS74" s="362"/>
      <c r="BT74" s="344"/>
      <c r="BU74" s="344"/>
      <c r="BV74" s="344"/>
      <c r="BW74" s="344"/>
      <c r="BX74" s="344"/>
      <c r="BY74" s="622"/>
      <c r="BZ74" s="622"/>
      <c r="CA74" s="344"/>
      <c r="CB74" s="344"/>
      <c r="CC74" s="344"/>
      <c r="CD74" s="344"/>
      <c r="CE74" s="344"/>
      <c r="CF74" s="344"/>
      <c r="CG74" s="622"/>
      <c r="CH74" s="622"/>
      <c r="CI74" s="344"/>
      <c r="CJ74" s="344"/>
      <c r="CK74" s="344"/>
      <c r="CL74" s="344"/>
      <c r="CM74" s="344"/>
      <c r="CN74" s="344"/>
      <c r="CO74" s="622"/>
      <c r="CP74" s="622"/>
      <c r="CQ74" s="344"/>
      <c r="CR74" s="344"/>
      <c r="CS74" s="344"/>
      <c r="CT74" s="344"/>
      <c r="CU74" s="344"/>
      <c r="CV74" s="344"/>
      <c r="CW74" s="622"/>
      <c r="CX74" s="622"/>
      <c r="CY74" s="344"/>
      <c r="CZ74" s="344"/>
      <c r="DA74" s="344"/>
      <c r="DB74" s="344"/>
      <c r="DC74" s="344"/>
      <c r="DD74" s="344"/>
      <c r="DE74" s="622"/>
      <c r="DF74" s="622"/>
      <c r="DG74" s="344"/>
      <c r="DH74" s="344"/>
      <c r="DI74" s="344"/>
      <c r="DJ74" s="344"/>
      <c r="DK74" s="344"/>
      <c r="DL74" s="344"/>
    </row>
    <row r="75" spans="27:116" ht="38.25" hidden="1" customHeight="1" x14ac:dyDescent="0.25">
      <c r="AA75" s="344"/>
      <c r="AB75" s="344"/>
      <c r="AC75" s="622"/>
      <c r="AD75" s="622"/>
      <c r="AE75" s="622"/>
      <c r="AF75" s="622"/>
      <c r="AG75" s="344"/>
      <c r="AH75" s="344"/>
      <c r="AI75" s="344"/>
      <c r="AJ75" s="344"/>
      <c r="AK75" s="622"/>
      <c r="AL75" s="622"/>
      <c r="AM75" s="344"/>
      <c r="AN75" s="344"/>
      <c r="AO75" s="344"/>
      <c r="AP75" s="344"/>
      <c r="AQ75" s="344"/>
      <c r="AR75" s="344"/>
      <c r="AS75" s="622"/>
      <c r="AT75" s="622"/>
      <c r="AU75" s="344"/>
      <c r="AV75" s="344"/>
      <c r="AW75" s="344"/>
      <c r="AX75" s="344"/>
      <c r="AY75" s="344"/>
      <c r="AZ75" s="344"/>
      <c r="BA75" s="622"/>
      <c r="BB75" s="622"/>
      <c r="BC75" s="344"/>
      <c r="BD75" s="344"/>
      <c r="BE75" s="344"/>
      <c r="BF75" s="344"/>
      <c r="BG75" s="344"/>
      <c r="BH75" s="344"/>
      <c r="BI75" s="622"/>
      <c r="BJ75" s="622"/>
      <c r="BK75" s="344"/>
      <c r="BL75" s="344"/>
      <c r="BM75" s="344"/>
      <c r="BN75" s="344"/>
      <c r="BO75" s="344"/>
      <c r="BP75" s="344"/>
      <c r="BQ75" s="622"/>
      <c r="BR75" s="622"/>
      <c r="BS75" s="362"/>
      <c r="BT75" s="344"/>
      <c r="BU75" s="344"/>
      <c r="BV75" s="344"/>
      <c r="BW75" s="344"/>
      <c r="BX75" s="344"/>
      <c r="BY75" s="622"/>
      <c r="BZ75" s="622"/>
      <c r="CA75" s="344"/>
      <c r="CB75" s="344"/>
      <c r="CC75" s="344"/>
      <c r="CD75" s="344"/>
      <c r="CE75" s="344"/>
      <c r="CF75" s="344"/>
      <c r="CG75" s="622"/>
      <c r="CH75" s="622"/>
      <c r="CI75" s="344"/>
      <c r="CJ75" s="344"/>
      <c r="CK75" s="344"/>
      <c r="CL75" s="344"/>
      <c r="CM75" s="344"/>
      <c r="CN75" s="344"/>
      <c r="CO75" s="622"/>
      <c r="CP75" s="622"/>
      <c r="CQ75" s="344"/>
      <c r="CR75" s="344"/>
      <c r="CS75" s="344"/>
      <c r="CT75" s="344"/>
      <c r="CU75" s="344"/>
      <c r="CV75" s="344"/>
      <c r="CW75" s="622"/>
      <c r="CX75" s="622"/>
      <c r="CY75" s="344"/>
      <c r="CZ75" s="344"/>
      <c r="DA75" s="344"/>
      <c r="DB75" s="344"/>
      <c r="DC75" s="344"/>
      <c r="DD75" s="344"/>
      <c r="DE75" s="622"/>
      <c r="DF75" s="622"/>
      <c r="DG75" s="344"/>
      <c r="DH75" s="344"/>
      <c r="DI75" s="344"/>
      <c r="DJ75" s="344"/>
      <c r="DK75" s="344"/>
      <c r="DL75" s="344"/>
    </row>
    <row r="76" spans="27:116" ht="38.25" hidden="1" customHeight="1" x14ac:dyDescent="0.25">
      <c r="AA76" s="344"/>
      <c r="AB76" s="344"/>
      <c r="AC76" s="622"/>
      <c r="AD76" s="622"/>
      <c r="AE76" s="622"/>
      <c r="AF76" s="622"/>
      <c r="AG76" s="344"/>
      <c r="AH76" s="344"/>
      <c r="AI76" s="344"/>
      <c r="AJ76" s="344"/>
      <c r="AK76" s="622"/>
      <c r="AL76" s="622"/>
      <c r="AM76" s="344"/>
      <c r="AN76" s="344"/>
      <c r="AO76" s="344"/>
      <c r="AP76" s="344"/>
      <c r="AQ76" s="344"/>
      <c r="AR76" s="344"/>
      <c r="AS76" s="622"/>
      <c r="AT76" s="622"/>
      <c r="AU76" s="344"/>
      <c r="AV76" s="344"/>
      <c r="AW76" s="344"/>
      <c r="AX76" s="344"/>
      <c r="AY76" s="344"/>
      <c r="AZ76" s="344"/>
      <c r="BA76" s="622"/>
      <c r="BB76" s="622"/>
      <c r="BC76" s="344"/>
      <c r="BD76" s="344"/>
      <c r="BE76" s="344"/>
      <c r="BF76" s="344"/>
      <c r="BG76" s="344"/>
      <c r="BH76" s="344"/>
      <c r="BI76" s="622"/>
      <c r="BJ76" s="622"/>
      <c r="BK76" s="344"/>
      <c r="BL76" s="344"/>
      <c r="BM76" s="344"/>
      <c r="BN76" s="344"/>
      <c r="BO76" s="344"/>
      <c r="BP76" s="344"/>
      <c r="BQ76" s="622"/>
      <c r="BR76" s="622"/>
      <c r="BS76" s="362"/>
      <c r="BT76" s="344"/>
      <c r="BU76" s="344"/>
      <c r="BV76" s="344"/>
      <c r="BW76" s="344"/>
      <c r="BX76" s="344"/>
      <c r="BY76" s="622"/>
      <c r="BZ76" s="622"/>
      <c r="CA76" s="344"/>
      <c r="CB76" s="344"/>
      <c r="CC76" s="344"/>
      <c r="CD76" s="344"/>
      <c r="CE76" s="344"/>
      <c r="CF76" s="344"/>
      <c r="CG76" s="622"/>
      <c r="CH76" s="622"/>
      <c r="CI76" s="344"/>
      <c r="CJ76" s="344"/>
      <c r="CK76" s="344"/>
      <c r="CL76" s="344"/>
      <c r="CM76" s="344"/>
      <c r="CN76" s="344"/>
      <c r="CO76" s="622"/>
      <c r="CP76" s="622"/>
      <c r="CQ76" s="344"/>
      <c r="CR76" s="344"/>
      <c r="CS76" s="344"/>
      <c r="CT76" s="344"/>
      <c r="CU76" s="344"/>
      <c r="CV76" s="344"/>
      <c r="CW76" s="622"/>
      <c r="CX76" s="622"/>
      <c r="CY76" s="344"/>
      <c r="CZ76" s="344"/>
      <c r="DA76" s="344"/>
      <c r="DB76" s="344"/>
      <c r="DC76" s="344"/>
      <c r="DD76" s="344"/>
      <c r="DE76" s="622"/>
      <c r="DF76" s="622"/>
      <c r="DG76" s="344"/>
      <c r="DH76" s="344"/>
      <c r="DI76" s="344"/>
      <c r="DJ76" s="344"/>
      <c r="DK76" s="344"/>
      <c r="DL76" s="344"/>
    </row>
    <row r="77" spans="27:116" ht="38.25" hidden="1" customHeight="1" x14ac:dyDescent="0.25">
      <c r="AA77" s="344"/>
      <c r="AB77" s="344"/>
      <c r="AC77" s="622"/>
      <c r="AD77" s="622"/>
      <c r="AE77" s="622"/>
      <c r="AF77" s="622"/>
      <c r="AG77" s="344"/>
      <c r="AH77" s="344"/>
      <c r="AI77" s="344"/>
      <c r="AJ77" s="344"/>
      <c r="AK77" s="622"/>
      <c r="AL77" s="622"/>
      <c r="AM77" s="344"/>
      <c r="AN77" s="344"/>
      <c r="AO77" s="344"/>
      <c r="AP77" s="344"/>
      <c r="AQ77" s="344"/>
      <c r="AR77" s="344"/>
      <c r="AS77" s="622"/>
      <c r="AT77" s="622"/>
      <c r="AU77" s="344"/>
      <c r="AV77" s="344"/>
      <c r="AW77" s="344"/>
      <c r="AX77" s="344"/>
      <c r="AY77" s="344"/>
      <c r="AZ77" s="344"/>
      <c r="BA77" s="622"/>
      <c r="BB77" s="622"/>
      <c r="BC77" s="344"/>
      <c r="BD77" s="344"/>
      <c r="BE77" s="344"/>
      <c r="BF77" s="344"/>
      <c r="BG77" s="344"/>
      <c r="BH77" s="344"/>
      <c r="BI77" s="622"/>
      <c r="BJ77" s="622"/>
      <c r="BK77" s="344"/>
      <c r="BL77" s="344"/>
      <c r="BM77" s="344"/>
      <c r="BN77" s="344"/>
      <c r="BO77" s="344"/>
      <c r="BP77" s="344"/>
      <c r="BQ77" s="622"/>
      <c r="BR77" s="622"/>
      <c r="BS77" s="362"/>
      <c r="BT77" s="344"/>
      <c r="BU77" s="344"/>
      <c r="BV77" s="344"/>
      <c r="BW77" s="344"/>
      <c r="BX77" s="344"/>
      <c r="BY77" s="622"/>
      <c r="BZ77" s="622"/>
      <c r="CA77" s="344"/>
      <c r="CB77" s="344"/>
      <c r="CC77" s="344"/>
      <c r="CD77" s="344"/>
      <c r="CE77" s="344"/>
      <c r="CF77" s="344"/>
      <c r="CG77" s="622"/>
      <c r="CH77" s="622"/>
      <c r="CI77" s="344"/>
      <c r="CJ77" s="344"/>
      <c r="CK77" s="344"/>
      <c r="CL77" s="344"/>
      <c r="CM77" s="344"/>
      <c r="CN77" s="344"/>
      <c r="CO77" s="622"/>
      <c r="CP77" s="622"/>
      <c r="CQ77" s="344"/>
      <c r="CR77" s="344"/>
      <c r="CS77" s="344"/>
      <c r="CT77" s="344"/>
      <c r="CU77" s="344"/>
      <c r="CV77" s="344"/>
      <c r="CW77" s="622"/>
      <c r="CX77" s="622"/>
      <c r="CY77" s="344"/>
      <c r="CZ77" s="344"/>
      <c r="DA77" s="344"/>
      <c r="DB77" s="344"/>
      <c r="DC77" s="344"/>
      <c r="DD77" s="344"/>
      <c r="DE77" s="622"/>
      <c r="DF77" s="622"/>
      <c r="DG77" s="344"/>
      <c r="DH77" s="344"/>
      <c r="DI77" s="344"/>
      <c r="DJ77" s="344"/>
      <c r="DK77" s="344"/>
      <c r="DL77" s="344"/>
    </row>
    <row r="78" spans="27:116" ht="38.25" hidden="1" customHeight="1" x14ac:dyDescent="0.25">
      <c r="AA78" s="344"/>
      <c r="AB78" s="344"/>
      <c r="AC78" s="622"/>
      <c r="AD78" s="622"/>
      <c r="AE78" s="622"/>
      <c r="AF78" s="622"/>
      <c r="AG78" s="344"/>
      <c r="AH78" s="344"/>
      <c r="AI78" s="344"/>
      <c r="AJ78" s="344"/>
      <c r="AK78" s="622"/>
      <c r="AL78" s="622"/>
      <c r="AM78" s="344"/>
      <c r="AN78" s="344"/>
      <c r="AO78" s="344"/>
      <c r="AP78" s="344"/>
      <c r="AQ78" s="344"/>
      <c r="AR78" s="344"/>
      <c r="AS78" s="622"/>
      <c r="AT78" s="622"/>
      <c r="AU78" s="344"/>
      <c r="AV78" s="344"/>
      <c r="AW78" s="344"/>
      <c r="AX78" s="344"/>
      <c r="AY78" s="344"/>
      <c r="AZ78" s="344"/>
      <c r="BA78" s="622"/>
      <c r="BB78" s="622"/>
      <c r="BC78" s="344"/>
      <c r="BD78" s="344"/>
      <c r="BE78" s="344"/>
      <c r="BF78" s="344"/>
      <c r="BG78" s="344"/>
      <c r="BH78" s="344"/>
      <c r="BI78" s="622"/>
      <c r="BJ78" s="622"/>
      <c r="BK78" s="344"/>
      <c r="BL78" s="344"/>
      <c r="BM78" s="344"/>
      <c r="BN78" s="344"/>
      <c r="BO78" s="344"/>
      <c r="BP78" s="344"/>
      <c r="BQ78" s="622"/>
      <c r="BR78" s="622"/>
      <c r="BS78" s="362"/>
      <c r="BT78" s="344"/>
      <c r="BU78" s="344"/>
      <c r="BV78" s="344"/>
      <c r="BW78" s="344"/>
      <c r="BX78" s="344"/>
      <c r="BY78" s="622"/>
      <c r="BZ78" s="622"/>
      <c r="CA78" s="344"/>
      <c r="CB78" s="344"/>
      <c r="CC78" s="344"/>
      <c r="CD78" s="344"/>
      <c r="CE78" s="344"/>
      <c r="CF78" s="344"/>
      <c r="CG78" s="622"/>
      <c r="CH78" s="622"/>
      <c r="CI78" s="344"/>
      <c r="CJ78" s="344"/>
      <c r="CK78" s="344"/>
      <c r="CL78" s="344"/>
      <c r="CM78" s="344"/>
      <c r="CN78" s="344"/>
      <c r="CO78" s="622"/>
      <c r="CP78" s="622"/>
      <c r="CQ78" s="344"/>
      <c r="CR78" s="344"/>
      <c r="CS78" s="344"/>
      <c r="CT78" s="344"/>
      <c r="CU78" s="344"/>
      <c r="CV78" s="344"/>
      <c r="CW78" s="622"/>
      <c r="CX78" s="622"/>
      <c r="CY78" s="344"/>
      <c r="CZ78" s="344"/>
      <c r="DA78" s="344"/>
      <c r="DB78" s="344"/>
      <c r="DC78" s="344"/>
      <c r="DD78" s="344"/>
      <c r="DE78" s="622"/>
      <c r="DF78" s="622"/>
      <c r="DG78" s="344"/>
      <c r="DH78" s="344"/>
      <c r="DI78" s="344"/>
      <c r="DJ78" s="344"/>
      <c r="DK78" s="344"/>
      <c r="DL78" s="344"/>
    </row>
    <row r="79" spans="27:116" ht="38.25" hidden="1" customHeight="1" x14ac:dyDescent="0.25">
      <c r="AA79" s="344"/>
      <c r="AB79" s="344"/>
      <c r="AC79" s="622"/>
      <c r="AD79" s="622"/>
      <c r="AE79" s="622"/>
      <c r="AF79" s="622"/>
      <c r="AG79" s="344"/>
      <c r="AH79" s="344"/>
      <c r="AI79" s="344"/>
      <c r="AJ79" s="344"/>
      <c r="AK79" s="622"/>
      <c r="AL79" s="622"/>
      <c r="AM79" s="344"/>
      <c r="AN79" s="344"/>
      <c r="AO79" s="344"/>
      <c r="AP79" s="344"/>
      <c r="AQ79" s="344"/>
      <c r="AR79" s="344"/>
      <c r="AS79" s="622"/>
      <c r="AT79" s="622"/>
      <c r="AU79" s="344"/>
      <c r="AV79" s="344"/>
      <c r="AW79" s="344"/>
      <c r="AX79" s="344"/>
      <c r="AY79" s="344"/>
      <c r="AZ79" s="344"/>
      <c r="BA79" s="622"/>
      <c r="BB79" s="622"/>
      <c r="BC79" s="344"/>
      <c r="BD79" s="344"/>
      <c r="BE79" s="344"/>
      <c r="BF79" s="344"/>
      <c r="BG79" s="344"/>
      <c r="BH79" s="344"/>
      <c r="BI79" s="622"/>
      <c r="BJ79" s="622"/>
      <c r="BK79" s="344"/>
      <c r="BL79" s="344"/>
      <c r="BM79" s="344"/>
      <c r="BN79" s="344"/>
      <c r="BO79" s="344"/>
      <c r="BP79" s="344"/>
      <c r="BQ79" s="622"/>
      <c r="BR79" s="622"/>
      <c r="BS79" s="362"/>
      <c r="BT79" s="344"/>
      <c r="BU79" s="344"/>
      <c r="BV79" s="344"/>
      <c r="BW79" s="344"/>
      <c r="BX79" s="344"/>
      <c r="BY79" s="622"/>
      <c r="BZ79" s="622"/>
      <c r="CA79" s="344"/>
      <c r="CB79" s="344"/>
      <c r="CC79" s="344"/>
      <c r="CD79" s="344"/>
      <c r="CE79" s="344"/>
      <c r="CF79" s="344"/>
      <c r="CG79" s="622"/>
      <c r="CH79" s="622"/>
      <c r="CI79" s="344"/>
      <c r="CJ79" s="344"/>
      <c r="CK79" s="344"/>
      <c r="CL79" s="344"/>
      <c r="CM79" s="344"/>
      <c r="CN79" s="344"/>
      <c r="CO79" s="622"/>
      <c r="CP79" s="622"/>
      <c r="CQ79" s="344"/>
      <c r="CR79" s="344"/>
      <c r="CS79" s="344"/>
      <c r="CT79" s="344"/>
      <c r="CU79" s="344"/>
      <c r="CV79" s="344"/>
      <c r="CW79" s="622"/>
      <c r="CX79" s="622"/>
      <c r="CY79" s="344"/>
      <c r="CZ79" s="344"/>
      <c r="DA79" s="344"/>
      <c r="DB79" s="344"/>
      <c r="DC79" s="344"/>
      <c r="DD79" s="344"/>
      <c r="DE79" s="622"/>
      <c r="DF79" s="622"/>
      <c r="DG79" s="344"/>
      <c r="DH79" s="344"/>
      <c r="DI79" s="344"/>
      <c r="DJ79" s="344"/>
      <c r="DK79" s="344"/>
      <c r="DL79" s="344"/>
    </row>
    <row r="80" spans="27:116" ht="38.25" hidden="1" customHeight="1" x14ac:dyDescent="0.25">
      <c r="AA80" s="344"/>
      <c r="AB80" s="344"/>
      <c r="AC80" s="622"/>
      <c r="AD80" s="622"/>
      <c r="AE80" s="622"/>
      <c r="AF80" s="622"/>
      <c r="AG80" s="344"/>
      <c r="AH80" s="344"/>
      <c r="AI80" s="344"/>
      <c r="AJ80" s="344"/>
      <c r="AK80" s="622"/>
      <c r="AL80" s="622"/>
      <c r="AM80" s="344"/>
      <c r="AN80" s="344"/>
      <c r="AO80" s="344"/>
      <c r="AP80" s="344"/>
      <c r="AQ80" s="344"/>
      <c r="AR80" s="344"/>
      <c r="AS80" s="622"/>
      <c r="AT80" s="622"/>
      <c r="AU80" s="344"/>
      <c r="AV80" s="344"/>
      <c r="AW80" s="344"/>
      <c r="AX80" s="344"/>
      <c r="AY80" s="344"/>
      <c r="AZ80" s="344"/>
      <c r="BA80" s="622"/>
      <c r="BB80" s="622"/>
      <c r="BC80" s="344"/>
      <c r="BD80" s="344"/>
      <c r="BE80" s="344"/>
      <c r="BF80" s="344"/>
      <c r="BG80" s="344"/>
      <c r="BH80" s="344"/>
      <c r="BI80" s="622"/>
      <c r="BJ80" s="622"/>
      <c r="BK80" s="344"/>
      <c r="BL80" s="344"/>
      <c r="BM80" s="344"/>
      <c r="BN80" s="344"/>
      <c r="BO80" s="344"/>
      <c r="BP80" s="344"/>
      <c r="BQ80" s="622"/>
      <c r="BR80" s="622"/>
      <c r="BS80" s="362"/>
      <c r="BT80" s="344"/>
      <c r="BU80" s="344"/>
      <c r="BV80" s="344"/>
      <c r="BW80" s="344"/>
      <c r="BX80" s="344"/>
      <c r="BY80" s="622"/>
      <c r="BZ80" s="622"/>
      <c r="CA80" s="344"/>
      <c r="CB80" s="344"/>
      <c r="CC80" s="344"/>
      <c r="CD80" s="344"/>
      <c r="CE80" s="344"/>
      <c r="CF80" s="344"/>
      <c r="CG80" s="622"/>
      <c r="CH80" s="622"/>
      <c r="CI80" s="344"/>
      <c r="CJ80" s="344"/>
      <c r="CK80" s="344"/>
      <c r="CL80" s="344"/>
      <c r="CM80" s="344"/>
      <c r="CN80" s="344"/>
      <c r="CO80" s="622"/>
      <c r="CP80" s="622"/>
      <c r="CQ80" s="344"/>
      <c r="CR80" s="344"/>
      <c r="CS80" s="344"/>
      <c r="CT80" s="344"/>
      <c r="CU80" s="344"/>
      <c r="CV80" s="344"/>
      <c r="CW80" s="622"/>
      <c r="CX80" s="622"/>
      <c r="CY80" s="344"/>
      <c r="CZ80" s="344"/>
      <c r="DA80" s="344"/>
      <c r="DB80" s="344"/>
      <c r="DC80" s="344"/>
      <c r="DD80" s="344"/>
      <c r="DE80" s="622"/>
      <c r="DF80" s="622"/>
      <c r="DG80" s="344"/>
      <c r="DH80" s="344"/>
      <c r="DI80" s="344"/>
      <c r="DJ80" s="344"/>
      <c r="DK80" s="344"/>
      <c r="DL80" s="344"/>
    </row>
    <row r="81" spans="16:116" ht="38.25" hidden="1" customHeight="1" x14ac:dyDescent="0.25">
      <c r="AA81" s="344"/>
      <c r="AB81" s="344"/>
      <c r="AC81" s="622"/>
      <c r="AD81" s="622"/>
      <c r="AE81" s="622"/>
      <c r="AF81" s="622"/>
      <c r="AG81" s="344"/>
      <c r="AH81" s="344"/>
      <c r="AI81" s="344"/>
      <c r="AJ81" s="344"/>
      <c r="AK81" s="622"/>
      <c r="AL81" s="622"/>
      <c r="AM81" s="344"/>
      <c r="AN81" s="344"/>
      <c r="AO81" s="344"/>
      <c r="AP81" s="344"/>
      <c r="AQ81" s="344"/>
      <c r="AR81" s="344"/>
      <c r="AS81" s="622"/>
      <c r="AT81" s="622"/>
      <c r="AU81" s="344"/>
      <c r="AV81" s="344"/>
      <c r="AW81" s="344"/>
      <c r="AX81" s="344"/>
      <c r="AY81" s="344"/>
      <c r="AZ81" s="344"/>
      <c r="BA81" s="622"/>
      <c r="BB81" s="622"/>
      <c r="BC81" s="344"/>
      <c r="BD81" s="344"/>
      <c r="BE81" s="344"/>
      <c r="BF81" s="344"/>
      <c r="BG81" s="344"/>
      <c r="BH81" s="344"/>
      <c r="BI81" s="622"/>
      <c r="BJ81" s="622"/>
      <c r="BK81" s="344"/>
      <c r="BL81" s="344"/>
      <c r="BM81" s="344"/>
      <c r="BN81" s="344"/>
      <c r="BO81" s="344"/>
      <c r="BP81" s="344"/>
      <c r="BQ81" s="622"/>
      <c r="BR81" s="622"/>
      <c r="BS81" s="362"/>
      <c r="BT81" s="344"/>
      <c r="BU81" s="344"/>
      <c r="BV81" s="344"/>
      <c r="BW81" s="344"/>
      <c r="BX81" s="344"/>
      <c r="BY81" s="622"/>
      <c r="BZ81" s="622"/>
      <c r="CA81" s="344"/>
      <c r="CB81" s="344"/>
      <c r="CC81" s="344"/>
      <c r="CD81" s="344"/>
      <c r="CE81" s="344"/>
      <c r="CF81" s="344"/>
      <c r="CG81" s="622"/>
      <c r="CH81" s="622"/>
      <c r="CI81" s="344"/>
      <c r="CJ81" s="344"/>
      <c r="CK81" s="344"/>
      <c r="CL81" s="344"/>
      <c r="CM81" s="344"/>
      <c r="CN81" s="344"/>
      <c r="CO81" s="622"/>
      <c r="CP81" s="622"/>
      <c r="CQ81" s="344"/>
      <c r="CR81" s="344"/>
      <c r="CS81" s="344"/>
      <c r="CT81" s="344"/>
      <c r="CU81" s="344"/>
      <c r="CV81" s="344"/>
      <c r="CW81" s="622"/>
      <c r="CX81" s="622"/>
      <c r="CY81" s="344"/>
      <c r="CZ81" s="344"/>
      <c r="DA81" s="344"/>
      <c r="DB81" s="344"/>
      <c r="DC81" s="344"/>
      <c r="DD81" s="344"/>
      <c r="DE81" s="622"/>
      <c r="DF81" s="622"/>
      <c r="DG81" s="344"/>
      <c r="DH81" s="344"/>
      <c r="DI81" s="344"/>
      <c r="DJ81" s="344"/>
      <c r="DK81" s="344"/>
      <c r="DL81" s="344"/>
    </row>
    <row r="82" spans="16:116" ht="38.25" hidden="1" customHeight="1" x14ac:dyDescent="0.25"/>
    <row r="83" spans="16:116" ht="38.25" hidden="1" customHeight="1" x14ac:dyDescent="0.25"/>
    <row r="84" spans="16:116" ht="38.25" hidden="1" customHeight="1" x14ac:dyDescent="0.25"/>
    <row r="85" spans="16:116" ht="38.25" hidden="1" customHeight="1" x14ac:dyDescent="0.25"/>
    <row r="86" spans="16:116" ht="38.25" hidden="1" customHeight="1" x14ac:dyDescent="0.25"/>
    <row r="87" spans="16:116" ht="38.25" hidden="1" customHeight="1" x14ac:dyDescent="0.25"/>
    <row r="88" spans="16:116" ht="38.25" hidden="1" customHeight="1" x14ac:dyDescent="0.25"/>
    <row r="89" spans="16:116" ht="38.25" hidden="1" customHeight="1" x14ac:dyDescent="0.25"/>
    <row r="90" spans="16:116" ht="38.25" hidden="1" customHeight="1" x14ac:dyDescent="0.25"/>
    <row r="91" spans="16:116" ht="38.25" customHeight="1" x14ac:dyDescent="0.25">
      <c r="P91" s="540">
        <f>SUM(P22:P61)</f>
        <v>5</v>
      </c>
      <c r="Q91" s="540">
        <f>SUM(Q22:Q61)</f>
        <v>1.0000000000000004</v>
      </c>
    </row>
  </sheetData>
  <sheetProtection algorithmName="SHA-512" hashValue="ASG5v/PPXGn8TKc4NYiS6+K7SBT/WdKQTVXA7hGUYCw5REC8M6fF7hSSrxhYy+Sl1r43PsxWFWmngU2+ccNF1A==" saltValue="dsY2fZ5QIh94EfBtFw9UwA==" spinCount="100000" sheet="1" objects="1" scenarios="1"/>
  <mergeCells count="835">
    <mergeCell ref="EA61:EA63"/>
    <mergeCell ref="EB61:EB63"/>
    <mergeCell ref="EJ61:EJ63"/>
    <mergeCell ref="EK61:EK63"/>
    <mergeCell ref="ES61:ES63"/>
    <mergeCell ref="ET61:ET63"/>
    <mergeCell ref="DS43:DS45"/>
    <mergeCell ref="DT43:DT45"/>
    <mergeCell ref="DR46:DR47"/>
    <mergeCell ref="DS46:DS47"/>
    <mergeCell ref="DT46:DT47"/>
    <mergeCell ref="DU39:DU47"/>
    <mergeCell ref="DV39:DV47"/>
    <mergeCell ref="DW39:DW47"/>
    <mergeCell ref="EA39:EA42"/>
    <mergeCell ref="EA43:EA45"/>
    <mergeCell ref="EA46:EA47"/>
    <mergeCell ref="DT39:DT42"/>
    <mergeCell ref="DR39:DR42"/>
    <mergeCell ref="DS39:DS42"/>
    <mergeCell ref="DR43:DR45"/>
    <mergeCell ref="EB39:EB42"/>
    <mergeCell ref="EB43:EB45"/>
    <mergeCell ref="EB46:EB47"/>
    <mergeCell ref="A22:B61"/>
    <mergeCell ref="C22:C52"/>
    <mergeCell ref="E48:E52"/>
    <mergeCell ref="D48:D52"/>
    <mergeCell ref="F37:F38"/>
    <mergeCell ref="O58:O60"/>
    <mergeCell ref="P58:P60"/>
    <mergeCell ref="Q58:Q60"/>
    <mergeCell ref="W58:W60"/>
    <mergeCell ref="R22:R25"/>
    <mergeCell ref="J26:J30"/>
    <mergeCell ref="F48:F52"/>
    <mergeCell ref="G37:G38"/>
    <mergeCell ref="G48:G52"/>
    <mergeCell ref="H37:H38"/>
    <mergeCell ref="H48:H52"/>
    <mergeCell ref="I48:I52"/>
    <mergeCell ref="I37:I38"/>
    <mergeCell ref="P49:P50"/>
    <mergeCell ref="Q49:Q50"/>
    <mergeCell ref="P51:P52"/>
    <mergeCell ref="Q51:Q52"/>
    <mergeCell ref="R49:R50"/>
    <mergeCell ref="R51:R52"/>
    <mergeCell ref="W49:W50"/>
    <mergeCell ref="W51:W52"/>
    <mergeCell ref="R39:R42"/>
    <mergeCell ref="W39:W42"/>
    <mergeCell ref="X53:X54"/>
    <mergeCell ref="I53:I61"/>
    <mergeCell ref="J53:J54"/>
    <mergeCell ref="K53:K54"/>
    <mergeCell ref="L53:L54"/>
    <mergeCell ref="M53:M54"/>
    <mergeCell ref="N53:N54"/>
    <mergeCell ref="J58:J60"/>
    <mergeCell ref="K58:K60"/>
    <mergeCell ref="L58:L60"/>
    <mergeCell ref="M58:M60"/>
    <mergeCell ref="N58:N60"/>
    <mergeCell ref="X58:X60"/>
    <mergeCell ref="O53:O54"/>
    <mergeCell ref="P53:P54"/>
    <mergeCell ref="Q53:Q54"/>
    <mergeCell ref="R53:R54"/>
    <mergeCell ref="R58:R60"/>
    <mergeCell ref="W53:W54"/>
    <mergeCell ref="X43:X45"/>
    <mergeCell ref="C53:C61"/>
    <mergeCell ref="D53:D61"/>
    <mergeCell ref="E53:E61"/>
    <mergeCell ref="F53:F61"/>
    <mergeCell ref="G53:G61"/>
    <mergeCell ref="H53:H61"/>
    <mergeCell ref="J39:J42"/>
    <mergeCell ref="K39:K42"/>
    <mergeCell ref="L39:L42"/>
    <mergeCell ref="G39:G47"/>
    <mergeCell ref="H39:H47"/>
    <mergeCell ref="I39:I47"/>
    <mergeCell ref="J49:J50"/>
    <mergeCell ref="J51:J52"/>
    <mergeCell ref="L49:L50"/>
    <mergeCell ref="L51:L52"/>
    <mergeCell ref="J46:J47"/>
    <mergeCell ref="K46:K47"/>
    <mergeCell ref="L46:L47"/>
    <mergeCell ref="M46:M47"/>
    <mergeCell ref="N46:N47"/>
    <mergeCell ref="O46:O47"/>
    <mergeCell ref="P46:P47"/>
    <mergeCell ref="Q46:Q47"/>
    <mergeCell ref="W46:W47"/>
    <mergeCell ref="X46:X47"/>
    <mergeCell ref="R43:R45"/>
    <mergeCell ref="R46:R47"/>
    <mergeCell ref="CD48:CD52"/>
    <mergeCell ref="CI49:CI50"/>
    <mergeCell ref="CJ49:CJ50"/>
    <mergeCell ref="CI51:CI52"/>
    <mergeCell ref="D14:G14"/>
    <mergeCell ref="D15:G15"/>
    <mergeCell ref="D39:D47"/>
    <mergeCell ref="E39:E47"/>
    <mergeCell ref="F39:F47"/>
    <mergeCell ref="X39:X42"/>
    <mergeCell ref="J43:J45"/>
    <mergeCell ref="K43:K45"/>
    <mergeCell ref="L43:L45"/>
    <mergeCell ref="M43:M45"/>
    <mergeCell ref="N43:N45"/>
    <mergeCell ref="O43:O45"/>
    <mergeCell ref="P43:P45"/>
    <mergeCell ref="Q43:Q45"/>
    <mergeCell ref="W43:W45"/>
    <mergeCell ref="M39:M42"/>
    <mergeCell ref="N39:N42"/>
    <mergeCell ref="O39:O42"/>
    <mergeCell ref="P39:P42"/>
    <mergeCell ref="Q39:Q42"/>
    <mergeCell ref="CB49:CB50"/>
    <mergeCell ref="CA51:CA52"/>
    <mergeCell ref="CB51:CB52"/>
    <mergeCell ref="CC48:CC52"/>
    <mergeCell ref="BC51:BC52"/>
    <mergeCell ref="BD51:BD52"/>
    <mergeCell ref="BE48:BE52"/>
    <mergeCell ref="BF48:BF52"/>
    <mergeCell ref="BK49:BK50"/>
    <mergeCell ref="BK51:BK52"/>
    <mergeCell ref="BU48:BU52"/>
    <mergeCell ref="BV48:BV52"/>
    <mergeCell ref="CA49:CA50"/>
    <mergeCell ref="BL49:BL50"/>
    <mergeCell ref="BL51:BL52"/>
    <mergeCell ref="BM48:BM52"/>
    <mergeCell ref="BN48:BN52"/>
    <mergeCell ref="BS49:BS50"/>
    <mergeCell ref="BT49:BT50"/>
    <mergeCell ref="BS51:BS52"/>
    <mergeCell ref="BT51:BT52"/>
    <mergeCell ref="X49:X50"/>
    <mergeCell ref="X51:X52"/>
    <mergeCell ref="AN49:AN50"/>
    <mergeCell ref="AM51:AM52"/>
    <mergeCell ref="AN51:AN52"/>
    <mergeCell ref="Y48:Y52"/>
    <mergeCell ref="Z48:Z52"/>
    <mergeCell ref="AG48:AG52"/>
    <mergeCell ref="AH48:AH52"/>
    <mergeCell ref="AF49:AF50"/>
    <mergeCell ref="AE49:AE50"/>
    <mergeCell ref="AE51:AE52"/>
    <mergeCell ref="AF51:AF52"/>
    <mergeCell ref="AM49:AM50"/>
    <mergeCell ref="BD43:BD45"/>
    <mergeCell ref="BC46:BC47"/>
    <mergeCell ref="BD46:BD47"/>
    <mergeCell ref="BE39:BE47"/>
    <mergeCell ref="AO48:AO52"/>
    <mergeCell ref="AP48:AP52"/>
    <mergeCell ref="AU49:AU50"/>
    <mergeCell ref="AV49:AV50"/>
    <mergeCell ref="AU51:AU52"/>
    <mergeCell ref="AV51:AV52"/>
    <mergeCell ref="AW48:AW52"/>
    <mergeCell ref="AX48:AX52"/>
    <mergeCell ref="BC49:BC50"/>
    <mergeCell ref="BD49:BD50"/>
    <mergeCell ref="CY37:CY38"/>
    <mergeCell ref="CZ37:CZ38"/>
    <mergeCell ref="DG37:DG38"/>
    <mergeCell ref="DH37:DH38"/>
    <mergeCell ref="DR37:DR38"/>
    <mergeCell ref="BT37:BT38"/>
    <mergeCell ref="CA37:CA38"/>
    <mergeCell ref="CB37:CB38"/>
    <mergeCell ref="CI37:CI38"/>
    <mergeCell ref="CJ37:CJ38"/>
    <mergeCell ref="CQ37:CQ38"/>
    <mergeCell ref="CL37:CL38"/>
    <mergeCell ref="CS37:CS38"/>
    <mergeCell ref="CT37:CT38"/>
    <mergeCell ref="CK37:CK38"/>
    <mergeCell ref="EK37:EK38"/>
    <mergeCell ref="EL37:EL38"/>
    <mergeCell ref="ES37:ES38"/>
    <mergeCell ref="ET37:ET38"/>
    <mergeCell ref="EU37:EU38"/>
    <mergeCell ref="DS37:DS38"/>
    <mergeCell ref="DT37:DT38"/>
    <mergeCell ref="EA37:EA38"/>
    <mergeCell ref="EB37:EB38"/>
    <mergeCell ref="EC37:EC38"/>
    <mergeCell ref="EJ37:EJ38"/>
    <mergeCell ref="Q37:Q38"/>
    <mergeCell ref="W37:W38"/>
    <mergeCell ref="X37:X38"/>
    <mergeCell ref="AE37:AE38"/>
    <mergeCell ref="AF37:AF38"/>
    <mergeCell ref="AM37:AM38"/>
    <mergeCell ref="AN26:AN30"/>
    <mergeCell ref="AU26:AU30"/>
    <mergeCell ref="AV26:AV30"/>
    <mergeCell ref="AN37:AN38"/>
    <mergeCell ref="AM34:AM36"/>
    <mergeCell ref="R37:R38"/>
    <mergeCell ref="Y37:Y38"/>
    <mergeCell ref="Z37:Z38"/>
    <mergeCell ref="AG37:AG38"/>
    <mergeCell ref="AH37:AH38"/>
    <mergeCell ref="AO37:AO38"/>
    <mergeCell ref="AU37:AU38"/>
    <mergeCell ref="AV37:AV38"/>
    <mergeCell ref="AN34:AN36"/>
    <mergeCell ref="AU34:AU36"/>
    <mergeCell ref="AV34:AV36"/>
    <mergeCell ref="AE26:AE30"/>
    <mergeCell ref="AF26:AF30"/>
    <mergeCell ref="K37:K38"/>
    <mergeCell ref="L37:L38"/>
    <mergeCell ref="M37:M38"/>
    <mergeCell ref="N37:N38"/>
    <mergeCell ref="O37:O38"/>
    <mergeCell ref="P37:P38"/>
    <mergeCell ref="D37:D38"/>
    <mergeCell ref="E37:E38"/>
    <mergeCell ref="J37:J38"/>
    <mergeCell ref="P34:P36"/>
    <mergeCell ref="EU34:EU36"/>
    <mergeCell ref="Q34:Q36"/>
    <mergeCell ref="W34:W36"/>
    <mergeCell ref="AO22:AO36"/>
    <mergeCell ref="AP22:AP36"/>
    <mergeCell ref="AW22:AW36"/>
    <mergeCell ref="AV22:AV25"/>
    <mergeCell ref="DR26:DR30"/>
    <mergeCell ref="CY22:CY25"/>
    <mergeCell ref="CZ22:CZ25"/>
    <mergeCell ref="DG22:DG25"/>
    <mergeCell ref="CY26:CY30"/>
    <mergeCell ref="CZ26:CZ30"/>
    <mergeCell ref="DG26:DG30"/>
    <mergeCell ref="DR34:DR36"/>
    <mergeCell ref="AF31:AF33"/>
    <mergeCell ref="AM31:AM33"/>
    <mergeCell ref="AN31:AN33"/>
    <mergeCell ref="AU31:AU33"/>
    <mergeCell ref="AV31:AV33"/>
    <mergeCell ref="BC31:BC33"/>
    <mergeCell ref="AF34:AF36"/>
    <mergeCell ref="DA22:DA36"/>
    <mergeCell ref="DI22:DI36"/>
    <mergeCell ref="DJ22:DJ36"/>
    <mergeCell ref="CR22:CR25"/>
    <mergeCell ref="CR26:CR30"/>
    <mergeCell ref="DG34:DG36"/>
    <mergeCell ref="ES31:ES33"/>
    <mergeCell ref="ET31:ET33"/>
    <mergeCell ref="EU31:EU33"/>
    <mergeCell ref="DR31:DR33"/>
    <mergeCell ref="DS31:DS33"/>
    <mergeCell ref="DT31:DT33"/>
    <mergeCell ref="EA31:EA33"/>
    <mergeCell ref="EB31:EB33"/>
    <mergeCell ref="EC31:EC33"/>
    <mergeCell ref="CR31:CR33"/>
    <mergeCell ref="CY31:CY33"/>
    <mergeCell ref="CZ31:CZ33"/>
    <mergeCell ref="DG31:DG33"/>
    <mergeCell ref="DH31:DH33"/>
    <mergeCell ref="ET34:ET36"/>
    <mergeCell ref="DB22:DB36"/>
    <mergeCell ref="DR22:DR25"/>
    <mergeCell ref="ES22:ES25"/>
    <mergeCell ref="ET22:ET25"/>
    <mergeCell ref="BK31:BK33"/>
    <mergeCell ref="BL31:BL33"/>
    <mergeCell ref="BS31:BS33"/>
    <mergeCell ref="BT31:BT33"/>
    <mergeCell ref="CA31:CA33"/>
    <mergeCell ref="CB31:CB33"/>
    <mergeCell ref="CA22:CA25"/>
    <mergeCell ref="CB22:CB25"/>
    <mergeCell ref="CA26:CA30"/>
    <mergeCell ref="CB26:CB30"/>
    <mergeCell ref="BL22:BL25"/>
    <mergeCell ref="BS22:BS25"/>
    <mergeCell ref="BT22:BT25"/>
    <mergeCell ref="BL26:BL30"/>
    <mergeCell ref="EU22:EU25"/>
    <mergeCell ref="ES26:ES30"/>
    <mergeCell ref="ET26:ET30"/>
    <mergeCell ref="EU26:EU30"/>
    <mergeCell ref="EC22:EC25"/>
    <mergeCell ref="EA26:EA30"/>
    <mergeCell ref="EB26:EB30"/>
    <mergeCell ref="EC26:EC30"/>
    <mergeCell ref="ED22:ED36"/>
    <mergeCell ref="EE22:EE36"/>
    <mergeCell ref="EF22:EF36"/>
    <mergeCell ref="EM22:EM36"/>
    <mergeCell ref="EN22:EN36"/>
    <mergeCell ref="EO22:EO36"/>
    <mergeCell ref="EJ34:EJ36"/>
    <mergeCell ref="EK34:EK36"/>
    <mergeCell ref="EL34:EL36"/>
    <mergeCell ref="ES34:ES36"/>
    <mergeCell ref="EJ22:EJ25"/>
    <mergeCell ref="EK22:EK25"/>
    <mergeCell ref="EL22:EL25"/>
    <mergeCell ref="EJ26:EJ30"/>
    <mergeCell ref="EK26:EK30"/>
    <mergeCell ref="EL26:EL30"/>
    <mergeCell ref="EJ31:EJ33"/>
    <mergeCell ref="EA22:EA25"/>
    <mergeCell ref="EB22:EB25"/>
    <mergeCell ref="EK31:EK33"/>
    <mergeCell ref="EL31:EL33"/>
    <mergeCell ref="DS22:DS25"/>
    <mergeCell ref="DT22:DT25"/>
    <mergeCell ref="DS26:DS30"/>
    <mergeCell ref="DT26:DT30"/>
    <mergeCell ref="DU22:DU36"/>
    <mergeCell ref="DV22:DV36"/>
    <mergeCell ref="DW22:DW36"/>
    <mergeCell ref="DS34:DS36"/>
    <mergeCell ref="EA34:EA36"/>
    <mergeCell ref="EB34:EB36"/>
    <mergeCell ref="EC34:EC36"/>
    <mergeCell ref="DT34:DT36"/>
    <mergeCell ref="O34:O36"/>
    <mergeCell ref="Z22:Z36"/>
    <mergeCell ref="AG22:AG36"/>
    <mergeCell ref="AH22:AH36"/>
    <mergeCell ref="R26:R30"/>
    <mergeCell ref="R31:R33"/>
    <mergeCell ref="R34:R36"/>
    <mergeCell ref="CJ22:CJ25"/>
    <mergeCell ref="CQ22:CQ25"/>
    <mergeCell ref="O26:O30"/>
    <mergeCell ref="P26:P30"/>
    <mergeCell ref="O31:O33"/>
    <mergeCell ref="P31:P33"/>
    <mergeCell ref="Q31:Q33"/>
    <mergeCell ref="W31:W33"/>
    <mergeCell ref="X31:X33"/>
    <mergeCell ref="X34:X36"/>
    <mergeCell ref="AE34:AE36"/>
    <mergeCell ref="BK34:BK36"/>
    <mergeCell ref="BL34:BL36"/>
    <mergeCell ref="BS34:BS36"/>
    <mergeCell ref="CJ26:CJ30"/>
    <mergeCell ref="CQ26:CQ30"/>
    <mergeCell ref="CJ31:CJ33"/>
    <mergeCell ref="CK22:CK36"/>
    <mergeCell ref="CL22:CL36"/>
    <mergeCell ref="CS22:CS36"/>
    <mergeCell ref="CQ34:CQ36"/>
    <mergeCell ref="CR34:CR36"/>
    <mergeCell ref="CY34:CY36"/>
    <mergeCell ref="CZ34:CZ36"/>
    <mergeCell ref="DH26:DH30"/>
    <mergeCell ref="CT22:CT36"/>
    <mergeCell ref="DH34:DH36"/>
    <mergeCell ref="DH22:DH25"/>
    <mergeCell ref="CQ31:CQ33"/>
    <mergeCell ref="AM26:AM30"/>
    <mergeCell ref="AE31:AE33"/>
    <mergeCell ref="O22:O25"/>
    <mergeCell ref="P22:P25"/>
    <mergeCell ref="Q22:Q25"/>
    <mergeCell ref="W22:W25"/>
    <mergeCell ref="X22:X25"/>
    <mergeCell ref="Q26:Q30"/>
    <mergeCell ref="W26:W30"/>
    <mergeCell ref="X26:X30"/>
    <mergeCell ref="AE22:AE25"/>
    <mergeCell ref="AF22:AF25"/>
    <mergeCell ref="AM22:AM25"/>
    <mergeCell ref="I22:I36"/>
    <mergeCell ref="J22:J25"/>
    <mergeCell ref="K22:K25"/>
    <mergeCell ref="L22:L25"/>
    <mergeCell ref="M22:M25"/>
    <mergeCell ref="N22:N25"/>
    <mergeCell ref="K31:K33"/>
    <mergeCell ref="L31:L33"/>
    <mergeCell ref="M31:M33"/>
    <mergeCell ref="K26:K30"/>
    <mergeCell ref="L26:L30"/>
    <mergeCell ref="M26:M30"/>
    <mergeCell ref="N26:N30"/>
    <mergeCell ref="N31:N33"/>
    <mergeCell ref="K34:K36"/>
    <mergeCell ref="L34:L36"/>
    <mergeCell ref="M34:M36"/>
    <mergeCell ref="N34:N36"/>
    <mergeCell ref="EP20:ER20"/>
    <mergeCell ref="ES20:EU20"/>
    <mergeCell ref="EV20:EX20"/>
    <mergeCell ref="D22:D36"/>
    <mergeCell ref="E22:E36"/>
    <mergeCell ref="F22:F36"/>
    <mergeCell ref="G22:G36"/>
    <mergeCell ref="H22:H36"/>
    <mergeCell ref="DX20:DZ20"/>
    <mergeCell ref="EA20:EC20"/>
    <mergeCell ref="ED20:EF20"/>
    <mergeCell ref="EG20:EI20"/>
    <mergeCell ref="EJ20:EL20"/>
    <mergeCell ref="EM20:EO20"/>
    <mergeCell ref="O20:O21"/>
    <mergeCell ref="P20:P21"/>
    <mergeCell ref="Q20:Q21"/>
    <mergeCell ref="R20:R21"/>
    <mergeCell ref="S20:S21"/>
    <mergeCell ref="T20:T21"/>
    <mergeCell ref="BQ19:BX20"/>
    <mergeCell ref="J31:J33"/>
    <mergeCell ref="J34:J36"/>
    <mergeCell ref="Y22:Y36"/>
    <mergeCell ref="DX19:EF19"/>
    <mergeCell ref="EG19:EO19"/>
    <mergeCell ref="EP19:EX19"/>
    <mergeCell ref="D20:D21"/>
    <mergeCell ref="E20:E21"/>
    <mergeCell ref="F20:F21"/>
    <mergeCell ref="G20:G21"/>
    <mergeCell ref="H20:H21"/>
    <mergeCell ref="I20:I21"/>
    <mergeCell ref="J20:J21"/>
    <mergeCell ref="BY19:CF20"/>
    <mergeCell ref="CG19:CN20"/>
    <mergeCell ref="CO19:CV20"/>
    <mergeCell ref="CW19:DD20"/>
    <mergeCell ref="DE19:DL20"/>
    <mergeCell ref="DO19:DW19"/>
    <mergeCell ref="DO20:DQ20"/>
    <mergeCell ref="DR20:DT20"/>
    <mergeCell ref="DU20:DW20"/>
    <mergeCell ref="AC19:AJ20"/>
    <mergeCell ref="AK19:AR20"/>
    <mergeCell ref="AS19:AZ20"/>
    <mergeCell ref="BA19:BH20"/>
    <mergeCell ref="BI19:BP20"/>
    <mergeCell ref="A19:B21"/>
    <mergeCell ref="C19:C21"/>
    <mergeCell ref="D19:I19"/>
    <mergeCell ref="J19:R19"/>
    <mergeCell ref="S19:T19"/>
    <mergeCell ref="U19:AB20"/>
    <mergeCell ref="K20:K21"/>
    <mergeCell ref="L20:L21"/>
    <mergeCell ref="M20:M21"/>
    <mergeCell ref="N20:N21"/>
    <mergeCell ref="A12:B12"/>
    <mergeCell ref="C12:H12"/>
    <mergeCell ref="A13:B13"/>
    <mergeCell ref="C13:H13"/>
    <mergeCell ref="A14:B15"/>
    <mergeCell ref="H14:H15"/>
    <mergeCell ref="A9:B9"/>
    <mergeCell ref="C9:H9"/>
    <mergeCell ref="A10:B10"/>
    <mergeCell ref="C10:H10"/>
    <mergeCell ref="A11:B11"/>
    <mergeCell ref="C11:H11"/>
    <mergeCell ref="A6:B6"/>
    <mergeCell ref="C6:H6"/>
    <mergeCell ref="A7:B7"/>
    <mergeCell ref="C7:H7"/>
    <mergeCell ref="A8:B8"/>
    <mergeCell ref="C8:H8"/>
    <mergeCell ref="A1:A3"/>
    <mergeCell ref="B1:Z1"/>
    <mergeCell ref="AB1:AC3"/>
    <mergeCell ref="B2:Z2"/>
    <mergeCell ref="B3:K3"/>
    <mergeCell ref="L3:Z3"/>
    <mergeCell ref="AM39:AM42"/>
    <mergeCell ref="AM43:AM45"/>
    <mergeCell ref="CK39:CK47"/>
    <mergeCell ref="CL39:CL47"/>
    <mergeCell ref="CQ39:CQ42"/>
    <mergeCell ref="BT34:BT36"/>
    <mergeCell ref="CA34:CA36"/>
    <mergeCell ref="CB34:CB36"/>
    <mergeCell ref="BS26:BS30"/>
    <mergeCell ref="BT26:BT30"/>
    <mergeCell ref="BS37:BS38"/>
    <mergeCell ref="BK26:BK30"/>
    <mergeCell ref="BV22:BV36"/>
    <mergeCell ref="CI22:CI25"/>
    <mergeCell ref="CI26:CI30"/>
    <mergeCell ref="CI31:CI33"/>
    <mergeCell ref="BM22:BM36"/>
    <mergeCell ref="BN22:BN36"/>
    <mergeCell ref="BU22:BU36"/>
    <mergeCell ref="BC22:BC25"/>
    <mergeCell ref="BD22:BD25"/>
    <mergeCell ref="BC26:BC30"/>
    <mergeCell ref="AN22:AN25"/>
    <mergeCell ref="AU22:AU25"/>
    <mergeCell ref="BL43:BL45"/>
    <mergeCell ref="BK46:BK47"/>
    <mergeCell ref="CC22:CC36"/>
    <mergeCell ref="CD22:CD36"/>
    <mergeCell ref="BM37:BM38"/>
    <mergeCell ref="AW37:AW38"/>
    <mergeCell ref="AX37:AX38"/>
    <mergeCell ref="BE37:BE38"/>
    <mergeCell ref="CR37:CR38"/>
    <mergeCell ref="BK22:BK25"/>
    <mergeCell ref="CI34:CI36"/>
    <mergeCell ref="CJ34:CJ36"/>
    <mergeCell ref="BC37:BC38"/>
    <mergeCell ref="BD37:BD38"/>
    <mergeCell ref="BK37:BK38"/>
    <mergeCell ref="BL37:BL38"/>
    <mergeCell ref="AX22:AX36"/>
    <mergeCell ref="BE22:BE36"/>
    <mergeCell ref="BF22:BF36"/>
    <mergeCell ref="BC34:BC36"/>
    <mergeCell ref="BD34:BD36"/>
    <mergeCell ref="BD26:BD30"/>
    <mergeCell ref="BD31:BD33"/>
    <mergeCell ref="BC43:BC45"/>
    <mergeCell ref="AE43:AE45"/>
    <mergeCell ref="AE46:AE47"/>
    <mergeCell ref="AM46:AM47"/>
    <mergeCell ref="AN39:AN42"/>
    <mergeCell ref="AN43:AN45"/>
    <mergeCell ref="AN46:AN47"/>
    <mergeCell ref="AO39:AO47"/>
    <mergeCell ref="BN37:BN38"/>
    <mergeCell ref="BU37:BU38"/>
    <mergeCell ref="AP39:AP47"/>
    <mergeCell ref="AU39:AU42"/>
    <mergeCell ref="AV39:AV42"/>
    <mergeCell ref="AU43:AU45"/>
    <mergeCell ref="AV43:AV45"/>
    <mergeCell ref="AU46:AU47"/>
    <mergeCell ref="AV46:AV47"/>
    <mergeCell ref="AX39:AX47"/>
    <mergeCell ref="AW39:AW47"/>
    <mergeCell ref="BC39:BC42"/>
    <mergeCell ref="BD39:BD42"/>
    <mergeCell ref="BF39:BF47"/>
    <mergeCell ref="BL39:BL42"/>
    <mergeCell ref="BK39:BK42"/>
    <mergeCell ref="BK43:BK45"/>
    <mergeCell ref="CI43:CI45"/>
    <mergeCell ref="CJ43:CJ45"/>
    <mergeCell ref="CI46:CI47"/>
    <mergeCell ref="CJ46:CJ47"/>
    <mergeCell ref="BS39:BS42"/>
    <mergeCell ref="BT39:BT42"/>
    <mergeCell ref="BS43:BS45"/>
    <mergeCell ref="BT43:BT45"/>
    <mergeCell ref="BS46:BS47"/>
    <mergeCell ref="BT46:BT47"/>
    <mergeCell ref="BU39:BU47"/>
    <mergeCell ref="BV39:BV47"/>
    <mergeCell ref="CA39:CA42"/>
    <mergeCell ref="CC39:CC47"/>
    <mergeCell ref="CD39:CD47"/>
    <mergeCell ref="CI39:CI42"/>
    <mergeCell ref="CJ39:CJ42"/>
    <mergeCell ref="M49:M50"/>
    <mergeCell ref="M51:M52"/>
    <mergeCell ref="N49:N50"/>
    <mergeCell ref="N51:N52"/>
    <mergeCell ref="O49:O50"/>
    <mergeCell ref="O51:O52"/>
    <mergeCell ref="K51:K52"/>
    <mergeCell ref="K49:K50"/>
    <mergeCell ref="CB39:CB42"/>
    <mergeCell ref="CA43:CA45"/>
    <mergeCell ref="CB43:CB45"/>
    <mergeCell ref="CA46:CA47"/>
    <mergeCell ref="CB46:CB47"/>
    <mergeCell ref="BL46:BL47"/>
    <mergeCell ref="BM39:BM47"/>
    <mergeCell ref="BN39:BN47"/>
    <mergeCell ref="Y39:Y47"/>
    <mergeCell ref="Z39:Z47"/>
    <mergeCell ref="AG39:AG47"/>
    <mergeCell ref="AH39:AH47"/>
    <mergeCell ref="AF39:AF42"/>
    <mergeCell ref="AF43:AF45"/>
    <mergeCell ref="AF46:AF47"/>
    <mergeCell ref="AE39:AE42"/>
    <mergeCell ref="DJ39:DJ47"/>
    <mergeCell ref="DG46:DG47"/>
    <mergeCell ref="CJ51:CJ52"/>
    <mergeCell ref="CK48:CK52"/>
    <mergeCell ref="CL48:CL52"/>
    <mergeCell ref="CQ49:CQ50"/>
    <mergeCell ref="CR49:CR50"/>
    <mergeCell ref="CQ51:CQ52"/>
    <mergeCell ref="CR51:CR52"/>
    <mergeCell ref="CS48:CS52"/>
    <mergeCell ref="CT48:CT52"/>
    <mergeCell ref="CR39:CR42"/>
    <mergeCell ref="CQ43:CQ45"/>
    <mergeCell ref="CR43:CR45"/>
    <mergeCell ref="CQ46:CQ47"/>
    <mergeCell ref="CR46:CR47"/>
    <mergeCell ref="CS39:CS47"/>
    <mergeCell ref="CT39:CT47"/>
    <mergeCell ref="CY39:CY42"/>
    <mergeCell ref="CZ39:CZ42"/>
    <mergeCell ref="CY43:CY45"/>
    <mergeCell ref="CZ43:CZ45"/>
    <mergeCell ref="CY46:CY47"/>
    <mergeCell ref="CZ46:CZ47"/>
    <mergeCell ref="CY49:CY50"/>
    <mergeCell ref="CZ49:CZ50"/>
    <mergeCell ref="CY51:CY52"/>
    <mergeCell ref="CZ51:CZ52"/>
    <mergeCell ref="DA48:DA52"/>
    <mergeCell ref="DB48:DB52"/>
    <mergeCell ref="DI39:DI47"/>
    <mergeCell ref="DH39:DH42"/>
    <mergeCell ref="DH43:DH45"/>
    <mergeCell ref="DH46:DH47"/>
    <mergeCell ref="DG39:DG42"/>
    <mergeCell ref="DG43:DG45"/>
    <mergeCell ref="DH49:DH50"/>
    <mergeCell ref="DH51:DH52"/>
    <mergeCell ref="DI48:DI52"/>
    <mergeCell ref="DA39:DA47"/>
    <mergeCell ref="DB39:DB47"/>
    <mergeCell ref="AU53:AU54"/>
    <mergeCell ref="AV53:AV54"/>
    <mergeCell ref="AU58:AU60"/>
    <mergeCell ref="AV58:AV60"/>
    <mergeCell ref="AW53:AW61"/>
    <mergeCell ref="AX53:AX61"/>
    <mergeCell ref="AO53:AO61"/>
    <mergeCell ref="AP53:AP61"/>
    <mergeCell ref="Y53:Y61"/>
    <mergeCell ref="Z53:Z61"/>
    <mergeCell ref="AG53:AG61"/>
    <mergeCell ref="AH53:AH61"/>
    <mergeCell ref="AF53:AF54"/>
    <mergeCell ref="AE53:AE54"/>
    <mergeCell ref="AF58:AF60"/>
    <mergeCell ref="AE58:AE60"/>
    <mergeCell ref="AN53:AN54"/>
    <mergeCell ref="AM53:AM54"/>
    <mergeCell ref="AN58:AN60"/>
    <mergeCell ref="AM58:AM60"/>
    <mergeCell ref="BD53:BD54"/>
    <mergeCell ref="BC53:BC54"/>
    <mergeCell ref="BD58:BD60"/>
    <mergeCell ref="BC58:BC60"/>
    <mergeCell ref="BE53:BE61"/>
    <mergeCell ref="BF53:BF61"/>
    <mergeCell ref="BK53:BK54"/>
    <mergeCell ref="BL53:BL54"/>
    <mergeCell ref="BK58:BK60"/>
    <mergeCell ref="BL58:BL60"/>
    <mergeCell ref="BM53:BM61"/>
    <mergeCell ref="BN53:BN61"/>
    <mergeCell ref="BS53:BS54"/>
    <mergeCell ref="BT53:BT54"/>
    <mergeCell ref="BS58:BS60"/>
    <mergeCell ref="BT58:BT60"/>
    <mergeCell ref="BU53:BU61"/>
    <mergeCell ref="BV53:BV61"/>
    <mergeCell ref="CB53:CB54"/>
    <mergeCell ref="CA53:CA54"/>
    <mergeCell ref="CA58:CA60"/>
    <mergeCell ref="CB58:CB60"/>
    <mergeCell ref="CC53:CC61"/>
    <mergeCell ref="CD53:CD61"/>
    <mergeCell ref="CI53:CI54"/>
    <mergeCell ref="CJ53:CJ54"/>
    <mergeCell ref="CI58:CI60"/>
    <mergeCell ref="CK53:CK61"/>
    <mergeCell ref="CL53:CL61"/>
    <mergeCell ref="CQ53:CQ54"/>
    <mergeCell ref="CJ58:CJ60"/>
    <mergeCell ref="CR53:CR54"/>
    <mergeCell ref="CQ58:CQ60"/>
    <mergeCell ref="CR58:CR60"/>
    <mergeCell ref="CS53:CS61"/>
    <mergeCell ref="CT53:CT61"/>
    <mergeCell ref="CY53:CY54"/>
    <mergeCell ref="CZ53:CZ54"/>
    <mergeCell ref="CY58:CY60"/>
    <mergeCell ref="CZ58:CZ60"/>
    <mergeCell ref="DA53:DA61"/>
    <mergeCell ref="DB53:DB61"/>
    <mergeCell ref="DH53:DH54"/>
    <mergeCell ref="DH58:DH60"/>
    <mergeCell ref="DI53:DI61"/>
    <mergeCell ref="DJ53:DJ61"/>
    <mergeCell ref="DG51:DG52"/>
    <mergeCell ref="DG49:DG50"/>
    <mergeCell ref="DG53:DG54"/>
    <mergeCell ref="DG58:DG60"/>
    <mergeCell ref="DJ48:DJ52"/>
    <mergeCell ref="EV22:EV36"/>
    <mergeCell ref="EW22:EW36"/>
    <mergeCell ref="EX22:EX36"/>
    <mergeCell ref="AP37:AP38"/>
    <mergeCell ref="DU37:DU38"/>
    <mergeCell ref="DV37:DV38"/>
    <mergeCell ref="DW37:DW38"/>
    <mergeCell ref="ED37:ED38"/>
    <mergeCell ref="EE37:EE38"/>
    <mergeCell ref="EF37:EF38"/>
    <mergeCell ref="EM37:EM38"/>
    <mergeCell ref="EN37:EN38"/>
    <mergeCell ref="EO37:EO38"/>
    <mergeCell ref="EV37:EV38"/>
    <mergeCell ref="EW37:EW38"/>
    <mergeCell ref="EX37:EX38"/>
    <mergeCell ref="BF37:BF38"/>
    <mergeCell ref="DA37:DA38"/>
    <mergeCell ref="DB37:DB38"/>
    <mergeCell ref="DI37:DI38"/>
    <mergeCell ref="DJ37:DJ38"/>
    <mergeCell ref="BV37:BV38"/>
    <mergeCell ref="CC37:CC38"/>
    <mergeCell ref="CD37:CD38"/>
    <mergeCell ref="EC39:EC42"/>
    <mergeCell ref="EC43:EC45"/>
    <mergeCell ref="EC46:EC47"/>
    <mergeCell ref="ED39:ED47"/>
    <mergeCell ref="EE39:EE47"/>
    <mergeCell ref="EF39:EF47"/>
    <mergeCell ref="EJ39:EJ42"/>
    <mergeCell ref="EK39:EK42"/>
    <mergeCell ref="EL39:EL42"/>
    <mergeCell ref="EJ43:EJ45"/>
    <mergeCell ref="EK43:EK45"/>
    <mergeCell ref="EL43:EL45"/>
    <mergeCell ref="EJ46:EJ47"/>
    <mergeCell ref="EK46:EK47"/>
    <mergeCell ref="EL46:EL47"/>
    <mergeCell ref="EM39:EM47"/>
    <mergeCell ref="EN39:EN47"/>
    <mergeCell ref="EO39:EO47"/>
    <mergeCell ref="ES39:ES42"/>
    <mergeCell ref="ET39:ET42"/>
    <mergeCell ref="EU39:EU42"/>
    <mergeCell ref="ES43:ES45"/>
    <mergeCell ref="ET43:ET45"/>
    <mergeCell ref="EU43:EU45"/>
    <mergeCell ref="ES46:ES47"/>
    <mergeCell ref="ET46:ET47"/>
    <mergeCell ref="EU46:EU47"/>
    <mergeCell ref="EV39:EV47"/>
    <mergeCell ref="EW39:EW47"/>
    <mergeCell ref="EX39:EX47"/>
    <mergeCell ref="DR49:DR50"/>
    <mergeCell ref="DR51:DR52"/>
    <mergeCell ref="DS49:DS50"/>
    <mergeCell ref="DS51:DS52"/>
    <mergeCell ref="DT49:DT50"/>
    <mergeCell ref="DT51:DT52"/>
    <mergeCell ref="DU48:DU52"/>
    <mergeCell ref="DV48:DV52"/>
    <mergeCell ref="DW48:DW52"/>
    <mergeCell ref="EA49:EA50"/>
    <mergeCell ref="EA51:EA52"/>
    <mergeCell ref="EB49:EB50"/>
    <mergeCell ref="EB51:EB52"/>
    <mergeCell ref="EC49:EC50"/>
    <mergeCell ref="EC51:EC52"/>
    <mergeCell ref="ED48:ED52"/>
    <mergeCell ref="EE48:EE52"/>
    <mergeCell ref="EF48:EF52"/>
    <mergeCell ref="EJ49:EJ50"/>
    <mergeCell ref="EJ51:EJ52"/>
    <mergeCell ref="EK49:EK50"/>
    <mergeCell ref="EV48:EV52"/>
    <mergeCell ref="EW48:EW52"/>
    <mergeCell ref="EX48:EX52"/>
    <mergeCell ref="DR53:DR54"/>
    <mergeCell ref="DS53:DS54"/>
    <mergeCell ref="DT53:DT54"/>
    <mergeCell ref="DR58:DR60"/>
    <mergeCell ref="DS58:DS60"/>
    <mergeCell ref="DT58:DT60"/>
    <mergeCell ref="DU53:DU61"/>
    <mergeCell ref="DV53:DV61"/>
    <mergeCell ref="DW53:DW61"/>
    <mergeCell ref="EA53:EA54"/>
    <mergeCell ref="EB53:EB54"/>
    <mergeCell ref="EC53:EC54"/>
    <mergeCell ref="EA58:EA60"/>
    <mergeCell ref="EB58:EB60"/>
    <mergeCell ref="EC58:EC60"/>
    <mergeCell ref="ED53:ED61"/>
    <mergeCell ref="EE53:EE61"/>
    <mergeCell ref="EF53:EF61"/>
    <mergeCell ref="EJ53:EJ54"/>
    <mergeCell ref="EK51:EK52"/>
    <mergeCell ref="EL49:EL50"/>
    <mergeCell ref="EU49:EU50"/>
    <mergeCell ref="EU51:EU52"/>
    <mergeCell ref="EL51:EL52"/>
    <mergeCell ref="EM48:EM52"/>
    <mergeCell ref="EN48:EN52"/>
    <mergeCell ref="EO48:EO52"/>
    <mergeCell ref="ES49:ES50"/>
    <mergeCell ref="ET49:ET50"/>
    <mergeCell ref="ES51:ES52"/>
    <mergeCell ref="ET51:ET52"/>
    <mergeCell ref="EV53:EV61"/>
    <mergeCell ref="EW53:EW61"/>
    <mergeCell ref="EX53:EX61"/>
    <mergeCell ref="EK53:EK54"/>
    <mergeCell ref="EL53:EL54"/>
    <mergeCell ref="EJ58:EJ60"/>
    <mergeCell ref="EK58:EK60"/>
    <mergeCell ref="EL58:EL60"/>
    <mergeCell ref="EM53:EM61"/>
    <mergeCell ref="EN53:EN61"/>
    <mergeCell ref="EO53:EO61"/>
    <mergeCell ref="ES53:ES54"/>
    <mergeCell ref="ET53:ET54"/>
    <mergeCell ref="EU53:EU54"/>
    <mergeCell ref="ES58:ES60"/>
    <mergeCell ref="ET58:ET60"/>
    <mergeCell ref="EU58:EU60"/>
  </mergeCells>
  <dataValidations count="2">
    <dataValidation allowBlank="1" showInputMessage="1" showErrorMessage="1" prompt="% PONDERACIÓN ACTIVIDAD SEGPLAN: La ponderacion se realiza frente al numero de actividades sin importar a qué meta proyecto de inversion corresponda y debe sumar el 100%" sqref="Q20:Q21" xr:uid="{99095FF4-3845-4025-9D0C-BF2FFE90957C}"/>
    <dataValidation allowBlank="1" showInputMessage="1" showErrorMessage="1" prompt="% PONDERACION ACTIVIDAD: Conforme al numero de actividades programadas para la ejecución de la meta, se debe ponderar para que el total corresponda al 100%" sqref="P20:P21" xr:uid="{88BA4477-0A99-46BC-99BD-71DD2060FA3F}"/>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I29"/>
  <sheetViews>
    <sheetView topLeftCell="F15" zoomScale="90" zoomScaleNormal="90" zoomScalePageLayoutView="60" workbookViewId="0">
      <selection activeCell="F25" sqref="F25"/>
    </sheetView>
  </sheetViews>
  <sheetFormatPr baseColWidth="10" defaultColWidth="11.42578125" defaultRowHeight="15" x14ac:dyDescent="0.25"/>
  <cols>
    <col min="1" max="1" width="60" style="1" customWidth="1"/>
    <col min="2" max="2" width="38.5703125" style="1" customWidth="1"/>
    <col min="3" max="3" width="14.7109375" style="1" customWidth="1"/>
    <col min="4" max="4" width="33.42578125" style="1" customWidth="1"/>
    <col min="5" max="5" width="17.140625" style="1" customWidth="1"/>
    <col min="6" max="6" width="51.7109375" style="1" customWidth="1"/>
    <col min="7" max="7" width="15.5703125" style="1" customWidth="1"/>
    <col min="8" max="8" width="17.42578125" style="1" customWidth="1"/>
    <col min="9" max="9" width="16" style="1" customWidth="1"/>
    <col min="10" max="10" width="91.28515625" style="1" customWidth="1"/>
    <col min="11" max="11" width="70.42578125" style="1" customWidth="1"/>
    <col min="12" max="12" width="57.140625" style="1" customWidth="1"/>
    <col min="13" max="13" width="55.140625" style="1" customWidth="1"/>
    <col min="14" max="14" width="57.7109375" style="1" customWidth="1"/>
    <col min="15" max="15" width="58.140625" style="1" customWidth="1"/>
    <col min="16" max="16384" width="11.42578125" style="1"/>
  </cols>
  <sheetData>
    <row r="1" spans="1:139" s="58" customFormat="1" ht="29.25" customHeight="1" x14ac:dyDescent="0.25">
      <c r="A1" s="2018"/>
      <c r="B1" s="2022" t="s">
        <v>11</v>
      </c>
      <c r="C1" s="2023"/>
      <c r="D1" s="2023"/>
      <c r="E1" s="2023"/>
      <c r="F1" s="2023"/>
      <c r="G1" s="2023"/>
      <c r="H1" s="2023"/>
      <c r="I1" s="2023"/>
      <c r="J1" s="2023"/>
      <c r="K1" s="2023"/>
      <c r="L1" s="2023"/>
      <c r="M1" s="2023"/>
      <c r="N1" s="2024"/>
      <c r="O1" s="2021"/>
      <c r="P1" s="78"/>
      <c r="Q1" s="78"/>
      <c r="R1" s="78"/>
      <c r="S1" s="78"/>
      <c r="T1" s="78"/>
      <c r="U1" s="78"/>
      <c r="V1" s="78"/>
      <c r="W1" s="78"/>
      <c r="Z1" s="50"/>
      <c r="AA1" s="50"/>
      <c r="AB1" s="50"/>
      <c r="AC1" s="50"/>
      <c r="AD1" s="50"/>
      <c r="AE1" s="50"/>
      <c r="AF1" s="50"/>
      <c r="AG1" s="50"/>
      <c r="AH1" s="50"/>
      <c r="AI1" s="50"/>
      <c r="AJ1" s="50"/>
      <c r="AK1" s="50"/>
      <c r="AL1" s="50"/>
      <c r="AM1" s="50"/>
      <c r="AN1" s="6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57"/>
    </row>
    <row r="2" spans="1:139" s="58" customFormat="1" ht="29.25" customHeight="1" x14ac:dyDescent="0.25">
      <c r="A2" s="2019"/>
      <c r="B2" s="2022" t="s">
        <v>1</v>
      </c>
      <c r="C2" s="2023"/>
      <c r="D2" s="2023"/>
      <c r="E2" s="2023"/>
      <c r="F2" s="2023"/>
      <c r="G2" s="2023"/>
      <c r="H2" s="2023"/>
      <c r="I2" s="2023"/>
      <c r="J2" s="2023"/>
      <c r="K2" s="2023"/>
      <c r="L2" s="2023"/>
      <c r="M2" s="2023"/>
      <c r="N2" s="2024"/>
      <c r="O2" s="2021"/>
      <c r="P2" s="78"/>
      <c r="Q2" s="78"/>
      <c r="R2" s="78"/>
      <c r="S2" s="78"/>
      <c r="T2" s="78"/>
      <c r="U2" s="78"/>
      <c r="V2" s="78"/>
      <c r="W2" s="78"/>
      <c r="Z2" s="50"/>
      <c r="AA2" s="50"/>
      <c r="AB2" s="50"/>
      <c r="AC2" s="50"/>
      <c r="AD2" s="50"/>
      <c r="AE2" s="50"/>
      <c r="AF2" s="50"/>
      <c r="AG2" s="50"/>
      <c r="AH2" s="50"/>
      <c r="AI2" s="50"/>
      <c r="AJ2" s="50"/>
      <c r="AK2" s="50"/>
      <c r="AL2" s="50"/>
      <c r="AM2" s="50"/>
      <c r="AN2" s="6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57"/>
    </row>
    <row r="3" spans="1:139" s="58" customFormat="1" ht="29.25" customHeight="1" x14ac:dyDescent="0.25">
      <c r="A3" s="2020"/>
      <c r="B3" s="2026" t="s">
        <v>2</v>
      </c>
      <c r="C3" s="2026"/>
      <c r="D3" s="2026"/>
      <c r="E3" s="2026"/>
      <c r="F3" s="2026"/>
      <c r="G3" s="2026"/>
      <c r="H3" s="2026"/>
      <c r="I3" s="2026"/>
      <c r="J3" s="2026"/>
      <c r="K3" s="2025" t="s">
        <v>143</v>
      </c>
      <c r="L3" s="2025"/>
      <c r="M3" s="2025"/>
      <c r="N3" s="2025"/>
      <c r="O3" s="2021"/>
      <c r="P3" s="79"/>
      <c r="Q3" s="79"/>
      <c r="R3" s="79"/>
      <c r="S3" s="79"/>
      <c r="T3" s="79"/>
      <c r="U3" s="79"/>
      <c r="V3" s="79"/>
      <c r="W3" s="79"/>
      <c r="Z3" s="50"/>
      <c r="AA3" s="50"/>
      <c r="AB3" s="50"/>
      <c r="AC3" s="50"/>
      <c r="AD3" s="50"/>
      <c r="AE3" s="50"/>
      <c r="AF3" s="50"/>
      <c r="AG3" s="50"/>
      <c r="AH3" s="50"/>
      <c r="AI3" s="50"/>
      <c r="AJ3" s="50"/>
      <c r="AK3" s="50"/>
      <c r="AL3" s="50"/>
      <c r="AM3" s="50"/>
      <c r="AN3" s="6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57"/>
    </row>
    <row r="4" spans="1:139" s="2" customFormat="1" x14ac:dyDescent="0.25">
      <c r="A4" s="16"/>
      <c r="B4" s="16"/>
    </row>
    <row r="5" spans="1:139" s="2" customFormat="1" x14ac:dyDescent="0.25">
      <c r="A5" s="16"/>
      <c r="B5" s="16"/>
    </row>
    <row r="6" spans="1:139" s="2" customFormat="1" ht="14.25" x14ac:dyDescent="0.2"/>
    <row r="7" spans="1:139" s="2" customFormat="1" ht="18.75" customHeight="1" x14ac:dyDescent="0.2"/>
    <row r="8" spans="1:139" s="52" customFormat="1" ht="17.25" customHeight="1" x14ac:dyDescent="0.25">
      <c r="A8" s="1116" t="s">
        <v>12</v>
      </c>
      <c r="B8" s="1117"/>
      <c r="C8" s="1121" t="s">
        <v>154</v>
      </c>
      <c r="D8" s="1122"/>
      <c r="E8" s="1122"/>
      <c r="F8" s="1123"/>
      <c r="G8" s="36"/>
      <c r="H8" s="36"/>
      <c r="I8" s="36"/>
      <c r="J8" s="36"/>
      <c r="K8" s="36"/>
      <c r="L8" s="36"/>
      <c r="M8" s="36"/>
      <c r="N8" s="36"/>
      <c r="O8" s="36"/>
      <c r="P8" s="36"/>
      <c r="Q8" s="36"/>
      <c r="R8" s="53"/>
      <c r="S8" s="53"/>
      <c r="T8" s="53"/>
      <c r="U8" s="36"/>
      <c r="V8" s="36"/>
    </row>
    <row r="9" spans="1:139" s="52" customFormat="1" ht="18" customHeight="1" x14ac:dyDescent="0.25">
      <c r="A9" s="1116" t="s">
        <v>142</v>
      </c>
      <c r="B9" s="1117"/>
      <c r="C9" s="1118" t="s">
        <v>155</v>
      </c>
      <c r="D9" s="1118"/>
      <c r="E9" s="1118"/>
      <c r="F9" s="1118"/>
      <c r="G9" s="36"/>
      <c r="H9" s="36"/>
      <c r="I9" s="36"/>
      <c r="J9" s="36"/>
      <c r="K9" s="36"/>
      <c r="L9" s="36"/>
      <c r="M9" s="36"/>
      <c r="N9" s="36"/>
      <c r="O9" s="36"/>
      <c r="P9" s="36"/>
      <c r="Q9" s="36"/>
      <c r="R9" s="53"/>
      <c r="S9" s="53"/>
      <c r="T9" s="53"/>
      <c r="U9" s="36"/>
      <c r="V9" s="36"/>
    </row>
    <row r="10" spans="1:139" s="52" customFormat="1" x14ac:dyDescent="0.25">
      <c r="A10" s="1119" t="s">
        <v>13</v>
      </c>
      <c r="B10" s="1120"/>
      <c r="C10" s="1124" t="s">
        <v>156</v>
      </c>
      <c r="D10" s="1125"/>
      <c r="E10" s="1125"/>
      <c r="F10" s="1126"/>
      <c r="G10" s="36"/>
      <c r="H10" s="36"/>
      <c r="I10" s="36"/>
      <c r="J10" s="36"/>
      <c r="K10" s="36"/>
      <c r="L10" s="36"/>
      <c r="M10" s="36"/>
      <c r="N10" s="36"/>
      <c r="O10" s="36"/>
      <c r="P10" s="36"/>
      <c r="Q10" s="36"/>
      <c r="R10" s="53"/>
      <c r="S10" s="53"/>
      <c r="T10" s="53"/>
      <c r="U10" s="36"/>
      <c r="V10" s="36"/>
    </row>
    <row r="11" spans="1:139" s="52" customFormat="1" ht="135" customHeight="1" x14ac:dyDescent="0.25">
      <c r="A11" s="1119" t="s">
        <v>144</v>
      </c>
      <c r="B11" s="1120"/>
      <c r="C11" s="1270" t="s">
        <v>268</v>
      </c>
      <c r="D11" s="1270"/>
      <c r="E11" s="1270"/>
      <c r="F11" s="1270"/>
      <c r="G11" s="36"/>
      <c r="H11" s="36"/>
      <c r="I11" s="36"/>
      <c r="J11" s="36"/>
      <c r="K11" s="36"/>
      <c r="L11" s="36"/>
      <c r="M11" s="36"/>
      <c r="N11" s="36"/>
      <c r="O11" s="36"/>
      <c r="P11" s="36"/>
      <c r="Q11" s="36"/>
      <c r="R11" s="53"/>
      <c r="S11" s="53"/>
      <c r="T11" s="53"/>
      <c r="U11" s="36"/>
      <c r="V11" s="36"/>
    </row>
    <row r="12" spans="1:139" s="52" customFormat="1" ht="46.5" customHeight="1" x14ac:dyDescent="0.25">
      <c r="A12" s="1116" t="s">
        <v>14</v>
      </c>
      <c r="B12" s="1117"/>
      <c r="C12" s="1118" t="s">
        <v>157</v>
      </c>
      <c r="D12" s="1118"/>
      <c r="E12" s="1118"/>
      <c r="F12" s="1118"/>
      <c r="G12" s="36"/>
      <c r="H12" s="36"/>
      <c r="I12" s="36"/>
      <c r="J12" s="36"/>
      <c r="K12" s="36"/>
      <c r="L12" s="36"/>
      <c r="M12" s="36"/>
      <c r="N12" s="36"/>
      <c r="O12" s="36"/>
      <c r="P12" s="36"/>
      <c r="Q12" s="36"/>
      <c r="R12" s="53"/>
      <c r="S12" s="53"/>
      <c r="T12" s="53"/>
      <c r="U12" s="36"/>
    </row>
    <row r="13" spans="1:139" s="52" customFormat="1" ht="33" customHeight="1" x14ac:dyDescent="0.25">
      <c r="A13" s="1119" t="s">
        <v>15</v>
      </c>
      <c r="B13" s="1120"/>
      <c r="C13" s="1118" t="s">
        <v>158</v>
      </c>
      <c r="D13" s="1118"/>
      <c r="E13" s="1118"/>
      <c r="F13" s="1118"/>
      <c r="G13" s="36"/>
      <c r="H13" s="36"/>
      <c r="I13" s="36"/>
      <c r="J13" s="36"/>
      <c r="K13" s="36"/>
      <c r="L13" s="36"/>
      <c r="M13" s="36"/>
      <c r="N13" s="36"/>
      <c r="O13" s="36"/>
      <c r="P13" s="36"/>
      <c r="Q13" s="36"/>
      <c r="R13" s="53"/>
      <c r="S13" s="53"/>
      <c r="T13" s="53"/>
      <c r="U13" s="36"/>
      <c r="V13" s="36"/>
    </row>
    <row r="14" spans="1:139" s="52" customFormat="1" ht="20.25" customHeight="1" x14ac:dyDescent="0.25">
      <c r="A14" s="1119" t="s">
        <v>145</v>
      </c>
      <c r="B14" s="1120"/>
      <c r="C14" s="1118" t="s">
        <v>393</v>
      </c>
      <c r="D14" s="1118"/>
      <c r="E14" s="1118"/>
      <c r="F14" s="1118"/>
      <c r="G14" s="36"/>
      <c r="H14" s="36"/>
      <c r="I14" s="36"/>
      <c r="J14" s="36"/>
      <c r="K14" s="36"/>
      <c r="L14" s="36"/>
      <c r="M14" s="36"/>
      <c r="N14" s="36"/>
      <c r="O14" s="36"/>
      <c r="P14" s="36"/>
      <c r="Q14" s="36"/>
      <c r="R14" s="53"/>
      <c r="S14" s="53"/>
      <c r="T14" s="53"/>
      <c r="U14" s="36"/>
      <c r="V14" s="36"/>
    </row>
    <row r="15" spans="1:139" s="52" customFormat="1" ht="33" customHeight="1" x14ac:dyDescent="0.25">
      <c r="A15" s="1116" t="s">
        <v>16</v>
      </c>
      <c r="B15" s="1117"/>
      <c r="C15" s="1118" t="s">
        <v>394</v>
      </c>
      <c r="D15" s="1118"/>
      <c r="E15" s="1118"/>
      <c r="F15" s="1118"/>
      <c r="G15" s="36"/>
      <c r="H15" s="36"/>
      <c r="I15" s="36"/>
      <c r="J15" s="36"/>
      <c r="K15" s="36"/>
      <c r="L15" s="36"/>
      <c r="M15" s="36"/>
      <c r="N15" s="36"/>
      <c r="O15" s="36"/>
      <c r="P15" s="36"/>
      <c r="Q15" s="36"/>
      <c r="R15" s="53"/>
      <c r="S15" s="53"/>
      <c r="T15" s="53"/>
      <c r="U15" s="36"/>
      <c r="V15" s="36"/>
    </row>
    <row r="16" spans="1:139" s="52" customFormat="1" ht="24.75" customHeight="1" x14ac:dyDescent="0.25">
      <c r="A16" s="1111" t="s">
        <v>17</v>
      </c>
      <c r="B16" s="1112"/>
      <c r="C16" s="80" t="s">
        <v>18</v>
      </c>
      <c r="D16" s="1115" t="s">
        <v>563</v>
      </c>
      <c r="E16" s="1115"/>
      <c r="F16" s="1115">
        <v>2024</v>
      </c>
      <c r="G16" s="36"/>
      <c r="H16" s="36"/>
      <c r="I16" s="36"/>
      <c r="J16" s="36"/>
      <c r="K16" s="36"/>
      <c r="L16" s="36"/>
      <c r="M16" s="36"/>
      <c r="N16" s="36"/>
      <c r="O16" s="36"/>
      <c r="P16" s="36"/>
      <c r="Q16" s="36"/>
      <c r="R16" s="53"/>
      <c r="S16" s="53"/>
      <c r="T16" s="53"/>
      <c r="U16" s="36"/>
      <c r="V16" s="36"/>
    </row>
    <row r="17" spans="1:22" s="52" customFormat="1" ht="14.25" customHeight="1" x14ac:dyDescent="0.25">
      <c r="A17" s="1113"/>
      <c r="B17" s="1114"/>
      <c r="C17" s="80" t="s">
        <v>19</v>
      </c>
      <c r="D17" s="1115" t="s">
        <v>565</v>
      </c>
      <c r="E17" s="1115"/>
      <c r="F17" s="1115"/>
      <c r="G17" s="36"/>
      <c r="H17" s="36"/>
      <c r="I17" s="36"/>
      <c r="J17" s="36"/>
      <c r="K17" s="36"/>
      <c r="L17" s="36"/>
      <c r="M17" s="36"/>
      <c r="N17" s="36"/>
      <c r="O17" s="36"/>
      <c r="P17" s="36"/>
      <c r="Q17" s="36"/>
      <c r="R17" s="53"/>
      <c r="S17" s="53"/>
      <c r="T17" s="53"/>
      <c r="U17" s="36"/>
      <c r="V17" s="36"/>
    </row>
    <row r="18" spans="1:22" s="2" customFormat="1" ht="15" customHeight="1" x14ac:dyDescent="0.2">
      <c r="A18" s="3"/>
      <c r="C18" s="15"/>
      <c r="D18" s="15"/>
      <c r="E18" s="17"/>
      <c r="G18" s="14"/>
      <c r="H18" s="17"/>
      <c r="I18" s="17"/>
      <c r="J18" s="4"/>
    </row>
    <row r="19" spans="1:22" s="2" customFormat="1" ht="20.25" x14ac:dyDescent="0.2">
      <c r="A19" s="87" t="s">
        <v>129</v>
      </c>
    </row>
    <row r="20" spans="1:22" ht="18" customHeight="1" x14ac:dyDescent="0.25">
      <c r="A20" s="2002" t="s">
        <v>130</v>
      </c>
      <c r="B20" s="2002" t="s">
        <v>131</v>
      </c>
      <c r="C20" s="2014" t="s">
        <v>132</v>
      </c>
      <c r="D20" s="2015"/>
      <c r="E20" s="2012" t="s">
        <v>133</v>
      </c>
      <c r="F20" s="2012" t="s">
        <v>152</v>
      </c>
      <c r="G20" s="2002" t="s">
        <v>134</v>
      </c>
      <c r="H20" s="2002" t="s">
        <v>135</v>
      </c>
      <c r="I20" s="2002" t="s">
        <v>136</v>
      </c>
      <c r="J20" s="2011" t="s">
        <v>137</v>
      </c>
      <c r="K20" s="2011"/>
      <c r="L20" s="2011"/>
      <c r="M20" s="2011"/>
      <c r="N20" s="2011"/>
    </row>
    <row r="21" spans="1:22" s="5" customFormat="1" ht="48" x14ac:dyDescent="0.2">
      <c r="A21" s="2003"/>
      <c r="B21" s="2003"/>
      <c r="C21" s="2016"/>
      <c r="D21" s="2017"/>
      <c r="E21" s="2013"/>
      <c r="F21" s="2013"/>
      <c r="G21" s="2003"/>
      <c r="H21" s="2003"/>
      <c r="I21" s="2003"/>
      <c r="J21" s="47" t="s">
        <v>361</v>
      </c>
      <c r="K21" s="47" t="s">
        <v>153</v>
      </c>
      <c r="L21" s="47" t="s">
        <v>138</v>
      </c>
      <c r="M21" s="47" t="s">
        <v>139</v>
      </c>
      <c r="N21" s="48" t="s">
        <v>140</v>
      </c>
    </row>
    <row r="22" spans="1:22" ht="76.5" customHeight="1" x14ac:dyDescent="0.25">
      <c r="A22" s="1997" t="s">
        <v>274</v>
      </c>
      <c r="B22" s="2004" t="s">
        <v>261</v>
      </c>
      <c r="C22" s="1997" t="s">
        <v>173</v>
      </c>
      <c r="D22" s="1997"/>
      <c r="E22" s="1998" t="s">
        <v>269</v>
      </c>
      <c r="F22" s="823" t="s">
        <v>270</v>
      </c>
      <c r="G22" s="1999">
        <v>10000</v>
      </c>
      <c r="H22" s="2005">
        <f>+'1.PROGRAMACION CUATRIENIO'!H20+'1.PROGRAMACION CUATRIENIO'!H25+'1.PROGRAMACION CUATRIENIO'!H30</f>
        <v>7918</v>
      </c>
      <c r="I22" s="2008">
        <f>+H22/G22</f>
        <v>0.79179999999999995</v>
      </c>
      <c r="J22" s="1988" t="s">
        <v>362</v>
      </c>
      <c r="K22" s="1991" t="s">
        <v>557</v>
      </c>
      <c r="L22" s="1988" t="s">
        <v>560</v>
      </c>
      <c r="M22" s="1988" t="s">
        <v>562</v>
      </c>
      <c r="N22" s="1994" t="s">
        <v>363</v>
      </c>
    </row>
    <row r="23" spans="1:22" ht="93.75" customHeight="1" x14ac:dyDescent="0.25">
      <c r="A23" s="1997"/>
      <c r="B23" s="2004"/>
      <c r="C23" s="1997"/>
      <c r="D23" s="1997"/>
      <c r="E23" s="1998"/>
      <c r="F23" s="824" t="s">
        <v>271</v>
      </c>
      <c r="G23" s="2000"/>
      <c r="H23" s="2006"/>
      <c r="I23" s="2009"/>
      <c r="J23" s="1989"/>
      <c r="K23" s="1992"/>
      <c r="L23" s="1989"/>
      <c r="M23" s="1989"/>
      <c r="N23" s="1995"/>
    </row>
    <row r="24" spans="1:22" ht="66.75" customHeight="1" x14ac:dyDescent="0.25">
      <c r="A24" s="1997"/>
      <c r="B24" s="2004"/>
      <c r="C24" s="1997"/>
      <c r="D24" s="1997"/>
      <c r="E24" s="1998"/>
      <c r="F24" s="825" t="s">
        <v>272</v>
      </c>
      <c r="G24" s="2001"/>
      <c r="H24" s="2007"/>
      <c r="I24" s="2010"/>
      <c r="J24" s="1990"/>
      <c r="K24" s="1993"/>
      <c r="L24" s="1990"/>
      <c r="M24" s="1990"/>
      <c r="N24" s="1996"/>
    </row>
    <row r="25" spans="1:22" ht="89.25" customHeight="1" x14ac:dyDescent="0.25">
      <c r="A25" s="748" t="s">
        <v>275</v>
      </c>
      <c r="B25" s="748" t="s">
        <v>260</v>
      </c>
      <c r="C25" s="1997" t="s">
        <v>263</v>
      </c>
      <c r="D25" s="1997"/>
      <c r="E25" s="749" t="s">
        <v>269</v>
      </c>
      <c r="F25" s="752" t="s">
        <v>273</v>
      </c>
      <c r="G25" s="748">
        <v>19000</v>
      </c>
      <c r="H25" s="936">
        <f>+'1.PROGRAMACION CUATRIENIO'!H35</f>
        <v>18722</v>
      </c>
      <c r="I25" s="754">
        <f>+H25/G25</f>
        <v>0.98536842105263156</v>
      </c>
      <c r="J25" s="938" t="s">
        <v>364</v>
      </c>
      <c r="K25" s="937" t="s">
        <v>558</v>
      </c>
      <c r="L25" s="938" t="s">
        <v>561</v>
      </c>
      <c r="M25" s="938" t="s">
        <v>522</v>
      </c>
      <c r="N25" s="939" t="s">
        <v>365</v>
      </c>
    </row>
    <row r="26" spans="1:22" ht="183" customHeight="1" x14ac:dyDescent="0.25">
      <c r="A26" s="748" t="s">
        <v>276</v>
      </c>
      <c r="B26" s="750" t="s">
        <v>262</v>
      </c>
      <c r="C26" s="1997" t="s">
        <v>264</v>
      </c>
      <c r="D26" s="1997"/>
      <c r="E26" s="751" t="s">
        <v>269</v>
      </c>
      <c r="F26" s="753" t="s">
        <v>566</v>
      </c>
      <c r="G26" s="748">
        <v>0.2</v>
      </c>
      <c r="H26" s="936">
        <v>0.2</v>
      </c>
      <c r="I26" s="754">
        <f>+H26/G26</f>
        <v>1</v>
      </c>
      <c r="J26" s="938" t="s">
        <v>366</v>
      </c>
      <c r="K26" s="747" t="s">
        <v>559</v>
      </c>
      <c r="L26" s="938" t="s">
        <v>332</v>
      </c>
      <c r="M26" s="938" t="s">
        <v>332</v>
      </c>
      <c r="N26" s="939" t="s">
        <v>367</v>
      </c>
    </row>
    <row r="29" spans="1:22" ht="15.75" x14ac:dyDescent="0.25">
      <c r="A29" s="6"/>
    </row>
  </sheetData>
  <dataConsolidate/>
  <mergeCells count="49">
    <mergeCell ref="A1:A3"/>
    <mergeCell ref="O1:O3"/>
    <mergeCell ref="B1:N1"/>
    <mergeCell ref="B2:N2"/>
    <mergeCell ref="K3:N3"/>
    <mergeCell ref="B3:J3"/>
    <mergeCell ref="A8:B8"/>
    <mergeCell ref="A9:B9"/>
    <mergeCell ref="A10:B10"/>
    <mergeCell ref="C9:F9"/>
    <mergeCell ref="C10:F10"/>
    <mergeCell ref="C8:F8"/>
    <mergeCell ref="A11:B11"/>
    <mergeCell ref="A12:B12"/>
    <mergeCell ref="A13:B13"/>
    <mergeCell ref="C11:F11"/>
    <mergeCell ref="C12:F12"/>
    <mergeCell ref="C13:F13"/>
    <mergeCell ref="J20:N20"/>
    <mergeCell ref="A14:B14"/>
    <mergeCell ref="C14:F14"/>
    <mergeCell ref="A20:A21"/>
    <mergeCell ref="B20:B21"/>
    <mergeCell ref="E20:E21"/>
    <mergeCell ref="F20:F21"/>
    <mergeCell ref="C20:D21"/>
    <mergeCell ref="G20:G21"/>
    <mergeCell ref="A15:B15"/>
    <mergeCell ref="C15:F15"/>
    <mergeCell ref="A16:B17"/>
    <mergeCell ref="F16:F17"/>
    <mergeCell ref="D17:E17"/>
    <mergeCell ref="D16:E16"/>
    <mergeCell ref="H20:H21"/>
    <mergeCell ref="A22:A24"/>
    <mergeCell ref="B22:B24"/>
    <mergeCell ref="C22:D24"/>
    <mergeCell ref="H22:H24"/>
    <mergeCell ref="I22:I24"/>
    <mergeCell ref="C25:D25"/>
    <mergeCell ref="C26:D26"/>
    <mergeCell ref="E22:E24"/>
    <mergeCell ref="G22:G24"/>
    <mergeCell ref="I20:I21"/>
    <mergeCell ref="J22:J24"/>
    <mergeCell ref="K22:K24"/>
    <mergeCell ref="M22:M24"/>
    <mergeCell ref="L22:L24"/>
    <mergeCell ref="N22:N24"/>
  </mergeCells>
  <dataValidations xWindow="602" yWindow="402" count="13">
    <dataValidation allowBlank="1" showInputMessage="1" showErrorMessage="1" prompt=" DESCRIPCIÓN META PRODUCTO PDD: Relacione la meta tal y como se aparece en el sistema SEGPLAN." sqref="A20:A22 A25" xr:uid="{00000000-0002-0000-0900-000000000000}"/>
    <dataValidation allowBlank="1" showInputMessage="1" showErrorMessage="1" prompt=" LA META ES SDIS O COMPARTIDA CON (MENCIONE ENTIDAD): Relacione la-s entidades con las que se comparte esta meta, la información puede ser verificada en el sistema SEGPLAN." sqref="B20:B22 B25" xr:uid="{00000000-0002-0000-0900-000001000000}"/>
    <dataValidation allowBlank="1" showInputMessage="1" showErrorMessage="1" prompt=" TIPO INDICADOR: Relacione el tipo de indicador tal y como se aparece en el sistema SEGPLAN." sqref="E20:F21" xr:uid="{00000000-0002-0000-0900-000003000000}"/>
    <dataValidation allowBlank="1" showInputMessage="1" showErrorMessage="1" prompt=" PROGRAMACIÓN VIGENCIA: Relacione la programación de la meta para la vigencia, la información puede ser verificada en el sistema SEGPLAN." sqref="G20:G22 G25:G26" xr:uid="{00000000-0002-0000-0900-000004000000}"/>
    <dataValidation allowBlank="1" showInputMessage="1" showErrorMessage="1" prompt=" EJECUCIÓN VIGENCIA: Relacione la ejecución de la meta para el periodo de reporte." sqref="H25 H20:H22 I22 I25:I26" xr:uid="{00000000-0002-0000-0900-000005000000}"/>
    <dataValidation allowBlank="1" showInputMessage="1" showErrorMessage="1" prompt=" % EJECUCIÓN: Ya se encuentra formulado, es la división entre “Ejecución vigencia y “Programación vigencia”." sqref="I20:I21" xr:uid="{00000000-0002-0000-0900-000006000000}"/>
    <dataValidation allowBlank="1" showInputMessage="1" showErrorMessage="1" prompt="Representan el resultado alcanzado luego de las acciones realizadas durante el periodo del informe.  Se debe redactar en un lenguaje que la ciudadanía lo comprenda, que sea de su interés, que impliquen y aporten a la construcción de ciudad." sqref="J21 M25 L25 M22 L22 N22 N25" xr:uid="{00000000-0002-0000-0900-000007000000}"/>
    <dataValidation allowBlank="1" showInputMessage="1" showErrorMessage="1" prompt="Mencionar los aspectos más relevantes frente a las acciones de cumplimiento de la meta. Ejem: si la meta es atender integralmente, qué se ha hecho para este fin (esta información debe estar relacionada con el avance cuantitativo de actividades y tareas). " sqref="K21" xr:uid="{00000000-0002-0000-0900-000008000000}"/>
    <dataValidation allowBlank="1" showInputMessage="1" showErrorMessage="1" prompt="Mencionar aspectos misionales que hayan retrasado el cumplimiento de la meta. " sqref="L21" xr:uid="{00000000-0002-0000-0900-000009000000}"/>
    <dataValidation allowBlank="1" showInputMessage="1" showErrorMessage="1" prompt="Mencionar las acciones adelantadas para atenuar el impacto del retraso." sqref="M21" xr:uid="{00000000-0002-0000-0900-00000A000000}"/>
    <dataValidation allowBlank="1" showInputMessage="1" showErrorMessage="1" prompt="Teniendo en cuenta los logros, mencionar los beneficios que traen estas acciones y cuál es la apuesta de transformación." sqref="N21" xr:uid="{00000000-0002-0000-0900-00000B000000}"/>
    <dataValidation allowBlank="1" showInputMessage="1" showErrorMessage="1" prompt=" DESCRIPCIÓN INDICADOR: Relacione el indicador tal y como se aparece en el sistema SEGPLAN." sqref="C20" xr:uid="{00000000-0002-0000-0900-00000C000000}"/>
    <dataValidation type="list" allowBlank="1" showInputMessage="1" showErrorMessage="1" sqref="H6:L6 U16 G9:V9" xr:uid="{00000000-0002-0000-0900-00000D000000}"/>
  </dataValidations>
  <pageMargins left="0.70866141732283472" right="0.70866141732283472" top="0.74803149606299213" bottom="0.74803149606299213" header="0.31496062992125984" footer="0.31496062992125984"/>
  <pageSetup scale="41" orientation="landscape" horizont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76C4B8442F54F418A0F5A46AFC1593A" ma:contentTypeVersion="12" ma:contentTypeDescription="Crear nuevo documento." ma:contentTypeScope="" ma:versionID="cf49c91ce6cad2b9d952c73bb23221da">
  <xsd:schema xmlns:xsd="http://www.w3.org/2001/XMLSchema" xmlns:xs="http://www.w3.org/2001/XMLSchema" xmlns:p="http://schemas.microsoft.com/office/2006/metadata/properties" xmlns:ns2="8b8fa32c-abd3-42f3-a97b-1f4db2c01c41" xmlns:ns3="f3e988e9-ca31-4b06-9e13-b420a65392f3" targetNamespace="http://schemas.microsoft.com/office/2006/metadata/properties" ma:root="true" ma:fieldsID="e005889c9c1bfb37ebca46f28e3519ad" ns2:_="" ns3:_="">
    <xsd:import namespace="8b8fa32c-abd3-42f3-a97b-1f4db2c01c41"/>
    <xsd:import namespace="f3e988e9-ca31-4b06-9e13-b420a65392f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8fa32c-abd3-42f3-a97b-1f4db2c01c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e988e9-ca31-4b06-9e13-b420a65392f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01feb3d-754f-49cd-b20c-68695a8743ff}" ma:internalName="TaxCatchAll" ma:showField="CatchAllData" ma:web="f3e988e9-ca31-4b06-9e13-b420a65392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3e988e9-ca31-4b06-9e13-b420a65392f3" xsi:nil="true"/>
    <lcf76f155ced4ddcb4097134ff3c332f xmlns="8b8fa32c-abd3-42f3-a97b-1f4db2c01c4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F505E6-2A81-430B-81F8-7C9767E2A6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8fa32c-abd3-42f3-a97b-1f4db2c01c41"/>
    <ds:schemaRef ds:uri="f3e988e9-ca31-4b06-9e13-b420a65392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77AA68-C0DB-489A-89F7-AB10F54F5373}">
  <ds:schemaRefs>
    <ds:schemaRef ds:uri="http://schemas.microsoft.com/office/2006/metadata/properties"/>
    <ds:schemaRef ds:uri="http://schemas.microsoft.com/office/infopath/2007/PartnerControls"/>
    <ds:schemaRef ds:uri="f3e988e9-ca31-4b06-9e13-b420a65392f3"/>
    <ds:schemaRef ds:uri="8b8fa32c-abd3-42f3-a97b-1f4db2c01c41"/>
  </ds:schemaRefs>
</ds:datastoreItem>
</file>

<file path=customXml/itemProps3.xml><?xml version="1.0" encoding="utf-8"?>
<ds:datastoreItem xmlns:ds="http://schemas.openxmlformats.org/officeDocument/2006/customXml" ds:itemID="{16BFE655-C9ED-46BE-8D5D-06A24FC689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INDICE</vt:lpstr>
      <vt:lpstr>1.PROGRAMACION CUATRIENIO</vt:lpstr>
      <vt:lpstr>2. RESUMEN EJECUTIVO</vt:lpstr>
      <vt:lpstr>3. EJEC PRESUPUESTAL</vt:lpstr>
      <vt:lpstr>4. ACTIVIDADES Y TAREAS</vt:lpstr>
      <vt:lpstr>5. METAS PDD</vt:lpstr>
      <vt:lpstr>'2. RESUMEN EJECUTIVO'!Área_de_impresión</vt:lpstr>
      <vt:lpstr>'5. METAS PDD'!Área_de_impresión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Miyerlandy Torres Hernandez</dc:creator>
  <cp:keywords/>
  <dc:description/>
  <cp:lastModifiedBy>Eneyder Javier Lopez Poloche</cp:lastModifiedBy>
  <cp:revision/>
  <dcterms:created xsi:type="dcterms:W3CDTF">2016-09-13T14:01:46Z</dcterms:created>
  <dcterms:modified xsi:type="dcterms:W3CDTF">2025-02-03T02:55:15Z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0x010100176C4B8442F54F418A0F5A46AFC1593A</vt:lpwstr>
  </property>
</Properties>
</file>