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hidePivotFieldList="1"/>
  <mc:AlternateContent xmlns:mc="http://schemas.openxmlformats.org/markup-compatibility/2006">
    <mc:Choice Requires="x15">
      <x15ac:absPath xmlns:x15ac="http://schemas.microsoft.com/office/spreadsheetml/2010/11/ac" url="C:\Users\javie\Downloads\"/>
    </mc:Choice>
  </mc:AlternateContent>
  <xr:revisionPtr revIDLastSave="0" documentId="13_ncr:1_{58AB4975-66CB-49AE-AF83-DD252440F90A}" xr6:coauthVersionLast="47" xr6:coauthVersionMax="47" xr10:uidLastSave="{00000000-0000-0000-0000-000000000000}"/>
  <bookViews>
    <workbookView xWindow="-120" yWindow="-120" windowWidth="20730" windowHeight="11040" tabRatio="667" xr2:uid="{00000000-000D-0000-FFFF-FFFF00000000}"/>
  </bookViews>
  <sheets>
    <sheet name="INDICE" sheetId="6" r:id="rId1"/>
    <sheet name="1.PROGRAMACION CUATRIENIO" sheetId="61" r:id="rId2"/>
    <sheet name="2. RESUMEN EJECUTIVO" sheetId="47" r:id="rId3"/>
    <sheet name="3. EJEC PRESUPUESTAL" sheetId="70" r:id="rId4"/>
    <sheet name="4. ACTIVIDADES Y TAREAS" sheetId="73" r:id="rId5"/>
    <sheet name="5. METAS PDD" sheetId="54" r:id="rId6"/>
  </sheets>
  <definedNames>
    <definedName name="_01A" localSheetId="2">#REF!</definedName>
    <definedName name="_01A" localSheetId="5">#REF!</definedName>
    <definedName name="_01A">#REF!</definedName>
    <definedName name="_xlnm._FilterDatabase" localSheetId="2" hidden="1">'2. RESUMEN EJECUTIVO'!$B$20:$H$21</definedName>
    <definedName name="_xlnm._FilterDatabase" localSheetId="3" hidden="1">'3. EJEC PRESUPUESTAL'!$A$26:$H$263</definedName>
    <definedName name="A" localSheetId="2">#REF!</definedName>
    <definedName name="A" localSheetId="5">#REF!</definedName>
    <definedName name="A">#REF!</definedName>
    <definedName name="a_proy4025" localSheetId="2">#REF!</definedName>
    <definedName name="a_proy4025" localSheetId="5">#REF!</definedName>
    <definedName name="a_proy4025">#REF!</definedName>
    <definedName name="_xlnm.Print_Area" localSheetId="2">'2. RESUMEN EJECUTIVO'!$A$20:$D$26</definedName>
    <definedName name="_xlnm.Print_Area" localSheetId="5">'5. METAS PDD'!$A$4:$O$29</definedName>
    <definedName name="B">#REF!,#REF!,#REF!,#REF!,#REF!,#REF!,#REF!,#REF!,#REF!,#REF!,#REF!,#REF!,#REF!</definedName>
    <definedName name="Buscar">#REF!</definedName>
    <definedName name="EJE" localSheetId="2">#REF!,#REF!,#REF!,#REF!,#REF!,#REF!,#REF!,#REF!,#REF!,#REF!,#REF!,#REF!,#REF!</definedName>
    <definedName name="EJE" localSheetId="5">#REF!,#REF!,#REF!,#REF!,#REF!,#REF!,#REF!,#REF!,#REF!,#REF!,#REF!,#REF!,#REF!</definedName>
    <definedName name="EJE">#REF!,#REF!,#REF!,#REF!,#REF!,#REF!,#REF!,#REF!,#REF!,#REF!,#REF!,#REF!,#REF!</definedName>
    <definedName name="ejecut" localSheetId="2">#REF!,#REF!,#REF!,#REF!,#REF!,#REF!,#REF!,#REF!,#REF!,#REF!,#REF!,#REF!,#REF!</definedName>
    <definedName name="ejecut" localSheetId="5">#REF!,#REF!,#REF!,#REF!,#REF!,#REF!,#REF!,#REF!,#REF!,#REF!,#REF!,#REF!,#REF!</definedName>
    <definedName name="ejecut">#REF!,#REF!,#REF!,#REF!,#REF!,#REF!,#REF!,#REF!,#REF!,#REF!,#REF!,#REF!,#REF!</definedName>
    <definedName name="EJECUT_1" localSheetId="2">#REF!,#REF!,#REF!,#REF!,#REF!,#REF!,#REF!,#REF!,#REF!,#REF!,#REF!,#REF!,#REF!</definedName>
    <definedName name="EJECUT_1" localSheetId="5">#REF!,#REF!,#REF!,#REF!,#REF!,#REF!,#REF!,#REF!,#REF!,#REF!,#REF!,#REF!,#REF!</definedName>
    <definedName name="EJECUT_1">#REF!,#REF!,#REF!,#REF!,#REF!,#REF!,#REF!,#REF!,#REF!,#REF!,#REF!,#REF!,#REF!</definedName>
    <definedName name="ejecut_og2" localSheetId="2">#REF!,#REF!,#REF!,#REF!,#REF!,#REF!,#REF!,#REF!,#REF!,#REF!,#REF!,#REF!,#REF!</definedName>
    <definedName name="ejecut_og2" localSheetId="5">#REF!,#REF!,#REF!,#REF!,#REF!,#REF!,#REF!,#REF!,#REF!,#REF!,#REF!,#REF!,#REF!</definedName>
    <definedName name="ejecut_og2">#REF!,#REF!,#REF!,#REF!,#REF!,#REF!,#REF!,#REF!,#REF!,#REF!,#REF!,#REF!,#REF!</definedName>
    <definedName name="iNDICADORES" localSheetId="2">#REF!,#REF!,#REF!,#REF!,#REF!,#REF!,#REF!,#REF!,#REF!,#REF!,#REF!,#REF!,#REF!</definedName>
    <definedName name="iNDICADORES" localSheetId="5">#REF!,#REF!,#REF!,#REF!,#REF!,#REF!,#REF!,#REF!,#REF!,#REF!,#REF!,#REF!,#REF!</definedName>
    <definedName name="iNDICADORES">#REF!,#REF!,#REF!,#REF!,#REF!,#REF!,#REF!,#REF!,#REF!,#REF!,#REF!,#REF!,#REF!</definedName>
    <definedName name="iNDICADORES1" localSheetId="2">#REF!</definedName>
    <definedName name="iNDICADORES1" localSheetId="5">#REF!</definedName>
    <definedName name="iNDICADORES1">#REF!</definedName>
    <definedName name="INDICADORES2">#REF!,#REF!,#REF!,#REF!,#REF!,#REF!,#REF!,#REF!,#REF!,#REF!,#REF!,#REF!,#REF!</definedName>
    <definedName name="inf">#REF!</definedName>
    <definedName name="localidad">#REF!</definedName>
    <definedName name="medida">#REF!</definedName>
    <definedName name="metas">#REF!</definedName>
    <definedName name="Objetivosestratégicos">#REF!</definedName>
    <definedName name="OG_01_12" localSheetId="2">#REF!</definedName>
    <definedName name="OG_01_12" localSheetId="5">#REF!</definedName>
    <definedName name="OG_01_12">#REF!</definedName>
    <definedName name="Periodicidadindicador">#REF!</definedName>
    <definedName name="PROY4022" localSheetId="2">#REF!</definedName>
    <definedName name="PROY4022" localSheetId="5">#REF!</definedName>
    <definedName name="PROY4022">#REF!</definedName>
    <definedName name="PROY4024" localSheetId="2">#REF!</definedName>
    <definedName name="PROY4024" localSheetId="5">#REF!</definedName>
    <definedName name="PROY4024">#REF!</definedName>
    <definedName name="PROY4024_2" localSheetId="2">#REF!</definedName>
    <definedName name="PROY4024_2" localSheetId="5">#REF!</definedName>
    <definedName name="PROY4024_2">#REF!</definedName>
    <definedName name="proy4025" localSheetId="2">#REF!</definedName>
    <definedName name="proy4025" localSheetId="5">#REF!</definedName>
    <definedName name="proy4025">#REF!</definedName>
    <definedName name="PROY4027" localSheetId="2">#REF!</definedName>
    <definedName name="PROY4027" localSheetId="5">#REF!</definedName>
    <definedName name="PROY4027">#REF!</definedName>
    <definedName name="proy4027_ac1" localSheetId="2">#REF!</definedName>
    <definedName name="proy4027_ac1" localSheetId="5">#REF!</definedName>
    <definedName name="proy4027_ac1">#REF!</definedName>
    <definedName name="PROY4028" localSheetId="2">#REF!</definedName>
    <definedName name="PROY4028" localSheetId="5">#REF!</definedName>
    <definedName name="PROY4028">#REF!</definedName>
    <definedName name="PROY4029" localSheetId="2">#REF!</definedName>
    <definedName name="PROY4029" localSheetId="5">#REF!</definedName>
    <definedName name="PROY4029">#REF!</definedName>
    <definedName name="PROY4125" localSheetId="2">#REF!</definedName>
    <definedName name="PROY4125" localSheetId="5">#REF!</definedName>
    <definedName name="PROY4125">#REF!</definedName>
    <definedName name="PROY4125_11OG" localSheetId="2">#REF!</definedName>
    <definedName name="PROY4125_11OG" localSheetId="5">#REF!</definedName>
    <definedName name="PROY4125_11OG">#REF!</definedName>
    <definedName name="PROY4280" localSheetId="2">#REF!</definedName>
    <definedName name="PROY4280" localSheetId="5">#REF!</definedName>
    <definedName name="PROY4280">#REF!</definedName>
    <definedName name="PROY4281" localSheetId="2">#REF!</definedName>
    <definedName name="PROY4281" localSheetId="5">#REF!</definedName>
    <definedName name="PROY4281">#REF!</definedName>
    <definedName name="PROY4281_A1" localSheetId="2">#REF!</definedName>
    <definedName name="PROY4281_A1" localSheetId="5">#REF!</definedName>
    <definedName name="PROY4281_A1">#REF!</definedName>
    <definedName name="PROYEC_10961" localSheetId="2">#REF!</definedName>
    <definedName name="PROYEC_10961" localSheetId="5">#REF!</definedName>
    <definedName name="PROYEC_10961">#REF!</definedName>
    <definedName name="PROYECTOS">#REF!</definedName>
    <definedName name="Tipo">#REF!</definedName>
    <definedName name="XXX_XXX_111" localSheetId="2">#REF!</definedName>
    <definedName name="XXX_XXX_111" localSheetId="5">#REF!</definedName>
    <definedName name="XXX_XXX_111">#REF!</definedName>
    <definedName name="XXXX" localSheetId="2">#REF!</definedName>
    <definedName name="XXXX" localSheetId="5">#REF!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47" l="1"/>
  <c r="G23" i="47" l="1"/>
  <c r="G22" i="47"/>
  <c r="H289" i="70"/>
  <c r="D289" i="70"/>
  <c r="H288" i="70"/>
  <c r="D288" i="70"/>
  <c r="H287" i="70"/>
  <c r="D287" i="70"/>
  <c r="H286" i="70"/>
  <c r="D286" i="70"/>
  <c r="H285" i="70"/>
  <c r="D285" i="70"/>
  <c r="C26" i="47"/>
  <c r="C25" i="47"/>
  <c r="C24" i="47"/>
  <c r="C23" i="47"/>
  <c r="C22" i="47"/>
  <c r="C290" i="70" l="1"/>
  <c r="B290" i="70"/>
  <c r="D280" i="70"/>
  <c r="C253" i="70"/>
  <c r="D290" i="70" l="1"/>
  <c r="H290" i="70"/>
  <c r="B282" i="70"/>
  <c r="E23" i="70"/>
  <c r="D27" i="47"/>
  <c r="D23" i="70" s="1"/>
  <c r="C23" i="70"/>
  <c r="M20" i="61"/>
  <c r="M40" i="61"/>
  <c r="M35" i="61"/>
  <c r="M30" i="61"/>
  <c r="M25" i="61"/>
  <c r="I20" i="61"/>
  <c r="DN61" i="73"/>
  <c r="DN60" i="73"/>
  <c r="DN58" i="73"/>
  <c r="DN57" i="73"/>
  <c r="DN56" i="73"/>
  <c r="DN55" i="73"/>
  <c r="DN53" i="73"/>
  <c r="DN52" i="73"/>
  <c r="DN51" i="73"/>
  <c r="DN50" i="73"/>
  <c r="DN49" i="73"/>
  <c r="DN48" i="73"/>
  <c r="DN47" i="73"/>
  <c r="DN46" i="73"/>
  <c r="DN45" i="73"/>
  <c r="DN44" i="73"/>
  <c r="DN43" i="73"/>
  <c r="DN42" i="73"/>
  <c r="DN41" i="73"/>
  <c r="DN40" i="73"/>
  <c r="DN39" i="73"/>
  <c r="DN38" i="73"/>
  <c r="DN37" i="73"/>
  <c r="DN36" i="73"/>
  <c r="DN35" i="73"/>
  <c r="DN34" i="73"/>
  <c r="DN33" i="73"/>
  <c r="DN32" i="73"/>
  <c r="DN31" i="73"/>
  <c r="DN30" i="73"/>
  <c r="DN29" i="73"/>
  <c r="DN28" i="73"/>
  <c r="DN27" i="73"/>
  <c r="DN26" i="73"/>
  <c r="DN25" i="73"/>
  <c r="DN24" i="73"/>
  <c r="DN23" i="73"/>
  <c r="DN22" i="73"/>
  <c r="X22" i="73"/>
  <c r="DM56" i="73"/>
  <c r="F23" i="70" l="1"/>
  <c r="DM23" i="73"/>
  <c r="DM24" i="73"/>
  <c r="DM25" i="73"/>
  <c r="DM26" i="73"/>
  <c r="DM27" i="73"/>
  <c r="DM28" i="73"/>
  <c r="DM29" i="73"/>
  <c r="DM30" i="73"/>
  <c r="DM31" i="73"/>
  <c r="DM32" i="73"/>
  <c r="DM33" i="73"/>
  <c r="DM34" i="73"/>
  <c r="DM35" i="73"/>
  <c r="DM36" i="73"/>
  <c r="DM37" i="73"/>
  <c r="DM38" i="73"/>
  <c r="DM39" i="73"/>
  <c r="DM40" i="73"/>
  <c r="DM41" i="73"/>
  <c r="DM42" i="73"/>
  <c r="DM43" i="73"/>
  <c r="DM44" i="73"/>
  <c r="DM45" i="73"/>
  <c r="DM46" i="73"/>
  <c r="DM47" i="73"/>
  <c r="DM48" i="73"/>
  <c r="DM49" i="73"/>
  <c r="DM50" i="73"/>
  <c r="DM51" i="73"/>
  <c r="DM52" i="73"/>
  <c r="DM53" i="73"/>
  <c r="DM54" i="73"/>
  <c r="DN54" i="73" s="1"/>
  <c r="DM55" i="73"/>
  <c r="DM57" i="73"/>
  <c r="DM58" i="73"/>
  <c r="DM59" i="73"/>
  <c r="DN59" i="73" s="1"/>
  <c r="DM60" i="73"/>
  <c r="DM61" i="73"/>
  <c r="DM22" i="73"/>
  <c r="EQ61" i="73"/>
  <c r="EQ60" i="73"/>
  <c r="EQ59" i="73"/>
  <c r="EQ58" i="73"/>
  <c r="EQ57" i="73"/>
  <c r="EQ56" i="73"/>
  <c r="EQ55" i="73"/>
  <c r="EQ54" i="73"/>
  <c r="EQ53" i="73"/>
  <c r="EQ52" i="73"/>
  <c r="EQ51" i="73"/>
  <c r="EQ50" i="73"/>
  <c r="EQ49" i="73"/>
  <c r="EQ48" i="73"/>
  <c r="EQ47" i="73"/>
  <c r="EQ46" i="73"/>
  <c r="EQ45" i="73"/>
  <c r="EQ44" i="73"/>
  <c r="EQ43" i="73"/>
  <c r="EQ42" i="73"/>
  <c r="EQ41" i="73"/>
  <c r="EQ40" i="73"/>
  <c r="EQ39" i="73"/>
  <c r="EQ38" i="73"/>
  <c r="EQ37" i="73"/>
  <c r="EQ36" i="73"/>
  <c r="ER36" i="73" s="1"/>
  <c r="EQ35" i="73"/>
  <c r="EQ34" i="73"/>
  <c r="EQ33" i="73"/>
  <c r="EQ32" i="73"/>
  <c r="EQ31" i="73"/>
  <c r="EQ30" i="73"/>
  <c r="EQ29" i="73"/>
  <c r="EQ28" i="73"/>
  <c r="EQ27" i="73"/>
  <c r="EQ26" i="73"/>
  <c r="EQ25" i="73"/>
  <c r="EQ24" i="73"/>
  <c r="ER24" i="73" s="1"/>
  <c r="EQ23" i="73"/>
  <c r="EQ22" i="73"/>
  <c r="EP61" i="73"/>
  <c r="ER61" i="73" s="1"/>
  <c r="EP60" i="73"/>
  <c r="EP59" i="73"/>
  <c r="EP58" i="73"/>
  <c r="ER58" i="73" s="1"/>
  <c r="EP57" i="73"/>
  <c r="EP56" i="73"/>
  <c r="EP55" i="73"/>
  <c r="EP54" i="73"/>
  <c r="EP53" i="73"/>
  <c r="EP52" i="73"/>
  <c r="EP51" i="73"/>
  <c r="EP50" i="73"/>
  <c r="EP49" i="73"/>
  <c r="EP48" i="73"/>
  <c r="ER48" i="73" s="1"/>
  <c r="EP47" i="73"/>
  <c r="EP46" i="73"/>
  <c r="EP45" i="73"/>
  <c r="EP44" i="73"/>
  <c r="EP43" i="73"/>
  <c r="EP42" i="73"/>
  <c r="EP41" i="73"/>
  <c r="EP40" i="73"/>
  <c r="EP39" i="73"/>
  <c r="EP38" i="73"/>
  <c r="EP37" i="73"/>
  <c r="EP36" i="73"/>
  <c r="EP35" i="73"/>
  <c r="EP34" i="73"/>
  <c r="EP33" i="73"/>
  <c r="EP32" i="73"/>
  <c r="EP31" i="73"/>
  <c r="EP30" i="73"/>
  <c r="EP29" i="73"/>
  <c r="EP28" i="73"/>
  <c r="EP27" i="73"/>
  <c r="EP26" i="73"/>
  <c r="EP25" i="73"/>
  <c r="EP24" i="73"/>
  <c r="EP23" i="73"/>
  <c r="EP22" i="73"/>
  <c r="EG22" i="73"/>
  <c r="EH61" i="73"/>
  <c r="EH60" i="73"/>
  <c r="EH59" i="73"/>
  <c r="EH58" i="73"/>
  <c r="EH57" i="73"/>
  <c r="EH56" i="73"/>
  <c r="EH55" i="73"/>
  <c r="EH54" i="73"/>
  <c r="EH53" i="73"/>
  <c r="EH52" i="73"/>
  <c r="EH51" i="73"/>
  <c r="EH50" i="73"/>
  <c r="EH49" i="73"/>
  <c r="EH48" i="73"/>
  <c r="EH47" i="73"/>
  <c r="EH46" i="73"/>
  <c r="EH45" i="73"/>
  <c r="EH44" i="73"/>
  <c r="EH43" i="73"/>
  <c r="EH42" i="73"/>
  <c r="EH41" i="73"/>
  <c r="EI41" i="73" s="1"/>
  <c r="EH40" i="73"/>
  <c r="EH39" i="73"/>
  <c r="EH38" i="73"/>
  <c r="EH37" i="73"/>
  <c r="EH36" i="73"/>
  <c r="EH35" i="73"/>
  <c r="EH34" i="73"/>
  <c r="EH33" i="73"/>
  <c r="EH32" i="73"/>
  <c r="EH31" i="73"/>
  <c r="EH30" i="73"/>
  <c r="EH29" i="73"/>
  <c r="EH28" i="73"/>
  <c r="EH27" i="73"/>
  <c r="EH26" i="73"/>
  <c r="EH25" i="73"/>
  <c r="EH24" i="73"/>
  <c r="EI24" i="73" s="1"/>
  <c r="EH23" i="73"/>
  <c r="EH22" i="73"/>
  <c r="EG61" i="73"/>
  <c r="EI61" i="73" s="1"/>
  <c r="EG60" i="73"/>
  <c r="EG59" i="73"/>
  <c r="EG58" i="73"/>
  <c r="EI58" i="73" s="1"/>
  <c r="EG57" i="73"/>
  <c r="EG56" i="73"/>
  <c r="EI56" i="73" s="1"/>
  <c r="EG55" i="73"/>
  <c r="EI55" i="73" s="1"/>
  <c r="EG54" i="73"/>
  <c r="EI54" i="73" s="1"/>
  <c r="EG53" i="73"/>
  <c r="EG52" i="73"/>
  <c r="EG51" i="73"/>
  <c r="EG50" i="73"/>
  <c r="EG49" i="73"/>
  <c r="EG48" i="73"/>
  <c r="EG47" i="73"/>
  <c r="EG46" i="73"/>
  <c r="EG45" i="73"/>
  <c r="EG44" i="73"/>
  <c r="EI44" i="73" s="1"/>
  <c r="EG43" i="73"/>
  <c r="EG42" i="73"/>
  <c r="EG41" i="73"/>
  <c r="EG40" i="73"/>
  <c r="EG39" i="73"/>
  <c r="EG38" i="73"/>
  <c r="EG37" i="73"/>
  <c r="EG36" i="73"/>
  <c r="EG35" i="73"/>
  <c r="EG34" i="73"/>
  <c r="EG33" i="73"/>
  <c r="EI33" i="73" s="1"/>
  <c r="EG32" i="73"/>
  <c r="EG31" i="73"/>
  <c r="EG30" i="73"/>
  <c r="EG29" i="73"/>
  <c r="EG28" i="73"/>
  <c r="EG27" i="73"/>
  <c r="EG26" i="73"/>
  <c r="EG25" i="73"/>
  <c r="EG24" i="73"/>
  <c r="EG23" i="73"/>
  <c r="DY61" i="73"/>
  <c r="DY60" i="73"/>
  <c r="DY59" i="73"/>
  <c r="DY58" i="73"/>
  <c r="DY57" i="73"/>
  <c r="DY56" i="73"/>
  <c r="DY55" i="73"/>
  <c r="DY54" i="73"/>
  <c r="DY53" i="73"/>
  <c r="DY52" i="73"/>
  <c r="DY51" i="73"/>
  <c r="DY50" i="73"/>
  <c r="DY49" i="73"/>
  <c r="DY48" i="73"/>
  <c r="DY47" i="73"/>
  <c r="DY46" i="73"/>
  <c r="DY45" i="73"/>
  <c r="DY44" i="73"/>
  <c r="DY43" i="73"/>
  <c r="DY42" i="73"/>
  <c r="DY41" i="73"/>
  <c r="DY40" i="73"/>
  <c r="DY39" i="73"/>
  <c r="DY38" i="73"/>
  <c r="DY37" i="73"/>
  <c r="DY36" i="73"/>
  <c r="DY35" i="73"/>
  <c r="DY34" i="73"/>
  <c r="DY33" i="73"/>
  <c r="DY32" i="73"/>
  <c r="DY31" i="73"/>
  <c r="DY30" i="73"/>
  <c r="DY29" i="73"/>
  <c r="DY28" i="73"/>
  <c r="DY27" i="73"/>
  <c r="DY26" i="73"/>
  <c r="DY25" i="73"/>
  <c r="DY24" i="73"/>
  <c r="DY23" i="73"/>
  <c r="DX61" i="73"/>
  <c r="DX60" i="73"/>
  <c r="DX59" i="73"/>
  <c r="DX58" i="73"/>
  <c r="DX57" i="73"/>
  <c r="DX56" i="73"/>
  <c r="DX55" i="73"/>
  <c r="DX54" i="73"/>
  <c r="DX53" i="73"/>
  <c r="DX52" i="73"/>
  <c r="DX51" i="73"/>
  <c r="DX50" i="73"/>
  <c r="DX49" i="73"/>
  <c r="DX48" i="73"/>
  <c r="DX47" i="73"/>
  <c r="DX46" i="73"/>
  <c r="DX45" i="73"/>
  <c r="DX44" i="73"/>
  <c r="DX43" i="73"/>
  <c r="DX42" i="73"/>
  <c r="DX41" i="73"/>
  <c r="DX40" i="73"/>
  <c r="DX39" i="73"/>
  <c r="DX38" i="73"/>
  <c r="DX37" i="73"/>
  <c r="DX36" i="73"/>
  <c r="DX35" i="73"/>
  <c r="DX34" i="73"/>
  <c r="DX33" i="73"/>
  <c r="DX32" i="73"/>
  <c r="DX31" i="73"/>
  <c r="DX30" i="73"/>
  <c r="DX29" i="73"/>
  <c r="DX28" i="73"/>
  <c r="DX27" i="73"/>
  <c r="DX26" i="73"/>
  <c r="DX25" i="73"/>
  <c r="DX24" i="73"/>
  <c r="DX23" i="73"/>
  <c r="DY22" i="73"/>
  <c r="DX22" i="73"/>
  <c r="BT48" i="73"/>
  <c r="ER52" i="73" l="1"/>
  <c r="ER49" i="73"/>
  <c r="EI49" i="73"/>
  <c r="EI32" i="73"/>
  <c r="ER60" i="73"/>
  <c r="EI60" i="73"/>
  <c r="ER59" i="73"/>
  <c r="EI59" i="73"/>
  <c r="EI57" i="73"/>
  <c r="ER53" i="73"/>
  <c r="ER51" i="73"/>
  <c r="ER50" i="73"/>
  <c r="EI48" i="73"/>
  <c r="ER47" i="73"/>
  <c r="EI47" i="73"/>
  <c r="ER46" i="73"/>
  <c r="EI46" i="73"/>
  <c r="EI45" i="73"/>
  <c r="EI43" i="73"/>
  <c r="EI42" i="73"/>
  <c r="ER41" i="73"/>
  <c r="ER40" i="73"/>
  <c r="ER39" i="73"/>
  <c r="EI37" i="73"/>
  <c r="ER38" i="73"/>
  <c r="ER37" i="73"/>
  <c r="EI36" i="73"/>
  <c r="EI35" i="73"/>
  <c r="ER35" i="73"/>
  <c r="EI34" i="73"/>
  <c r="ER34" i="73"/>
  <c r="EI31" i="73"/>
  <c r="EI30" i="73"/>
  <c r="ER29" i="73"/>
  <c r="ER28" i="73"/>
  <c r="ER27" i="73"/>
  <c r="ER26" i="73"/>
  <c r="ER25" i="73"/>
  <c r="EI25" i="73"/>
  <c r="ER23" i="73"/>
  <c r="EI23" i="73"/>
  <c r="EI26" i="73"/>
  <c r="EI38" i="73"/>
  <c r="EI50" i="73"/>
  <c r="ER30" i="73"/>
  <c r="ER42" i="73"/>
  <c r="ER54" i="73"/>
  <c r="EI27" i="73"/>
  <c r="EI39" i="73"/>
  <c r="EI51" i="73"/>
  <c r="ER31" i="73"/>
  <c r="ER43" i="73"/>
  <c r="ER55" i="73"/>
  <c r="EI28" i="73"/>
  <c r="EI40" i="73"/>
  <c r="EI52" i="73"/>
  <c r="ER32" i="73"/>
  <c r="ER44" i="73"/>
  <c r="ER56" i="73"/>
  <c r="EI29" i="73"/>
  <c r="EI53" i="73"/>
  <c r="EI22" i="73"/>
  <c r="ER33" i="73"/>
  <c r="ER45" i="73"/>
  <c r="ER57" i="73"/>
  <c r="I26" i="54" l="1"/>
  <c r="I25" i="54"/>
  <c r="DO53" i="73" l="1"/>
  <c r="DH51" i="73"/>
  <c r="DG51" i="73"/>
  <c r="DH49" i="73"/>
  <c r="DJ48" i="73" s="1"/>
  <c r="DG49" i="73"/>
  <c r="DG48" i="73"/>
  <c r="CZ51" i="73"/>
  <c r="CY51" i="73"/>
  <c r="CZ49" i="73"/>
  <c r="CY49" i="73"/>
  <c r="CY48" i="73"/>
  <c r="DA48" i="73" s="1"/>
  <c r="CR51" i="73"/>
  <c r="CQ51" i="73"/>
  <c r="CR49" i="73"/>
  <c r="CQ49" i="73"/>
  <c r="CQ48" i="73"/>
  <c r="CS48" i="73" s="1"/>
  <c r="DH46" i="73"/>
  <c r="DG46" i="73"/>
  <c r="DH43" i="73"/>
  <c r="DG43" i="73"/>
  <c r="DH39" i="73"/>
  <c r="DJ39" i="73" s="1"/>
  <c r="DG39" i="73"/>
  <c r="DI39" i="73" s="1"/>
  <c r="DH61" i="73"/>
  <c r="DG61" i="73"/>
  <c r="DH58" i="73"/>
  <c r="DG58" i="73"/>
  <c r="DH57" i="73"/>
  <c r="DG57" i="73"/>
  <c r="DH56" i="73"/>
  <c r="DG56" i="73"/>
  <c r="DH55" i="73"/>
  <c r="DG55" i="73"/>
  <c r="DH53" i="73"/>
  <c r="DG53" i="73"/>
  <c r="CZ61" i="73"/>
  <c r="CY61" i="73"/>
  <c r="CZ58" i="73"/>
  <c r="CY58" i="73"/>
  <c r="CZ57" i="73"/>
  <c r="CZ56" i="73"/>
  <c r="CZ55" i="73"/>
  <c r="CY55" i="73"/>
  <c r="CZ53" i="73"/>
  <c r="CY53" i="73"/>
  <c r="CR61" i="73"/>
  <c r="CQ61" i="73"/>
  <c r="CR58" i="73"/>
  <c r="CQ58" i="73"/>
  <c r="CR57" i="73"/>
  <c r="CQ57" i="73"/>
  <c r="CR56" i="73"/>
  <c r="CQ56" i="73"/>
  <c r="CR55" i="73"/>
  <c r="CQ55" i="73"/>
  <c r="CR53" i="73"/>
  <c r="CQ53" i="73"/>
  <c r="CJ61" i="73"/>
  <c r="CI61" i="73"/>
  <c r="CJ58" i="73"/>
  <c r="CI58" i="73"/>
  <c r="CJ57" i="73"/>
  <c r="CI57" i="73"/>
  <c r="CJ56" i="73"/>
  <c r="CI56" i="73"/>
  <c r="CJ55" i="73"/>
  <c r="CI55" i="73"/>
  <c r="CJ53" i="73"/>
  <c r="CI53" i="73"/>
  <c r="CJ51" i="73"/>
  <c r="CI51" i="73"/>
  <c r="CJ49" i="73"/>
  <c r="CL48" i="73" s="1"/>
  <c r="CI49" i="73"/>
  <c r="CI48" i="73"/>
  <c r="CB61" i="73"/>
  <c r="CA61" i="73"/>
  <c r="CB58" i="73"/>
  <c r="CA58" i="73"/>
  <c r="CB57" i="73"/>
  <c r="CA57" i="73"/>
  <c r="CB56" i="73"/>
  <c r="CA56" i="73"/>
  <c r="CB55" i="73"/>
  <c r="CA55" i="73"/>
  <c r="CB53" i="73"/>
  <c r="CD53" i="73" s="1"/>
  <c r="CA53" i="73"/>
  <c r="CB51" i="73"/>
  <c r="CA51" i="73"/>
  <c r="CB49" i="73"/>
  <c r="CA49" i="73"/>
  <c r="CA48" i="73"/>
  <c r="CC48" i="73" s="1"/>
  <c r="BT61" i="73"/>
  <c r="BS61" i="73"/>
  <c r="BT58" i="73"/>
  <c r="BS58" i="73"/>
  <c r="BT57" i="73"/>
  <c r="BS57" i="73"/>
  <c r="BT56" i="73"/>
  <c r="BS56" i="73"/>
  <c r="BT55" i="73"/>
  <c r="BS55" i="73"/>
  <c r="BT53" i="73"/>
  <c r="BS53" i="73"/>
  <c r="BT51" i="73"/>
  <c r="BS51" i="73"/>
  <c r="BT49" i="73"/>
  <c r="BS49" i="73"/>
  <c r="BS48" i="73"/>
  <c r="BU48" i="73" s="1"/>
  <c r="BL61" i="73"/>
  <c r="BK61" i="73"/>
  <c r="BL58" i="73"/>
  <c r="BK58" i="73"/>
  <c r="BL57" i="73"/>
  <c r="BK57" i="73"/>
  <c r="BL56" i="73"/>
  <c r="BK56" i="73"/>
  <c r="BL55" i="73"/>
  <c r="BK55" i="73"/>
  <c r="BL53" i="73"/>
  <c r="BK53" i="73"/>
  <c r="BM53" i="73" s="1"/>
  <c r="BL51" i="73"/>
  <c r="BK51" i="73"/>
  <c r="BL49" i="73"/>
  <c r="BK49" i="73"/>
  <c r="BK48" i="73"/>
  <c r="BM48" i="73" s="1"/>
  <c r="BD61" i="73"/>
  <c r="BC61" i="73"/>
  <c r="BD58" i="73"/>
  <c r="BC58" i="73"/>
  <c r="BD57" i="73"/>
  <c r="BC57" i="73"/>
  <c r="BD56" i="73"/>
  <c r="BC56" i="73"/>
  <c r="BD55" i="73"/>
  <c r="BC55" i="73"/>
  <c r="BD53" i="73"/>
  <c r="BC53" i="73"/>
  <c r="BD51" i="73"/>
  <c r="BC51" i="73"/>
  <c r="BD49" i="73"/>
  <c r="BF48" i="73" s="1"/>
  <c r="BC49" i="73"/>
  <c r="BC48" i="73"/>
  <c r="AV61" i="73"/>
  <c r="AU61" i="73"/>
  <c r="AV58" i="73"/>
  <c r="AU58" i="73"/>
  <c r="AV57" i="73"/>
  <c r="AU57" i="73"/>
  <c r="AV56" i="73"/>
  <c r="AU56" i="73"/>
  <c r="AV55" i="73"/>
  <c r="AU55" i="73"/>
  <c r="AV53" i="73"/>
  <c r="AU53" i="73"/>
  <c r="AV51" i="73"/>
  <c r="AU51" i="73"/>
  <c r="AV49" i="73"/>
  <c r="AX48" i="73" s="1"/>
  <c r="AU49" i="73"/>
  <c r="AU48" i="73"/>
  <c r="AN61" i="73"/>
  <c r="AM61" i="73"/>
  <c r="AN58" i="73"/>
  <c r="AM58" i="73"/>
  <c r="AN57" i="73"/>
  <c r="AM57" i="73"/>
  <c r="AN56" i="73"/>
  <c r="AM56" i="73"/>
  <c r="AN55" i="73"/>
  <c r="AM55" i="73"/>
  <c r="AN53" i="73"/>
  <c r="AM53" i="73"/>
  <c r="AN51" i="73"/>
  <c r="AM51" i="73"/>
  <c r="AN49" i="73"/>
  <c r="AP48" i="73" s="1"/>
  <c r="AM49" i="73"/>
  <c r="AM48" i="73"/>
  <c r="AO48" i="73" s="1"/>
  <c r="AF61" i="73"/>
  <c r="AE61" i="73"/>
  <c r="AF58" i="73"/>
  <c r="AE58" i="73"/>
  <c r="AF57" i="73"/>
  <c r="AE57" i="73"/>
  <c r="AF56" i="73"/>
  <c r="AE56" i="73"/>
  <c r="AF55" i="73"/>
  <c r="AE55" i="73"/>
  <c r="AF53" i="73"/>
  <c r="AE53" i="73"/>
  <c r="AF51" i="73"/>
  <c r="AE51" i="73"/>
  <c r="AF49" i="73"/>
  <c r="AH48" i="73" s="1"/>
  <c r="AE49" i="73"/>
  <c r="AE48" i="73"/>
  <c r="AG48" i="73" s="1"/>
  <c r="CZ46" i="73"/>
  <c r="CZ43" i="73"/>
  <c r="CZ39" i="73"/>
  <c r="CY46" i="73"/>
  <c r="CY43" i="73"/>
  <c r="CY39" i="73"/>
  <c r="DA39" i="73" s="1"/>
  <c r="CR46" i="73"/>
  <c r="CR43" i="73"/>
  <c r="CR39" i="73"/>
  <c r="CQ46" i="73"/>
  <c r="CQ43" i="73"/>
  <c r="CQ39" i="73"/>
  <c r="CS39" i="73" s="1"/>
  <c r="CJ46" i="73"/>
  <c r="CJ43" i="73"/>
  <c r="CJ39" i="73"/>
  <c r="CI46" i="73"/>
  <c r="CI43" i="73"/>
  <c r="CI39" i="73"/>
  <c r="CK39" i="73" s="1"/>
  <c r="BT46" i="73"/>
  <c r="BT43" i="73"/>
  <c r="BT39" i="73"/>
  <c r="BS46" i="73"/>
  <c r="BS43" i="73"/>
  <c r="BS39" i="73"/>
  <c r="BU39" i="73" s="1"/>
  <c r="CB46" i="73"/>
  <c r="CB43" i="73"/>
  <c r="CB39" i="73"/>
  <c r="CA46" i="73"/>
  <c r="CA43" i="73"/>
  <c r="CA39" i="73"/>
  <c r="CC39" i="73" s="1"/>
  <c r="BL46" i="73"/>
  <c r="BL43" i="73"/>
  <c r="BL39" i="73"/>
  <c r="BK46" i="73"/>
  <c r="BK43" i="73"/>
  <c r="BK39" i="73"/>
  <c r="BM39" i="73" s="1"/>
  <c r="BD46" i="73"/>
  <c r="BD43" i="73"/>
  <c r="BD39" i="73"/>
  <c r="BC46" i="73"/>
  <c r="BC43" i="73"/>
  <c r="BC39" i="73"/>
  <c r="BE39" i="73" s="1"/>
  <c r="AV46" i="73"/>
  <c r="AV43" i="73"/>
  <c r="AV39" i="73"/>
  <c r="AU46" i="73"/>
  <c r="AU43" i="73"/>
  <c r="AU39" i="73"/>
  <c r="AW39" i="73" s="1"/>
  <c r="AN46" i="73"/>
  <c r="AN43" i="73"/>
  <c r="AN39" i="73"/>
  <c r="AM46" i="73"/>
  <c r="AM43" i="73"/>
  <c r="AM39" i="73"/>
  <c r="AO39" i="73" s="1"/>
  <c r="AF46" i="73"/>
  <c r="AF43" i="73"/>
  <c r="AF39" i="73"/>
  <c r="AE46" i="73"/>
  <c r="AE43" i="73"/>
  <c r="AE39" i="73"/>
  <c r="AG39" i="73" s="1"/>
  <c r="DO39" i="73"/>
  <c r="DO40" i="73"/>
  <c r="DO41" i="73"/>
  <c r="DO42" i="73"/>
  <c r="DO43" i="73"/>
  <c r="DO44" i="73"/>
  <c r="DO45" i="73"/>
  <c r="DO46" i="73"/>
  <c r="DO47" i="73"/>
  <c r="DO38" i="73"/>
  <c r="DO37" i="73"/>
  <c r="DH37" i="73"/>
  <c r="DJ37" i="73" s="1"/>
  <c r="DG37" i="73"/>
  <c r="DI37" i="73" s="1"/>
  <c r="CZ37" i="73"/>
  <c r="DB37" i="73" s="1"/>
  <c r="CY37" i="73"/>
  <c r="DA37" i="73" s="1"/>
  <c r="CR37" i="73"/>
  <c r="CT37" i="73" s="1"/>
  <c r="CQ37" i="73"/>
  <c r="CS37" i="73" s="1"/>
  <c r="CJ37" i="73"/>
  <c r="CL37" i="73" s="1"/>
  <c r="CI37" i="73"/>
  <c r="CK37" i="73" s="1"/>
  <c r="CB37" i="73"/>
  <c r="CD37" i="73" s="1"/>
  <c r="CA37" i="73"/>
  <c r="CC37" i="73" s="1"/>
  <c r="BT37" i="73"/>
  <c r="BV37" i="73" s="1"/>
  <c r="BS37" i="73"/>
  <c r="BU37" i="73" s="1"/>
  <c r="BL37" i="73"/>
  <c r="BN37" i="73" s="1"/>
  <c r="BK37" i="73"/>
  <c r="BM37" i="73" s="1"/>
  <c r="BD37" i="73"/>
  <c r="BF37" i="73" s="1"/>
  <c r="BC37" i="73"/>
  <c r="BE37" i="73" s="1"/>
  <c r="AV37" i="73"/>
  <c r="AX37" i="73" s="1"/>
  <c r="AU37" i="73"/>
  <c r="AW37" i="73" s="1"/>
  <c r="AN37" i="73"/>
  <c r="AP37" i="73" s="1"/>
  <c r="AM37" i="73"/>
  <c r="AO37" i="73" s="1"/>
  <c r="AF37" i="73"/>
  <c r="AH37" i="73" s="1"/>
  <c r="AE37" i="73"/>
  <c r="AG37" i="73" s="1"/>
  <c r="W39" i="73"/>
  <c r="DP37" i="73"/>
  <c r="DP38" i="73"/>
  <c r="DP39" i="73"/>
  <c r="DP40" i="73"/>
  <c r="DP41" i="73"/>
  <c r="DP42" i="73"/>
  <c r="DP43" i="73"/>
  <c r="DP44" i="73"/>
  <c r="DP45" i="73"/>
  <c r="DP46" i="73"/>
  <c r="DP47" i="73"/>
  <c r="DP48" i="73"/>
  <c r="DP49" i="73"/>
  <c r="DP50" i="73"/>
  <c r="DP51" i="73"/>
  <c r="DP52" i="73"/>
  <c r="DP53" i="73"/>
  <c r="DP54" i="73"/>
  <c r="DP55" i="73"/>
  <c r="DP56" i="73"/>
  <c r="DP57" i="73"/>
  <c r="DP58" i="73"/>
  <c r="DP59" i="73"/>
  <c r="DP60" i="73"/>
  <c r="DP61" i="73"/>
  <c r="DO36" i="73"/>
  <c r="DO48" i="73"/>
  <c r="DO49" i="73"/>
  <c r="DO50" i="73"/>
  <c r="DO51" i="73"/>
  <c r="DO52" i="73"/>
  <c r="DO54" i="73"/>
  <c r="DO55" i="73"/>
  <c r="DO56" i="73"/>
  <c r="DO57" i="73"/>
  <c r="DO58" i="73"/>
  <c r="DO59" i="73"/>
  <c r="DO60" i="73"/>
  <c r="DO61" i="73"/>
  <c r="DP23" i="73"/>
  <c r="DP24" i="73"/>
  <c r="DP25" i="73"/>
  <c r="DP26" i="73"/>
  <c r="DP27" i="73"/>
  <c r="DP28" i="73"/>
  <c r="DP29" i="73"/>
  <c r="DP30" i="73"/>
  <c r="DP31" i="73"/>
  <c r="DP32" i="73"/>
  <c r="DP33" i="73"/>
  <c r="DP34" i="73"/>
  <c r="DP35" i="73"/>
  <c r="DP36" i="73"/>
  <c r="DP22" i="73"/>
  <c r="DO23" i="73"/>
  <c r="DO24" i="73"/>
  <c r="DO25" i="73"/>
  <c r="DO26" i="73"/>
  <c r="DO27" i="73"/>
  <c r="DO28" i="73"/>
  <c r="DO29" i="73"/>
  <c r="DO30" i="73"/>
  <c r="DO31" i="73"/>
  <c r="DO32" i="73"/>
  <c r="DO33" i="73"/>
  <c r="DO34" i="73"/>
  <c r="DO35" i="73"/>
  <c r="DO22" i="73"/>
  <c r="BL34" i="73"/>
  <c r="BL31" i="73"/>
  <c r="BL26" i="73"/>
  <c r="BL22" i="73"/>
  <c r="BN22" i="73" s="1"/>
  <c r="BK34" i="73"/>
  <c r="BK31" i="73"/>
  <c r="BK26" i="73"/>
  <c r="BK22" i="73"/>
  <c r="BD34" i="73"/>
  <c r="BD31" i="73"/>
  <c r="BD26" i="73"/>
  <c r="BD22" i="73"/>
  <c r="BF22" i="73" s="1"/>
  <c r="BC34" i="73"/>
  <c r="BC31" i="73"/>
  <c r="BC26" i="73"/>
  <c r="BC22" i="73"/>
  <c r="BE22" i="73" s="1"/>
  <c r="AV34" i="73"/>
  <c r="AV31" i="73"/>
  <c r="AV26" i="73"/>
  <c r="AV22" i="73"/>
  <c r="AU34" i="73"/>
  <c r="AU31" i="73"/>
  <c r="AU26" i="73"/>
  <c r="AU22" i="73"/>
  <c r="AW22" i="73" s="1"/>
  <c r="AN34" i="73"/>
  <c r="AN31" i="73"/>
  <c r="AN26" i="73"/>
  <c r="AN22" i="73"/>
  <c r="AP22" i="73" s="1"/>
  <c r="AM34" i="73"/>
  <c r="AM31" i="73"/>
  <c r="AM26" i="73"/>
  <c r="AM22" i="73"/>
  <c r="AF34" i="73"/>
  <c r="AF31" i="73"/>
  <c r="AF26" i="73"/>
  <c r="AE34" i="73"/>
  <c r="AE31" i="73"/>
  <c r="AE26" i="73"/>
  <c r="DH34" i="73"/>
  <c r="DH31" i="73"/>
  <c r="DH26" i="73"/>
  <c r="DH22" i="73"/>
  <c r="DJ22" i="73" s="1"/>
  <c r="DG34" i="73"/>
  <c r="DG31" i="73"/>
  <c r="DG26" i="73"/>
  <c r="DG22" i="73"/>
  <c r="CZ34" i="73"/>
  <c r="CZ31" i="73"/>
  <c r="CZ26" i="73"/>
  <c r="CZ22" i="73"/>
  <c r="DB22" i="73" s="1"/>
  <c r="CY34" i="73"/>
  <c r="CY31" i="73"/>
  <c r="CY26" i="73"/>
  <c r="CY22" i="73"/>
  <c r="DA22" i="73" s="1"/>
  <c r="CR34" i="73"/>
  <c r="CR31" i="73"/>
  <c r="CR26" i="73"/>
  <c r="CR22" i="73"/>
  <c r="CQ34" i="73"/>
  <c r="CQ31" i="73"/>
  <c r="CQ26" i="73"/>
  <c r="CQ22" i="73"/>
  <c r="CS22" i="73" s="1"/>
  <c r="CJ34" i="73"/>
  <c r="CJ31" i="73"/>
  <c r="CJ26" i="73"/>
  <c r="CJ22" i="73"/>
  <c r="CL22" i="73" s="1"/>
  <c r="CI34" i="73"/>
  <c r="CI31" i="73"/>
  <c r="CI26" i="73"/>
  <c r="CI22" i="73"/>
  <c r="CK22" i="73" s="1"/>
  <c r="CB34" i="73"/>
  <c r="CB31" i="73"/>
  <c r="CB26" i="73"/>
  <c r="CB22" i="73"/>
  <c r="CA34" i="73"/>
  <c r="CA31" i="73"/>
  <c r="CA26" i="73"/>
  <c r="CA22" i="73"/>
  <c r="CC22" i="73" s="1"/>
  <c r="BT34" i="73"/>
  <c r="BT31" i="73"/>
  <c r="BT26" i="73"/>
  <c r="BS34" i="73"/>
  <c r="BS31" i="73"/>
  <c r="BT22" i="73"/>
  <c r="BS26" i="73"/>
  <c r="BS22" i="73"/>
  <c r="BU22" i="73" s="1"/>
  <c r="Q91" i="73"/>
  <c r="P91" i="73"/>
  <c r="X61" i="73"/>
  <c r="X58" i="73"/>
  <c r="X57" i="73"/>
  <c r="X56" i="73"/>
  <c r="X55" i="73"/>
  <c r="X53" i="73"/>
  <c r="X51" i="73"/>
  <c r="X49" i="73"/>
  <c r="X48" i="73"/>
  <c r="X46" i="73"/>
  <c r="X43" i="73"/>
  <c r="X39" i="73"/>
  <c r="X37" i="73"/>
  <c r="X34" i="73"/>
  <c r="X31" i="73"/>
  <c r="X26" i="73"/>
  <c r="W61" i="73"/>
  <c r="W58" i="73"/>
  <c r="W57" i="73"/>
  <c r="W56" i="73"/>
  <c r="W55" i="73"/>
  <c r="W53" i="73"/>
  <c r="W51" i="73"/>
  <c r="W49" i="73"/>
  <c r="W48" i="73"/>
  <c r="W46" i="73"/>
  <c r="W43" i="73"/>
  <c r="W37" i="73"/>
  <c r="W34" i="73"/>
  <c r="W31" i="73"/>
  <c r="W26" i="73"/>
  <c r="W22" i="73"/>
  <c r="CD48" i="73" l="1"/>
  <c r="CD22" i="73"/>
  <c r="BV22" i="73"/>
  <c r="Y39" i="73"/>
  <c r="ED39" i="73" s="1"/>
  <c r="DR39" i="73"/>
  <c r="EA39" i="73"/>
  <c r="DI53" i="73"/>
  <c r="EA51" i="73"/>
  <c r="DR51" i="73"/>
  <c r="ET43" i="73"/>
  <c r="EK43" i="73"/>
  <c r="DS43" i="73"/>
  <c r="EB43" i="73"/>
  <c r="AH39" i="73"/>
  <c r="AX39" i="73"/>
  <c r="BN39" i="73"/>
  <c r="BV39" i="73"/>
  <c r="CT39" i="73"/>
  <c r="AW53" i="73"/>
  <c r="BE48" i="73"/>
  <c r="BV48" i="73"/>
  <c r="DJ53" i="73"/>
  <c r="DB48" i="73"/>
  <c r="Y48" i="73"/>
  <c r="DR48" i="73"/>
  <c r="EA48" i="73"/>
  <c r="EB61" i="73"/>
  <c r="DS61" i="73"/>
  <c r="EK61" i="73"/>
  <c r="ET61" i="73"/>
  <c r="DR49" i="73"/>
  <c r="EA49" i="73"/>
  <c r="CS53" i="73"/>
  <c r="AG53" i="73"/>
  <c r="CL53" i="73"/>
  <c r="CT53" i="73"/>
  <c r="DB53" i="73"/>
  <c r="EK46" i="73"/>
  <c r="DS46" i="73"/>
  <c r="DT46" i="73" s="1"/>
  <c r="ET46" i="73"/>
  <c r="EB46" i="73"/>
  <c r="DA53" i="73"/>
  <c r="DR55" i="73"/>
  <c r="EA55" i="73"/>
  <c r="Y22" i="73"/>
  <c r="ET49" i="73"/>
  <c r="EB49" i="73"/>
  <c r="EK49" i="73"/>
  <c r="DS49" i="73"/>
  <c r="DQ44" i="73"/>
  <c r="AH53" i="73"/>
  <c r="BU53" i="73"/>
  <c r="DI48" i="73"/>
  <c r="EA46" i="73"/>
  <c r="DR46" i="73"/>
  <c r="Z37" i="73"/>
  <c r="DV37" i="73" s="1"/>
  <c r="DS37" i="73"/>
  <c r="EB37" i="73"/>
  <c r="EK37" i="73"/>
  <c r="ET37" i="73"/>
  <c r="EA26" i="73"/>
  <c r="DR57" i="73"/>
  <c r="DT57" i="73" s="1"/>
  <c r="EA57" i="73"/>
  <c r="EB51" i="73"/>
  <c r="DS51" i="73"/>
  <c r="EK51" i="73"/>
  <c r="BV53" i="73"/>
  <c r="Z39" i="73"/>
  <c r="EB39" i="73"/>
  <c r="EK39" i="73"/>
  <c r="ET39" i="73"/>
  <c r="DS39" i="73"/>
  <c r="Y53" i="73"/>
  <c r="DU53" i="73" s="1"/>
  <c r="EA53" i="73"/>
  <c r="DR53" i="73"/>
  <c r="ET51" i="73"/>
  <c r="EA58" i="73"/>
  <c r="DR58" i="73"/>
  <c r="Z53" i="73"/>
  <c r="EB53" i="73"/>
  <c r="ET53" i="73"/>
  <c r="DS53" i="73"/>
  <c r="EK53" i="73"/>
  <c r="CT22" i="73"/>
  <c r="DI22" i="73"/>
  <c r="BE53" i="73"/>
  <c r="EK34" i="73"/>
  <c r="EB34" i="73"/>
  <c r="ET34" i="73"/>
  <c r="BN53" i="73"/>
  <c r="EA31" i="73"/>
  <c r="EA34" i="73"/>
  <c r="EA61" i="73"/>
  <c r="DR61" i="73"/>
  <c r="ET55" i="73"/>
  <c r="EB55" i="73"/>
  <c r="EK55" i="73"/>
  <c r="DS55" i="73"/>
  <c r="AP39" i="73"/>
  <c r="BF39" i="73"/>
  <c r="CD39" i="73"/>
  <c r="CL39" i="73"/>
  <c r="DB39" i="73"/>
  <c r="BF53" i="73"/>
  <c r="DS31" i="73"/>
  <c r="AX53" i="73"/>
  <c r="CK53" i="73"/>
  <c r="Y37" i="73"/>
  <c r="ED37" i="73" s="1"/>
  <c r="EA37" i="73"/>
  <c r="DR37" i="73"/>
  <c r="Z22" i="73"/>
  <c r="EK26" i="73"/>
  <c r="ET26" i="73"/>
  <c r="EB26" i="73"/>
  <c r="DS56" i="73"/>
  <c r="ET56" i="73"/>
  <c r="EK56" i="73"/>
  <c r="EB56" i="73"/>
  <c r="AO22" i="73"/>
  <c r="AX22" i="73"/>
  <c r="BM22" i="73"/>
  <c r="AO53" i="73"/>
  <c r="AW48" i="73"/>
  <c r="BN48" i="73"/>
  <c r="CT48" i="73"/>
  <c r="DS58" i="73"/>
  <c r="EB58" i="73"/>
  <c r="EK58" i="73"/>
  <c r="ET58" i="73"/>
  <c r="Z48" i="73"/>
  <c r="DS48" i="73"/>
  <c r="EB48" i="73"/>
  <c r="ET48" i="73"/>
  <c r="EK48" i="73"/>
  <c r="DR56" i="73"/>
  <c r="EA56" i="73"/>
  <c r="DR43" i="73"/>
  <c r="EA43" i="73"/>
  <c r="ET31" i="73"/>
  <c r="EB31" i="73"/>
  <c r="EK31" i="73"/>
  <c r="EB57" i="73"/>
  <c r="DS57" i="73"/>
  <c r="ET57" i="73"/>
  <c r="AP53" i="73"/>
  <c r="CC53" i="73"/>
  <c r="CK48" i="73"/>
  <c r="EJ58" i="73"/>
  <c r="ES58" i="73"/>
  <c r="ES55" i="73"/>
  <c r="EJ55" i="73"/>
  <c r="EJ53" i="73"/>
  <c r="ES53" i="73"/>
  <c r="EJ56" i="73"/>
  <c r="ES56" i="73"/>
  <c r="ES57" i="73"/>
  <c r="EJ57" i="73"/>
  <c r="EJ61" i="73"/>
  <c r="ES61" i="73"/>
  <c r="EJ51" i="73"/>
  <c r="ES51" i="73"/>
  <c r="EJ49" i="73"/>
  <c r="ES49" i="73"/>
  <c r="ES48" i="73"/>
  <c r="EJ48" i="73"/>
  <c r="ES46" i="73"/>
  <c r="EJ46" i="73"/>
  <c r="ES43" i="73"/>
  <c r="EJ43" i="73"/>
  <c r="EJ39" i="73"/>
  <c r="ES39" i="73"/>
  <c r="EJ37" i="73"/>
  <c r="ES37" i="73"/>
  <c r="ES34" i="73"/>
  <c r="EJ34" i="73"/>
  <c r="ES31" i="73"/>
  <c r="EJ31" i="73"/>
  <c r="ES26" i="73"/>
  <c r="EJ26" i="73"/>
  <c r="DQ29" i="73"/>
  <c r="DR26" i="73"/>
  <c r="DS26" i="73"/>
  <c r="DQ42" i="73"/>
  <c r="DR31" i="73"/>
  <c r="DR34" i="73"/>
  <c r="DS34" i="73"/>
  <c r="DQ28" i="73"/>
  <c r="DZ29" i="73"/>
  <c r="DV53" i="73"/>
  <c r="DZ54" i="73"/>
  <c r="EY27" i="73"/>
  <c r="DQ27" i="73"/>
  <c r="DQ30" i="73"/>
  <c r="DZ40" i="73"/>
  <c r="DZ61" i="73"/>
  <c r="DT53" i="73"/>
  <c r="DZ49" i="73"/>
  <c r="DQ43" i="73"/>
  <c r="DQ39" i="73"/>
  <c r="DT55" i="73"/>
  <c r="DT43" i="73"/>
  <c r="DQ45" i="73"/>
  <c r="DZ41" i="73"/>
  <c r="EY28" i="73"/>
  <c r="DQ60" i="73"/>
  <c r="DQ61" i="73"/>
  <c r="DQ59" i="73"/>
  <c r="DQ58" i="73"/>
  <c r="DQ57" i="73"/>
  <c r="DQ55" i="73"/>
  <c r="DQ54" i="73"/>
  <c r="DQ53" i="73"/>
  <c r="DZ59" i="73"/>
  <c r="DQ56" i="73"/>
  <c r="DZ52" i="73"/>
  <c r="DQ52" i="73"/>
  <c r="DZ51" i="73"/>
  <c r="DQ51" i="73"/>
  <c r="DZ50" i="73"/>
  <c r="DQ50" i="73"/>
  <c r="DQ49" i="73"/>
  <c r="DQ48" i="73"/>
  <c r="DZ39" i="73"/>
  <c r="DQ41" i="73"/>
  <c r="DQ47" i="73"/>
  <c r="DQ46" i="73"/>
  <c r="DQ40" i="73"/>
  <c r="EL26" i="73" l="1"/>
  <c r="ED53" i="73"/>
  <c r="EW39" i="73"/>
  <c r="EN39" i="73"/>
  <c r="EE39" i="73"/>
  <c r="EN53" i="73"/>
  <c r="EW53" i="73"/>
  <c r="EE37" i="73"/>
  <c r="EN37" i="73"/>
  <c r="EW37" i="73"/>
  <c r="DU37" i="73"/>
  <c r="DW37" i="73" s="1"/>
  <c r="EE53" i="73"/>
  <c r="EE48" i="73"/>
  <c r="EN48" i="73"/>
  <c r="EW48" i="73"/>
  <c r="ED48" i="73"/>
  <c r="EM53" i="73"/>
  <c r="EV53" i="73"/>
  <c r="EM48" i="73"/>
  <c r="EV48" i="73"/>
  <c r="EV39" i="73"/>
  <c r="EM39" i="73"/>
  <c r="EV37" i="73"/>
  <c r="EM37" i="73"/>
  <c r="DT49" i="73"/>
  <c r="DZ28" i="73"/>
  <c r="DZ47" i="73"/>
  <c r="DZ56" i="73"/>
  <c r="DZ48" i="73"/>
  <c r="DT58" i="73"/>
  <c r="DT51" i="73"/>
  <c r="DV39" i="73"/>
  <c r="EC51" i="73"/>
  <c r="DU39" i="73"/>
  <c r="DU48" i="73"/>
  <c r="DT39" i="73"/>
  <c r="EC58" i="73"/>
  <c r="EC53" i="73"/>
  <c r="EC61" i="73"/>
  <c r="EC56" i="73"/>
  <c r="DZ43" i="73"/>
  <c r="EC57" i="73"/>
  <c r="DT48" i="73"/>
  <c r="DZ27" i="73"/>
  <c r="DW53" i="73"/>
  <c r="EC46" i="73"/>
  <c r="DZ46" i="73"/>
  <c r="DZ42" i="73"/>
  <c r="EC49" i="73"/>
  <c r="EC48" i="73"/>
  <c r="EC39" i="73"/>
  <c r="EC55" i="73"/>
  <c r="EL51" i="73"/>
  <c r="DZ45" i="73"/>
  <c r="DT61" i="73"/>
  <c r="DV48" i="73"/>
  <c r="DZ44" i="73"/>
  <c r="DT56" i="73"/>
  <c r="DZ60" i="73"/>
  <c r="DZ58" i="73"/>
  <c r="DZ57" i="73"/>
  <c r="DZ55" i="73"/>
  <c r="DZ53" i="73"/>
  <c r="EX48" i="73" l="1"/>
  <c r="EF39" i="73"/>
  <c r="DW39" i="73"/>
  <c r="EL55" i="73"/>
  <c r="EL57" i="73"/>
  <c r="EL46" i="73"/>
  <c r="EL43" i="73"/>
  <c r="EF37" i="73"/>
  <c r="EL53" i="73"/>
  <c r="EL39" i="73"/>
  <c r="EL48" i="73"/>
  <c r="EU56" i="73"/>
  <c r="EL56" i="73"/>
  <c r="EO39" i="73"/>
  <c r="EX39" i="73"/>
  <c r="EL61" i="73"/>
  <c r="EU51" i="73"/>
  <c r="EU39" i="73"/>
  <c r="DW48" i="73"/>
  <c r="EL49" i="73"/>
  <c r="EF53" i="73"/>
  <c r="EC43" i="73"/>
  <c r="EU49" i="73" l="1"/>
  <c r="EU48" i="73"/>
  <c r="EL58" i="73"/>
  <c r="EU53" i="73"/>
  <c r="EU46" i="73"/>
  <c r="EU57" i="73"/>
  <c r="EF48" i="73"/>
  <c r="EO48" i="73"/>
  <c r="EU43" i="73"/>
  <c r="EX53" i="73"/>
  <c r="EO53" i="73"/>
  <c r="EU55" i="73"/>
  <c r="EU61" i="73"/>
  <c r="EX37" i="73"/>
  <c r="EO37" i="73"/>
  <c r="EU58" i="73"/>
  <c r="I62" i="73"/>
  <c r="EY38" i="73" l="1"/>
  <c r="EY37" i="73"/>
  <c r="EY36" i="73"/>
  <c r="EY35" i="73"/>
  <c r="EY34" i="73"/>
  <c r="EY33" i="73"/>
  <c r="EY32" i="73"/>
  <c r="EY31" i="73"/>
  <c r="EY30" i="73"/>
  <c r="EY26" i="73"/>
  <c r="EY25" i="73"/>
  <c r="EY24" i="73"/>
  <c r="EY23" i="73"/>
  <c r="EY22" i="73"/>
  <c r="AF22" i="73"/>
  <c r="AE22" i="73"/>
  <c r="AG22" i="73" l="1"/>
  <c r="EJ22" i="73"/>
  <c r="EA22" i="73"/>
  <c r="ES22" i="73"/>
  <c r="AH22" i="73"/>
  <c r="ET22" i="73"/>
  <c r="EK22" i="73"/>
  <c r="EB22" i="73"/>
  <c r="DS22" i="73"/>
  <c r="DR22" i="73"/>
  <c r="DZ25" i="73"/>
  <c r="DQ23" i="73"/>
  <c r="DZ34" i="73"/>
  <c r="DQ24" i="73"/>
  <c r="DZ33" i="73"/>
  <c r="DQ22" i="73"/>
  <c r="DQ25" i="73"/>
  <c r="ER22" i="73"/>
  <c r="DZ24" i="73"/>
  <c r="DZ32" i="73"/>
  <c r="DQ36" i="73"/>
  <c r="DQ37" i="73"/>
  <c r="DQ33" i="73"/>
  <c r="DQ35" i="73"/>
  <c r="DZ37" i="73"/>
  <c r="DQ38" i="73"/>
  <c r="DZ35" i="73"/>
  <c r="DQ31" i="73"/>
  <c r="DZ26" i="73"/>
  <c r="DZ31" i="73"/>
  <c r="DQ34" i="73"/>
  <c r="DZ36" i="73"/>
  <c r="DZ22" i="73"/>
  <c r="DZ23" i="73"/>
  <c r="DZ38" i="73"/>
  <c r="DQ26" i="73"/>
  <c r="DZ30" i="73"/>
  <c r="DQ32" i="73"/>
  <c r="EE22" i="73" l="1"/>
  <c r="EN22" i="73"/>
  <c r="EO22" i="73" s="1"/>
  <c r="EW22" i="73"/>
  <c r="DV22" i="73"/>
  <c r="ED22" i="73"/>
  <c r="DU22" i="73"/>
  <c r="EM22" i="73"/>
  <c r="EV22" i="73"/>
  <c r="EC34" i="73"/>
  <c r="EL34" i="73"/>
  <c r="EU34" i="73"/>
  <c r="EL37" i="73"/>
  <c r="EL31" i="73"/>
  <c r="DT26" i="73"/>
  <c r="EU37" i="73"/>
  <c r="EC26" i="73"/>
  <c r="EU31" i="73"/>
  <c r="EU26" i="73"/>
  <c r="EL22" i="73"/>
  <c r="EU22" i="73"/>
  <c r="DT37" i="73"/>
  <c r="EC31" i="73"/>
  <c r="DT22" i="73"/>
  <c r="DT31" i="73"/>
  <c r="DT34" i="73"/>
  <c r="EC22" i="73"/>
  <c r="EC37" i="73"/>
  <c r="EX22" i="73" l="1"/>
  <c r="DW22" i="73"/>
  <c r="EF22" i="73"/>
  <c r="I22" i="54"/>
  <c r="F24" i="70" l="1"/>
  <c r="E24" i="70"/>
  <c r="D24" i="70"/>
  <c r="L27" i="47"/>
  <c r="J27" i="47"/>
  <c r="I27" i="47"/>
  <c r="K23" i="47"/>
  <c r="M23" i="47" s="1"/>
  <c r="K24" i="47"/>
  <c r="M24" i="47" s="1"/>
  <c r="K25" i="47"/>
  <c r="M25" i="47" s="1"/>
  <c r="K26" i="47"/>
  <c r="M26" i="47" s="1"/>
  <c r="M22" i="47"/>
  <c r="H26" i="47"/>
  <c r="H25" i="47"/>
  <c r="H24" i="47"/>
  <c r="H23" i="47"/>
  <c r="H22" i="47"/>
  <c r="C27" i="47"/>
  <c r="E23" i="47"/>
  <c r="E24" i="47"/>
  <c r="E25" i="47"/>
  <c r="E26" i="47"/>
  <c r="E22" i="47"/>
  <c r="L58" i="61"/>
  <c r="L57" i="61"/>
  <c r="L56" i="61"/>
  <c r="L55" i="61"/>
  <c r="L54" i="61"/>
  <c r="K54" i="61"/>
  <c r="M45" i="61"/>
  <c r="K45" i="61"/>
  <c r="K40" i="61"/>
  <c r="K35" i="61"/>
  <c r="K30" i="61"/>
  <c r="K25" i="61"/>
  <c r="K20" i="61"/>
  <c r="I45" i="61"/>
  <c r="I40" i="61"/>
  <c r="I35" i="61"/>
  <c r="I30" i="61"/>
  <c r="I25" i="61"/>
  <c r="G45" i="61"/>
  <c r="G40" i="61"/>
  <c r="G35" i="61"/>
  <c r="G30" i="61"/>
  <c r="G25" i="61"/>
  <c r="G20" i="61"/>
  <c r="G23" i="70" l="1"/>
  <c r="G24" i="70" s="1"/>
  <c r="K50" i="61"/>
  <c r="L59" i="61"/>
  <c r="E27" i="47"/>
  <c r="K27" i="47"/>
  <c r="C19" i="70"/>
  <c r="I28" i="47" l="1"/>
  <c r="M27" i="47" l="1"/>
  <c r="K56" i="61" l="1"/>
  <c r="K55" i="61"/>
  <c r="C28" i="47"/>
  <c r="K58" i="61" l="1"/>
  <c r="K57" i="61" l="1"/>
  <c r="K59" i="61" s="1"/>
  <c r="M50"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tc={4F40E02B-95D4-466B-B061-B79E150BCEFA}</author>
    <author>tc={F3DED123-0501-47CD-A1DB-65244D8C5B9E}</author>
  </authors>
  <commentList>
    <comment ref="E20" authorId="0" shapeId="0" xr:uid="{4F40E02B-95D4-466B-B061-B79E150BCE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tipo EFICACIA</t>
        </r>
      </text>
    </comment>
    <comment ref="F20" authorId="1" shapeId="0" xr:uid="{F3DED123-0501-47CD-A1DB-65244D8C5B9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describir las metas</t>
        </r>
      </text>
    </comment>
  </commentList>
</comments>
</file>

<file path=xl/sharedStrings.xml><?xml version="1.0" encoding="utf-8"?>
<sst xmlns="http://schemas.openxmlformats.org/spreadsheetml/2006/main" count="1620" uniqueCount="669">
  <si>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</si>
  <si>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</si>
  <si>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</si>
  <si>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</si>
  <si>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</si>
  <si>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</si>
  <si>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</si>
  <si>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</si>
  <si>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</si>
  <si>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</si>
  <si>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</si>
  <si>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</si>
  <si>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</si>
  <si>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</si>
  <si>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</si>
  <si>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</si>
  <si>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</si>
  <si>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</si>
  <si>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</si>
  <si>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</si>
  <si>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</si>
  <si>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</si>
  <si>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</si>
  <si>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</si>
  <si>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</si>
  <si>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</si>
  <si>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</si>
  <si>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</si>
  <si>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</si>
  <si>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</si>
  <si>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</si>
  <si>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</si>
  <si>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</si>
  <si>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</si>
  <si>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</si>
  <si>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</si>
  <si>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</si>
  <si>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</si>
  <si>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</si>
  <si>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</si>
  <si>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</si>
  <si>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</si>
  <si>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</si>
  <si>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</si>
  <si>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</si>
  <si>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</si>
  <si>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</si>
  <si>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</si>
  <si>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</si>
  <si>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</si>
  <si>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</si>
  <si>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</si>
  <si>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</si>
  <si>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</si>
  <si>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</si>
  <si>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</si>
  <si>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</si>
  <si>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</si>
  <si>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</si>
  <si>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</si>
  <si>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</si>
  <si>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</si>
  <si>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</si>
  <si>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</si>
  <si>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</si>
  <si>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</si>
  <si>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</si>
  <si>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</si>
  <si>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 xml:space="preserve">NUMERO Y DESCRIPCIÓN DE LA META/ ACTIVIDAD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</si>
  <si>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</si>
  <si>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</si>
  <si>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</si>
  <si>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</si>
  <si>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</si>
  <si>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</si>
  <si>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</si>
  <si>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</si>
  <si>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</si>
  <si>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</si>
  <si>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</si>
  <si>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</si>
  <si>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</si>
  <si>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</si>
  <si>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</si>
  <si>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</si>
  <si>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</si>
  <si>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</si>
  <si>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</si>
  <si>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</si>
  <si>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</si>
  <si>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</si>
  <si>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</si>
  <si>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</si>
  <si>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</si>
  <si>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</si>
  <si>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</si>
  <si>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</si>
  <si>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</si>
  <si>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</si>
  <si>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</si>
  <si>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</si>
  <si>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</si>
  <si>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</si>
  <si>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</si>
  <si>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</si>
  <si>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</si>
  <si>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</si>
  <si>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</si>
  <si>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</si>
  <si>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</si>
  <si>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</si>
  <si>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</si>
  <si>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</si>
  <si>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</si>
  <si>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</si>
  <si>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</si>
  <si>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</si>
  <si>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</si>
  <si>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</si>
  <si>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</si>
  <si>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</si>
  <si>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</si>
  <si>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</si>
  <si>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</si>
  <si>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</si>
  <si>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</si>
  <si>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</si>
  <si>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</si>
  <si>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</si>
  <si>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AVANCE METAS PLAN DE DESARROLLO</t>
  </si>
  <si>
    <t>Descripción Meta Sectorial PDD</t>
  </si>
  <si>
    <t>La Meta es IDPYBA o Compartida con (mencione entidad)</t>
  </si>
  <si>
    <t>Descripción Indicador</t>
  </si>
  <si>
    <t>Tipo Indicador</t>
  </si>
  <si>
    <t>Programación vigencia</t>
  </si>
  <si>
    <t>Ejecución vigencia</t>
  </si>
  <si>
    <t>% Ejecución</t>
  </si>
  <si>
    <t>Avance Cualitativo</t>
  </si>
  <si>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</si>
  <si>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</si>
  <si>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</si>
  <si>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</si>
  <si>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</si>
  <si>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</si>
  <si>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</si>
  <si>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</si>
  <si>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</si>
  <si>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</si>
  <si>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</si>
  <si>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</si>
  <si>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</si>
  <si>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 PONDERACIÓN ACTIVIDAD SEGPLAN</t>
  </si>
  <si>
    <t>Meta/Actividad del proyecto que se asociada a la meta del PDD
(información indicativa)</t>
  </si>
  <si>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</si>
  <si>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t>Bogotá Camina Segura</t>
  </si>
  <si>
    <t>Objetivo 2: Bogotá confía en su bien-estar</t>
  </si>
  <si>
    <t>Programa 15: Bogotá protege todas las formas de vida</t>
  </si>
  <si>
    <t>7933- Optimización de los servicios para la atención integral y bienestar de animales domésticos, de granja y especies no convencionales en Bogotá D.C.</t>
  </si>
  <si>
    <t>Aumentar la cobertura para la atención de animales dómesticos, sinantrópicos, de granja y especies no convencionales en condición de vulnerabilidad en el Distrito Capital</t>
  </si>
  <si>
    <t>Didier Armando Ortiz Rodriguez</t>
  </si>
  <si>
    <t>Subdirector de Atención a la Fauna</t>
  </si>
  <si>
    <t>Brindar atención integral a 41.800 caninos y felinos en condición de vulnerabilidad en el distrito Capital a traves de brigadas médicas, urgencias veterinarias, custodia y adopciones en el Distrito Capital</t>
  </si>
  <si>
    <t>Prestar atención  integral a 5.000 animales de compañía que se encuentren bajo el cuidado de  proteccionistas, y rescatistas con hogares de paso y albergues de animales vulnerables a traves del Programa de Brigadas Médicas en las 20 localidades del Distrito Capital.</t>
  </si>
  <si>
    <t>Atender 23.200 animales dómesticos, de granja y especies no convencionales reportados a traves de denuncias por presunto maltrato animal en el Distrito Capital.</t>
  </si>
  <si>
    <t>Realizar atención integral de animales domesticos, de granja, y especies no convencionales en condicion de vulnerabilidad en el Distrtio Capital.</t>
  </si>
  <si>
    <t>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t>
  </si>
  <si>
    <t>Implementar dos(2)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</si>
  <si>
    <t>Fortalecer las acciones para la atención de animales sinantropicos a traves del desarrollo de dos programas para  la atención médica veterinaria y control poblacional humanitario para palomas de plaza (Columba Livia y  la atención y rehabilitación de enjambres de abejas (Apis melífera) .</t>
  </si>
  <si>
    <t>SUMA</t>
  </si>
  <si>
    <t>MAGNITUD TOTAL PROGRAMADA  2024 a 2027</t>
  </si>
  <si>
    <t>PRESUPUESTO TOTAL PROGRAMADO 2024 a 2027</t>
  </si>
  <si>
    <t>Subdirector de Atención a la Fauna - E</t>
  </si>
  <si>
    <t xml:space="preserve">Proteger la vida y trato hacia los animales, a través de acciones de protección y control poblacional digno. </t>
  </si>
  <si>
    <t>Número de animales atendidos en el Distrito Capital por los diferentes programas del instituto.</t>
  </si>
  <si>
    <t>Número de animales atendidos bajo el cuidado de animalistas y proteccionistas en el Distrito Capital por Brigadas Médicas para perros y gatos.</t>
  </si>
  <si>
    <t>Número de Animales Esterilizados</t>
  </si>
  <si>
    <t>Número de perros, gatos, animles de granja y especies no convencionales atendidos por denuncias  por presunto maltrato animal en el Distrito Capital.</t>
  </si>
  <si>
    <t>Número</t>
  </si>
  <si>
    <t>Porcentaje</t>
  </si>
  <si>
    <t>Atender Animales  por Urgencias Veterinarias</t>
  </si>
  <si>
    <t>Atender animales  por Brigadas Médicas</t>
  </si>
  <si>
    <t>Dar en adopción a caninos y felinos bajo custodia de la entidad.</t>
  </si>
  <si>
    <t>Atender animales bajo el cuidado de animalistas y proteccionistas en el Distrito Capital</t>
  </si>
  <si>
    <t>Atender animales por presunto maltrato</t>
  </si>
  <si>
    <t>Fortalecer la línea unica contra el maltrato Animal 018000115161</t>
  </si>
  <si>
    <t>Esterilizar perros y gatos en el Distrito Capital</t>
  </si>
  <si>
    <t>Realizar jornadas de esterilizaciones  en las 20 localidades de el Distrito Capital</t>
  </si>
  <si>
    <t>Brindar atención integral y especializada a palomas de plaza (Columba livia)</t>
  </si>
  <si>
    <t xml:space="preserve"> Realizar censos poblacionales  y georreferenciación de puntos críticos identificados de palomas de plaza (Columba livia).</t>
  </si>
  <si>
    <t>Realizar sensibilizaciones y capacitaciones relacionadas con Palomas de Plaza y Abejas Comunes</t>
  </si>
  <si>
    <t xml:space="preserve">Atender integralmente enjambres de la especie Abejas comunes (Apis mellifera). </t>
  </si>
  <si>
    <t>Esterilizar Palomas de Plaza (Columba livia)</t>
  </si>
  <si>
    <t>Registrar el 100% de las solicitudes de atención canalizadas a través del grupo enlace, SDQS y atenciones por otros programas del instituto por mes.</t>
  </si>
  <si>
    <t>Realizar seguimiento permanente a la ejecución del programa de urgencias veterinarias a través de informes de gestión mensuales.</t>
  </si>
  <si>
    <t>Diligenciar matriz de ingreso y seguimiento de pacientes ingresados al programa de urgencias veterinarias</t>
  </si>
  <si>
    <t xml:space="preserve">Atender perros y gatos por urgencia veterinaria </t>
  </si>
  <si>
    <t xml:space="preserve">Base de solicitud de atención para caninos y felinos en estado de urgencias
Informe de gestión mensual 
Matriz de seguimiento de ingreso al programa de urgencias veterinarias
</t>
  </si>
  <si>
    <t>Realizar el 100% de las intervenciones programadas.</t>
  </si>
  <si>
    <t>Realizar seguimiento permanente a la ejecución del programa de brigadas veterinarias a través de informes de gestión mensuales.</t>
  </si>
  <si>
    <t>Atender animales por brigadas medicas</t>
  </si>
  <si>
    <t>Realizar el 100% de las atenciones por Televet programadas</t>
  </si>
  <si>
    <t>Atender por brigadas medicas a perros y gatos programados a traves del Sistema Distrital de Cuidado</t>
  </si>
  <si>
    <t xml:space="preserve">Prestar Atención Integral a caninos y felinos que sean remitidos por otras entidades a la Unidad de Cuidado Animal (Únicos). </t>
  </si>
  <si>
    <t>Realizar seguimiento permanente de las atenciones a los animales alojados en la Unidad de Cuidado Animal</t>
  </si>
  <si>
    <t>Realizar el 100% de los examenes complementarios a perros y gatos alojados en la Unidad de Cuidado Animal</t>
  </si>
  <si>
    <t>Establecer el cronograma mensual de jornadas de adopciones de perros y gatos bajo custodia del Instituto</t>
  </si>
  <si>
    <t>Dar en adopcion perros y gatos bajo custodia del instituto</t>
  </si>
  <si>
    <t>Base de datos de Animales Atendidos por brigadas médicas
Informe de gestión mensual 
Matriz de seguimiento de solicitudes de Plataforma Televet
Base de datos atendidos a trabes del Sistema distrital de cuidado</t>
  </si>
  <si>
    <t>Base de datos de Ingreso de perros y gatos a la Unidad de Cuidado Animal
Informe de gestión Mensual</t>
  </si>
  <si>
    <t>Referente Unidad de Cuidado Animal</t>
  </si>
  <si>
    <t>Referente Programa de Adopciones y hogares de Paso</t>
  </si>
  <si>
    <t>Referente Programa de Brigadas Médicas</t>
  </si>
  <si>
    <t>Referente Programa Urgencias Veterinarias</t>
  </si>
  <si>
    <t>Base de datos de Animales Atendidos por brigadas médicas
Informe de gestión mensual 
Cronograma de jornadas</t>
  </si>
  <si>
    <t>Base de datos territorializados Animales Adoptados
Base de datos territorializada de Hogares de Paso 
Cronograma de jornadas de adopcion</t>
  </si>
  <si>
    <t>Realizar  brigadas médicas a perros y gatos bajo el cuidado de Proteccionistas y rescatistas en Bogota DC</t>
  </si>
  <si>
    <t>Atender perros y gatos bajo el cuidado de proteccionistas y rescatistas en Bogota DC</t>
  </si>
  <si>
    <t>Realizar seguimiento permanente a la ejecución del  grupo enlace de emergencias veterinarias y maltrato nimal a través de informes de gestión mensuales.</t>
  </si>
  <si>
    <t>Publicación  mensual de piezas comunicativas para el fortalecimiento de la Línea Unica de maltrato Animal</t>
  </si>
  <si>
    <t>Realizar seguimiento y actualización permanente a las solicitudes</t>
  </si>
  <si>
    <t>Realizar los traslados que sean requeridos a las entidades que corresponda.</t>
  </si>
  <si>
    <t>Atender las solicitudes allegadas a través de los canales de atención ciudadana</t>
  </si>
  <si>
    <t>Diligenciar adecuadamente los formatos de las visitas de verificación de condiciones de bienestar</t>
  </si>
  <si>
    <t>Diseñar e implementar una estrategia para la atención de llamas y alpacas de la familia Camélida (Lama glama y Vicugna pacos) utilizadas en actividades de explotación turística, y brindar alternativas de reconversión de la actividad a sus cuidadores a traves de acciones y estrategias interinstitucionales.</t>
  </si>
  <si>
    <t>Realizar atención por presunto maltrato a perros, gatos, animales de granja y especies no convencionales en el Distrito capital.</t>
  </si>
  <si>
    <t>Establecer el cronograma mensual de jornadas de esterilización en punto fijo y jornadas masivas a traves de UMQ (Unidades Móviles Quirugicas)</t>
  </si>
  <si>
    <t>Realizar por parte del equipo técnico del instituto el seguimiento en campo a la ejecución de las  jornadas masivas a traves de UMQ (Unidades Móviles Quirugicas)</t>
  </si>
  <si>
    <t>Esterilizar caninos y felinos en el Distrito Capital.</t>
  </si>
  <si>
    <t>Establecer el cronograma mensual de intervenciones de puntos de esterilización y puntos criticos de captura a traves de la estrategia CES</t>
  </si>
  <si>
    <t>Realizar seguimiento mensual a las actividades e intervenciones efectuadas por la Estrategia  CES</t>
  </si>
  <si>
    <t>Realizar brigadas médicas de atención y valoración a Palomas de Plaza (Columba livia).</t>
  </si>
  <si>
    <t>Atender en clínica veterinaria a Palomas de Plaza (Columba livia) que requieran tratamiento especializado.</t>
  </si>
  <si>
    <t>Realizar la esterilización de Palomas de Plaza (Columba livia)</t>
  </si>
  <si>
    <t>Realizar y georefenciar  poblaciones de palomas de plaza mensualmente en el distrito.</t>
  </si>
  <si>
    <t>Efectuar visitas técnicas y realizar seguimiento a las solicitudes.</t>
  </si>
  <si>
    <t>Asistir a mesas de técnicas relacionadas con el manejo de fauna sinantropica en Bogotá</t>
  </si>
  <si>
    <t>Realizar capacitaciónes y sensibilizaciones respecto al manejo de la fauna sinantropica en Bogotá</t>
  </si>
  <si>
    <t>Realizar la recepción, rehabilitación y disposición de la especie  Abeja común (Apis mellifera) en el Distrito Capital</t>
  </si>
  <si>
    <t>Prestar asesoria personalizada  a casos que ingresan por la Línea 123 relacionadas con atención de Palomas de Plaza</t>
  </si>
  <si>
    <t>Matriz seguimiento Escuadrón Anticrueldad</t>
  </si>
  <si>
    <t>Informe de gestión mensual
Solucitud y/o piezas de omunicación</t>
  </si>
  <si>
    <t xml:space="preserve">Realizar el 100% visitas de condiciones de bienestar por presunto maltrato y clasificar de acuerdo al resultado. </t>
  </si>
  <si>
    <t>Atender integralmente  a caninos y felinos que sean remitidos por otras entidades en la Unidad de Cuidado Animal</t>
  </si>
  <si>
    <t>Referente Programa Escuadrón Anticrueldad</t>
  </si>
  <si>
    <t xml:space="preserve">Realizar el 100%  intervenciones  en puntos criticos de alta densidad poblacional de perros y gatos </t>
  </si>
  <si>
    <t>Cronograma de Jornadas</t>
  </si>
  <si>
    <t>Bases de datos seguimiento programa de esterilizaciones</t>
  </si>
  <si>
    <t>Base de datos Estrategia CES
Informe de Gestión mensual</t>
  </si>
  <si>
    <t>Base de datos de Palomas atendidas</t>
  </si>
  <si>
    <t>Base de Datos palomas esterilizadas
Historicas clinicas</t>
  </si>
  <si>
    <t>Base de datos georreferenciados
Historias Clinicas</t>
  </si>
  <si>
    <t>Base de datos visitas técnicas</t>
  </si>
  <si>
    <t>Base de datos sensibilizaciones
Base de datos de ingreso llamadas atendidas por Línea 123</t>
  </si>
  <si>
    <t>Base de datos de atenciones enjambres de abeja común 
Informe de Gestión Mensual</t>
  </si>
  <si>
    <t>Numero</t>
  </si>
  <si>
    <t>Realizar el 100% Visitas Técnicas en respuesta de los requerimientos relacionado con Palomas de Plaza (Columba livia).</t>
  </si>
  <si>
    <t>Referentes Programa de esterilizaciónes servicio tercerizado y Punto Fijo UCA</t>
  </si>
  <si>
    <t>Referentes Estrategia CES</t>
  </si>
  <si>
    <t>Referente Programa Sinantrópicos</t>
  </si>
  <si>
    <t>Gestionar y hacer segumiento a  los hogares de paso de animalea bajo la custodia del IDPYBA</t>
  </si>
  <si>
    <t>IDPYBA : 151,500 Animales
Secretaria de gobierno: 168,500 animales</t>
  </si>
  <si>
    <t xml:space="preserve">IDPYBA   </t>
  </si>
  <si>
    <t>IDPYBA</t>
  </si>
  <si>
    <t xml:space="preserve">Número de animales esterilizados en el Distrito Capital </t>
  </si>
  <si>
    <t>Número de Programas desarrollados</t>
  </si>
  <si>
    <t>TOTAL PRESUPUESTO PROGRAMADO 2024-2027</t>
  </si>
  <si>
    <t>Sumatoria de avance en la implementación de dos (2) programas de atención a la fauna sinantropica en el Distrito Capital</t>
  </si>
  <si>
    <t>Sumatoria</t>
  </si>
  <si>
    <t>151- Atender 70.000 animales en los programas de atención integral de la fauna doméstica y en condición de presunto maltrato del Distrito Capital
152 -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153- Esterilizar 320.000 perros y gatos incluyendo los que están en condición de vulnerabilidad, en el Distrito, a través de alianzas y una gestión eficiente</t>
  </si>
  <si>
    <t>Eficacia</t>
  </si>
  <si>
    <t xml:space="preserve">Meta 1. Atender 41.800 caninos y felinos en condición de vulnerabilidad en el distrito Capital a través de brigadas médicas, urgencias veterinarias, custodia y adopciones en el Distrito Capital 
</t>
  </si>
  <si>
    <t xml:space="preserve">Meta 2. Atender 5.000 animales de compañía que se encuentren bajo el cuidado de proteccionistas, y rescatistas con hogares de paso y albergues de animales vulnerables a través del Programa de Brigadas Médicas en las 20 localidades del Distrito Capital </t>
  </si>
  <si>
    <t xml:space="preserve">Meta 3. Atender 23.200 animales domésticos, de granja y especies no convencionales reportados a través de denuncias por presunto maltrato animal en el Distrito Capital. </t>
  </si>
  <si>
    <t xml:space="preserve">Meta 4: 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 </t>
  </si>
  <si>
    <t xml:space="preserve">Meta 5: Ejecutar dos (2) programas de atención a especies sin antrópicas, orientados a la atención médica veterinaria y control poblacional humanitario para palomas de plaza (Columba Livia y a la atención y rehabilitación de enjambres de abejas (Apis melífera) y estrategias de educación ambiental.  </t>
  </si>
  <si>
    <t>Meta Plan de Desarrollo (151)
Atender 70.000 animales en los programas de atención integral de la fauna doméstica y en condición de presunto maltrato del Distrito Capital.</t>
  </si>
  <si>
    <t>Meta Plan de Desarrollo (152)
Esterilizar 320.000 perros y gatos en el Distrito, a través de alianzas y una gestión eficiente.</t>
  </si>
  <si>
    <t xml:space="preserve">Meta Plan de Desarrollo (153) 
Desarrollar dos (2) programas de atención a especies sinantrópicas orientados a la atención médica veterinaria y control poblacional humanitario para palomas de plaza (Columba Livia y a la atención y rehabilitación de enjambres de abejas (Apis melífera) </t>
  </si>
  <si>
    <t>7933-1-BS-15-6-CONTRATAR LA PRESTACIÓN DE SERVICIO DE TRANSPORTETERRESTRE AUTOMOTOR DE ACUERDO CON LAS NECESIDADES DEL INSTITUTODISTRITAL DE PROTECCIÓN Y BIENESTAR ANIMAL, PARA EL CUMPLIMIENTO DE SUMISIÓN Y EL DESARROLLO DE SUS FUNCIONES.</t>
  </si>
  <si>
    <t>7933-1-BS-15-5-CONTRATAR EL SERVICIO DE INVENTARIO FORESTAL YMANTENIMIENTO DE ÁRBOLES EN LAS INSTALACIONES DE LA UNIDAD DE CUIDADO</t>
  </si>
  <si>
    <t>7933-1-BS-15-7-PAGO SERVICIO DE ACUEDUCTO Y ALCANTARILLADO DE LA UNIDADDE CUIDADO ANIMAL DE LA SUBDIRECCIÓN DE ATENCIÓN A LA FAUNA</t>
  </si>
  <si>
    <t>7933-1-BS-15-8-PAGO SERVICIO DE ENERGÍA DE LA UNIDAD DE CUIDADO ANIMALDE LA SUBDIRECCIÓN DE ATENCIÓN A LA FAUNA</t>
  </si>
  <si>
    <t>7933-1-BS-15-9-PAGO SERVICIO DE GAS DE LA UNIDAD DE CUIDADO ANIMAL DE LASUBDIRECCIÓN DE ATENCIÓN A LA FAUNA</t>
  </si>
  <si>
    <t>7933-1-BS-15-10-PRESTACIÓN DEL SERVICIO DE CARACTERIZACIÓN DE LOSPARAMETROS DEL VERTIMIENTOS, LODOS Y AGUA POTABLE GENERADO EN LA UNIDADDE CUIDADO ANIMAL.</t>
  </si>
  <si>
    <t>7933-1-BS-15-12-PRESTAR EL SERVICIO DE DISPOSICIÓN FINAL DE RESIDUOS NOPELIGROSOS, RESULTANTE DE LAS ACTIVIDADES DESARROLLADAS POR LASUBDIRECCIÓN DE ATENCIÓN A LA FAUNA.</t>
  </si>
  <si>
    <t>7933-1-BS-15-13-PRESTAR EL SERVICIO DE DOSIMETRIA PERSONAL PARADETERMINAR LA CANTIDAD DE RADIACION IONISANTE ABSORBIDA POR LOSPROFESIONALES QUE ESTAN EXPUESTOS A RADIACIONES EN LA SALA DE RAYOS X DELA UNIDAD DE CUIDADO ANIMAL</t>
  </si>
  <si>
    <t>7933-1-BS-15-18-REALIZAR EL MANTENIMIENTO PREVENTIVO Y CORRECTIVO A TODOCOSTO DE LOS EQUIPOS EN GENERAL, EQUIPOS MEDICOS, SISTEMA DEAPROVECHAMIENTO DE AGUAS LLUVIA Y PLANTA DE TRATAMIENTO DE AGUAS PTAR,DE LA UNIDAD DE CUIDADO ANIMAL</t>
  </si>
  <si>
    <t>7933-4-BS-15-47-PAGO SERVICIO DE ENERGÍA DE LA UNIDAD DE CUIDADO ANIMALDE LA SUBDIRECCIÓN DE ATENCIÓN A LA FAUNA</t>
  </si>
  <si>
    <t>7933-4-BS-15-50-PRESTAR EL SERVICIO DE DOSIMETRIA PERSONAL PARADETERMINAR LA CANTIDAD DE RADIACION IONISANTE ABSORBIDA POR LOSPROFESIONALES QUE ESTAN EXPUESTOS A RADIACIONES EN LA SALA DE RAYOS X DELA UNIDAD DE CUIDADO ANIMAL</t>
  </si>
  <si>
    <t>7933-4-BS-15-42-ADICIÓN AL CONTRATO CONTRATAR LA PRESTACIÓN DE SERVICIODE TRANSPORTE TERRESTRE AUTOMOTOR DE ACUERDO CON LAS NECESIDADES DELINSTITUTO DISTRITAL DE PROTECCIÓN Y BIENESTAR ANIMAL, PARA ELCUMPLIMIENTO DE SU MISIÓN Y EL DESARROLLO DE SUS FUNCIONES.</t>
  </si>
  <si>
    <t>7933-4-BS-15-45-CONTRATAR LA PRESTACIÓN DE SERVICIO DE TRANSPORTETERRESTRE AUTOMOTOR DE ACUERDO CON LAS NECESIDADES DEL INSTITUTODISTRITAL DE PROTECCIÓN Y BIENESTAR ANIMAL, PARA EL CUMPLIMIENTO DE SUMISIÓN Y EL DESARROLLO DE SUS FUNCIONES.</t>
  </si>
  <si>
    <t>7933-4-BS-15-48-PRESTACIÓN DEL SERVICIO DE CARACTERIZACIÓN DE LOSPARAMETROS DEL VERTIMIENTOS, LODOS Y AGUA POTABLE GENERADO EN LA UNIDADDE CUIDADO ANIMAL.</t>
  </si>
  <si>
    <t>7933-3-BS-15-38-CONTRATAR LA PRESTACIÓN DE SERVICIO DE TRANSPORTETERRESTRE AUTOMOTOR DE ACUERDO CON LAS NECESIDADES DEL INSTITUTODISTRITAL DE PROTECCIÓN Y BIENESTAR ANIMAL, PARA EL CUMPLIMIENTO DE SUMISIÓN Y EL DESARROLLO DE SUS FUNCIONES.</t>
  </si>
  <si>
    <t>7933-4-BS-15-43-ADICIÓN Y PRORROGA DE LA ORDEN DE COMPRA NO. 5332024 -CONTRATAR EL SERVICIO INTEGRAL DE ASEO Y CAFETERÍA PARA LAS SEDES BAJOCUSTODIA DEL INSTITUTO DISTRITAL DE PROTECCIÓN Y BIENESTAR ANIMAL</t>
  </si>
  <si>
    <t>7933-1-BS-15-22-SUMINISTRAR MATERIALES ELECTRICOS, HIDROSANITARIOS YFERRETERIA EN GENERAL PARA REALIZAR EL MANTENIMIENTO Y ADECUACIONES DELAS INSTALACIONES DE LA UNIDAD DE CUIDADO.</t>
  </si>
  <si>
    <t>7933-4-BS-15-49-PRESTAR EL SERVICIO DE DISPOSICIÓN FINAL DE RESIDUOS NOPELIGROSOS, RESULTANTE DE LAS ACTIVIDADES DESARROLLADAS POR LASUBDIRECCIÓN DE ATENCIÓN A LA FAUNA.</t>
  </si>
  <si>
    <t>7933-4-BS-15-46-PAGO SERVICIO DE ACUEDUCTO Y ALCANTARILLADO DE LA UNIDADDE CUIDADO ANIMAL DE LA SUBDIRECCIÓN DE ATENCIÓN A LA FAUNA</t>
  </si>
  <si>
    <t>7933-1-BS-15-27-SUMINISTRO DE MEDICAMENTOS DE USO CONTROLADO CON ELFONDO NACIONAL DE ESTUPEFACIENTES</t>
  </si>
  <si>
    <t>7933-3-BS-15-58-ADICIÓN Y PRÓRROGA AL CONVENIO CAS-283-2024 AUNAR RESFUERZOS TÉCNICOS Y ADMINISTRATIVOS PARA LA ATENCIÓN MEDICA  MANEJO YCUIDADO DE ANIMALES DE GRANJA Y NO CONVENCIONALES  EN EL DISTRITOCAPITAL.</t>
  </si>
  <si>
    <t>7933-1-RH-21-2-PRESTAR SERVICIOS PROFESIONALES EN LA EJECUCIÓN DENTRO DELA UNIDAD DE CUIDADO ANIMAL EN LA GESTIÓN DOCUMENTAL, ATENCIÓN YORIENTACIÓN A LA CIUDADANÍA AL IGUAL QUE RESOLVER SOLICITUDES YRADICADOS</t>
  </si>
  <si>
    <t>7933-1-RH-21-1-PRESTACIÓN DE LOS SERVICIOS DE MANTENIMIENTO INTEGRAL QUESE REQUIERAN EN LA UNIDAD DE CUIDADO ANIMAL DEL INSTITUTO DISTRITAL DEPROTECCIÓN Y BIENESTAR ANIMAL</t>
  </si>
  <si>
    <t>7933-1-RH-1-1-PRESTAR LOS SERVICIOS DE SOPORTE TECNICO RESPECTO DE LAGESTION Y SITEMATIZACION DE LOS PROGRAMAS DE ATENCION EN BIENESTARANIMAL</t>
  </si>
  <si>
    <t>7933-1-RH-1-16-ARTICULAR PROFESIONALMENTE LAS ACTIVIDADES DE TRÁMITE,ACOMPAÑAMIENTO Y SEGUIMIENTO QUE REQUIERAN LOS PROGRAMAS DE LASUBDIRECCIÓN DE ATENCIÓN A LA FAUNA.</t>
  </si>
  <si>
    <t>7933-1-RH-1-15-APOYAR TECNICAMENTE LOS TRAMITES ADMINISTRATIVOS, DESEGUIMIENTO Y DESARROLLO QUE SE REQUIERAN EN LA SUBDIRECCIÓN DE ATENCIÓNA LA FAUNA DEL INSITUTO DE PROTECCION Y BIENESTAR ANIMAL</t>
  </si>
  <si>
    <t>7933-1-RH-1-14-PRESTAR SERVICIOS PROFESIONALES PARA LA GENERACIÓN DEDIVERSOS CONTENIDOS DE COMUNICACIÓN PÚBLICA QUE FORTALEZCAN LA PROMOCIÓNY DIVULGACIÓN DE LA GESTIÓN DEL IDPYBA.</t>
  </si>
  <si>
    <t>7933-1-RH-1-12-PRESTAR SERVICIOS DE APOYO A LA GESTIÓN PARA EL DISEÑO DEPIEZAS Y RECURSOS GRÁFICOS PARA APOYAR LA DIVULGACIÓN Y PROMOCIÓN DE LAMISIONALIDAD DEL IDPYBA</t>
  </si>
  <si>
    <t>7933-1-RH-1-13-PRESTAR LOS SERVICIOS DE APOYO A LA GESTION EN LOSTRAMITES ADMINISTRATIVOS Y OPERATIVOS DE LOS SDQS QUE SON DE COMPETENCIADE LA SUBDIRECCION DE ATENCION A LA FAUNA</t>
  </si>
  <si>
    <t>7933-1-RH-1-17-PRESTAR SERVICIOS PROFESIONALES ESPECIALIZADOS PARAORIENTAR Y DAR SEGUIMIENTO A LAS ACTIVIDADES ADMINISTRATIVAS YFINANCIERAS PARA EL CUMPLIMIENTO DE LAS METAS DEL PROYECTO DE INVERSIÓN.</t>
  </si>
  <si>
    <t>7933-3-RH-5-5-BRINDAR ASISTENCIA TÉCNICA PARA RESPALDAR LA GESTIÓNOPERATIVA Y ADMINISTRATIVA DE LAS ACTIVIDADES NECESARIAS EN EL ESCUADRÓNANTICRUELDAD.</t>
  </si>
  <si>
    <t>7933-1-RH-21-7-PRESTAR LOS SERVICIOS PROFESIONALES PARA LA FORMULACIÓN,IMPLEMENTACIÓN Y SEGUIMIENTO DEL PLAN INSTITUCIONAL DE GESTIÓN AMBIENTALPIGA PARA DAR CUMPLIMIENTO CON LA NORMATIVIDAD AMBIENTAL EN LAS SEDESDEL INSTITUTO DISTRITAL DE PROTECCIÓN Y BIENESTAR ANIMAL</t>
  </si>
  <si>
    <t>7933-3-RH-5-2-BRINDAR SERVICIOS PROFESIONALES DE RESPALDO PARA ELDESARROLLO E IMPLEMENTACIÓN DE LAS ACTIVIDADES ADMINISTRATIVASNECESARIAS EN EL ESCUADRÓN ANTICRUELDAD</t>
  </si>
  <si>
    <t>7933-3-RH-5-3-BRINDAR ASISTENCIA TÉCNICA PARA RESPALDAR LA GESTIÓNOPERATIVA Y ADMINISTRATIVA DE LAS ACTIVIDADES NECESARIAS EN EL ESCUADRÓNANTICRUELDAD.</t>
  </si>
  <si>
    <t>7933-1-RH-21-4-PRESTAR SERVICIOS INTEGRALES DEL MANTENIMIENTO, OPERACIONY FUNCIONAMIENTO DE LOS SISTEMAS DE TRATAMIENTO DE AGUAS RESIDUALES -PTAR EN LAS SEDES OPERATIVAS DEL INSTITUTO DISTRITAL DE PROTECCIÓN YBIENESTAR ANIMAL</t>
  </si>
  <si>
    <t>7933-1-RH-21-6-COLABORAR EN LA PROVISIÓN DE LOS SERVICIOS DEMANTENIMIENTO COMPLETO, VIGILANCIA Y SUPERVISIÓN DE LOS EQUIPOS,MOBILIARIO Y DISPOSITIVOS DE LA UNIDAD DE CUIDADO ANIMAL EN EL INSTITUTODISTRITAL DE PROTECCIÓN Y BIENESTAR ANIMAL.</t>
  </si>
  <si>
    <t>7933-1-RH-21-3-ARTICULAR PROFESIONALMENTE LAS ACTIVIDADES DE GESTIÓN,IMPLEMENTACIÓN Y SEGUIMIENTO QUE SE REQUIERAN PARA LA ADMINISTRACIÓN DELA UNIDAD DE CUIDADO ANIMAL</t>
  </si>
  <si>
    <t>7933-1-RH-21-5-PRESTAR SERVICIOS DE APOYO A LA GESTION EN EL DESARROLLOLOGISTICO, TRANSPORTES Y ADMINISTRATIVO DEL INSTITUTO DISTRITAL DEPROTECCION Y BIENESTAR ANIMAL</t>
  </si>
  <si>
    <t>7933-3-RH-5-1-BRINDAR LOS SERVICIOS PROFESIONALES COMO ABOGADA, PARAORIENTAR LAS ACCIONES JURIDICAS, ADMINISTRATIVAS Y/O JUDICIALES QUEREQUIERA EL PROGRAMA DEL ESCUADRON ANTICRUELDAD</t>
  </si>
  <si>
    <t>7933-3-RH-5-6-OFRECER SERVICIOS PROFESIONALES COMO MÉDICO VETERINARIOPARA LLEVAR A CABO EL ANÁLISIS DE LAS ACTIVIDADES TÉCNICAS Y OPERATIVASINHERENTES AL PROGRAMA DEL ESCUADRÓN ANTICRUELDAD</t>
  </si>
  <si>
    <t>7933-3-RH-5-7-PRESTAR LOS SERVICIOS PROFESIONALES COMO ABOGADA A LAOFICINA JURÍDICA PARA ADELANTAR LAS ACTIVIDADES RELACIONADAS CON LASDILIGENCIAS JUDICIALES, ADMINISTRATIVAS Y POLICIVAS, DONDE SEANREQUERIDO EL IDPYBA, ASÍ COMO LA REPRESENTACIÓN JUDICIAL Y EXTRAJUDICIALDE LA ENTIDAD EN EL EQUIPO DE DEFENSA JUDICIAL</t>
  </si>
  <si>
    <t>7933-3-RH-5-15-BRINDAR ASISTENCIA TÉCNICA PARA RESPALDAR LA GESTIÓNOPERATIVA Y ADMINISTRATIVA DE LAS ACTIVIDADES NECESARIAS EN EL ESCUADRÓNANTICRUELDAD.</t>
  </si>
  <si>
    <t>7933-3-RH-5-8-BRINDAR SERVICIOS PROFESIONALES DE APOYO EN LAS ACCIONESDE ORDEN JURIDICO Y/O ADMINISTRATIVO NECESARIAS PARA LA ADECUADAEJECUCIÓN DEL ESCUADRÓN ANTICRUELDAD</t>
  </si>
  <si>
    <t>7933-3-RH-5-12-PROPORCIONAR SERVICIOS PROFESIONALES COMO MÉDICOVETERINARIO, PARA LA IMPLEMENTACION Y EJECUCION DE ACTIVIDADES TÉCNICAS,OPERATIVAS Y ADMINISTRATIVAS NECESARIAS EN EL PROGRAMA DEL ESCUADRÓNANTICRUELDAD.</t>
  </si>
  <si>
    <t>7933-3-RH-5-14-BRINDAR SERVICIOS PROFESIONALES COMO MÉDICO VETERINARIOPARA EL DESARROLLO, SEGUIMIENTO Y EJECUCIÓN DE LAS ACTIVIDADES TÉCNICASY ADMINISTRATIVAS INHERENTES AL ESCUADRÓN ANTICRUELDAD EN EL DISTRITOCAPITAL</t>
  </si>
  <si>
    <t>7933-3-RH-5-9-BRINDAR SERVICIOS PROFESIONALES COMO MÉDICO VETERINARIOPARA EL DESARROLLO, IMPLEMENTACION Y EJECUCION DE ACTIVIDADES TECNICASY/O ADMINISTRATIVAS REQUERIDAS POR EL ESCUADRÓN ANTICRUELDAD</t>
  </si>
  <si>
    <t>7933-3-RH-5-11-BRINDAR SERVICIOS PROFESIONALES COMO MÉDICO VETERINARIOPARA EL DESARROLLO , SEGUIMIENTO Y EJECUCION DE LAS ACTIVIDADES TÉCNICASY ADMINISTRATIVAS INHERENTES AL ESCUADRÓN ANTICRUELDAD EN EL DISTRITOCAPITAL</t>
  </si>
  <si>
    <t>7933-3-RH-5-13-BRINDAR SERVICIOS PROFESIONALES COMO MÉDICO VETERINARIOPARA EL DESARROLLO, SEGUIMIENTO Y EJECUCIÓN DE LAS ACTIVIDADES TÉCNICASY ADMINISTRATIVAS INHERENTES AL ESCUADRÓN ANTICRUELDAD EN EL DISTRITOCAPITAL</t>
  </si>
  <si>
    <t>7933-3-RH-5-10-PRESTAR LOS SERVICIOS PROFESIONALES COMO MÉDICOVETERINARIO DE ANIMALES DE PRODUCCIÓN, PARA LLEVAR A CABO LAS LABORESOPERATIVAS Y ADMINISTRATIVAS ASOCIADAS CON LA ATENCIÓN DE CASOS PORPRESUNTO MALTRATO DE ANIMALES DE GRANJA Y NO CONVENCIONALES DENTRO DELDISTRITO CAPITAL</t>
  </si>
  <si>
    <t>7933-3-RH-5-25-PROPORCIONAR SERVICIOS PROFESIONALES COMO MÉDICOVETERINARIO PARA LLEVAR A CABO LAS ACTIVIDADES TÉCNICAS Y OPERATIVAS DELESCUADRÓN ANTICRUELDAD EN EL DISTRITO CAPITAL</t>
  </si>
  <si>
    <t>7933-3-RH-5-20-PROPORCIONAR SERVICIOS PROFESIONALES COMO MÉDICOVETERINARIO PARA LLEVAR A CABO LAS ACTIVIDADES TÉCNICAS Y OPERATIVAS DELESCUADRÓN ANTICRUELDAD EN EL DISTRITO CAPITAL</t>
  </si>
  <si>
    <t>7933-3-RH-5-21-PRESTAR SERVICIOS PROFESIONALES PARA LA ARTICULACIÓN YGESTIÓN DEL COMPONENTE SOCIAL PARA LOS PROGRAMAS DE LA SUBDIRECCIÓN DEATENCIÓN A LA FAUNA EN EL DISTRITO CAPITAL</t>
  </si>
  <si>
    <t>7933-3-RH-5-22-BRINDAR ASISTENCIA TÉCNICA PARA RESPALDAR LA GESTIÓNOPERATIVA DE LAS ACTIVIDADES NECESARIAS EN EL ESCUADRÓN ANTICRUELDAD</t>
  </si>
  <si>
    <t>7933-3-RH-5-23-BRINDAR LOS SERVICIOS PROFESIONALES COMO MÉDICAVETERINARIA PARA ORIENTAR, ARTICULAR, DESARROLLAR E IMPLEMENTARTÉCNICAMENTE LAS ACTIVIDADES NECESARIAS PARA LA ADECUADA EJECUCIÓN DELPROGRAMA ANIMALES DE GRANJA Y ESPECIES NO CONVENCIONALES EN EL DISTRITOCAPITAL.</t>
  </si>
  <si>
    <t>7933-3-RH-5-24-BRINDAR SERVICIOS PROFESIONALES COMO MÉDICO VETERINARIOPARA EL DESARROLLO, SEGUIMIENTO Y EJECUCIÓN DE LAS ACTIVIDADES TÉCNICASY ADMINISTRATIVAS INHERENTES AL ESCUADRÓN ANTICRUELDAD EN EL DISTRITOCAPITAL</t>
  </si>
  <si>
    <t>7933-3-RH-5-18-BRINDAR ASISTENCIA TÉCNICA PARA RESPALDAR LA GESTIÓNOPERATIVA Y ADMINISTRATIVA DE LAS ACTIVIDADES NECESARIAS EN EL ESCUADRÓNANTICRUELDAD.</t>
  </si>
  <si>
    <t>7933-3-RH-5-16-PROPORCIONAR SERVICIOS DE CONDUCCIÓN EN EL DISTRITOCAPITAL, UTILIZANDO EL VEHÍCULO DESIGNADO POR EL INSTITUTO DISTRITAL DEPROTECCIÓN Y BIENESTAR ANIMAL, PARA LA ATENCIÓN DE CASOS DE PRESUNTOMALTRATO ANIMAL, REQUERIDOS POR EL PROGRAMA DEL ESCUADRÓN ANTICRUELDAD.</t>
  </si>
  <si>
    <t>7933-3-RH-5-17-PRESTAR SERVICIOS PROFESIONALES PARA ORIENTAR LAARTICULACIÓN DEL COMPONENTE SOCIAL CON LOS PROGRAMAS DE LA SUBDIRECCIÓNDE ATENCIÓN A LA FAUNA A NIVEL DISTRITAL</t>
  </si>
  <si>
    <t>7933-3-RH-5-19-PRESTAR LOS SERVICIOS PROFESIONALES COMO MEDICO JUNIOR DEANIMLAES NO CONVENCIONALES, CON EL FIN LEVAR A CABO LAS LABORESOPERATIVAS Y ADMINISTRATIVAS ASOCIADAS CON LA ATENCIÓN DE CASOS PORPRESUNTO MALTRATO DE ANIMALES DE GRANJA Y NO CONVENCIONALES DENTRO DELDISTRITO CAPITAL</t>
  </si>
  <si>
    <t>7933-3-RH-5-26-PRESTAR LOS SERVICIOS PROFESIONALES COMO ABOGADO PARAADELANTAR LAS ACTIVIDADES RELACIONADAS CON LAS ACCIONES QUE DESDE ELPUNTO DE VISTA PENAL SEAN NECESARIAS POR MALTRATO ANIMAL EN LA CIUDAD DEBOGOTÁ, ASÍ COMO TAMBIÉN EJERCER LA REPRESENTACIÓN DE LAS VICTIMASANIMALES Y APOYAR EL ACOMPAÑAMIENTO A LOS OPERATIVOS DONDE SEA REQUERIDO</t>
  </si>
  <si>
    <t>7933-4-RH-21-10-PRESTAR LOS SERVICIOS DE APOYO A LA GESTIONADMINISTRATIVA EN EL INSTITUTO DISTRITAL DE PROTECCIÓN Y BIENESTARANIMAL-IDPYBA EN EL PUNTO FIJO DE ESTERILIZACIONES DE LA UNIDAD DECUIDADO ANIMAL</t>
  </si>
  <si>
    <t>7933-3-RH-5-30-PROPORCIONAR SERVICIOS DE CONDUCCIÓN EN EL DISTRITOCAPITAL, UTILIZANDO EL VEHÍCULO DESIGNADO POR EL INSTITUTO DISTRITAL DEPROTECCIÓN Y BIENESTAR ANIMAL, PARA LA ATENCIÓN DE CASOS DE PRESUNTOMALTRATO ANIMAL, REQUERIDOS POR EL PROGRAMA DEL ESCUADRÓN ANTICRUELDAD.</t>
  </si>
  <si>
    <t>7933-3-RH-5-27-BRINDAR LOS SERVICIOS PROFESIONALES COMO MÉDICOVETERINARIO PARA ORIENTAR, ARTICULAR, DESARROLLAR E IMPLEMENTARTÉCNICAMENTE LAS ACTIVIDADES NECESARIAS PARA LA ADECUADA EJECUCIÓN DELPROGRAMA ESCUADRÓN ANTICRUELDAD EN EL DISTRITO CAPITAL</t>
  </si>
  <si>
    <t>7933-3-RH-5-29-PROPORCIONAR SERVICIOS DE CONDUCCIÓN EN EL DISTRITOCAPITAL, UTILIZANDO EL VEHÍCULO DESIGNADO POR EL INSTITUTO DISTRITAL DEPROTECCIÓN Y BIENESTAR ANIMAL, PARA LA ATENCIÓN DE CASOS DE PRESUNTOMALTRATO ANIMAL, REQUERIDOS POR EL PROGRAMA DEL ESCUADRÓN ANTICRUELDAD.</t>
  </si>
  <si>
    <t>7933-3-RH-5-28-PRESTAR LOS SERVICIOS PROFESIONALES COMO MÉDICOVETERINARIO DE GRANDES ANIMALES, PARA LLEVAR A CABO LAS LABORESTÉCNICAS, OPERATIVAS Y/O ADMINISTRATIVAS ASOCIADAS CON LA ATENCIÓN DECASOS POR PRESUNTO MALTRATO DE ANIMALES DE GRANJA Y NO CONVENCIONALESDENTRO DEL DISTRITO CAPITAL</t>
  </si>
  <si>
    <t>7933-3-RH-5-31-PRESTAR SERVICIOS PROFESIONALES PARA APOYAR EL COMPONENTESOCIAL DE LA SUBDIRECCIÓN DE ATENCIÓN A LA FAUNA Y GESTIONAR LASACTIVIDADES RELACIONADAS CON EL SISTEMA DISTRITAL DE CUIDADO</t>
  </si>
  <si>
    <t>7933-3-RH-5-32-PROPORCIONAR SERVICIOS PROFESIONALES COMO MÉDICOVETERINARIO PARA LLEVAR A CABO LAS ACTIVIDADES TÉCNICAS Y OPERATIVAS DELESCUADRÓN ANTICRUELDAD EN EL DISTRITO CAPITAL</t>
  </si>
  <si>
    <t>7933-3-RH-5-33-PROPORCIONAR SERVICIOS PROFESIONALES COMO MÉDICOVETERINARIO PARA LLEVAR A CABO LAS ACTIVIDADES TÉCNICAS Y OPERATIVAS DELESCUADRÓN ANTICRUELDAD EN EL DISTRITO CAPITAL</t>
  </si>
  <si>
    <t>7933-1-RH-3-2-OFRECER LOS SERVICIOS PROFESIONALES REQUERIDOS PARAEJECUTAR EL PROGRAMA DE COMPORTAMIENTO, INCLUYENDO LA REHABILITACIÓNCONDUCTUAL Y EL ENRIQUECIMIENTO AMBIENTAL DE LOS ANIMALES.</t>
  </si>
  <si>
    <t>7933-3-RH-5-4-PROPORCIONAR SERVICIOS PROFESIONALES COMO MÉDICOVETERINARIO PARA LLEVAR A CABO LAS ACTIVIDADES TÉCNICAS Y OPERATIVAS DELESCUADRÓN ANTICRUELDAD EN EL DISTRITO CAPITAL</t>
  </si>
  <si>
    <t>7933-1-RH-4-2-OFRECER ASISTENCIA EN LAS TAREAS DIARIAS DE CUIDADO,ALIMENTACIÓN, MANEJO, BIENESTAR Y ASEO DE LOS ANIMALES ALOJADOS EN LAUNIDAD DE CUIDADO ANIMAL, ASÍ COMO PROPORCIONAR APOYO EN LAPLANIFICACIÓN DE DIETAS Y EL SEGUIMIENTO DEL PESO DE LOS MISMOS.</t>
  </si>
  <si>
    <t>7933-1-RH-12-1-PROPORCIONAR LOS SERVICIOS TÉCNICOS NECESARIOS PARALLEVAR A CABO LAS ACTIVIDADES ESTABLECIDAS Y ASEGURAR EL ADECUADOFUNCIONAMIENTO DEL PROGRAMA DE ADOPCIONES Y HOGARES DE PASO DELINSTITUTO DISTRITAL DE PROTECCIÓN Y BIENESTAR ANIMAL.</t>
  </si>
  <si>
    <t>7933-2-RH-2-5-PRESTAR LOS SERVICIOS PROFESIONALES EN EL APOYO DE LAGESTIÓN DEL PROGRAMA DE BRIGADAS MÉDICAS Y ESTRATEGIA TELEVET ASI MISMOCOMO LA IDENTIFICACION Y REGISTRO DE CANINOS Y FELINOS EN EL DISTRITOCAPITAL</t>
  </si>
  <si>
    <t>7933-1-RH-12-3-PROPORCIONAR ASISTENCIA TÉCNICA PARA LLEVAR A CABO LASACTIVIDADES NECESARIAS PARA GARANTIZAR EL CORRECTO FUNCIONAMIENTO DELPROGRAMA DE ADOPCIONES Y HOGARES DE PASO DEL INSTITUTO DISTRITAL DEPROTECCIÓN Y BIENESTAR ANIMAL.</t>
  </si>
  <si>
    <t>7933-1-RH-12-4-OFRECER SERVICIOS VETERINARIOS PROFESIONALES PARA LLEVARA CABO LAS ACTIVIDADES NECESARIAS PARA EL CORRECTO FUNCIONAMIENTO DELPROGRAMA DE ADOPCIONES Y CASAS DE ACOGIDA DEL INSTITUTO DISTRITAL DEPROTECCIÓN Y BIENESTAR ANIMAL.</t>
  </si>
  <si>
    <t>7933-1-RH-12-5-OFRECER SERVICIOS VETERINARIOS PROFESIONALES PARA LLEVARA CABO LAS ACTIVIDADES NECESARIAS PARA EL CORRECTO FUNCIONAMIENTO DELPROGRAMA DE ADOPCIONES Y CASAS DE ACOGIDA DEL INSTITUTO DISTRITAL DEPROTECCIÓN Y BIENESTAR ANIMAL</t>
  </si>
  <si>
    <t>7933-1-RH-12-6-BRINDAR ASISTENCIA TÉCNICA PARA LLEVAR A CABO LAS TAREASESTABLECIDAS EN EL PROGRAMA DE ADOPCIONES Y HOGARES DE PASO DELINSTITUTO DISTRITAL DE PROTECCIÓN Y BIENESTAR ANIMAL, CON EL FIN DEGARANTIZAR SU CORRECTO DESARROLLO.</t>
  </si>
  <si>
    <t>7933-1-RH-12-7-BRINDAR LOS SERVICIOS PROFESIONALES PARA PODER LLEVAR ACABO LAS ACTIVIDADES INSTAURADAS PARA EL DESARROLLO DEL PROGRAMA DEADOPCIONES Y HOGARES DE PASO DEL INSTITUTO DISTRITAL DE PROTECCION YBIENESTAR ANIMAL.</t>
  </si>
  <si>
    <t>7933-1-RH-12-8-BRINDAR ASISTENCIA TÉCNICA PARA LLEVAR A CABO LAS TAREASESTABLECIDAS EN EL PROGRAMA DE ADOPCIONES Y HOGARES DE PASO DELINSTITUTO DISTRITAL DE PROTECCIÓN Y BIENESTAR ANIMAL, CON EL FIN DEGARANTIZAR SU CORRECTO DESARROLLO</t>
  </si>
  <si>
    <t>7933-2-RH-2-1-PRESTAR APOYO EN LOS SERVICIOS PROFESIONALES DE GESTIÓNDOCUMENTAL, TÉCNICA Y OPERATIVA, ASI COMO LA EJECUCIÓN Y SEGUIMIENTO DELOS TRÁMITES ADMINISTRATIVOS DEL PROGRAMA DE BRIGADAS MÉDICAS YESTRATEGIA TELEVET DE LA SUBDIRECCIÓN DE ATENCIÓN A LA FAUNA</t>
  </si>
  <si>
    <t>7933-2-RH-2-2-PRESTAR SERVICIOS PROFESIONALES Y APOYO EN LA EJECUCIÓNDEL PROGRAMA DE BRIGADAS MÉDICAS, ASI MISMO COMO LA GESTIÓN DE LAESTRATEGIA TELEVET E IDENTIFICACIÓN Y REGISTRO DE CANINOS Y FELINOS ENEL DISTRITO CAPITAL</t>
  </si>
  <si>
    <t>7933-2-RH-2-3-PRESTAR SERVICIOS PROFESIONALES Y APOYO EN LA EJECUCIÓNDEL PROGRAMA DE BRIGADAS MÉDICAS, ASI MISMO COMO LA GESTIÓN DE LAESTRATEGIA TELEVET E IDENTIFICACIÓN Y REGISTRO DE CANINOS Y FELINOS ENEL DISTRITO CAPITAL</t>
  </si>
  <si>
    <t>7933-2-RH-2-4-PRESTAR LOS SERVICIOS PROFESIONALES PARA LA EJECUCIÓN,GESTIÓN Y DESARROLLO DEL PROGRAMA DE BRIGADAS MEDICAS Y LA ESTRATEGIATELEVET DEL INSTITUTO DISTRITAL DE PROTECCIÓN Y BIENESTAR ANIMAL</t>
  </si>
  <si>
    <t>7933-2-RH-2-6-PRESTAR SERVICIOS PROFESIONALES Y APOYO EN LA EJECUCIÓNDEL PROGRAMA DE BRIGADAS MÉDICAS, ASI MISMO COMO LA GESTIÓN DE LAESTRATEGIA TELEVET E IDENTIFICACIÓN Y REGISTRO DE CANINOS Y FELINOS ENEL DISTRITO CAPITAL</t>
  </si>
  <si>
    <t>7933-3-RH-9-2-GESTIONAR, SUMINISTRAR INFORMACIÓN Y EMITIR RESPUESTADENTRO DEL MARCO DE LA PROTECCIÓN Y BIENESTAR ANIMAL, A LAS SOLICITUDESDE ATENCIÓN A DENUNCIAS DE MALTRATO ANIMAL, URGENCIAS Y EMERGENCIASVETERINARIAS, PRESENTADAS POR LA CIUDADANÍA</t>
  </si>
  <si>
    <t>7933-3-RH-9-4-GESTIONAR,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</si>
  <si>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7933-3-RH-9-5-ARTICULAR PROFESIONALMENTE LAS ACTIVIDADES DE ORIENTACIÓN,GESTIÓN Y TRÁMITE DEL GRUPO ENLACE DE EMERGENCIAS VETERINARIAS YMALTRATO ANIMAL</t>
  </si>
  <si>
    <t>7933-3-RH-9-6-GESTIONAR, SUMINISTRAR INFORMACIÓN Y EMITIR RESPUESTADENTRO DEL MARCO DE LA PROTECCIÓN Y BIENESTAR ANIMAL, A LAS SOLICITUDESDE ATENCIÓN A DENUNCIAS DE MALTRATO ANIMAL, URGENCIAS Y EMERGENCIASVETERINARIAS, PRESENTADAS POR LA CIUDADANÍA</t>
  </si>
  <si>
    <t>7933-3-RH-9-8-GESTIONAR,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</si>
  <si>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7933-3-RH-9-9-GESTIONAR, SUMINISTRAR INFORMACIÓN Y EMITIR RESPUESTADENTRO DEL MARCO DE LA PROTECCIÓN Y BIENESTAR ANIMAL, A LAS SOLICITUDESDE ATENCIÓN A DENUNCIAS DE MALTRATO ANIMAL, URGENCIAS Y EMERGENCIASVETERINARIAS, PRESENTADAS POR LA CIUDADANÍA</t>
  </si>
  <si>
    <t>7933-3-RH-9-10-GESTIONAR,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</si>
  <si>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7933-4-RH-16-2-PRESTAR SERVICIO PROFESIONAL PARA APOYAR AL INSTITUTODISTRITAL DE PROTECCIÓN Y BIENESTAR ANIMAL-IDPYBA EN LA OPERATIVIDAD DELPROGRAMA DE ESTERILIZACIONES DE CANINOS Y FELINOS DE HOGARES ESTRATO 1,2 Y 3</t>
  </si>
  <si>
    <t>7933-4-RH-16-5-PRESTAR SUS SERVICIOS PROFESIONALES PARA LA GESTIÓN, ELSEGUIMIENTO Y EL REGISTRO DE LOS ANIMALES IDENTIFICADOS CON MICROCHIPPOR LOS PROGRAMAS QUE COMPONEN LA SUBDIRECCIÓN DE ATENCIÓN A LA FAUNA YLAS ALCALDIAS LOCALES, ADEMAS DE LAS ACCIONES CORRESPONDIENTES ALADECUADO FUNCIONAMIENTO DE LA PLATAFORMA MISIONAL SIPYBA</t>
  </si>
  <si>
    <t>7933-4-RH-17-1-PRESTAR SERVICIOS PROFESIONALES PARA LA INSPECCIÓN,DIAGNÓSTICO, ARTICULACIÓN Y SEGUIMIENTO DE LAS ACTIVIDADES QUE SEREQUIERAN PARA LA ADECUADA EJECUCIÓN DE LA ESTRATEGIA CAPTURA ESTERILIZAY SUELTA - CES, EN EL DISTRITO CAPITAL</t>
  </si>
  <si>
    <t>7933-4-RH-17-2-PRESTAR SERVICIOS TÉCNICOS PARA APOYAR LA EJECUCIÓN DELAS ACTIVIDADES DE INSPECCIÓN, DIAGNOSTICO, COORDINACIÓN Y SEGUIMIENTODE LA ESTRATEGIA CAPTURAR- ESTERILIZAR Y SOLTAR CES DE ANIMALESABANDONADOS Y EN CONDICIÓN DE CALLE DEL DISTRITO CAPITAL</t>
  </si>
  <si>
    <t>7933-4-RH-17-3-PRESTAR SERVICIOS TÉCNICOS PARA APOYAR LA EJECUCIÓN DELAS ACTIVIDADES DE INSPECCIÓN, DIAGNOSTICO, COORDINACIÓN Y SEGUIMIENTODE LA ESTRATEGIA CAPTURAR- ESTERILIZAR Y SOLTAR CES DE ANIMALESABANDONADOS Y EN CONDICIÓN DE CALLE DEL DISTRITO CAPITAL</t>
  </si>
  <si>
    <t>7933-4-RH-17-4-PRESTAR SERVICIOS TÉCNICOS PARA APOYAR LA EJECUCIÓN DELAS ACTIVIDADES DE INSPECCIÓN, DIAGNOSTICO, COORDINACIÓN Y SEGUIMIENTODE LA ESTRATEGIA CAPTURAR- ESTERILIZAR Y SOLTAR CES DE ANIMALESABANDONADOS Y EN CONDICIÓN DE CALLE DEL DISTRITO CAPITAL</t>
  </si>
  <si>
    <t>7933-4-RH-17-5-PRESTAR SERVICIOS TÉCNICOS PARA APOYAR LA EJECUCIÓN DELAS ACTIVIDADES DE INSPECCIÓN, DIAGNOSTICO, COORDINACIÓN Y SEGUIMIENTODE LA ESTRATEGIA CAPTURAR- ESTERILIZAR Y SOLTAR CES DE ANIMALESABANDONADOS Y EN CONDICIÓN DE CALLE DEL DISTRITO CAPITAL</t>
  </si>
  <si>
    <t>7933-4-RH-17-7-PRESTAR SERVICIOS TÉCNICOS PARA APOYAR LA EJECUCIÓN DELAS ACTIVIDADES DE INSPECCIÓN, DIAGNOSTICO, COORDINACIÓN Y SEGUIMIENTODE LA ESTRATEGIA CAPTURAR- ESTERILIZAR Y SOLTAR CES DE ANIMALESABANDONADOS Y EN CONDICIÓN DE CALLE DEL DISTRITO CAPITAL</t>
  </si>
  <si>
    <t>7933-4-RH-17-8-PRESTAR SERVICIOS TÉCNICOS PARA APOYAR LA EJECUCIÓN DELAS ACTIVIDADES DE INSPECCIÓN, DIAGNOSTICO, COORDINACIÓN Y SEGUIMIENTODE LA ESTRATEGIA CAPTURAR- ESTERILIZAR Y SOLTAR CES DE ANIMALESABANDONADOS Y EN CONDICIÓN DE CALLE DEL DISTRITO CAPITAL</t>
  </si>
  <si>
    <t>7933-4-RH-17-9-PRESTAR SERVICIOS TÉCNICOS PARA APOYAR LA EJECUCIÓN DELAS ACTIVIDADES DE INSPECCIÓN, DIAGNOSTICO, COORDINACIÓN Y SEGUIMIENTODE LA ESTRATEGIA CAPTURAR- ESTERILIZAR Y SOLTAR CES DE ANIMALESABANDONADOS Y EN CONDICIÓN DE CALLE DEL DISTRITO CAPITAL</t>
  </si>
  <si>
    <t>7933-4-RH-17-10-PRESTAR SERVICIOS TÉCNICOS PARA APOYAR LA EJECUCIÓN DELAS ACTIVIDADES DE INSPECCIÓN, DIAGNOSTICO, COORDINACIÓN Y SEGUIMIENTODE LA ESTRATEGIA CAPTURAR- ESTERILIZAR Y SOLTAR CES DE ANIMALESABANDONADOS Y EN CONDICIÓN DE CALLE DEL DISTRITO CAPITAL</t>
  </si>
  <si>
    <t>7933-1-RH-7-2-PRESTAR LOS SERVICIOS PROFESIONALES PARA LA ATENCIÓNMÉDICA DE CANINOS Y FELINOS, EN LOS PROGRAMAS DE ATENCIÓN INTEGRAL DELINSTITUTO DISTRITAL DE PROTECCIÓN Y BIENESTAR ANIMAL</t>
  </si>
  <si>
    <t>7933-1-RH-7-3-BRINDAR LOS SERVICIOS PROFESIONALES PARA GESTIONAR YDESARROLLAR ACTIVIDADES EN EL PROCESO DE LA IMPLEMENTACIÓN Y SEGUIMIENTOEN EL CUIDADO, ATENCIÓN MÉDICA DE LOS PROGRAMAS DE GESTIÓN INTEGRAL,BIENESTAR ANIMAL Y CUSTODIA EN EL DISTRITO CAPITAL.</t>
  </si>
  <si>
    <t>7933-1-RH-7-4-BRINDAR LOS SERVICIOS PROFESIONALES PARA GESTIONAR YDESARROLLAR ACTIVIDADES EN EL PROCESO DE LA IMPLEMENTACIÓN Y SEGUIMIENTOEN EL CUIDADO, ATENCIÓN MÉDICA DE LOS PROGRAMAS DE GESTIÓN INTEGRAL,BIENESTAR ANIMAL Y CUSTODIA EN EL DISTRITO CAPITAL</t>
  </si>
  <si>
    <t>7933-1-RH-7-5-BRINDAR LOS SERVICIOS PROFESIONALES PARA GESTIONAR YDESARROLLAR ACTIVIDADES EN EL PROCESO DE LA IMPLEMENTACIÓN Y SEGUIMIENTOEN EL CUIDADO, ATENCIÓN MÉDICA DE LOS PROGRAMAS DE GESTIÓN INTEGRAL,BIENESTAR ANIMAL Y CUSTODIA EN EL DISTRITO CAPITAL</t>
  </si>
  <si>
    <t>7933-1-RH-7-6-PRESTAR LOS SERVICIOS PROFESIONALESC CON RELACIÓN A LAATENCIÓN DE CANINOS Y FELINOS, DE LOS PROGRAMAS DE ATENCIÓN INTEGRAL YBIENESTAR ANIMAL DEL INSTITUTO DISTRITAL DE PROTECCIÓN Y BIENESTARANIMAL EN EL DISTRITO CAPITAL.</t>
  </si>
  <si>
    <t>7933-1-RH-7-7-BRINDAR LOS SERVICIOS PROFESIONALES PARA GESTIONAR YDESARROLLAR ACTIVIDADES EN EL PROCESO DE LA IMPLEMENTACIÓN Y SEGUIMIENTOEN EL CUIDADO, ATENCIÓN MÉDICA DE LOS PROGRAMAS DE GESTIÓN INTEGRAL,BIENESTAR ANIMAL Y CUSTODIA EN EL DISTRITO CAPITAL.</t>
  </si>
  <si>
    <t>7933-1-RH-7-9-BRINDAR LOS SERVICIOS PROFESIONALES PARA ATENCIÓN MÉDICA,VALORACIÓN, DIAGNOSTICÓ E INTERVENCIÓN QUIRÚRGICA A LOS ANIMALES QUE SEENCUENTRAN EN CUSTODIA DEL INSTITUTO DISTRITAL DE PROTECCIÓN Y BIENESTARANIMAL</t>
  </si>
  <si>
    <t>7933-1-RH-7-10-BRINDAR APOYO CON LOS SERVICIOS PROFESIONALES PARAGESTIONAR, PROCESAR Y DESARROLLAR ACTIVIDADES EN EL LABORATORIO CLINICOVETERINARIO, DE LOS PROGRAMAS DE GESTIÓN INTEGRAL, BIENESTAR ANIMAL YCUSTODIA EN EL DISTRITO CAPITAL.</t>
  </si>
  <si>
    <t>7933-1-RH-7-11-BRINDAR LOS SERVICIOS PROFESIONALES PARA GESTIONAR YDESARROLLAR ACTIVIDADES EN EL PROCESO DE LA IMPLEMENTACIÓN Y SEGUIMIENTOEN EL CUIDADO, ATENCIÓN MÉDICA DE LOS PROGRAMAS DE GESTIÓN INTEGRAL,BIENESTAR ANIMAL Y CUSTODIA EN EL DISTRITO CAPITAL.</t>
  </si>
  <si>
    <t>7933-1-RH-7-15-BRINDAR LOS SERVICIOS PROFESIONALES PARA GESTIONAR YDESARROLLAR ACTIVIDADES EN EL PROCESO DE LA IMPLEMENTACIÓN Y SEGUIMIENTOEN EL CUIDADO, ATENCIÓN MÉDICA DE LOS PROGRAMAS DE GESTIÓN INTEGRAL,BIENESTAR ANIMAL Y CUSTODIA EN EL DISTRITO CAPITAL.</t>
  </si>
  <si>
    <t>7933-1-RH-7-17-ORIENTAR, DAR SEGUIMIENTO TÉCNICO Y EJECUTAR LOSPROGRAMAS DE ATENCIÓN INTEGRAL DE LA FAUNA EN LA UNIDAD DE CUIDADOANIMAL DEL INSTITUTO DISTRITAL DE PROTECCIÓN Y BIENESTAR ANIMAl</t>
  </si>
  <si>
    <t>7933-1-RH-7-18-REALIZAR BRINDAR APOYO PROFESIONAL EN LA GESTIONINTEGRAL, CUIDADO Y ATENCIÓN MÉDICA DE LOS ANIMALES A CARGO DELINSTITUTO DISTRITAL DE PROTECCION Y BIENESTAR ANIMAL</t>
  </si>
  <si>
    <t>7933-5-RH-11-4-PRESTAR LOS SERVICIOS PROFESIONALES PARA LA EJECUCIÓN YOPERACIÓN DEL MANEJO Y CONTROL DE ANIMALES SINANTRÓPICOS Y EN LAEJECUCIÓN DEL PROGRAMA DE MANEJO DE ABEJAS COMUNES (APIS MELLIFERA) ENEL DISTRITO CAPITAL</t>
  </si>
  <si>
    <t>7933-1-RH-13-2-PRESTAR SERVICIOS PROFESIONALES COMO MÉDICO VETERINARIOPARA LA EJECUCIÓN Y SEGUIMIENTO TÉCNICO DEL PROGRAMA DE URGENCIASVETERINARIAS EN EL DISTRITO CAPITAL</t>
  </si>
  <si>
    <t>7933-1-RH-13-3-PRESTAR SERVICIOS PROFESIONALES COMO MÉDICO VETERINARIOPARA LA EJECUCIÓN Y SEGUIMIENTO TÉCNICO DEL PROGRAMA DE URGENCIASVETERINARIAS EN EL DISTRITO CAPITAL</t>
  </si>
  <si>
    <t>7933-1-RH-13-5-ESTRUCTURAR PROFESIONALMENTE LAS ACTIVIDADES DE TRÁMITE,SEGUIMIENTO, VERIFICACIÓN Y ARTICULACIÓN TÉCNICA INHERENTES AL PROGRAMADE URGENCIAS VETERINARIAS EN LA ATENCIÓN DE CANINOS Y FELINOS ATENDIDOSEN LA CIUDAD DE BOGOTÁ D.C.</t>
  </si>
  <si>
    <t>7933-1-RH-13-6-PRESTAR SERVICIOS PROFESIONALES COMO MÉDICO VETERINARIOPARA LA EJECUCIÓN Y SEGUIMIENTO TÉCNICO DEL PROGRAMA DE URGENCIASVETERINARIAS Y BRIGADAS MEDICAS EN EL DISTRITO CAPITAL</t>
  </si>
  <si>
    <t>7933-1-RH-13-7-BRINDAR APOYO EN LA GESTIÓN ADMINISTRATIVA Y SEGUIMIENTOTÉCNICO DEL PROGRAMA DE URGENCIAS VETERINARIAS EN EL DISTRITO CAPITAL</t>
  </si>
  <si>
    <t>7933-1-RH-13-8-PRESTAR SERVICIOS PROFESIONALES COMO MÉDICO VETERINARIOPARA LA EJECUCIÓN Y SEGUIMIENTO TÉCNICO DEL PROGRAMA DE URGENCIASVETERINARIAS EN EL DISTRITO CAPITAL</t>
  </si>
  <si>
    <t>7933-1-RH-13-9-PRESTAR SERVICIOS PROFESIONALES COMO MÉDICO VETERINARIOPARA LA EJECUCIÓN Y SEGUIMIENTO TÉCNICO DEL PROGRAMA DE URGENCIASVETERINARIAS EN EL DISTRITO CAPITAL</t>
  </si>
  <si>
    <t>7933-1-RH-3-1-OFRECER LOS SERVICIOS PROFESIONALES REQUERIDOS PARAEJECUTAR EL PROGRAMA DE COMPORTAMIENTO, INCLUYENDO LA REHABILITACIÓNCONDUCTUAL Y EL ENRIQUECIMIENTO AMBIENTAL DE LOS ANIMALES</t>
  </si>
  <si>
    <t>7933-1-RH-4-18-OFRECER ASISTENCIA EN LAS TAREAS DIARIAS DE CUIDADO,ALIMENTACIÓN, MANEJO, BIENESTAR Y ASEO DE LOS ANIMALES ALOJADOS EN LAUNIDAD DE CUIDADO ANIMAL, ASÍ COMO PROPORCIONAR APOYO EN LAPLANIFICACIÓN DE DIETAS Y EL SEGUIMIENTO DEL PESO DE LOS MISMOS.</t>
  </si>
  <si>
    <t>7933-1-RH-3-3-PROVEER APOYO PROFESIONAL DURANTE LA IMPLEMENTACIÓN DELPROGRAMA DE COMPORTAMIENTO Y ENRIQUECIMIENTO AMBIENTAL</t>
  </si>
  <si>
    <t>7933-1-RH-3-4-OFRECER LOS SERVICIOS PROFESIONALES REQUERIDOS PARAEJECUTAR EL PROGRAMA DE COMPORTAMIENTO, INCLUYENDO LA REHABILITACIÓNCONDUCTUAL Y EL ENRIQUECIMIENTO AMBIENTAL DE LOS ANIMALES.</t>
  </si>
  <si>
    <t>7933-1-RH-3-5-OFRECER LOS SERVICIOS PROFESIONALES REQUERIDOS PARAEJECUTAR EL PROGRAMA DE COMPORTAMIENTO, INCLUYENDO LA REHABILITACIÓNCONDUCTUAL Y EL ENRIQUECIMIENTO AMBIENTAL DE LOS ANIMALES.</t>
  </si>
  <si>
    <t>7933-1-RH-3-6-BRINDAR LOS SERVICIOS PROFESIONALES QUE SE REQUIERAN EN LAGESTIÓN, IMPLEMENTACIÓN, EJECUCIÓN Y SEGUIMIENTO TÉCNICO DEL EQUIPO DECOMPORTAMIENTO PARA LOS ANIMALES ALBERGADOS EN LA UNIDAD DE CUIDADOANIMAL</t>
  </si>
  <si>
    <t>7933-1-RH-3-7-OFRECER LOS SERVICIOS PROFESIONALES REQUERIDOS PARAEJECUTAR EL PROGRAMA DE COMPORTAMIENTO, INCLUYENDO LA REHABILITACIÓNCONDUCTUAL Y EL ENRIQUECIMIENTO AMBIENTAL DE LOS ANIMALES</t>
  </si>
  <si>
    <t>7933-1-RH-3-8-BRINDAR APOYO EN LAS VARIADAS TAREAS DEL EQUIPO DECOMPORTAMIENTO Y ENRIQUECIMIENTO AMBIENTAL.</t>
  </si>
  <si>
    <t>7933-1-RH-4-1-OFRECER ASISTENCIA EN LAS TAREAS DIARIAS DE CUIDADO,ALIMENTACIÓN, MANEJO, BIENESTAR Y ASEO DE LOS ANIMALES ALOJADOS EN LAUNIDAD DE CUIDADO ANIMAL, ASÍ COMO PROPORCIONAR APOYO EN LAPLANIFICACIÓN DE DIETAS Y EL SEGUIMIENTO DEL PESO DE LOS MISMOS.</t>
  </si>
  <si>
    <t>7933-1-RH-4-6-OFRECER ASISTENCIA EN LAS TAREAS DIARIAS DE CUIDADO,ALIMENTACIÓN, MANEJO, BIENESTAR Y ASEO DE LOS ANIMALES ALOJADOS EN LAUNIDAD DE CUIDADO ANIMAL, ASÍ COMO PROPORCIONAR APOYO EN LAPLANIFICACIÓN DE DIETAS Y EL SEGUIMIENTO DEL PESO DE LOS MISMOS.</t>
  </si>
  <si>
    <t>7933-1-RH-4-7-OFRECER ASISTENCIA EN LAS TAREAS DIARIAS DE CUIDADO,ALIMENTACIÓN, MANEJO, BIENESTAR Y ASEO DE LOS ANIMALES ALOJADOS EN LAUNIDAD DE CUIDADO ANIMAL, ASÍ COMO PROPORCIONAR APOYO EN LAPLANIFICACIÓN DE DIETAS Y EL SEGUIMIENTO DEL PESO DE LOS MISMOS</t>
  </si>
  <si>
    <t>7933-1-RH-4-10-OFRECER ASISTENCIA EN LAS TAREAS DIARIAS DE CUIDADO,ALIMENTACIÓN, MANEJO, BIENESTAR Y ASEO DE LOS ANIMALES ALOJADOS EN LAUNIDAD DE CUIDADO ANIMAL, ASÍ COMO PROPORCIONAR APOYO EN LAPLANIFICACIÓN DE DIETAS Y EL SEGUIMIENTO DEL PESO DE LOS MISMOS.</t>
  </si>
  <si>
    <t>7933-1-RH-4-11-OFRECER ASISTENCIA EN LAS TAREAS DIARIAS DE CUIDADO,ALIMENTACIÓN, MANEJO, BIENESTAR Y ASEO DE LOS ANIMALES ALOJADOS EN LAUNIDAD DE CUIDADO ANIMAL, ASÍ COMO PROPORCIONAR APOYO EN LAPLANIFICACIÓN DE DIETAS Y EL SEGUIMIENTO DEL PESO DE LOS MISMOS.</t>
  </si>
  <si>
    <t>7933-1-RH-4-13-OFRECER ASISTENCIA EN LAS TAREAS DIARIAS DE CUIDADO,ALIMENTACIÓN, MANEJO, BIENESTAR Y ASEO DE LOS ANIMALES ALOJADOS EN LAUNIDAD DE CUIDADO ANIMAL, ASÍ COMO PROPORCIONAR APOYO EN LAPLANIFICACIÓN DE DIETAS Y EL SEGUIMIENTO DEL PESO DE LOS MISMOS.</t>
  </si>
  <si>
    <t>7933-1-RH-4-15-OFRECER ASISTENCIA EN LAS TAREAS DIARIAS DE CUIDADO,ALIMENTACIÓN, MANEJO, BIENESTAR Y ASEO DE LOS ANIMALES ALOJADOS EN LAUNIDAD DE CUIDADO ANIMAL, ASÍ COMO PROPORCIONAR APOYO EN LAPLANIFICACIÓN DE DIETAS Y EL SEGUIMIENTO DEL PESO DE LOS MISMOS.</t>
  </si>
  <si>
    <t>7933-1-RH-4-17-OFRECER ASISTENCIA EN LAS TAREAS DIARIAS DE CUIDADO,ALIMENTACIÓN, MANEJO, BIENESTAR Y ASEO DE LOS ANIMALES ALOJADOS EN LAUNIDAD DE CUIDADO ANIMAL, ASÍ COMO PROPORCIONAR APOYO EN LAPLANIFICACIÓN DE DIETAS Y EL SEGUIMIENTO DEL PESO DE LOS MISMOS.</t>
  </si>
  <si>
    <t>7933-1-RH-4-20-OFRECER ASISTENCIA EN LAS TAREAS DIARIAS DE CUIDADO,ALIMENTACIÓN, MANEJO, BIENESTAR Y ASEO DE LOS ANIMALES ALOJADOS EN LAUNIDAD DE CUIDADO ANIMAL, ASÍ COMO PROPORCIONAR APOYO EN LAPLANIFICACIÓN DE DIETAS Y EL SEGUIMIENTO DEL PESO DE LOS MISMOS.</t>
  </si>
  <si>
    <t>7933-1-RH-4-23-OFRECER ASISTENCIA EN LAS TAREAS DIARIAS DE CUIDADO,ALIMENTACIÓN, MANEJO, BIENESTAR Y ASEO DE LOS ANIMALES ALOJADOS EN LAUNIDAD DE CUIDADO ANIMAL, ASÍ COMO PROPORCIONAR APOYO EN LAPLANIFICACIÓN DE DIETAS Y EL SEGUIMIENTO DEL PESO DE LOS MISMOS.</t>
  </si>
  <si>
    <t>7933-1-RH-4-21-OFRECER ASISTENCIA EN LAS TAREAS DIARIAS DE CUIDADO,ALIMENTACIÓN, MANEJO, BIENESTAR Y ASEO DE LOS ANIMALES ALOJADOS EN LAUNIDAD DE CUIDADO ANIMAL, ASÍ COMO PROPORCIONAR APOYO EN LAPLANIFICACIÓN DE DIETAS Y EL SEGUIMIENTO DEL PESO DE LOS MISMOS.</t>
  </si>
  <si>
    <t>7933-1-RH-4-24-OFRECER ASISTENCIA EN LAS TAREAS DIARIAS DE CUIDADO,ALIMENTACIÓN, MANEJO, BIENESTAR Y ASEO DE LOS ANIMALES ALOJADOS EN LAUNIDAD DE CUIDADO ANIMAL, ASÍ COMO PROPORCIONAR APOYO EN LAPLANIFICACIÓN DE DIETAS Y EL SEGUIMIENTO DEL PESO DE LOS MISMOS</t>
  </si>
  <si>
    <t>7933-1-RH-4-26-OFRECER ASISTENCIA EN LAS TAREAS DIARIAS DE CUIDADO,ALIMENTACIÓN, MANEJO, BIENESTAR Y ASEO DE LOS ANIMALES ALOJADOS EN LAUNIDAD DE CUIDADO ANIMAL, ASÍ COMO PROPORCIONAR APOYO EN LAPLANIFICACIÓN DE DIETAS Y EL SEGUIMIENTO DEL PESO DE LOS MISMOS</t>
  </si>
  <si>
    <t>7933-1-RH-1-2-BRINDAR APOYO PROFESIONAL PARA LA IMPLEMENTACIÓN,SEGUIMIENTO Y CONTROL DE LA EJECUCIÓN FISICA DEL PROYECTO DE INVERSIÓNADSCRITO A LA SUBDIRECCIÓN DE ATENCIÓN A LA FAUNA A TRAVES DE SUSPROGRAMAS EN EL DISTRITO CAPITAL.</t>
  </si>
  <si>
    <t>7933-1-RH-1-3-PRESTAR SERVICIOS PROFESIONALES PARA APOYAR LASACTIVIDADES FINANCIERAS DE SEGUIMIENTO REQUERIDAS EN LA SUBDIRECCIÓN DEATENCIÓN A LA FAUNA</t>
  </si>
  <si>
    <t>7933-1-RH-1-4-PRESTACION DE SERVICIOS PROFESIONALES ADMINISTRATIVOSINTEGRANDO LA GESTION DE LOS SDQS DE LA SUBDIRECCION DE ATENCION ALAFAUNA, SIENDO EL ENLACE CON ATENCION AL CIUDADANO DEL IDPYBA.</t>
  </si>
  <si>
    <t>7933-1-RH-1-5-PRESTACIÓN SERVICIOS PROFESIONALES PARA ORIENTAR,ACOMPAÑAR Y REALIZAR SEGUIMIENTO JURÍDICO A LOS ASUNTOS A CARGO DE LASUBDIRECCIÓN DE ATENCIÓN A LA FAUNA</t>
  </si>
  <si>
    <t>7933-1-RH-1-6-PRESTAR LOS SERVICIOS PROFESIONALES ESPECIALIZADOS PARAORIENTAR TÉCNICAMENTE A LOS PROGRAMAS DE LA SUBDIRECCIÓN DE ATENCIÓN ALA FAUNA EN LAS ACTIVIDADES QUE SEAN REQUERIDAS PARA LA IMPLEMENTACION EEL DISTRITO CAPITAL</t>
  </si>
  <si>
    <t>7933-1-RH-1-7-BRINDAR LOS SERVICIOS TÉCNICOS EN LA GESTIÓN, SEGUIMIENTOY DESARROLLO DE LOS TRAMITES PRECONTRACTUALES Y CONTRACTUALES QUE SEREQUIERAN EN LA SUBDIRECCIÓN DE ATENCIÓN A LA FAUNA DEL INSITUTO DEPROTECCION Y BIENESTAR ANIMAL</t>
  </si>
  <si>
    <t>7933-1-RH-1-8-BRINDAR LOS SERVICIOS PROFESIONALES DE ASISTENCIA JURÍDICAQUE SE REQUIERAN EN LA SUBDIRECCIÓN DE ATENCIÓN A LA FAUNA.</t>
  </si>
  <si>
    <t>7933-1-RH-1-9-PRESTACIÓN DE SERVICIOS PROFESIONALES PARA ADELANTAR LOSPROCESOS CONTRACTUALES DE LOS PROGRAMAS ADELANTADOS EN LA SUBDIRECCIÓNDE ATENCIÓN A LA FAUNA EN SUS DISTINTAS MODALIDADES Y ETAPAS PROCESALES</t>
  </si>
  <si>
    <t>7933-1-RH-1-10-PRESTAR LOS SERVICIOS DE APOYO A LA GESTION EN LOSTRAMITES ADMINISTRATIVOS Y OPERATIVOS DE LOS SDQS QUE SON DE COMPETENCIADE LA SUBDIRECCION DE ATENCION A LA FAUNA</t>
  </si>
  <si>
    <t>7933-1-RH-20-2-OFRECER ASISTENCIA TÉCNICA PARA AYUDAR EN LA ELABORACIÓNDE DIETAS Y EN EL SEGUIMIENTO DEL PROGRAMA DE NUTRICIÓN DENTRO DELSISTEMA DE CUSTODIA DEL IDPYBA.</t>
  </si>
  <si>
    <t>7933-4-RH-21-2-PRESTAR SERVICIO PROFESIONAL MEDICO VETERINARIO EN ELINSTITUTO DISTRITAL DE PROTECCIÓN Y BIENESTAR ANIMAL-IDPYBA EN ELCONTROL PREOPERATORIO DEL PROGRAMA DE ESTERILIZACIONES EJECUTADO EN LAUNIDAD DE CUIDADO ANIMAL</t>
  </si>
  <si>
    <t>7933-4-RH-21-5-PRESTAR LOS SERVICIOS DE APOYO TECNICO EN EL INSTITUTODISTRITAL DE PROTECCIÓN Y BIENESTAR ANIMAL-IDPYBA EN EL PUNTO FIJO DEESTERILIZACIONES DE LA UNIDAD DE CUIDADO ANIMAL</t>
  </si>
  <si>
    <t>7933-4-RH-21-6-PRESTAR SERVICIO PROFESIONAL MEDICO VETERINARIO EN ELINSTITUTO DISTRITAL DE PROTECCIÓN Y BIENESTAR ANIMAL-IDPYBA EN ELCONTROL POSTOPERATORIO DEL PROGRAMA DE ESTERILIZACIONES DE LA UNIDAD DECUIDADO ANIMAL</t>
  </si>
  <si>
    <t>7933-4-RH-21-7-PRESTAR SERVICIO PROFESIONAL MEDICO VETERINARIO EN ELINSTITUTO DISTRITAL DE PROTECCIÓN Y BIENESTAR ANIMAL-IDPYBA EN ELCONTROL PREOPERATORIO DEL PROGRAMA DE ESTERILIZACIONES EJECUTADO EN LAUNIDAD DE CUIDADO ANIMAL</t>
  </si>
  <si>
    <t>7933-4-RH-21-8-PRESTAR LOS SERVICIOS DE APOYO TECNICO EN EL INSTITUTODISTRITAL DE PROTECCIÓN Y BIENESTAR ANIMAL-IDPYBA EN EL PUNTO FIJO DEESTERILIZACIONES DE LA UNIDAD DE CUIDADO ANIMAL</t>
  </si>
  <si>
    <t>7933-4-RH-21-9-PRESTAR SERVICIO PROFESIONAL MEDICO VETERINARIO EN ELINSTITUTO DISTRITAL DE PROTECCIÓN Y BIENESTAR ANIMAL-IDPYBA, PARAREALIZAR LOS PROCEDIMIENTOS QUIRURGICOS Y DE ANESTESIA REQUERIDOS ELPUNTO FIJO DE ESTERILIZACIONES DE LA UNIDAD DE CUIDADO ANIMAL</t>
  </si>
  <si>
    <t>7933-4-RH-21-11-PRESTAR SERVICIO PROFESIONAL MEDICO VETERINARIO PARA LAATENCION,VALORACION, SEGUIMIENTO Y MANEJO ANESTESICO, APOYO EN LAREALIZACION DE LOS PROCEDIMIENTOS QUIRURGICOS EN EL PUNTO FIJO DEESTERILIZACIONES DE LA UNIDAD DE CUIDADO ANIMAL</t>
  </si>
  <si>
    <t>7933-4-RH-21-1-PRESTAR SERVICIO PROFESIONAL PARA A POYAR AL INSTITUTODISTRITAL DE PROTECCIÓN Y BIENESTAR ANIMAL-IDPYBA EN LA OPERATIVIDAD DELPUNTO FIJO DE ESTERILIZACONES DE LA UNIDAD DE CUIDADO ANIMAL</t>
  </si>
  <si>
    <t>7933-1-BS-15-14-AHORRO DEL 10% PARA REDUCCIÓN DEL GASTO EN CONTRATOS DEPRESTACIÓN DE SERVICIOS PROFESIONALES Y DE APOYO A LA GESTIÓNENCUMPLDEL ARTÍCULO 6 DEL DECRETO 062 DE 2024 REEMPLAZA CDP 469-2024,498-2024 499-2024,500-2024,501-2024,502-2024,503-2024,504-2024,505-2024,506-2024,-2024,509-2024,510-2024,511-2024,512-2024,513-2024,514-2024,515-2024,5162024,520-2024,521-2024,522-2024,523-2024 Y 524-2024</t>
  </si>
  <si>
    <t>7933-2-BS-15-32-AHORRO DEL 10% PARA REDUCCIÓN DEL GASTO EN CONTRATOSDEPDE SERVICIOS PROFESIONALES Y DE APOYO A LA GESTIÓN ENCUMPLIMIENTO ODEL ARTÍCULO 6 DEL DECRETO 062 DE 2024 REEMPLAZA CDP 469-2024,498-202499-2024,500-2024,501-2024,502-2024,503-2024,504-2024,505-20 24,506-2024,2024,509-2024,510-2024,511-2024,512-2024,513-2024,514-2024,515-2024,516-517-2024,518-2024,519-2024,520-2024,521-2024,522-2024,523-2024 Y 524-202</t>
  </si>
  <si>
    <t>7933-1-BS-15-15-AHORRO DEL 10% PARA REDUCCIÓN DEL GASTO EN CONTRATOS DESTACIÓN DE SERVICIOS PROFESIONALES Y DE APOYO A LA GESTIÓNENCUMPLIMIENARTÍCULO 6 DEL DECRETO 062 DE 2024 REEMPLAZA CDP 469-2024,498-2024,\ 499-2024,500-2024,501-2024,502-2024,503-2024,504-2024,505-2024,506-2024,509-2024,510-2024,511-2024,512-2024,513-2024,514-2024,515-20 24,516 2024,517-2024,518-2024,519-2024,520-2024,521-2024,522-2024,523-2024 Y 52</t>
  </si>
  <si>
    <t>7933-4-BS-15-51-AHORRO DEL 10% PARA REDUCCIÓN DEL GASTO EN CONTRATOSDEPRESTACIÓN DE SERVICIOS PROFESIONALES Y DE APOYO A GESTIÓNENCUMPLIMIENTO DEL ARTÍCULO 6 DEL DECRETO 062 DE 2024 REEMPLAZA CDP469-2024, 498-2024, 499-2024,500-2024,501-2024,502-2024,50507-2024,508-2024,509-2024,510-2024,511-2024,512-2024,513-20 24,514-2024,-2024,517-2024,518-2024,519-2024,520-2024,521-2024,522-2024, 523-2024</t>
  </si>
  <si>
    <t>7933-1-BS-15-17-AHORRO DEL 10% PARA REDUCCIÓN DEL GASTO EN CONTRATOSDEPRESTACIÓN DE SERVICIOS PROFESIONALES Y DE APOYO A LA GESTIÓNENCUMPLIARTÍCULO 6 DEL DECRETO 062 DE 2024 REEMPLAZA CDP 469-2024, 498-2024,\n 499-2024,500-2024,501-2024,502-2024,503-2024,504-2024,505-2024,506-2024,507-2024,508-2024,509-2024,510-2024,511-2024,512-2024,515-2024,516-2024,517-2024,518-2024,519-2024,520-2024,521-20 24,522-2024,</t>
  </si>
  <si>
    <t>7933-1-BS-15-16-AHORRO DEL 10% PARA REDUCCIÓN DEL GASTO EN CONTRATOSDEPRESTACIÓN DE SERVICIOS PROFESIONALES Y DE APOYO A LA GESTIÓNENCUMPLIDEL ARTÍCULO 6 DEL DECRETO 062 DE 2024 REEMPLAZA CDP 469-2024,498-2024,500-2024,501-2024,502-2024,503-2024,504-2024,505-2024,506-2024, 507-2024,508-2024,509-2024,510-2024,511-2024,512-2024,513-2024,5142024,515-2024,516-2024,517-2024,518-2024, 519-2024,520-2024,521-2024,522-2024,523-2024 Y 524-2024</t>
  </si>
  <si>
    <t>7933-2-BS-15-31-AHORRO DEL 10% PARA REDUCCIÓN DEL GASTO EN CONTRATOSDEPDEPRESTACIÓN DE SERVICIOS PROFESIONALES Y DE APOYO A LA GESTIÓNENCUMPLIDE 2024 REEMPLAZA CDP 469-2024, 498-2024 499-2024,500-2024,501-2024,502-2024,503-2024,504-2024,505-2024,506-2024,509-2024,510-2024,511-2024,512-2024,513-2024,514-2024,515-20 24,516-2024,,517-2024,518-2024,519-2024,520-2024,521-2024,522-2024,523-2 024 Y 524-20</t>
  </si>
  <si>
    <t>7933-1-BS-15-14-AHORRO DEL 10% PARA REDUCCIÓN DEL GASTO EN CONTRATOSDEPRESTACIÓN DE SERVICIOS PROFESIONALES Y DE APOYO A LA GESTIÓNENCUMPLIDEL ARTÍCULO 6 DEL DECRETO 062 DE 2024 REEMPLAZA CDP 469-2024,498-2024,499-2024,500-2024,501-2024,502-2024,503-2024,504-2024,505-20 24,506-2024,2024,509-2024,510-2024,511-2024,512-2024,513-2024,514-2024,515-2024,516-2024,517-2024,518-2024,519-2024,520-2024,521-2024,522-2024,523-2024 Y 52</t>
  </si>
  <si>
    <t>7933-4-BS-15-53--PRESTACIÓN DEL SERVICIO DE ESTERILIZACIÓN CANINA YFELINA PARA HOGARES ESTRATOS 1,2 Y 3 ANIMALES, ANIMALES ABANDONADOS YENHABITABILIDAD DE CALLE EN EL DISTRITO CAPITAL - REEMPLAZA CDP NO. 548DE2024 - ARMONIZACIÓN PRESUPUESTAL - VA-Recursos distrito -O2301160234000O23011602340000007551 Servicio para la atención deanimales en condiciónde vulnerabilidad a través de los programas delIDPYBA en Bogotá - Amparo de 3234516819</t>
  </si>
  <si>
    <t>7933-3-BS-15-37-AUNAR ESFUERZOS FÍSICOS, LÓGISTICOS, HUMANOS,ADMINISTRATÉCNICOS Y FINANCIEROS PARA PRESTAR EL SERVICIO DE ATENCIÓNMEDICA VETERPARA PALOMAS Y ABEJAS APIS MELLIFERA EN DEL D.C. - REEMPLAZACDP NO. 696 DE 2024 - ARMONIZACIÓN PRESUPUESTAL - O23011602340000007551Servicio para la atención de animales en condición de vulnerabilidad através de los programas del IDPYBA en Bogotá - 1-100-F001 VA-Recursosdistrito</t>
  </si>
  <si>
    <t>7933-1-RH-12-2-PROPORCIONAR ASISTENCIA TÉCNICA PARA LLEVAR A CABO LASACTIVIDADES NECESARIAS PARA GARANTIZAR EL CORRECTO FUNCIONAMIENTO DELPROGRAMA DE ADOPCIONES Y HOGARES DE PASO DEL INSTITUTO DISTRITAL DEPROTECCIÓN Y BIENESTAR ANIMAL.</t>
  </si>
  <si>
    <t>7933-1-RH-12-9-PROPORCIONAR LOS SERVICIOS TÉCNICOS NECESARIOS PARALLEVAR A CABO LAS ACTIVIDADES ESTABLECIDAS Y ASEGURAR EL ADECUADOFUNCIONAMIENTO DEL PROGRAMA DE ADOPCIONES Y HOGARES DE PASO DELINSTITUTO DISTRITAL DE PROTECCIÓN Y BIENESTAR ANIMAL.</t>
  </si>
  <si>
    <t>7933-3-RH-9-1-GESTIONAR, SUMINISTRAR INFORMACIÓN Y EMITIR RESPUESTADENTRO DEL MARCO DE LA PROTECCIÓN Y BIENESTAR ANIMAL, A LAS SOLICITUDESDE ATENCIÓN A DENUNCIAS DE MALTRATO ANIMAL, URGENCIAS Y EMERGENCIASVETERINARIAS, PRESENTADAS POR LA CIUDADANÍA</t>
  </si>
  <si>
    <t>7933-3-RH-9-3-GESTIONAR,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</si>
  <si>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7933-3-RH-9-7-GESTIONAR,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</si>
  <si>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7933-3-RH-9-11-GESTIONAR,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</si>
  <si>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7933-4-RH-16-1-PRESTAR SERVICIO PROFESIONAL PARA APOYAR AL INSTITUTODISTRITAL DE PROTECCIÓN Y BIENESTAR ANIMAL-IDPYBA EN LA GESTIONOPERATIVA Y TECNICA EN LA ZONA ASIGNADA DEL PROGRAMA DE ESTERILIZACIONESDE CANINOS Y FELINOS DE HOGARES ESTRATO 1, 2 Y 3</t>
  </si>
  <si>
    <t>7933-4-RH-16-3-PRESTAR SERVICIO PROFESIONAL PARA APOYARADMINISTRATIVAMENTE AL INSTITUTO DISTRITAL DE PROTECCIÓN Y BIENESTARANIMAL-IDPYBA EN EL PROGRAMA DE ESTERILIZACIONES DE CANINOS Y FELINOS</t>
  </si>
  <si>
    <t>7933-4-RH-16-4-PRESTAR SERVICIO PROFESIONAL PARA APOYAR AL INSTITUTODISTRITAL DE PROTECCIÓN Y BIENESTAR ANIMAL-IDPYBA EN LA GESTIONOPERATIVA Y TECNICA EN LA ZONA ASIGNADA DEL PROGRAMA DE ESTERILIZACIONESDE CANINOS Y FELINOS DE HOGARES ESTRATO 1, 2 Y 3</t>
  </si>
  <si>
    <t>7933-4-RH-16-6-PRESTAR SERVICIO PROFESIONAL PARA APOYAR AL INSTITUTODISTRITAL DE PROTECCIÓN Y BIENESTAR ANIMAL-IDPYBA EN LA GESTIONOPERATIVA Y TECNICA EN LA ZONA ASIGNADA DEL PROGRAMA DE ESTERILIZACIONESDE CANINOS Y FELINOS DE HOGARES ESTRATO 1, 2 Y 3</t>
  </si>
  <si>
    <t>7933-4-RH-16-7-PRESTAR SERVICIO PROFESIONAL PARA APOYAR AL INSTITUTODISTRITAL DE PROTECCIÓN Y BIENESTAR ANIMAL-IDPYBA EN LA GESTIONOPERATIVA Y TECNICA EN LA ZONA ASIGNADA DEL PROGRAMA DE ESTERILIZACIONESDE CANINOS Y FELINOS DE HOGARES ESTRATO 1, 2 Y 3</t>
  </si>
  <si>
    <t>7933-4-RH-17-6-PRESTAR SERVICIOS PROFESIONALES PARA EL FORTALECIMIENTODE INSPECCIÓN, DIAGNOSTICO, COORDINACIÓN Y SEGUIMIENTO DE LA ESTRATEGIACAPTURA - ESTERILIZA Y SUELTA CES DE LOS ANIMALES ABANDONADOS Y ENCONDICIÓN DE CALLE DEL DISTRITO CAPITAL</t>
  </si>
  <si>
    <t>7933-4-RH-17-11-PRESTAR LOS SERVICIOS PARA BRINDAR APOYO ADMINISTRATIVO,LOGÍSTICO Y OPERATIVO EN LAS ACTIVIDADES QUE SE DESARROLLEN EN LAESTRATEGIA CAPTURAR - ESTERILIZAR Y SOLTAR DE ANIMALES ABANDONADOS Y ENCONDICIÓN DE CALLE DEL DISTRITO CAPITAL</t>
  </si>
  <si>
    <t>7933-4-RH-17-12-PRESTAR LOS SERVICIOS PARA BRINDAR APOYO ADMINISTRATIVO,LOGÍSTICO Y OPERATIVO EN LAS ACTIVIDADES QUE SE DESARROLLEN EN LAESTRATEGIA CAPTURAR - ESTERILIZAR Y SOLTAR DE ANIMALES ABANDONADOS Y ENCONDICIÓN DE CALLE DEL DISTRITO CAPITAL</t>
  </si>
  <si>
    <t>7933-4-RH-17-13-PRESTAR LOS SERVICIOS PARA BRINDAR APOYO ADMINISTRATIVO,LOGÍSTICO Y OPERATIVO EN LAS ACTIVIDADES QUE SE DESARROLLEN EN LAESTRATEGIA CAPTURAR - ESTERILIZAR Y SOLTAR DE ANIMALES ABANDONADOS Y ENCONDICIÓN DE CALLE DEL DISTRITO CAPITAL</t>
  </si>
  <si>
    <t>7933-4-RH-17-14-PRESTAR LOS SERVICIOS PARA BRINDAR APOYO ADMINISTRATIVO,LOGÍSTICO Y OPERATIVO EN LAS ACTIVIDADES QUE SE DESARROLLEN EN LAESTRATEGIA CAPTURAR - ESTERILIZAR Y SOLTAR DE ANIMALES ABANDONADOS Y ENCONDICIÓN DE CALLE DEL DISTRITO CAPITAL</t>
  </si>
  <si>
    <t>7933-4-RH-17-15-PRESTAR SERVICIOS TÉCNICOS PARA APOYAR LA EJECUCIÓN DELAS ACTIVIDADES DE INSPECCIÓN, DIAGNOSTICO, COORDINACIÓN Y SEGUIMIENTODE LA ESTRATEGIA CAPTURAR- ESTERILIZAR Y SOLTAR CES DE ANIMALESABANDONADOS Y EN CONDICIÓN DE CALLE DEL DISTRITO CAPITAL</t>
  </si>
  <si>
    <t>7933-1-RH-7-1-BRINDAR APOYO EN LOS SERVICIOS PROFESIONALES PARADESARROLLAR Y EJECUTAR TÉCNICAMENTE LAS ACTIVIDADES DE SEGUIMIENTO YCONTROL CON RELACIÓN A LA CUSTODIA EN LA ATENCIÓN DE LOS ANIMALES BAJOEL CUIDADO DEL INSTITUTO DISTRITAL DE PROTECCIÓN Y BIENESTAR ANIMAL</t>
  </si>
  <si>
    <t>7933-1-RH-7-8-BRINDAR LOS SERVICIOS PROFESIONALES PARA GESTIONAR YDESARROLLAR ACTIVIDADES EN EL PROCESO DE LA IMPLEMENTACIÓN Y SEGUIMIENTOEN EL CUIDADO, ATENCIÓN MÉDICA DE LOS PROGRAMAS DE GESTIÓN INTEGRAL,BIENESTAR ANIMAL Y CUSTODIA EN EL DISTRITO CAPITAL.</t>
  </si>
  <si>
    <t>7933-1-RH-7-12-PRESTAR LOS SERVICIOS PROFESIONALES EN LA IMPLEMENTACIÓN, DESARROLLO Y SEGUIMIENTO DE LOS PROGRAMAS DE GESTIÓN INTEGRAL,CUSTODIA Y BIENESTAR ANIMAL EN EL DISTRITO CAPITAL</t>
  </si>
  <si>
    <t>7933-1-RH-7-13-BRINDAR LOS SERVICIOS PROFESIONALES EN LA GESTIÓN YEJECUCIÓN DEL PROGRAMA DE CUSTODIA EN EL DISTRITO CAPITAL.</t>
  </si>
  <si>
    <t>7933-1-RH-7-14-BRINDAR LOS SERVICIOS PROFESIONALES EN LA GESTIÓN YEJECUCIÓN DEL PROGRAMA DE CUSTODIA EN EL DISTRITO CAPITAL</t>
  </si>
  <si>
    <t>7933-1-RH-7-16-BRINDAR LOS SERVICIOS PROFESIONALES QUE SE REQUIERAN ENLA GESTIÓN, IMPLEMENTACIÓN, EJECUCIÓN Y SEGUIMIENTO TÉCNICO DEL EQUIPOMÉDICO QUE ATIENDE LOS ANIMALES ALBERGADOS EN LA UNIDAD DE CUIDADOANIMAL</t>
  </si>
  <si>
    <t>7933-5-RH-11-1-BRINDAR LOS SERVICIOS PROFESIONALES COMO MÉDICOVETERINARIO PARA ORIENTAR, ARTICULAR, DESARROLLAR E IMPLEMENTARTÉCNICAMENTE LAS ACTIVIDADES NECESARIAS PARA EL MANEO Y CONTROL DEANIMALES SINANTRÓPICOS EN EN DISTRITO CAPITAL</t>
  </si>
  <si>
    <t>7933-5-RH-11-2-PRESTAR LOS SERVICIOS PROFESIONALES EN LA EJECUCIÓN YOPERACIÓN DEL MANEJO CONTROL DE ANIMALES SINANTRÓPICOS EN EL DISTRITOCAPITAL</t>
  </si>
  <si>
    <t>7933-5-RH-11-3-PRESTAR LOS SERVICIOS PROFESIONALES EN LA EJECUCIÓN YOPERACIÓN DEL MANEJO CONTROL DE ANIMALES SINANTRÓPICOS EN EL DISTRITOCAPITAL.</t>
  </si>
  <si>
    <t>7933-1-RH-13-1-PRESTAR SERVICIOS PROFESIONALES COMO MÉDICO VETERINARIOPARA LA EJECUCIÓN Y SEGUIMIENTO TÉCNICO DEL PROGRAMA DE URGENCIASVETERINARIAS Y BRIGADAS MEDICAS EN EL DISTRITO CAPITAL</t>
  </si>
  <si>
    <t>7933-1-RH-13-4-BRINDAR APOYO EN LA CONDUCCIÓN DE VEHÍCULOSINSTITUCIONALES PARA LOS PROGRAMAS DE URGENCIAS VETERINARIAS Y BRIGADASMÉDICAS DEL INSTITUTO DISTRITAL DE PROTECCIÓN Y BIENESTAR ANIMAL</t>
  </si>
  <si>
    <t>7933-1-RH-13-10-BRINDAR APOYO EN LA CONDUCCIÓN DE VEHÍCULOSINSTITUCIONALES PARA LOS PROGRAMAS DE URGENCIAS VETERINARIAS Y BRIGADASMÉDICAS DEL INSTITUTO DISTRITAL DE PROTECCIÓN Y BIENESTAR ANIMAL</t>
  </si>
  <si>
    <t>7933-1-RH-4-4-OFRECER ASISTENCIA EN LAS TAREAS DIARIAS DE CUIDADO,ALIMENTACIÓN, MANEJO, BIENESTAR Y ASEO DE LOS ANIMALES ALOJADOS EN LAUNIDAD DE CUIDADO ANIMAL, ASÍ COMO PROPORCIONAR APOYO EN LAPLANIFICACIÓN DE DIETAS Y EL SEGUIMIENTO DEL PESO DE LOS MISMOS.</t>
  </si>
  <si>
    <t>7933-1-RH-3-9-OFRECER LOS SERVICIOS PROFESIONALES REQUERIDOS PARAEJECUTAR EL PROGRAMA DE COMPORTAMIENTO, INCLUYENDO LA REHABILITACIÓNCONDUCTUAL Y EL ENRIQUECIMIENTO AMBIENTAL DE LOS ANIMALES.</t>
  </si>
  <si>
    <t>7933-1-RH-3-10-BRINDAR APOYO EN LAS VARIADAS TAREAS DEL EQUIPO DECOMPORTAMIENTO Y ENRIQUECIMIENTO AMBIENTAL.</t>
  </si>
  <si>
    <t>7933-1-RH-4-8-OFRECER ASISTENCIA EN LAS TAREAS DIARIAS DE CUIDADO,ALIMENTACIÓN, MANEJO, BIENESTAR Y ASEO DE LOS ANIMALES ALOJADOS EN LAUNIDAD DE CUIDADO ANIMAL, ASÍ COMO PROPORCIONAR APOYO EN LAPLANIFICACIÓN DE DIETAS Y EL SEGUIMIENTO DEL PESO DE LOS MISMOS.</t>
  </si>
  <si>
    <t>7933-1-RH-4-9-OFRECER ASISTENCIA EN LAS TAREAS DIARIAS DE CUIDADO,ALIMENTACIÓN, MANEJO, BIENESTAR Y ASEO DE LOS ANIMALES ALOJADOS EN LAUNIDAD DE CUIDADO ANIMAL, ASÍ COMO PROPORCIONAR APOYO EN LAPLANIFICACIÓN DE DIETAS Y EL SEGUIMIENTO DEL PESO DE LOS MISMOS.</t>
  </si>
  <si>
    <t>7933-1-RH-4-12-OFRECER ASISTENCIA EN LAS TAREAS DIARIAS DE CUIDADO,ALIMENTACIÓN, MANEJO, BIENESTAR Y ASEO DE LOS ANIMALES ALOJADOS EN LAUNIDAD DE CUIDADO ANIMAL, ASÍ COMO PROPORCIONAR APOYO EN LAPLANIFICACIÓN DE DIETAS Y EL SEGUIMIENTO DEL PESO DE LOS MISMOS.</t>
  </si>
  <si>
    <t>7933-1-RH-4-14-OFRECER ASISTENCIA EN LAS TAREAS DIARIAS DE CUIDADO,ALIMENTACIÓN, MANEJO, BIENESTAR Y ASEO DE LOS ANIMALES ALOJADOS EN LAUNIDAD DE CUIDADO ANIMAL, ASÍ COMO PROPORCIONAR APOYO EN LAPLANIFICACIÓN DE DIETAS Y EL SEGUIMIENTO DEL PESO DE LOS MISMOS.</t>
  </si>
  <si>
    <t>7933-1-RH-4-22-OFRECER ASISTENCIA EN LAS TAREAS DIARIAS DE CUIDADO,ALIMENTACIÓN, MANEJO, BIENESTAR Y ASEO DE LOS ANIMALES ALOJADOS EN LAUNIDAD DE CUIDADO ANIMAL, ASÍ COMO PROPORCIONAR APOYO EN LAPLANIFICACIÓN DE DIETAS Y EL SEGUIMIENTO DEL PESO DE LOS MISMOS.</t>
  </si>
  <si>
    <t>7933-1-RH-4-16-OFRECER ASISTENCIA PARA LLEVAR A CABO LAS TAREAS DIARIASDE CUIDADO, BIENESTAR Y ASEO DE LOS ANIMALES ALOJADOS EN LA UNIDAD DECUIDADO ANIMAL.</t>
  </si>
  <si>
    <t>7933-1-RH-4-19-OFRECER ASISTENCIA EN LAS TAREAS DIARIAS DE CUIDADO,ALIMENTACIÓN, MANEJO, BIENESTAR Y ASEO DE LOS ANIMALES ALOJADOS EN LAUNIDAD DE CUIDADO ANIMAL, ASÍ COMO PROPORCIONAR APOYO EN LAPLANIFICACIÓN DE DIETAS Y EL SEGUIMIENTO DEL PESO DE LOS MISMOS.</t>
  </si>
  <si>
    <t>7933-1-RH-4-5-OFRECER ASISTENCIA EN LAS TAREAS DIARIAS DE CUIDADO,ALIMENTACIÓN, MANEJO, BIENESTAR Y ASEO DE LOS ANIMALES ALOJADOS EN LAUNIDAD DE CUIDADO ANIMAL, ASÍ COMO PROPORCIONAR APOYO EN LAPLANIFICACIÓN DE DIETAS Y EL SEGUIMIENTO DEL PESO DE LOS MISMOS</t>
  </si>
  <si>
    <t>7933-1-RH-4-25-OFRECER ASISTENCIA EN LAS TAREAS DIARIAS DE CUIDADO,ALIMENTACIÓN, MANEJO, BIENESTAR Y ASEO DE LOS ANIMALES ALOJADOS EN LAUNIDAD DE CUIDADO ANIMAL, ASÍ COMO PROPORCIONAR APOYO EN LAPLANIFICACIÓN DE DIETAS Y EL SEGUIMIENTO DEL PESO DE LOS MISMOS.</t>
  </si>
  <si>
    <t>7933-1-RH-4-27-OFRECER ASISTENCIA EN LAS TAREAS DIARIAS DE CUIDADO,ALIMENTACIÓN, MANEJO, BIENESTAR Y ASEO DE LOS ANIMALES ALOJADOS EN LAUNIDAD DE CUIDADO ANIMAL, ASÍ COMO PROPORCIONAR APOYO EN LAPLANIFICACIÓN DE DIETAS Y EL SEGUIMIENTO DEL PESO DE LOS MISMOS.</t>
  </si>
  <si>
    <t>7933-1-RH-1-11-PRESTAR LOS SERVICIOS PROFESIONALES PARA EL DESARROLLO DELOS PROCESOS PRECONTRACTUALES, CONTRACTUALES Y OTRAS ACTIVIDADES QUE SEADELANTEN EN LA SUBDIRECCIÓN DE ATENCIÓN A LA FAUNA</t>
  </si>
  <si>
    <t>7933-1-RH-20-1-OFRECER SERVICIOS PROFESIONALES PARA CREAR DIETAS Y DARSEGUIMIENTO A LOS ANIMALES QUE FORMAN PARTE DEL PROGRAMA DE NUTRICIÓNDEL IDPYBA EN EL DISTRITO CAPITAL</t>
  </si>
  <si>
    <t>7933-4-RH-21-14-PRESTAR LOS SERVICIOS DE APOYO TECNICO EN EL INSTITUTODISTRITAL DE PROTECCIÓN Y BIENESTAR ANIMAL-IDPYBA EN EL PUNTO FIJO DEESTERILIZACIONES DE LA UNIDAD DE CUIDADO ANIMAL</t>
  </si>
  <si>
    <t>7933-4-RH-21-3-PRESTAR SERVICIO PROFESIONAL MEDICO VETERINARIO PARA LAATENCION,VALORACION, SEGUIMIENTO Y MANEJO ANESTESICO, APOYO EN LAREALIZACION DE LOS PROCEDIMIENTOS QUIRURGICOS EN EL PUNTO FIJO DEESTERILIZACIONES DE LA UNIDAD DE CUIDADO ANIMAL</t>
  </si>
  <si>
    <t>7933-4-RH-21-4-PRESTAR SERVICIO PROFESIONAL MEDICO VETERINARIO EN ELINSTITUTO DISTRITAL DE PROTECCIÓN Y BIENESTAR ANIMAL-IDPYBA, PARAREALIZAR LOS PROCEDIMIENTOS QUIRURGICOS Y DE ANESTESIA REQUERIDOS ELPUNTO FIJO DE ESTERILIZACIONES DE LA UNIDAD DE CUIDADO ANIMAL</t>
  </si>
  <si>
    <t>7933-4-RH-21-12-PRESTAR SERVICIO PROFESIONAL MEDICO VETERINARIO EN ELINSTITUTO DISTRITAL DE PROTECCIÓN Y BIENESTAR ANIMAL-IDPYBA EN ELCONTROL POSTOPERATORIO DEL PROGRAMA DE ESTERILIZACIONES DE LA UNIDAD DECUIDADO ANIMAL</t>
  </si>
  <si>
    <t>7933-4-RH-21-13-PRESTAR SERVICIO PROFESIONAL MEDICO VETERINARIO EN ELINSTITUTO DISTRITAL DE PROTECCIÓN Y BIENESTAR ANIMAL-IDPYBA EN PUNTOFIJO DE ESTERILIZACIONES EN LA UNIDAD DE CUIDADO ANIMAL</t>
  </si>
  <si>
    <t>7933-1-BS-15-1-ADICIÓN AL CONTRATO CONTRATAR LA PRESTACIÓN DE SERVICIODE TRANSPORTE TERRESTRE AUTOMOTOR DE ACUERDO CON LAS NECESIDADES DELINSTITUTO DISTRITAL DE PROTECCIÓN Y BIENESTAR ANIMAL, PARA ELCUMPLIMIENTO DE SU MISIÓN Y EL DESARROLLO DE SUS FUNCIONES.</t>
  </si>
  <si>
    <t>7933-1-BS-15-2-ADICIÓN Y PRORROGA DE LA ORDEN DE COMPRA NO. 5332024 -CONTRATAR EL SERVICIO INTEGRAL DE ASEO Y CAFETERÍA PARA LAS SEDES BAJOCUSTODIA DEL INSTITUTO DISTRITAL DE PROTECCIÓN Y BIENESTAR ANIMAL</t>
  </si>
  <si>
    <t>7933-1-BS-15-4-CONSTRUCCIÓN E INSTALACIÓN DE LAS REDES DE GAS NATURALDOMICILIARIO</t>
  </si>
  <si>
    <t>El CDP ampara presupuesto para un contrato de prestación de servicios en trámite de suscripción</t>
  </si>
  <si>
    <t>Fuente: Bogdata</t>
  </si>
  <si>
    <t>La ejecución de giros se dará de conformidad con lo programado en el Plan Anual Mensualizado de Caja y conforme la cláusula de forma de pago de los contratos suscritos.</t>
  </si>
  <si>
    <t>31 de julio</t>
  </si>
  <si>
    <t>1 de julio</t>
  </si>
  <si>
    <t>PROCESOS POR REALIZAR CON EL PRESUPUESTO DISPONIBLE (SIN CDP) 2</t>
  </si>
  <si>
    <t>CODIGO PAA</t>
  </si>
  <si>
    <t>FECHA ESTIMADA DE INICIO DE PROCESO</t>
  </si>
  <si>
    <t xml:space="preserve">VALOR </t>
  </si>
  <si>
    <t xml:space="preserve">QUÉ SE VA A CONTRATAR - ESTADO Y OBSERVACIONES </t>
  </si>
  <si>
    <t>7933-1-RH-1-1</t>
  </si>
  <si>
    <t>PRESTAR LOS SERVICIOS DE SOPORTE TECNICO RESPECTO DE LA GESTION Y SITEMATIZACION DE LOS PROGRAMAS DE ATENCION EN BIENESTAR ANIMAL</t>
  </si>
  <si>
    <t>7933-1-BS-15-11</t>
  </si>
  <si>
    <t>PRESTACIÓN DEL SERVICIO DE LABORATORIO CLÍNICO VETERINARIO PARA EL PROCESAMIENTO DE LAS MUESTRAS QUE SE REQUIERAN PARA LA ATENCIÓN DE LA FAUNA DOMÉSTICA BAJO EL CUIDADO DEL INSTITUTO DISTRITAL DE PROTECCION Y BIENESTAR ANIMAL.</t>
  </si>
  <si>
    <t>7933-1-BS-15-21</t>
  </si>
  <si>
    <t>SUMINISTRAR LOS INSUMOS PARA LA ALIMENTACIÓN NATURAL PARA ANIMALES DOMESTICOS DE COMPAÑIA, BAJO EL CUIDADO DEL INTITUTO DISTRITAL DE PROTECCION Y BIENESBIENESTAR ANIMAL​</t>
  </si>
  <si>
    <t>7933-1-BS-15-24</t>
  </si>
  <si>
    <t>SUMINISTRO DE INSUMOS Y MEDICAMENTOS QUE PERMITAN LA OPERATIVIDAD MISIONAL DE LOS EQUIPOS PERTENECIENTES A LA SUBDIRECCIÓN DE ATENCIÓN A LA FAUNA, ASÍ COMO LOS EQUIPOS E INSUMOS DE DOTACION PARA LA CASA ECOLOGIA DE LOS ANIMALES (CEA) - IMPUTACIÓN CEA</t>
  </si>
  <si>
    <t>7933-1-BS-15-25</t>
  </si>
  <si>
    <t>SUMINISTRO DE INSUMOS Y MEDICAMENTOS QUE PERMITAN LA OPERATIVIDAD MISIONAL DE LOS EQUIPOS PERTENECIENTES A LA SUBDIRECCIÓN DE ATENCIÓN A LA FAUNA, ASÍ COMO LOS EQUIPOS E INSUMOS DE DOTACION PARA LA CASA ECOLOGIA DE LOS ANIMALES (CEA) - INSUMOS FELINOS</t>
  </si>
  <si>
    <t>7933-1-BS-15-26</t>
  </si>
  <si>
    <t>SUMINISTRO DE INSUMOS Y MEDICAMENTOS QUE PERMITAN LA OPERATIVIDAD MISIONAL DE LOS EQUIPOS PERTENECIENTES A LA SUBDIRECCIÓN DE ATENCIÓN A LA FAUNA, ASÍ COMO LOS EQUIPOS E INSUMOS DE DOTACION PARA LA CASA ECOLOGIA DE LOS ANIMALES (CEA) - LABORATORIALES</t>
  </si>
  <si>
    <t>7933-1-BS-15-61</t>
  </si>
  <si>
    <t>REALIZAR EL MANTENIMIENTO PREVENTIVO Y CORRECTIVO DEL SISTEMA DE TRATAMIENTO DE AGUAS RESIDUALES – PTAR DE LA UNIDAD DE CUIDADO ANIMAL.</t>
  </si>
  <si>
    <t>7933-2-BS-15-33</t>
  </si>
  <si>
    <t>SUMINISTRO DE INSUMOS Y MEDICAMENTOS QUE PERMITAN LA OPERATIVIDAD MISIONAL DE LOS EQUIPOS PERTENECIENTES A LA SUBDIRECCIÓN DE ATENCIÓN A LA FAUNA, ASÍ COMO LOS EQUIPOS E INSUMOS DE DOTACION PARA LA CASA ECOLOGIA DE LOS ANIMALES (CEA) - MEDICAMENTO BRIGADAS</t>
  </si>
  <si>
    <t>7933-2-BS-15-34</t>
  </si>
  <si>
    <t>SUMINISTRO DE INSUMOS Y MEDICAMENTOS QUE PERMITAN LA OPERATIVIDAD MISIONAL DE LOS EQUIPOS PERTENECIENTES A LA SUBDIRECCIÓN DE ATENCIÓN A LA FAUNA, ASÍ COMO LOS EQUIPOS E INSUMOS DE DOTACION PARA LA CASA ECOLOGIA DE LOS ANIMALES (CEA) - MEDICAMENTOS</t>
  </si>
  <si>
    <t>7933-3-BS-15-59</t>
  </si>
  <si>
    <t>AUNAR ESFUERZOS TÉCNICOS Y ADMINISTRATIVOS PARA LA ATENCIÓN MEDICA, MANEJO Y CUIDADO DE ANIMALES DE GRANJA Y NO CONVENCIONALES EN EL DISTRITO CAPITAL</t>
  </si>
  <si>
    <t>7933-4-RH-21-10</t>
  </si>
  <si>
    <t>PRESTAR LOS SERVICIOS DE APOYO A LA GESTION ADMINISTRATIVA EN EL INSTITUTO DISTRITAL DE PROTECCIÓN Y BIENESTAR ANIMAL-IDPYBA EN EL PUNTO FIJO DE ESTERILIZACIONES DE LA UNIDAD DE CUIDADO ANIMAL</t>
  </si>
  <si>
    <t>7933-4-RH-21-15</t>
  </si>
  <si>
    <t>PRESTAR SERVICIO PROFESIONAL MEDICO VETERINARIO PARA REALIZAR PROCEDIMIENTOS DE ESTERILIZACION QUIRURGICA EN EL INSTITUTO DISTRITAL DE PROTECCIÓN Y BIENESTAR ANIMAL-IDPYBA</t>
  </si>
  <si>
    <t>7933-4-RH-21-16</t>
  </si>
  <si>
    <t>7933-4-RH-21-17</t>
  </si>
  <si>
    <t>PRESTAR SERVICIO PROFESIONAL MEDICO VETERINARIO ENCARGADO DE LOS PROCESOS DE ANESTECIA Y APOYO QUIRURGICO PARA ESTERILIZAR CANINOS Y FELINOS EN EL INSTITUTO DISTRITAL DE PROTECCIÓN Y BIENESTAR ANIMAL-IDPYBA</t>
  </si>
  <si>
    <t>7933-4-RH-21-18</t>
  </si>
  <si>
    <t>7933-4-RH-21-19</t>
  </si>
  <si>
    <t>PRESTAR SERVICIO PROFESIONAL MEDICO VETERINARIO PARA REALIZAR EL CONTROL POSTOPERATORIO DE ANIMALES INGRESADOS AL PROGRAMA DE ESTERILIZACIONES DEL INSTITUTO DISTRITAL DE PROTECCIÓN Y BIENESTAR ANIMAL-IDPYBA</t>
  </si>
  <si>
    <t>7933-4-RH-21-20</t>
  </si>
  <si>
    <t>PRESTAR SERVICIO PROFESIONAL MEDICO VETERINARIO PARA REALIZAR EL CONTROL PRE-OPERATORIO DE ANIMALES INGRESADOS AL PROGRAMA DE ESTERILIZACIONES DEL INSTITUTO DISTRITAL DE PROTECCIÓN Y BIENESTAR ANIMAL-IDPYBA</t>
  </si>
  <si>
    <t>7933-4-RH-21-21</t>
  </si>
  <si>
    <t>7933-4-RH-21-22</t>
  </si>
  <si>
    <t>7933-4-RH-21-23</t>
  </si>
  <si>
    <t>PRESTAR SERVICIO PROFESIONAL MEDICO VETERINARIO PARA EL PROGAMA DE ESTERILIZACIONES DISTRITAL EN EL INSTITUTO DISTRITAL DE PROTECCIÓN Y BIENESTAR ANIMAL-IDPYBA</t>
  </si>
  <si>
    <t>7933-4-RH-21-24</t>
  </si>
  <si>
    <t>PRESTAR SERVICIOS TECNICO DE APOYO A LA GESTION ADMINISTRATIVA EN EL PROGRAMA DE ESTERILIZACIONES DEL INSTITUTO DISTRITAL DE PROTECCIÓN Y BIENESTAR ANIMAL-IDPYBA</t>
  </si>
  <si>
    <t>7933-4-RH-21-25</t>
  </si>
  <si>
    <t>PRESTAR LOS SERVICIOS DE APOYO TECNICO EN EL PROGRAMA DE ESTERILIZACIONES DEL INSTITUTO DISTRITAL DE PROTECCIÓN Y BIENESTAR ANIMAL-IDPYBA</t>
  </si>
  <si>
    <t>7933-4-BS-15-44</t>
  </si>
  <si>
    <t>ADQUISICIÓN DE ELEMENTOS PARA ESTERILIZACIÓN DE ANIMALES DOMESTICOS EN EL DISTRITO CAPITAL</t>
  </si>
  <si>
    <t>7933-4-BS-15-55</t>
  </si>
  <si>
    <t>SUMINISTRO DE INSUMOS Y MEDICAMENTOS QUE PERMITAN LA OPERATIVIDAD MISIONAL DE LOS EQUIPOS PERTENECIENTES A LA SUBDIRECCIÓN DE ATENCIÓN A LA FAUNA, ASÍ COMO LOS EQUIPOS E INSUMOS DE DOTACION PARA LA CASA ECOLOGIA DE LOS ANIMALES (CEA) - IMPUTACIÓN CES</t>
  </si>
  <si>
    <t>En el mes de julio se registraron el 100% de solicitudes que ingresaron al programa.</t>
  </si>
  <si>
    <t>En el mes de julio de 2024 se realizo seguimiento a la ejecución al programa de urgencias veterinarias.</t>
  </si>
  <si>
    <t>En el mes de julio de 2024 se diligencio la matriz de ingreso y seguimiento a los pacientes ingresados al programa de urgencias veterinarias</t>
  </si>
  <si>
    <t>En el mes de julio de 2024 se realizó la atención de 92 animales (62 perros y 30 gatos) en situación de calle, en condición de urgencia vital  en el Distrito Capital.</t>
  </si>
  <si>
    <t>Base de Datos de Ingreso de Atenciones</t>
  </si>
  <si>
    <t>Informe de Gestión Mensual</t>
  </si>
  <si>
    <t>Matriz de seguimiento programa de urgencias veterinarias</t>
  </si>
  <si>
    <t>Matriz de seguimiento a pacientes del programa de urgencias veterinarias</t>
  </si>
  <si>
    <t>En el mes de julio de 2024 se realizó el 100% de las intervenciones programadas.</t>
  </si>
  <si>
    <t>En el mes de julio de 2024 se el seguimiento a la ejecución del programa de Brigadas Médicas</t>
  </si>
  <si>
    <t>En el mes de Julio de 2024 se realizó la atención de 109 animales (73 caninos y 36 felinos) en el Distrito Capital.</t>
  </si>
  <si>
    <t>En el mes de Julio de 2024  se realizó la atención de el 100% de las atenciones agendadas a traves de Televet ( 59 citas agendadas)</t>
  </si>
  <si>
    <t>Base de Datos de Intervenciones realizadas</t>
  </si>
  <si>
    <t>Base de datos Animales Atendidos e historias Clinicas</t>
  </si>
  <si>
    <t>Base de datos Atenciones TeleVet y PDF Agendamientos</t>
  </si>
  <si>
    <t>Base de datos animales atendidos por brigadas a traves del sistema Distrital de Cuidado</t>
  </si>
  <si>
    <t>Se realizó la atención de animales programados a traves del Sistema Distrital de Cuidado.</t>
  </si>
  <si>
    <t>Se efectuo el seguimiento constante de 322 animales con custodiados  en el mes de julio de 2024</t>
  </si>
  <si>
    <t>En el mes de julio, se prestó atención integral a 26 animales ( 19 caninos y 31 felinos) que ingresaron a traves de entidades externas</t>
  </si>
  <si>
    <t>En el mes de julio se realizó el 100% de los examenes complementarios a perros y gatos alojados en la Unidad de Cuidado Animal</t>
  </si>
  <si>
    <t>Base de datos de ingresos externos</t>
  </si>
  <si>
    <t>Se realizo cronograma mensual para el mes de julio de 2024 de las jornadas de adopciones de la entidad.</t>
  </si>
  <si>
    <t>En el mes de julio de 2024,  23 animales ( 17 perros y 6 gatos )  encontraron hogar a traves del programa de adopciones.</t>
  </si>
  <si>
    <t>Se gestionaron y se realizó seguimiento a 82 hogares de paso para 49 perros y 33 gatos.</t>
  </si>
  <si>
    <t>Cronograma mensual de actividad</t>
  </si>
  <si>
    <t>Base de datos de seguimiento mensual adopciones</t>
  </si>
  <si>
    <t>Bases de datos de seguimiento mensual de Hogares de Paso</t>
  </si>
  <si>
    <t>No Aplica</t>
  </si>
  <si>
    <t>En el mes de julio de 2024 se realizó seguimiento y actusalización permanente a las solicitudes que ingresaron</t>
  </si>
  <si>
    <t>Se realizo la atención  de 433 animales por presunto maltrato animal en el mes de julio 2024</t>
  </si>
  <si>
    <t>Se realizo la atención de el 100% de las solicitudes allegadas a traves de los canales de atención ciudadana</t>
  </si>
  <si>
    <t>Base de datos de Escuadrón Anticrueldad</t>
  </si>
  <si>
    <t>En el mes de julio de 2024 se realizó el adecuado diligenciamiento de los formatos de las visitas de verificación de condiciones de bienestar.</t>
  </si>
  <si>
    <t>En el mes de julio de 2024 se realizó el 100% de los traslados a entidades competentes.</t>
  </si>
  <si>
    <t>Realizar los traslados a equipos internos de a entidad</t>
  </si>
  <si>
    <t>En el mes de julio de 2024 se realizaron los tralados correspondientes a los diferentes quipos de la entidad que se requirieron</t>
  </si>
  <si>
    <t xml:space="preserve">En el mes de julio de 2024 se realizp el seguimiento a la ejecucióm de el grupo de enlace de emergencias veterinarias y maltrato animal </t>
  </si>
  <si>
    <t>No se reportaron actividades en este periodo, debido a retrazos en contratación, las cuales seran reportadas en los meses de septiembre , octubre y noviembre</t>
  </si>
  <si>
    <t>Base de datos Grupo enlace de urgencias veterinarias y maltrato animal</t>
  </si>
  <si>
    <t>Se estableció cronograma mensual del mes de julio de 2024, de jornadas en el Punto fijo de la Unidad de Cuidado Animal</t>
  </si>
  <si>
    <t>En el mes de Julio de 2024 se realizó la esterilización de 286 animales en el Punto fijo de la Unidad de Cuidado Animal</t>
  </si>
  <si>
    <t>En el mes de Julio de 2024 se realizó seguimientoa las actividades esfectuadas por la estrategia CES</t>
  </si>
  <si>
    <t>En el mes de julio de 2024 se realizo cronograma de intervenciones de  esterilización y puntos criticos a traves de la estrategia CES</t>
  </si>
  <si>
    <t>Cronograma mensual de jornadas Punto Fijo UCA</t>
  </si>
  <si>
    <t xml:space="preserve">Base de datos Animales Esterilizados en Punto Fijo Unidad de Cuidado Animal </t>
  </si>
  <si>
    <t>Cronograma de Actividades Equipo CES</t>
  </si>
  <si>
    <t>En el mes de julio de 2024, se realizó la georreferenciación de ocho (8) censos en puntos criticos de sobrepoblación de Palomas de Plaza</t>
  </si>
  <si>
    <t>En el mes de julio se efectuaron veinte (20) visitas técnicoas y seguimiento a solicitudes.</t>
  </si>
  <si>
    <t>En el mes de julio se realizaron cinco (5) sensibilizaciones respecto al manejo de la fauna sinantropica en Bogotá</t>
  </si>
  <si>
    <t>En el mes de julio se prestó asesoria personalizada a tres (3) casos que ingresaron a traves de la Línea 123 relacionadas con Palomas de Plaza</t>
  </si>
  <si>
    <t>En el mes de julio de 2024 se asistió a las mesas tpcnicas convocadas</t>
  </si>
  <si>
    <t>No se reportan actividades en este periodo</t>
  </si>
  <si>
    <t>Base de datos Censos Poblacionales</t>
  </si>
  <si>
    <t>Base de datos sensibilizaciones</t>
  </si>
  <si>
    <t>Base de datos atenciones linea 123</t>
  </si>
  <si>
    <t xml:space="preserve">Actas de reunión asistencia a mesas técnicas </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</si>
  <si>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</si>
  <si>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t xml:space="preserve">A traves de los programas de atención integral se da continuidad a los programas de atención integral se  continua con la prestación continua del programa de urgencias veterinarias, brindando atención médica veterinaria especializada a  perros y gatos en situación de callle en condición de urgencia vital. Asi mismo se brinda atención médica basica a traves de las brigadas médicas y se garantiza la atención médica y integral de los anmales que se encuentran custodiados en la Unidad de Cuidado Animal. Asi mismo se realiza atención de perros, gatos, animales de granja y especies no convencionales victimas de presunto maltrato animal.  </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</si>
  <si>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</si>
  <si>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</si>
  <si>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t>
  </si>
  <si>
    <t>Debido a las dificultades que se reprogramaran las esterilizaciones faltantes para realizarlas en los meses de septiembre, octubre, noviembre y diciembre de 2024.</t>
  </si>
  <si>
    <t>Debido a las dificultades que se reprogramaran las atenciones  faltantes para realizarlas en los meses de septiembre, octubre, noviembre y diciembre de 2024.</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</si>
  <si>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</si>
  <si>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 xml:space="preserve">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t>
  </si>
  <si>
    <t>Se fortalece el programa que da lineamientos tecnicos para el manejo y la atención de animales sinantropicos, priorizando las especies Columba livia y Apis mellifera en el Distrito Capital</t>
  </si>
  <si>
    <t>Se han presentado retrasos debido a los traumatismos normales ligados a la armonización presupuestal y al cambio de gobierno, especialmente en la contratación del talento humano necesario para la prestación de los servicios disminuyendo la ejecución de los mismos.</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</si>
  <si>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</si>
  <si>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</si>
  <si>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 Fortalecer la protección y bienestar de la fauna en el Distrito
* Minimizar las barreras de acceso para la atención de animales de compañia en condición de vulnerabilidad.</t>
  </si>
  <si>
    <t xml:space="preserve">No Aplica
</t>
  </si>
  <si>
    <t>El valor corresponde a saldo sin comprometer del CDP el cual se evaluará y se procederá con la rerorientación y aprovechamiento del valor</t>
  </si>
  <si>
    <t>7933-1-RH-4-3-PRESTAR LOS SERVICIOS DE APOYO EN LA CUSTODIA, SEGUIMIENTOY CONTROL DE LOS INSUMOS VETERINARIOS, MEDICAMENTOS Y DEMAS INVENTARIOQUE SE ENCUENTRAN EN LA UNIDAD DE CUIDADO ANIMAL.</t>
  </si>
  <si>
    <t>Corresponde a amparo presupuestal en tanto se aplica el Acuerdo de reducción de presupuesto anual</t>
  </si>
  <si>
    <t>El CDP ampara presupuesto para un proceso de selección en trámite en alguna de sus etapas</t>
  </si>
  <si>
    <t>7933-3-BS-15-41-SUMINISTRAR ALIMENTOS PARA LOS ANIMALES  DE GRANJA Y NOCONVENCIONALES BAJO EL CUIDADO DEL INTITUTO DISTRITAL DE PROTECCION YBIENESTAR ANIMAL.</t>
  </si>
  <si>
    <t>7933-1-BS-15-20-SUMINISTRAR LOS INSUMOS PARA ALIMENTOS CONCENTRADOS YDIETAS MEDICADAS DE FELINOS BAJO EL CUIDADO DEL INSTITUTO DISTRITAL DEPROTECCION Y BIENESTAR ANIMAL.</t>
  </si>
  <si>
    <t>Con corte al 31 de agosto de 2024, se atendieron dos (2) animales: un (1) perro y un (1) gato bajo el cuidado de recatistas y proteccionistas a traves del programa de brigadas médicas  en la ciudad de Bogotá</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</si>
  <si>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
A corte del 31 de agosto de 2024, se realizaron 551 esterilizaciones ( 169 canino y 382 felinos) a traves del Punto Fijo de esterilizaciones ubicado en el Punto fijo ubicado en la Unidad de Cuidado Animal; de los cuales 135 animales (74 perros y 61 gatos) fueron esterilizados por la Estrategia CES y 205 animales (52 perros y 153 gatos) con cuidador responsable residentes en estratos 1, 2 y 3.</t>
  </si>
  <si>
    <t>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Con corte al 31 de agosto de 2024, la meta presenta un avance acumulado del 0,033% , a traves de:
- Ocho (8) censos poblacionales georrefenciados en los puntos de mayos conventración de Palomas de Plaza (Columba livia) en las localidades de Usaquén (3), Chapinero (1), Santa fe (1), San Cristobál (1) Los Martirés (1), y La Candelaria (1).
- Veinte (2) visitas técnicas en respuesta a la ciudadania al reporte de afectaciones por Palomas de Plaza en las localidades de: Chapinero (1), Usme(1), Bosa (1), Fontibón (5), Engativá (5), Suba (3), Barrios unidos (2), Puente Aranda (1), y La Candelaria (1).</t>
  </si>
  <si>
    <t>En el mes de agosto se registraron el 100% de solicitudes que ingresaron al programa.</t>
  </si>
  <si>
    <t>En el mes de agosto de 2024 se realizo seguimiento a la ejecución al programa de urgencias veterinarias.</t>
  </si>
  <si>
    <t>En el mes de agosto de 2024 se diligencio la matriz de ingreso y seguimiento a los pacientes ingresados al programa de urgencias veterinarias</t>
  </si>
  <si>
    <t>En el mes de agosto de 2024 se realizó el 100% de las intervenciones programadas.</t>
  </si>
  <si>
    <t>En el mes de agosto de 2024 se el seguimiento a la ejecución del programa de Brigadas Médicas</t>
  </si>
  <si>
    <t>En el mes de agosto se realizó el 100% de los examenes complementarios a perros y gatos alojados en la Unidad de Cuidado Animal</t>
  </si>
  <si>
    <t>Se realizo cronograma mensual para el mes de agosto de 2024 de las jornadas de adopciones de la entidad.</t>
  </si>
  <si>
    <t>En el mes de agosto de 2024 se realizó seguimiento y actusalización permanente a las solicitudes que ingresaron</t>
  </si>
  <si>
    <t>En el mes de agosto de 2024 se realizó el adecuado diligenciamiento de los formatos de las visitas de verificación de condiciones de bienestar.</t>
  </si>
  <si>
    <t>En el mes de agosto de 2024 se realizó el 100% de los traslados a entidades competentes.</t>
  </si>
  <si>
    <t>En el mes de agosto de 2024 se realizaron los tralados correspondientes a los diferentes quipos de la entidad que se requirieron</t>
  </si>
  <si>
    <t xml:space="preserve">En el mes de agosto de 2024 se realizp el seguimiento a la ejecucióm de el grupo de enlace de emergencias veterinarias y maltrato animal </t>
  </si>
  <si>
    <t>Se estableció cronograma mensual del mes de agosto de 2024, de jornadas en el Punto fijo de la Unidad de Cuidado Animal</t>
  </si>
  <si>
    <t>En el mes de agosto de 2024 se realizó seguimientoa las actividades esfectuadas por la estrategia CES</t>
  </si>
  <si>
    <t>En el mes de agosto de 2024 se realizo cronograma de intervenciones de  esterilización y puntos criticos a traves de la estrategia CES</t>
  </si>
  <si>
    <t>En el mes de agosto de 2024 se realizó la atención de 100 animales (69 perros y 31 gatos) en situación de calle, en condición de urgencia vital  en el Distrito Capital.</t>
  </si>
  <si>
    <t>En el mes de agosto de 2024 se realizó la atención de 139 animales (104 caninos y 35 felinos) en el Distrito Capital.</t>
  </si>
  <si>
    <t>En el mes de agosto de 2024  se realizó la atención de el 100% de las atenciones agendadas a traves de Televet ( 52 citas agendadas)</t>
  </si>
  <si>
    <t>En el mes de agosto, se prestó atención integral a 33 animales ( 14 caninos y 19 felinos) que ingresaron a traves de entidades externas</t>
  </si>
  <si>
    <t>Se efectuo el seguimiento constante de 329 animales con custodiados  en el mes de agosto de 2024</t>
  </si>
  <si>
    <t>En el mes de agosto de 2024:  27 animales ( 20 perros y 7 gatos )  encontraron hogar a traves del programa de adopciones.</t>
  </si>
  <si>
    <t>Se gestionaron y se realizó seguimiento a 92 hogares de paso para 50 perros y 42 gatos.</t>
  </si>
  <si>
    <t>En el mes de agosto de 2024 se realizó la esterilización de 265 animales en el Punto fijo de la Unidad de Cuidado Animal</t>
  </si>
  <si>
    <t>A corte del 31 de julio de 2024 , la meta presenta un avance de  2.400 animales (850 perros y 1,550 gatos), distribuidos por localidad de la siguiente manera:  Chapinero: 53, Usme: 125, Tunjuelito: 61, Bosa: 64, Kennedy: 117, Fontibón: 26, Suba: 197, Los Mártires: 59, Antonio Nariño: 53, Puente Aranda: 37, Rafael Uribe Uribe: 138, Ciudad Bolívar: 65 y en Punto Fijo: 1.405 (363 perros  y 1,042 gatos)</t>
  </si>
  <si>
    <t>A la fecha de corte la meta presenta un avance acumulado del 0,05% en el cuatrienio en donde se ha realizado lo siguiente:
•	Atención de 36 Palomas de Plaza a traves de brigadas médicas.
•	Georreferenciación de diezy seis (16) censos poblacionales de Palomas de plaza en puntos de alta concentración.
•	Treinta y un (31) visitas técnicas para la atención de solicitudes ciudadanas relacionadas con Palomas de Plaza.</t>
  </si>
  <si>
    <t>1  de agosto</t>
  </si>
  <si>
    <t>31 de agosto</t>
  </si>
  <si>
    <t>Laura Vivian Idrobo Arévalo</t>
  </si>
  <si>
    <t>Subdirectora de Atención a la Fauna</t>
  </si>
  <si>
    <t>1 de agosto</t>
  </si>
  <si>
    <t>Con corte al 31 de agosto de 2024 la meta presenta un avance acumulado de 549 animales atendidos en el cuatrienio y se avanzó en lo siguiente: 
· A través de brigadas médicas se atendieron 248 animales (177 perros y 71 gatos) 
· Por Urgencias Veterinarias se atendieron 192 animales (131 caninos y 30 felinos) 
· Ingresaron 50 animales (33 caninos y 17 felinos) a la Unidad de Cuidado Animal por situación de abandono o remitidos por entidades como bomberos, policía y la secretaria Distrital de Salud para la prestación del servicio de custodia. 
· 73 animales (37 perros y 13 gatos) encontraron hogar para toda la vida a través del Programa de Adopciones</t>
  </si>
  <si>
    <t>Con corte al 31 de agosto  de 2024 a través del escuadrón anticrueldad se han atendido por presunto maltrato 664 animales: Perros: 139, Gatos: 14, Aves Ornamentales: 50, Porcinos: 5, Équidos: 8, Camélidos: 1, Aves de Corral: 13, y  Lagomorfos: 1</t>
  </si>
  <si>
    <t>Se realizo la atención  de 231 animales por presunto maltrato animal en el mes de agosto 2024</t>
  </si>
  <si>
    <t>PLAN DE DESARROLLO
Con corte al 31 de agosto de 2024 la meta presenta un avance acumulado de 2.554 animales atendidos en el cuatrienio y se avanzó en lo siguiente: 
· A través del escuadrón anticrueldad se han atendido por presunto maltrato 1.372 animales. 
· A través de brigadas médicas se atendieron 571 animales (448 perros y 123 gatos) 
· Por Urgencias Veterinarias se atendieron 272 animales (183 caninos y 89 felinos) 
· Ingresaron 86 animales (48 caninos y 38 felinos) a la Unidad de Cuidado Animal por situación de abandono o remitidos por entidades como bomberos, policía y la secretaria Distrital de Salud para la prestación del servicio de custodia. 
· 253 animales (151 perros y 102 gatos) encontraron hogar para toda la vida a través del Programa de Adopciones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</si>
</sst>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 numFmtId="169" formatCode="_-* #,##0_-;\-* #,##0_-;_-* &quot;-&quot;??_-;_-@_-"/>
    <numFmt numFmtId="170" formatCode="_-[$$-240A]* #,##0_-;\-[$$-240A]* #,##0_-;_-[$$-240A]* &quot;-&quot;??_-;_-@_-"/>
    <numFmt numFmtId="171" formatCode="&quot;$&quot;\ #,##0"/>
    <numFmt numFmtId="172" formatCode="&quot;$&quot;#,##0"/>
    <numFmt numFmtId="173" formatCode="dd/mmm/yyyy"/>
    <numFmt numFmtId="174" formatCode="_-&quot;$&quot;* #,##0_-;\-&quot;$&quot;* #,##0_-;_-&quot;$&quot;* &quot;-&quot;??_-;_-@_-"/>
    <numFmt numFmtId="175" formatCode="0.0%"/>
    <numFmt numFmtId="176" formatCode="_(* #,##0.000_);_(* \(#,##0.000\);_(* &quot;-&quot;??_);_(@_)"/>
    <numFmt numFmtId="177" formatCode="0.000%"/>
    <numFmt numFmtId="178" formatCode="_-* #,##0.0_-;\-* #,##0.0_-;_-* &quot;-&quot;??_-;_-@_-"/>
    <numFmt numFmtId="179" formatCode="_(&quot;$&quot;\ * #,##0_);_(&quot;$&quot;\ * \(#,##0\);_(&quot;$&quot;\ * &quot;-&quot;_);_(@_)"/>
    <numFmt numFmtId="180" formatCode="&quot;$&quot;\ #,##0.00"/>
    <numFmt numFmtId="181" formatCode="0.0"/>
    <numFmt numFmtId="182" formatCode="#,##0.000"/>
  </numFmts>
  <fonts count="99"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1"/>
      <name val="Arial"/>
      <family val="2"/>
    </font>
    <font>
      <b/>
      <sz val="12"/>
      <color rgb="FF00B0F0"/>
      <name val="Arial"/>
      <family val="2"/>
    </font>
    <font>
      <sz val="9"/>
      <color theme="1"/>
      <name val="Calibri"/>
      <family val="2"/>
      <scheme val="minor"/>
    </font>
    <font>
      <b/>
      <sz val="18"/>
      <color rgb="FF3CB1EC"/>
      <name val="Arial"/>
      <family val="2"/>
    </font>
    <font>
      <b/>
      <sz val="11"/>
      <color rgb="FF3CB1EC"/>
      <name val="Arial"/>
      <family val="2"/>
    </font>
    <font>
      <b/>
      <sz val="11"/>
      <color indexed="8"/>
      <name val="Arial"/>
      <family val="2"/>
    </font>
    <font>
      <sz val="10"/>
      <name val="Arial"/>
      <family val="2"/>
    </font>
    <font>
      <sz val="16"/>
      <color theme="1"/>
      <name val="Arial"/>
      <family val="2"/>
    </font>
    <font>
      <b/>
      <sz val="9"/>
      <color theme="1"/>
      <name val="Arial"/>
      <family val="2"/>
    </font>
    <font>
      <b/>
      <sz val="20"/>
      <color rgb="FF00B0F0"/>
      <name val="Arial"/>
      <family val="2"/>
    </font>
    <font>
      <sz val="14"/>
      <color theme="1"/>
      <name val="Arial"/>
      <family val="2"/>
    </font>
    <font>
      <b/>
      <sz val="20"/>
      <color theme="1"/>
      <name val="Calibri"/>
      <family val="2"/>
      <scheme val="minor"/>
    </font>
    <font>
      <b/>
      <sz val="12"/>
      <color theme="1"/>
      <name val="Arial Narrow"/>
      <family val="2"/>
    </font>
    <font>
      <b/>
      <sz val="12"/>
      <name val="Arial Narrow"/>
      <family val="2"/>
    </font>
    <font>
      <sz val="12"/>
      <name val="Arial Narrow"/>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sz val="11"/>
      <name val="Calibri"/>
      <family val="2"/>
      <scheme val="minor"/>
    </font>
    <font>
      <b/>
      <sz val="14"/>
      <color indexed="8"/>
      <name val="Arial"/>
      <family val="2"/>
    </font>
    <font>
      <b/>
      <sz val="14"/>
      <name val="Arial Narrow"/>
      <family val="2"/>
    </font>
    <font>
      <b/>
      <sz val="11"/>
      <color theme="0"/>
      <name val="Arial"/>
      <family val="2"/>
    </font>
    <font>
      <sz val="11"/>
      <color indexed="8"/>
      <name val="Calibri"/>
      <family val="2"/>
      <scheme val="minor"/>
    </font>
    <font>
      <sz val="10"/>
      <name val="Arial Narrow"/>
      <family val="2"/>
    </font>
    <font>
      <sz val="11"/>
      <color theme="0"/>
      <name val="Arial"/>
      <family val="2"/>
    </font>
    <font>
      <sz val="10"/>
      <color theme="1"/>
      <name val="Calibri"/>
      <family val="2"/>
      <scheme val="minor"/>
    </font>
    <font>
      <sz val="10"/>
      <name val="Calibri"/>
      <family val="2"/>
      <scheme val="minor"/>
    </font>
    <font>
      <b/>
      <sz val="14"/>
      <color indexed="8"/>
      <name val="Arial Narrow"/>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8"/>
      <color theme="1"/>
      <name val="Arial"/>
      <family val="2"/>
    </font>
    <font>
      <sz val="12"/>
      <color theme="1"/>
      <name val="Calibri"/>
      <family val="2"/>
      <scheme val="minor"/>
    </font>
    <font>
      <sz val="12"/>
      <color indexed="8"/>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Verdana"/>
      <family val="2"/>
    </font>
    <font>
      <sz val="10"/>
      <color theme="1"/>
      <name val="Arial"/>
      <family val="2"/>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rgb="FF6600FF"/>
      <name val="Calibri"/>
      <family val="2"/>
      <scheme val="minor"/>
    </font>
    <font>
      <b/>
      <sz val="11"/>
      <name val="Calibri"/>
      <family val="2"/>
      <scheme val="minor"/>
    </font>
    <font>
      <b/>
      <sz val="11"/>
      <color indexed="8"/>
      <name val="Calibri"/>
      <family val="2"/>
      <scheme val="minor"/>
    </font>
    <font>
      <b/>
      <i/>
      <sz val="11"/>
      <name val="Calibri"/>
      <family val="2"/>
      <scheme val="minor"/>
    </font>
    <font>
      <sz val="8.5"/>
      <color theme="1"/>
      <name val="Times New Roman"/>
      <family val="1"/>
    </font>
    <font>
      <b/>
      <sz val="11"/>
      <color rgb="FFF747E2"/>
      <name val="Calibri"/>
      <family val="2"/>
      <scheme val="minor"/>
    </font>
  </fonts>
  <fills count="82">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rgb="FFFFFF99"/>
        <bgColor indexed="64"/>
      </patternFill>
    </fill>
    <fill>
      <patternFill patternType="solid">
        <fgColor rgb="FFFF0000"/>
        <bgColor indexed="64"/>
      </pattern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4FFC9"/>
        <bgColor indexed="64"/>
      </patternFill>
    </fill>
    <fill>
      <patternFill patternType="solid">
        <fgColor rgb="FFF4FCC4"/>
        <bgColor indexed="64"/>
      </patternFill>
    </fill>
    <fill>
      <patternFill patternType="solid">
        <fgColor rgb="FFFFF0E1"/>
        <bgColor indexed="64"/>
      </patternFill>
    </fill>
    <fill>
      <patternFill patternType="solid">
        <fgColor rgb="FFEBEBFF"/>
        <bgColor indexed="64"/>
      </patternFill>
    </fill>
    <fill>
      <patternFill patternType="solid">
        <fgColor rgb="FFFFF7FF"/>
        <bgColor indexed="64"/>
      </patternFill>
    </fill>
    <fill>
      <patternFill patternType="solid">
        <fgColor rgb="FFC1E0FF"/>
        <bgColor indexed="64"/>
      </patternFill>
    </fill>
    <fill>
      <patternFill patternType="solid">
        <fgColor rgb="FFDDDDFF"/>
        <bgColor indexed="64"/>
      </patternFill>
    </fill>
    <fill>
      <patternFill patternType="solid">
        <fgColor rgb="FFF7F7FF"/>
        <bgColor indexed="64"/>
      </patternFill>
    </fill>
    <fill>
      <patternFill patternType="solid">
        <fgColor rgb="FFD5D5FF"/>
        <bgColor indexed="64"/>
      </patternFill>
    </fill>
    <fill>
      <patternFill patternType="solid">
        <fgColor rgb="FFD9D9FF"/>
        <bgColor indexed="64"/>
      </patternFill>
    </fill>
    <fill>
      <patternFill patternType="solid">
        <fgColor rgb="FFB3B3FF"/>
        <bgColor indexed="64"/>
      </patternFill>
    </fill>
    <fill>
      <patternFill patternType="solid">
        <fgColor rgb="FFA7A7FF"/>
        <bgColor indexed="64"/>
      </patternFill>
    </fill>
    <fill>
      <patternFill patternType="solid">
        <fgColor rgb="FFFFE7FF"/>
        <bgColor indexed="64"/>
      </patternFill>
    </fill>
    <fill>
      <patternFill patternType="solid">
        <fgColor rgb="FFCCFFCC"/>
        <bgColor indexed="64"/>
      </patternFill>
    </fill>
    <fill>
      <patternFill patternType="solid">
        <fgColor rgb="FFCCFFFF"/>
        <bgColor indexed="64"/>
      </patternFill>
    </fill>
    <fill>
      <patternFill patternType="solid">
        <fgColor rgb="FF97FFFF"/>
        <bgColor indexed="64"/>
      </patternFill>
    </fill>
    <fill>
      <patternFill patternType="solid">
        <fgColor rgb="FF85FFFF"/>
        <bgColor indexed="64"/>
      </patternFill>
    </fill>
    <fill>
      <patternFill patternType="solid">
        <fgColor rgb="FF79FFFF"/>
        <bgColor indexed="64"/>
      </patternFill>
    </fill>
    <fill>
      <patternFill patternType="solid">
        <fgColor rgb="FFFFFFC9"/>
        <bgColor indexed="64"/>
      </patternFill>
    </fill>
    <fill>
      <patternFill patternType="solid">
        <fgColor rgb="FFFFFFEF"/>
        <bgColor indexed="64"/>
      </patternFill>
    </fill>
    <fill>
      <patternFill patternType="solid">
        <fgColor rgb="FFCFF7B3"/>
        <bgColor indexed="64"/>
      </patternFill>
    </fill>
    <fill>
      <patternFill patternType="solid">
        <fgColor rgb="FF99FFCC"/>
        <bgColor indexed="64"/>
      </patternFill>
    </fill>
    <fill>
      <patternFill patternType="solid">
        <fgColor rgb="FFD9FFEC"/>
        <bgColor indexed="64"/>
      </patternFill>
    </fill>
    <fill>
      <patternFill patternType="solid">
        <fgColor rgb="FFEBFFF5"/>
        <bgColor indexed="64"/>
      </patternFill>
    </fill>
  </fills>
  <borders count="2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auto="1"/>
      </right>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auto="1"/>
      </top>
      <bottom style="thin">
        <color auto="1"/>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style="medium">
        <color theme="1"/>
      </left>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right style="medium">
        <color theme="1"/>
      </right>
      <top style="medium">
        <color indexed="64"/>
      </top>
      <bottom style="thin">
        <color indexed="64"/>
      </bottom>
      <diagonal/>
    </border>
    <border>
      <left/>
      <right style="medium">
        <color theme="1"/>
      </right>
      <top style="medium">
        <color indexed="64"/>
      </top>
      <bottom style="medium">
        <color theme="1"/>
      </bottom>
      <diagonal/>
    </border>
    <border>
      <left/>
      <right style="thin">
        <color indexed="64"/>
      </right>
      <top style="medium">
        <color theme="1"/>
      </top>
      <bottom style="thin">
        <color indexed="64"/>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medium">
        <color theme="1"/>
      </top>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bottom style="medium">
        <color theme="1"/>
      </bottom>
      <diagonal/>
    </border>
    <border>
      <left style="medium">
        <color theme="1"/>
      </left>
      <right/>
      <top style="medium">
        <color theme="1"/>
      </top>
      <bottom style="thin">
        <color auto="1"/>
      </bottom>
      <diagonal/>
    </border>
    <border>
      <left style="thin">
        <color auto="1"/>
      </left>
      <right/>
      <top style="medium">
        <color theme="1"/>
      </top>
      <bottom style="thin">
        <color auto="1"/>
      </bottom>
      <diagonal/>
    </border>
    <border>
      <left style="medium">
        <color theme="1"/>
      </left>
      <right/>
      <top style="thin">
        <color indexed="64"/>
      </top>
      <bottom style="medium">
        <color theme="1"/>
      </bottom>
      <diagonal/>
    </border>
    <border>
      <left style="thin">
        <color indexed="64"/>
      </left>
      <right/>
      <top style="thin">
        <color indexed="64"/>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indexed="64"/>
      </top>
      <bottom/>
      <diagonal/>
    </border>
    <border>
      <left style="thin">
        <color indexed="64"/>
      </left>
      <right/>
      <top style="medium">
        <color theme="1"/>
      </top>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indexed="64"/>
      </left>
      <right/>
      <top/>
      <bottom style="medium">
        <color theme="1"/>
      </bottom>
      <diagonal/>
    </border>
    <border>
      <left/>
      <right/>
      <top style="medium">
        <color theme="1"/>
      </top>
      <bottom style="thin">
        <color indexed="64"/>
      </bottom>
      <diagonal/>
    </border>
    <border>
      <left/>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style="medium">
        <color theme="1"/>
      </bottom>
      <diagonal/>
    </border>
    <border>
      <left style="thin">
        <color auto="1"/>
      </left>
      <right style="medium">
        <color auto="1"/>
      </right>
      <top style="medium">
        <color theme="1"/>
      </top>
      <bottom style="thin">
        <color auto="1"/>
      </bottom>
      <diagonal/>
    </border>
    <border>
      <left style="thin">
        <color indexed="64"/>
      </left>
      <right style="medium">
        <color theme="1"/>
      </right>
      <top style="thin">
        <color indexed="64"/>
      </top>
      <bottom style="medium">
        <color indexed="64"/>
      </bottom>
      <diagonal/>
    </border>
    <border>
      <left style="thin">
        <color auto="1"/>
      </left>
      <right style="medium">
        <color theme="1"/>
      </right>
      <top style="medium">
        <color auto="1"/>
      </top>
      <bottom style="thin">
        <color auto="1"/>
      </bottom>
      <diagonal/>
    </border>
    <border>
      <left style="thin">
        <color auto="1"/>
      </left>
      <right style="medium">
        <color auto="1"/>
      </right>
      <top style="thin">
        <color auto="1"/>
      </top>
      <bottom style="medium">
        <color theme="1"/>
      </bottom>
      <diagonal/>
    </border>
    <border>
      <left style="medium">
        <color theme="1"/>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style="thin">
        <color indexed="64"/>
      </right>
      <top style="medium">
        <color indexed="64"/>
      </top>
      <bottom style="medium">
        <color indexed="64"/>
      </bottom>
      <diagonal/>
    </border>
    <border>
      <left style="thin">
        <color indexed="64"/>
      </left>
      <right style="medium">
        <color theme="1"/>
      </right>
      <top style="medium">
        <color indexed="64"/>
      </top>
      <bottom style="medium">
        <color indexed="64"/>
      </bottom>
      <diagonal/>
    </border>
    <border>
      <left style="medium">
        <color theme="1"/>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style="medium">
        <color theme="1"/>
      </right>
      <top style="medium">
        <color indexed="64"/>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top style="medium">
        <color theme="1"/>
      </top>
      <bottom/>
      <diagonal/>
    </border>
    <border>
      <left style="thin">
        <color theme="1"/>
      </left>
      <right/>
      <top/>
      <bottom style="medium">
        <color theme="1"/>
      </bottom>
      <diagonal/>
    </border>
    <border>
      <left style="thin">
        <color theme="1"/>
      </left>
      <right/>
      <top/>
      <bottom/>
      <diagonal/>
    </border>
    <border>
      <left style="medium">
        <color theme="1"/>
      </left>
      <right style="hair">
        <color indexed="64"/>
      </right>
      <top style="medium">
        <color theme="1"/>
      </top>
      <bottom style="hair">
        <color indexed="64"/>
      </bottom>
      <diagonal/>
    </border>
    <border>
      <left style="hair">
        <color indexed="64"/>
      </left>
      <right style="hair">
        <color indexed="64"/>
      </right>
      <top style="medium">
        <color theme="1"/>
      </top>
      <bottom style="hair">
        <color indexed="64"/>
      </bottom>
      <diagonal/>
    </border>
    <border>
      <left style="hair">
        <color indexed="64"/>
      </left>
      <right style="medium">
        <color theme="1"/>
      </right>
      <top style="medium">
        <color theme="1"/>
      </top>
      <bottom style="hair">
        <color indexed="64"/>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top style="hair">
        <color indexed="64"/>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left style="medium">
        <color theme="1"/>
      </left>
      <right/>
      <top style="medium">
        <color theme="1"/>
      </top>
      <bottom style="hair">
        <color indexed="64"/>
      </bottom>
      <diagonal/>
    </border>
    <border>
      <left/>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style="hair">
        <color indexed="64"/>
      </right>
      <top style="hair">
        <color indexed="64"/>
      </top>
      <bottom style="medium">
        <color theme="1"/>
      </bottom>
      <diagonal/>
    </border>
    <border>
      <left style="hair">
        <color indexed="64"/>
      </left>
      <right style="hair">
        <color indexed="64"/>
      </right>
      <top style="hair">
        <color indexed="64"/>
      </top>
      <bottom style="medium">
        <color theme="1"/>
      </bottom>
      <diagonal/>
    </border>
    <border>
      <left style="hair">
        <color indexed="64"/>
      </left>
      <right style="medium">
        <color theme="1"/>
      </right>
      <top style="hair">
        <color indexed="64"/>
      </top>
      <bottom style="medium">
        <color theme="1"/>
      </bottom>
      <diagonal/>
    </border>
    <border>
      <left style="medium">
        <color theme="1"/>
      </left>
      <right style="hair">
        <color indexed="64"/>
      </right>
      <top style="medium">
        <color theme="1"/>
      </top>
      <bottom/>
      <diagonal/>
    </border>
    <border>
      <left style="hair">
        <color indexed="64"/>
      </left>
      <right style="hair">
        <color indexed="64"/>
      </right>
      <top style="medium">
        <color theme="1"/>
      </top>
      <bottom/>
      <diagonal/>
    </border>
    <border>
      <left style="hair">
        <color indexed="64"/>
      </left>
      <right style="medium">
        <color theme="1"/>
      </right>
      <top style="medium">
        <color theme="1"/>
      </top>
      <bottom/>
      <diagonal/>
    </border>
    <border>
      <left style="medium">
        <color theme="1"/>
      </left>
      <right style="hair">
        <color indexed="64"/>
      </right>
      <top/>
      <bottom style="hair">
        <color indexed="64"/>
      </bottom>
      <diagonal/>
    </border>
    <border>
      <left style="hair">
        <color indexed="64"/>
      </left>
      <right style="medium">
        <color theme="1"/>
      </right>
      <top/>
      <bottom/>
      <diagonal/>
    </border>
    <border>
      <left style="medium">
        <color theme="1"/>
      </left>
      <right style="hair">
        <color indexed="64"/>
      </right>
      <top style="hair">
        <color indexed="64"/>
      </top>
      <bottom/>
      <diagonal/>
    </border>
    <border>
      <left style="medium">
        <color theme="1"/>
      </left>
      <right/>
      <top style="medium">
        <color auto="1"/>
      </top>
      <bottom style="thin">
        <color auto="1"/>
      </bottom>
      <diagonal/>
    </border>
    <border>
      <left style="medium">
        <color theme="1"/>
      </left>
      <right/>
      <top style="thin">
        <color indexed="64"/>
      </top>
      <bottom style="thin">
        <color indexed="64"/>
      </bottom>
      <diagonal/>
    </border>
    <border>
      <left style="medium">
        <color theme="1"/>
      </left>
      <right/>
      <top style="thin">
        <color indexed="64"/>
      </top>
      <bottom style="medium">
        <color indexed="64"/>
      </bottom>
      <diagonal/>
    </border>
    <border>
      <left style="medium">
        <color theme="1"/>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theme="1"/>
      </bottom>
      <diagonal/>
    </border>
    <border>
      <left style="medium">
        <color indexed="64"/>
      </left>
      <right style="medium">
        <color indexed="64"/>
      </right>
      <top style="thin">
        <color indexed="64"/>
      </top>
      <bottom/>
      <diagonal/>
    </border>
    <border>
      <left style="medium">
        <color indexed="64"/>
      </left>
      <right style="medium">
        <color indexed="64"/>
      </right>
      <top style="medium">
        <color theme="1"/>
      </top>
      <bottom style="thin">
        <color auto="1"/>
      </bottom>
      <diagonal/>
    </border>
    <border>
      <left style="medium">
        <color indexed="64"/>
      </left>
      <right style="medium">
        <color indexed="64"/>
      </right>
      <top style="thin">
        <color indexed="64"/>
      </top>
      <bottom style="medium">
        <color theme="1"/>
      </bottom>
      <diagonal/>
    </border>
  </borders>
  <cellStyleXfs count="323">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166" fontId="6" fillId="0" borderId="0" applyFont="0" applyFill="0" applyBorder="0" applyAlignment="0" applyProtection="0"/>
    <xf numFmtId="0" fontId="16" fillId="0" borderId="0"/>
    <xf numFmtId="9" fontId="1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9" fontId="1" fillId="0" borderId="0" applyFont="0" applyFill="0" applyBorder="0" applyAlignment="0" applyProtection="0"/>
    <xf numFmtId="0" fontId="16" fillId="0" borderId="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3"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6" fillId="0" borderId="0" applyFont="0" applyFill="0" applyBorder="0" applyAlignment="0" applyProtection="0"/>
    <xf numFmtId="0" fontId="64" fillId="0" borderId="0" applyNumberFormat="0" applyFill="0" applyBorder="0" applyAlignment="0" applyProtection="0"/>
    <xf numFmtId="0" fontId="65" fillId="0" borderId="53" applyNumberFormat="0" applyFill="0" applyAlignment="0" applyProtection="0"/>
    <xf numFmtId="0" fontId="66" fillId="0" borderId="54" applyNumberFormat="0" applyFill="0" applyAlignment="0" applyProtection="0"/>
    <xf numFmtId="0" fontId="67" fillId="0" borderId="55" applyNumberFormat="0" applyFill="0" applyAlignment="0" applyProtection="0"/>
    <xf numFmtId="0" fontId="67" fillId="0" borderId="0" applyNumberFormat="0" applyFill="0" applyBorder="0" applyAlignment="0" applyProtection="0"/>
    <xf numFmtId="0" fontId="68" fillId="27" borderId="0" applyNumberFormat="0" applyBorder="0" applyAlignment="0" applyProtection="0"/>
    <xf numFmtId="0" fontId="69" fillId="28" borderId="0" applyNumberFormat="0" applyBorder="0" applyAlignment="0" applyProtection="0"/>
    <xf numFmtId="0" fontId="70" fillId="29" borderId="0" applyNumberFormat="0" applyBorder="0" applyAlignment="0" applyProtection="0"/>
    <xf numFmtId="0" fontId="71" fillId="30" borderId="56" applyNumberFormat="0" applyAlignment="0" applyProtection="0"/>
    <xf numFmtId="0" fontId="72" fillId="31" borderId="57" applyNumberFormat="0" applyAlignment="0" applyProtection="0"/>
    <xf numFmtId="0" fontId="73" fillId="31" borderId="56" applyNumberFormat="0" applyAlignment="0" applyProtection="0"/>
    <xf numFmtId="0" fontId="74" fillId="0" borderId="58" applyNumberFormat="0" applyFill="0" applyAlignment="0" applyProtection="0"/>
    <xf numFmtId="0" fontId="75" fillId="32" borderId="59" applyNumberFormat="0" applyAlignment="0" applyProtection="0"/>
    <xf numFmtId="0" fontId="4" fillId="0" borderId="0" applyNumberFormat="0" applyFill="0" applyBorder="0" applyAlignment="0" applyProtection="0"/>
    <xf numFmtId="0" fontId="1" fillId="33" borderId="60" applyNumberFormat="0" applyFont="0" applyAlignment="0" applyProtection="0"/>
    <xf numFmtId="0" fontId="76" fillId="0" borderId="0" applyNumberFormat="0" applyFill="0" applyBorder="0" applyAlignment="0" applyProtection="0"/>
    <xf numFmtId="0" fontId="77" fillId="0" borderId="61" applyNumberFormat="0" applyFill="0" applyAlignment="0" applyProtection="0"/>
    <xf numFmtId="0" fontId="7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8"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8"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8"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8"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8"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79" fillId="0" borderId="0" applyFill="0" applyBorder="0" applyProtection="0">
      <alignment horizontal="left" vertical="center"/>
    </xf>
    <xf numFmtId="0" fontId="80" fillId="0" borderId="0"/>
    <xf numFmtId="43" fontId="1" fillId="0" borderId="0" applyFont="0" applyFill="0" applyBorder="0" applyAlignment="0" applyProtection="0"/>
    <xf numFmtId="0" fontId="54" fillId="0" borderId="0"/>
    <xf numFmtId="0" fontId="81" fillId="27" borderId="0" applyNumberFormat="0" applyBorder="0" applyAlignment="0" applyProtection="0"/>
    <xf numFmtId="0" fontId="82" fillId="28" borderId="0" applyNumberFormat="0" applyBorder="0" applyAlignment="0" applyProtection="0"/>
    <xf numFmtId="0" fontId="83" fillId="29" borderId="0" applyNumberFormat="0" applyBorder="0" applyAlignment="0" applyProtection="0"/>
    <xf numFmtId="0" fontId="84" fillId="30" borderId="56" applyNumberFormat="0" applyAlignment="0" applyProtection="0"/>
    <xf numFmtId="0" fontId="85" fillId="31" borderId="57" applyNumberFormat="0" applyAlignment="0" applyProtection="0"/>
    <xf numFmtId="0" fontId="86" fillId="31" borderId="56" applyNumberFormat="0" applyAlignment="0" applyProtection="0"/>
    <xf numFmtId="0" fontId="87" fillId="0" borderId="58" applyNumberFormat="0" applyFill="0" applyAlignment="0" applyProtection="0"/>
    <xf numFmtId="0" fontId="88" fillId="32" borderId="59" applyNumberFormat="0" applyAlignment="0" applyProtection="0"/>
    <xf numFmtId="0" fontId="89" fillId="0" borderId="0" applyNumberFormat="0" applyFill="0" applyBorder="0" applyAlignment="0" applyProtection="0"/>
    <xf numFmtId="0" fontId="54" fillId="33" borderId="60" applyNumberFormat="0" applyFont="0" applyAlignment="0" applyProtection="0"/>
    <xf numFmtId="0" fontId="90" fillId="0" borderId="0" applyNumberFormat="0" applyFill="0" applyBorder="0" applyAlignment="0" applyProtection="0"/>
    <xf numFmtId="0" fontId="91" fillId="0" borderId="61" applyNumberFormat="0" applyFill="0" applyAlignment="0" applyProtection="0"/>
    <xf numFmtId="0" fontId="92"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92"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92"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92" fillId="46"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92" fillId="50"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92"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7" borderId="0" applyNumberFormat="0" applyBorder="0" applyAlignment="0" applyProtection="0"/>
    <xf numFmtId="9" fontId="54" fillId="0" borderId="0" applyFont="0" applyFill="0" applyBorder="0" applyAlignment="0" applyProtection="0"/>
    <xf numFmtId="0" fontId="1" fillId="0" borderId="0"/>
    <xf numFmtId="4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0" fontId="54" fillId="0" borderId="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2073">
    <xf numFmtId="0" fontId="0" fillId="0" borderId="0" xfId="0"/>
    <xf numFmtId="0" fontId="0" fillId="2" borderId="0" xfId="0" applyFill="1"/>
    <xf numFmtId="0" fontId="3" fillId="2" borderId="0" xfId="0" applyFont="1" applyFill="1" applyProtection="1">
      <protection hidden="1"/>
    </xf>
    <xf numFmtId="0" fontId="7" fillId="2" borderId="0" xfId="0" applyFont="1" applyFill="1" applyAlignment="1">
      <alignment vertical="center"/>
    </xf>
    <xf numFmtId="0" fontId="3" fillId="2" borderId="0" xfId="0" applyFont="1" applyFill="1" applyAlignment="1" applyProtection="1">
      <alignment vertical="top" wrapText="1"/>
      <protection hidden="1"/>
    </xf>
    <xf numFmtId="0" fontId="12" fillId="2" borderId="0" xfId="0" applyFont="1" applyFill="1"/>
    <xf numFmtId="0" fontId="11" fillId="2" borderId="0" xfId="0" applyFont="1" applyFill="1" applyAlignment="1">
      <alignment horizontal="left" vertical="center"/>
    </xf>
    <xf numFmtId="0" fontId="20" fillId="2" borderId="0" xfId="0" applyFont="1" applyFill="1"/>
    <xf numFmtId="0" fontId="0" fillId="5" borderId="0" xfId="0" applyFill="1"/>
    <xf numFmtId="0" fontId="20" fillId="5" borderId="0" xfId="0" applyFont="1" applyFill="1"/>
    <xf numFmtId="0" fontId="19" fillId="5" borderId="0" xfId="0" applyFont="1" applyFill="1"/>
    <xf numFmtId="0" fontId="0" fillId="6" borderId="0" xfId="0" applyFill="1"/>
    <xf numFmtId="0" fontId="20" fillId="6" borderId="0" xfId="0" applyFont="1" applyFill="1"/>
    <xf numFmtId="0" fontId="21" fillId="2" borderId="0" xfId="0" applyFont="1" applyFill="1"/>
    <xf numFmtId="0" fontId="3" fillId="2" borderId="0" xfId="0" applyFont="1" applyFill="1" applyAlignment="1">
      <alignment vertical="center" wrapText="1"/>
    </xf>
    <xf numFmtId="0" fontId="8" fillId="2" borderId="0" xfId="0" applyFont="1" applyFill="1" applyProtection="1">
      <protection hidden="1"/>
    </xf>
    <xf numFmtId="0" fontId="14" fillId="2" borderId="0" xfId="0" applyFont="1" applyFill="1"/>
    <xf numFmtId="0" fontId="3" fillId="2" borderId="0" xfId="0" applyFont="1" applyFill="1" applyAlignment="1" applyProtection="1">
      <alignment horizontal="left" vertical="top" wrapText="1"/>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justify"/>
      <protection hidden="1"/>
    </xf>
    <xf numFmtId="0" fontId="31" fillId="2" borderId="0" xfId="0" applyFont="1" applyFill="1" applyProtection="1">
      <protection hidden="1"/>
    </xf>
    <xf numFmtId="0" fontId="31" fillId="2" borderId="0" xfId="0" applyFont="1" applyFill="1" applyAlignment="1" applyProtection="1">
      <alignment horizontal="justify"/>
      <protection hidden="1"/>
    </xf>
    <xf numFmtId="0" fontId="32" fillId="2" borderId="0" xfId="0" applyFont="1" applyFill="1" applyAlignment="1" applyProtection="1">
      <alignment horizontal="right"/>
      <protection hidden="1"/>
    </xf>
    <xf numFmtId="0" fontId="15" fillId="2" borderId="0" xfId="0" applyFont="1" applyFill="1" applyProtection="1">
      <protection hidden="1"/>
    </xf>
    <xf numFmtId="0" fontId="15" fillId="2" borderId="0" xfId="0" applyFont="1" applyFill="1" applyAlignment="1" applyProtection="1">
      <alignment horizontal="center"/>
      <protection hidden="1"/>
    </xf>
    <xf numFmtId="0" fontId="29"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1" fillId="2" borderId="0" xfId="0" applyFont="1" applyFill="1" applyAlignment="1" applyProtection="1">
      <alignment horizontal="left" vertical="center"/>
      <protection hidden="1"/>
    </xf>
    <xf numFmtId="169" fontId="22" fillId="3" borderId="18" xfId="3" applyNumberFormat="1" applyFont="1" applyFill="1" applyBorder="1" applyAlignment="1">
      <alignment horizontal="center" vertical="center" wrapText="1"/>
    </xf>
    <xf numFmtId="172" fontId="31" fillId="0" borderId="18" xfId="5" applyNumberFormat="1" applyFont="1" applyFill="1" applyBorder="1" applyAlignment="1" applyProtection="1">
      <alignment horizontal="center" vertical="center" wrapText="1"/>
      <protection hidden="1"/>
    </xf>
    <xf numFmtId="0" fontId="31" fillId="2" borderId="0" xfId="0" applyFont="1" applyFill="1" applyAlignment="1" applyProtection="1">
      <alignment vertical="center"/>
      <protection hidden="1"/>
    </xf>
    <xf numFmtId="0" fontId="17" fillId="6" borderId="0" xfId="0" applyFont="1" applyFill="1"/>
    <xf numFmtId="0" fontId="37" fillId="6" borderId="0" xfId="0" applyFont="1" applyFill="1"/>
    <xf numFmtId="0" fontId="38" fillId="6" borderId="0" xfId="0" applyFont="1" applyFill="1"/>
    <xf numFmtId="3" fontId="23" fillId="0" borderId="18" xfId="6" applyNumberFormat="1" applyFont="1" applyBorder="1" applyAlignment="1" applyProtection="1">
      <alignment horizontal="center" vertical="center" wrapText="1"/>
      <protection hidden="1"/>
    </xf>
    <xf numFmtId="0" fontId="10" fillId="2" borderId="0" xfId="0" applyFont="1" applyFill="1" applyAlignment="1">
      <alignment vertical="center"/>
    </xf>
    <xf numFmtId="0" fontId="8" fillId="2" borderId="0" xfId="0" applyFont="1" applyFill="1" applyAlignment="1" applyProtection="1">
      <alignment vertical="center"/>
      <protection hidden="1"/>
    </xf>
    <xf numFmtId="172" fontId="45" fillId="2" borderId="0" xfId="0" applyNumberFormat="1" applyFont="1" applyFill="1" applyAlignment="1" applyProtection="1">
      <alignment horizontal="justify"/>
      <protection hidden="1"/>
    </xf>
    <xf numFmtId="0" fontId="8" fillId="2" borderId="0" xfId="0" applyFont="1" applyFill="1" applyAlignment="1" applyProtection="1">
      <alignment vertical="top"/>
      <protection hidden="1"/>
    </xf>
    <xf numFmtId="3" fontId="23" fillId="2" borderId="18" xfId="6" applyNumberFormat="1" applyFont="1" applyFill="1" applyBorder="1" applyAlignment="1" applyProtection="1">
      <alignment horizontal="center" vertical="center" wrapText="1"/>
      <protection hidden="1"/>
    </xf>
    <xf numFmtId="0" fontId="22" fillId="3" borderId="18" xfId="0" applyFont="1" applyFill="1" applyBorder="1" applyAlignment="1">
      <alignment horizontal="center" vertical="center" wrapText="1"/>
    </xf>
    <xf numFmtId="10" fontId="47" fillId="2" borderId="0" xfId="0" applyNumberFormat="1" applyFont="1" applyFill="1" applyAlignment="1">
      <alignment horizontal="justify" vertical="top" wrapText="1"/>
    </xf>
    <xf numFmtId="10" fontId="46" fillId="2" borderId="0" xfId="0" applyNumberFormat="1" applyFont="1" applyFill="1" applyAlignment="1">
      <alignment horizontal="justify" vertical="top" wrapText="1"/>
    </xf>
    <xf numFmtId="10" fontId="47" fillId="2" borderId="28" xfId="0" applyNumberFormat="1" applyFont="1" applyFill="1" applyBorder="1" applyAlignment="1">
      <alignment horizontal="justify" vertical="top" wrapText="1"/>
    </xf>
    <xf numFmtId="0" fontId="22" fillId="13" borderId="18" xfId="0" applyFont="1" applyFill="1" applyBorder="1" applyAlignment="1">
      <alignment horizontal="center" vertical="center" wrapText="1"/>
    </xf>
    <xf numFmtId="0" fontId="15" fillId="14" borderId="26" xfId="0" applyFont="1" applyFill="1" applyBorder="1" applyAlignment="1" applyProtection="1">
      <alignment horizontal="center" vertical="center" wrapText="1"/>
      <protection hidden="1"/>
    </xf>
    <xf numFmtId="0" fontId="7" fillId="14" borderId="26" xfId="0" applyFont="1" applyFill="1" applyBorder="1" applyAlignment="1" applyProtection="1">
      <alignment horizontal="center" vertical="center" wrapText="1"/>
      <protection hidden="1"/>
    </xf>
    <xf numFmtId="0" fontId="51" fillId="2" borderId="0" xfId="0" applyFont="1" applyFill="1" applyAlignment="1" applyProtection="1">
      <alignment horizontal="center" vertical="center" wrapText="1"/>
      <protection hidden="1"/>
    </xf>
    <xf numFmtId="0" fontId="33" fillId="16" borderId="6" xfId="0" applyFont="1" applyFill="1" applyBorder="1" applyAlignment="1">
      <alignment horizontal="center" vertical="center" wrapText="1"/>
    </xf>
    <xf numFmtId="0" fontId="33" fillId="16" borderId="9" xfId="0" applyFont="1" applyFill="1" applyBorder="1" applyAlignment="1">
      <alignment horizontal="center" vertical="center" wrapText="1"/>
    </xf>
    <xf numFmtId="3" fontId="10" fillId="2" borderId="18" xfId="1" applyNumberFormat="1" applyFont="1" applyFill="1" applyBorder="1" applyAlignment="1" applyProtection="1">
      <alignment horizontal="center" vertical="center"/>
      <protection hidden="1"/>
    </xf>
    <xf numFmtId="0" fontId="10" fillId="2" borderId="0" xfId="0" applyFont="1" applyFill="1" applyAlignment="1">
      <alignment horizontal="center" vertical="center"/>
    </xf>
    <xf numFmtId="0" fontId="3" fillId="2" borderId="0" xfId="0" applyFont="1" applyFill="1" applyAlignment="1" applyProtection="1">
      <alignment horizontal="left" vertical="center"/>
      <protection hidden="1"/>
    </xf>
    <xf numFmtId="0" fontId="3"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0" fillId="2" borderId="0" xfId="0" applyFill="1" applyAlignment="1">
      <alignment horizontal="left" vertical="center"/>
    </xf>
    <xf numFmtId="168" fontId="8" fillId="2" borderId="0" xfId="0" applyNumberFormat="1" applyFont="1" applyFill="1" applyAlignment="1" applyProtection="1">
      <alignment horizontal="left" vertical="center"/>
      <protection hidden="1"/>
    </xf>
    <xf numFmtId="0" fontId="9" fillId="17" borderId="6" xfId="0" applyFont="1" applyFill="1" applyBorder="1" applyAlignment="1">
      <alignment vertical="center" wrapText="1"/>
    </xf>
    <xf numFmtId="10" fontId="10" fillId="2" borderId="0" xfId="0" applyNumberFormat="1" applyFont="1" applyFill="1" applyAlignment="1">
      <alignment horizontal="center" vertical="center"/>
    </xf>
    <xf numFmtId="0" fontId="10" fillId="0" borderId="0" xfId="0" applyFont="1" applyAlignment="1">
      <alignment vertical="center"/>
    </xf>
    <xf numFmtId="9" fontId="8" fillId="2" borderId="0" xfId="2" applyFont="1" applyFill="1" applyAlignment="1" applyProtection="1">
      <alignment horizontal="justify"/>
      <protection hidden="1"/>
    </xf>
    <xf numFmtId="0" fontId="52" fillId="2" borderId="0" xfId="0" applyFont="1" applyFill="1" applyAlignment="1">
      <alignment horizontal="center" vertical="center"/>
    </xf>
    <xf numFmtId="41" fontId="8" fillId="2" borderId="0" xfId="18" applyFont="1" applyFill="1" applyAlignment="1" applyProtection="1">
      <alignment horizontal="justify"/>
      <protection hidden="1"/>
    </xf>
    <xf numFmtId="41" fontId="8" fillId="2" borderId="0" xfId="0" applyNumberFormat="1" applyFont="1" applyFill="1" applyAlignment="1" applyProtection="1">
      <alignment horizontal="justify"/>
      <protection hidden="1"/>
    </xf>
    <xf numFmtId="172" fontId="24" fillId="0" borderId="18" xfId="1" applyNumberFormat="1" applyFont="1" applyFill="1" applyBorder="1" applyAlignment="1" applyProtection="1">
      <alignment horizontal="right" vertical="center" wrapText="1"/>
      <protection hidden="1"/>
    </xf>
    <xf numFmtId="1" fontId="8" fillId="0" borderId="18" xfId="3" applyNumberFormat="1" applyFont="1" applyBorder="1" applyAlignment="1" applyProtection="1">
      <alignment horizontal="center" vertical="center"/>
      <protection hidden="1"/>
    </xf>
    <xf numFmtId="0" fontId="0" fillId="2" borderId="0" xfId="0" applyFill="1" applyAlignment="1">
      <alignment vertical="center"/>
    </xf>
    <xf numFmtId="168" fontId="8" fillId="2" borderId="0" xfId="0" applyNumberFormat="1" applyFont="1" applyFill="1" applyAlignment="1" applyProtection="1">
      <alignment vertical="center"/>
      <protection hidden="1"/>
    </xf>
    <xf numFmtId="0" fontId="26" fillId="2" borderId="0" xfId="0" applyFont="1" applyFill="1" applyAlignment="1">
      <alignment vertical="center"/>
    </xf>
    <xf numFmtId="0" fontId="32" fillId="2" borderId="0" xfId="0" applyFont="1" applyFill="1" applyAlignment="1" applyProtection="1">
      <alignment horizontal="right" vertical="center"/>
      <protection hidden="1"/>
    </xf>
    <xf numFmtId="174" fontId="8" fillId="0" borderId="18" xfId="1" applyNumberFormat="1" applyFont="1" applyBorder="1" applyAlignment="1" applyProtection="1">
      <alignment vertical="center"/>
      <protection hidden="1"/>
    </xf>
    <xf numFmtId="9" fontId="8" fillId="2" borderId="0" xfId="2" applyFont="1" applyFill="1" applyAlignment="1" applyProtection="1">
      <alignment vertical="center"/>
      <protection hidden="1"/>
    </xf>
    <xf numFmtId="3" fontId="53" fillId="0" borderId="0" xfId="0" applyNumberFormat="1" applyFont="1" applyAlignment="1">
      <alignment vertical="center"/>
    </xf>
    <xf numFmtId="169" fontId="8" fillId="2" borderId="0" xfId="3" applyNumberFormat="1" applyFont="1" applyFill="1" applyAlignment="1" applyProtection="1">
      <alignment vertical="center"/>
      <protection hidden="1"/>
    </xf>
    <xf numFmtId="175" fontId="8" fillId="2" borderId="0" xfId="2" applyNumberFormat="1" applyFont="1" applyFill="1" applyAlignment="1" applyProtection="1">
      <alignment vertical="center"/>
      <protection hidden="1"/>
    </xf>
    <xf numFmtId="41" fontId="55" fillId="2" borderId="0" xfId="18" applyFont="1" applyFill="1" applyAlignment="1" applyProtection="1">
      <alignment horizontal="justify"/>
      <protection hidden="1"/>
    </xf>
    <xf numFmtId="41" fontId="55" fillId="2" borderId="0" xfId="18" applyFont="1" applyFill="1" applyAlignment="1" applyProtection="1">
      <protection hidden="1"/>
    </xf>
    <xf numFmtId="172" fontId="8" fillId="2" borderId="0" xfId="0" applyNumberFormat="1" applyFont="1" applyFill="1" applyAlignment="1" applyProtection="1">
      <alignment horizontal="right"/>
      <protection hidden="1"/>
    </xf>
    <xf numFmtId="0" fontId="56" fillId="2" borderId="0" xfId="0" applyFont="1" applyFill="1" applyAlignment="1">
      <alignment vertical="center" wrapText="1"/>
    </xf>
    <xf numFmtId="0" fontId="56" fillId="2" borderId="0" xfId="0" applyFont="1" applyFill="1" applyAlignment="1">
      <alignment vertical="center"/>
    </xf>
    <xf numFmtId="0" fontId="3" fillId="2" borderId="18" xfId="0" applyFont="1" applyFill="1" applyBorder="1" applyAlignment="1" applyProtection="1">
      <alignment horizontal="center" vertical="center"/>
      <protection hidden="1"/>
    </xf>
    <xf numFmtId="0" fontId="4" fillId="5" borderId="0" xfId="0" applyFont="1" applyFill="1"/>
    <xf numFmtId="0" fontId="57" fillId="5" borderId="0" xfId="0" applyFont="1" applyFill="1" applyAlignment="1">
      <alignment vertical="center" wrapText="1"/>
    </xf>
    <xf numFmtId="0" fontId="58" fillId="5" borderId="0" xfId="0" applyFont="1" applyFill="1"/>
    <xf numFmtId="0" fontId="59" fillId="5" borderId="0" xfId="4" applyFont="1" applyFill="1" applyAlignment="1" applyProtection="1"/>
    <xf numFmtId="0" fontId="60" fillId="5" borderId="0" xfId="0" applyFont="1" applyFill="1"/>
    <xf numFmtId="174" fontId="8" fillId="0" borderId="18" xfId="1" applyNumberFormat="1" applyFont="1" applyFill="1" applyBorder="1" applyAlignment="1" applyProtection="1">
      <alignment vertical="center"/>
      <protection hidden="1"/>
    </xf>
    <xf numFmtId="0" fontId="62" fillId="2" borderId="0" xfId="0" applyFont="1" applyFill="1" applyAlignment="1" applyProtection="1">
      <alignment vertical="center"/>
      <protection hidden="1"/>
    </xf>
    <xf numFmtId="0" fontId="39" fillId="0" borderId="0" xfId="0" applyFont="1" applyAlignment="1">
      <alignment vertical="top"/>
    </xf>
    <xf numFmtId="0" fontId="22" fillId="11" borderId="18" xfId="0" applyFont="1" applyFill="1" applyBorder="1" applyAlignment="1">
      <alignment horizontal="center" vertical="center" wrapText="1"/>
    </xf>
    <xf numFmtId="177" fontId="39" fillId="26" borderId="0" xfId="0" applyNumberFormat="1" applyFont="1" applyFill="1" applyAlignment="1">
      <alignment vertical="top"/>
    </xf>
    <xf numFmtId="0" fontId="39" fillId="26" borderId="0" xfId="0" applyFont="1" applyFill="1" applyAlignment="1">
      <alignment vertical="top"/>
    </xf>
    <xf numFmtId="167" fontId="24" fillId="0" borderId="1" xfId="1" applyNumberFormat="1" applyFont="1" applyBorder="1" applyAlignment="1" applyProtection="1">
      <alignment vertical="center" wrapText="1"/>
    </xf>
    <xf numFmtId="167" fontId="24" fillId="0" borderId="1" xfId="1" applyNumberFormat="1" applyFont="1" applyFill="1" applyBorder="1" applyAlignment="1" applyProtection="1">
      <alignment vertical="center" wrapText="1"/>
    </xf>
    <xf numFmtId="0" fontId="49" fillId="18" borderId="6" xfId="0" applyFont="1" applyFill="1" applyBorder="1" applyAlignment="1">
      <alignment horizontal="center" vertical="center" wrapText="1"/>
    </xf>
    <xf numFmtId="172" fontId="31" fillId="0" borderId="27" xfId="5" applyNumberFormat="1" applyFont="1" applyFill="1" applyBorder="1" applyAlignment="1" applyProtection="1">
      <alignment horizontal="center" vertical="center" wrapText="1"/>
      <protection hidden="1"/>
    </xf>
    <xf numFmtId="1" fontId="8" fillId="0" borderId="1" xfId="3" applyNumberFormat="1" applyFont="1" applyBorder="1" applyAlignment="1" applyProtection="1">
      <alignment horizontal="center" vertical="center"/>
      <protection hidden="1"/>
    </xf>
    <xf numFmtId="0" fontId="31" fillId="2" borderId="1" xfId="0" applyFont="1" applyFill="1" applyBorder="1" applyAlignment="1" applyProtection="1">
      <alignment horizontal="left" vertical="center"/>
      <protection hidden="1"/>
    </xf>
    <xf numFmtId="0" fontId="8" fillId="2" borderId="1" xfId="0" applyFont="1" applyFill="1" applyBorder="1" applyAlignment="1" applyProtection="1">
      <alignment vertical="center"/>
      <protection hidden="1"/>
    </xf>
    <xf numFmtId="0" fontId="24" fillId="2" borderId="1" xfId="6" applyFont="1" applyFill="1" applyBorder="1" applyAlignment="1" applyProtection="1">
      <alignment horizontal="center" vertical="center" wrapText="1"/>
      <protection hidden="1"/>
    </xf>
    <xf numFmtId="1" fontId="8" fillId="0" borderId="6" xfId="3" applyNumberFormat="1" applyFont="1" applyBorder="1" applyAlignment="1" applyProtection="1">
      <alignment horizontal="center" vertical="center"/>
      <protection hidden="1"/>
    </xf>
    <xf numFmtId="172" fontId="31" fillId="0" borderId="26" xfId="5" applyNumberFormat="1" applyFont="1" applyFill="1" applyBorder="1" applyAlignment="1" applyProtection="1">
      <alignment horizontal="center" vertical="center" wrapText="1"/>
      <protection hidden="1"/>
    </xf>
    <xf numFmtId="1" fontId="8" fillId="0" borderId="3" xfId="3" applyNumberFormat="1" applyFont="1" applyBorder="1" applyAlignment="1" applyProtection="1">
      <alignment horizontal="center" vertical="center"/>
      <protection hidden="1"/>
    </xf>
    <xf numFmtId="1" fontId="8" fillId="58" borderId="1" xfId="3" applyNumberFormat="1" applyFont="1" applyFill="1" applyBorder="1" applyAlignment="1" applyProtection="1">
      <alignment horizontal="center" vertical="center"/>
      <protection hidden="1"/>
    </xf>
    <xf numFmtId="172" fontId="31" fillId="58" borderId="1" xfId="5" applyNumberFormat="1" applyFont="1" applyFill="1" applyBorder="1" applyAlignment="1" applyProtection="1">
      <alignment horizontal="center" vertical="center" wrapText="1"/>
      <protection hidden="1"/>
    </xf>
    <xf numFmtId="1" fontId="8" fillId="59" borderId="1" xfId="3" applyNumberFormat="1" applyFont="1" applyFill="1" applyBorder="1" applyAlignment="1" applyProtection="1">
      <alignment horizontal="center" vertical="center"/>
      <protection hidden="1"/>
    </xf>
    <xf numFmtId="172" fontId="31" fillId="59" borderId="1" xfId="5" applyNumberFormat="1" applyFont="1" applyFill="1" applyBorder="1" applyAlignment="1" applyProtection="1">
      <alignment horizontal="center" vertical="center" wrapText="1"/>
      <protection hidden="1"/>
    </xf>
    <xf numFmtId="1" fontId="8" fillId="60" borderId="1" xfId="3" applyNumberFormat="1" applyFont="1" applyFill="1" applyBorder="1" applyAlignment="1" applyProtection="1">
      <alignment horizontal="center" vertical="center"/>
      <protection hidden="1"/>
    </xf>
    <xf numFmtId="172" fontId="31" fillId="60" borderId="1" xfId="5" applyNumberFormat="1" applyFont="1" applyFill="1" applyBorder="1" applyAlignment="1" applyProtection="1">
      <alignment horizontal="center" vertical="center" wrapText="1"/>
      <protection hidden="1"/>
    </xf>
    <xf numFmtId="1" fontId="8" fillId="61" borderId="31" xfId="3" applyNumberFormat="1" applyFont="1" applyFill="1" applyBorder="1" applyAlignment="1" applyProtection="1">
      <alignment horizontal="center" vertical="center"/>
      <protection hidden="1"/>
    </xf>
    <xf numFmtId="172" fontId="31" fillId="61" borderId="31" xfId="5" applyNumberFormat="1" applyFont="1" applyFill="1" applyBorder="1" applyAlignment="1" applyProtection="1">
      <alignment horizontal="center" vertical="center" wrapText="1"/>
      <protection hidden="1"/>
    </xf>
    <xf numFmtId="1" fontId="8" fillId="61" borderId="1" xfId="3" applyNumberFormat="1" applyFont="1" applyFill="1" applyBorder="1" applyAlignment="1" applyProtection="1">
      <alignment horizontal="center" vertical="center"/>
      <protection hidden="1"/>
    </xf>
    <xf numFmtId="172" fontId="31" fillId="61" borderId="1" xfId="5" applyNumberFormat="1" applyFont="1" applyFill="1" applyBorder="1" applyAlignment="1" applyProtection="1">
      <alignment horizontal="center" vertical="center" wrapText="1"/>
      <protection hidden="1"/>
    </xf>
    <xf numFmtId="1" fontId="8" fillId="61" borderId="43" xfId="3" applyNumberFormat="1" applyFont="1" applyFill="1" applyBorder="1" applyAlignment="1" applyProtection="1">
      <alignment horizontal="center" vertical="center"/>
      <protection hidden="1"/>
    </xf>
    <xf numFmtId="172" fontId="31" fillId="61" borderId="43" xfId="5" applyNumberFormat="1" applyFont="1" applyFill="1" applyBorder="1" applyAlignment="1" applyProtection="1">
      <alignment horizontal="center" vertical="center" wrapText="1"/>
      <protection hidden="1"/>
    </xf>
    <xf numFmtId="1" fontId="8" fillId="62" borderId="31" xfId="3" applyNumberFormat="1" applyFont="1" applyFill="1" applyBorder="1" applyAlignment="1" applyProtection="1">
      <alignment horizontal="center" vertical="center"/>
      <protection hidden="1"/>
    </xf>
    <xf numFmtId="172" fontId="31" fillId="62" borderId="31" xfId="5" applyNumberFormat="1" applyFont="1" applyFill="1" applyBorder="1" applyAlignment="1" applyProtection="1">
      <alignment horizontal="center" vertical="center" wrapText="1"/>
      <protection hidden="1"/>
    </xf>
    <xf numFmtId="1" fontId="8" fillId="62" borderId="1" xfId="3" applyNumberFormat="1" applyFont="1" applyFill="1" applyBorder="1" applyAlignment="1" applyProtection="1">
      <alignment horizontal="center" vertical="center"/>
      <protection hidden="1"/>
    </xf>
    <xf numFmtId="172" fontId="31" fillId="62" borderId="1" xfId="5" applyNumberFormat="1" applyFont="1" applyFill="1" applyBorder="1" applyAlignment="1" applyProtection="1">
      <alignment horizontal="center" vertical="center" wrapText="1"/>
      <protection hidden="1"/>
    </xf>
    <xf numFmtId="1" fontId="8" fillId="62" borderId="43" xfId="3" applyNumberFormat="1" applyFont="1" applyFill="1" applyBorder="1" applyAlignment="1" applyProtection="1">
      <alignment horizontal="center" vertical="center"/>
      <protection hidden="1"/>
    </xf>
    <xf numFmtId="172" fontId="31" fillId="62" borderId="43" xfId="5" applyNumberFormat="1" applyFont="1" applyFill="1" applyBorder="1" applyAlignment="1" applyProtection="1">
      <alignment horizontal="center" vertical="center" wrapText="1"/>
      <protection hidden="1"/>
    </xf>
    <xf numFmtId="1" fontId="8" fillId="59" borderId="31" xfId="3" applyNumberFormat="1" applyFont="1" applyFill="1" applyBorder="1" applyAlignment="1" applyProtection="1">
      <alignment horizontal="center" vertical="center"/>
      <protection hidden="1"/>
    </xf>
    <xf numFmtId="172" fontId="31" fillId="59" borderId="31" xfId="5" applyNumberFormat="1" applyFont="1" applyFill="1" applyBorder="1" applyAlignment="1" applyProtection="1">
      <alignment horizontal="center" vertical="center" wrapText="1"/>
      <protection hidden="1"/>
    </xf>
    <xf numFmtId="1" fontId="8" fillId="59" borderId="43" xfId="3" applyNumberFormat="1" applyFont="1" applyFill="1" applyBorder="1" applyAlignment="1" applyProtection="1">
      <alignment horizontal="center" vertical="center"/>
      <protection hidden="1"/>
    </xf>
    <xf numFmtId="172" fontId="31" fillId="59" borderId="43" xfId="5" applyNumberFormat="1" applyFont="1" applyFill="1" applyBorder="1" applyAlignment="1" applyProtection="1">
      <alignment horizontal="center" vertical="center" wrapText="1"/>
      <protection hidden="1"/>
    </xf>
    <xf numFmtId="1" fontId="8" fillId="58" borderId="31" xfId="3" applyNumberFormat="1" applyFont="1" applyFill="1" applyBorder="1" applyAlignment="1" applyProtection="1">
      <alignment horizontal="center" vertical="center"/>
      <protection hidden="1"/>
    </xf>
    <xf numFmtId="172" fontId="31" fillId="58" borderId="31" xfId="5" applyNumberFormat="1" applyFont="1" applyFill="1" applyBorder="1" applyAlignment="1" applyProtection="1">
      <alignment horizontal="center" vertical="center" wrapText="1"/>
      <protection hidden="1"/>
    </xf>
    <xf numFmtId="1" fontId="8" fillId="58" borderId="43" xfId="3" applyNumberFormat="1" applyFont="1" applyFill="1" applyBorder="1" applyAlignment="1" applyProtection="1">
      <alignment horizontal="center" vertical="center"/>
      <protection hidden="1"/>
    </xf>
    <xf numFmtId="172" fontId="31" fillId="58" borderId="43" xfId="5" applyNumberFormat="1" applyFont="1" applyFill="1" applyBorder="1" applyAlignment="1" applyProtection="1">
      <alignment horizontal="center" vertical="center" wrapText="1"/>
      <protection hidden="1"/>
    </xf>
    <xf numFmtId="1" fontId="8" fillId="60" borderId="31" xfId="3" applyNumberFormat="1" applyFont="1" applyFill="1" applyBorder="1" applyAlignment="1" applyProtection="1">
      <alignment horizontal="center" vertical="center"/>
      <protection hidden="1"/>
    </xf>
    <xf numFmtId="172" fontId="31" fillId="60" borderId="31" xfId="5" applyNumberFormat="1" applyFont="1" applyFill="1" applyBorder="1" applyAlignment="1" applyProtection="1">
      <alignment horizontal="center" vertical="center" wrapText="1"/>
      <protection hidden="1"/>
    </xf>
    <xf numFmtId="1" fontId="8" fillId="60" borderId="43" xfId="3" applyNumberFormat="1" applyFont="1" applyFill="1" applyBorder="1" applyAlignment="1" applyProtection="1">
      <alignment horizontal="center" vertical="center"/>
      <protection hidden="1"/>
    </xf>
    <xf numFmtId="172" fontId="31" fillId="60" borderId="43" xfId="5" applyNumberFormat="1"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31" fillId="2" borderId="0" xfId="0" applyFont="1" applyFill="1" applyAlignment="1" applyProtection="1">
      <alignment horizontal="center" vertical="center"/>
      <protection hidden="1"/>
    </xf>
    <xf numFmtId="0" fontId="0" fillId="2" borderId="0" xfId="0" applyFill="1" applyAlignment="1">
      <alignment horizontal="center" vertical="center"/>
    </xf>
    <xf numFmtId="168" fontId="8" fillId="2" borderId="0" xfId="0" applyNumberFormat="1" applyFont="1" applyFill="1" applyAlignment="1" applyProtection="1">
      <alignment horizontal="center" vertical="center"/>
      <protection hidden="1"/>
    </xf>
    <xf numFmtId="170" fontId="8" fillId="2" borderId="0" xfId="0" applyNumberFormat="1" applyFont="1" applyFill="1" applyAlignment="1" applyProtection="1">
      <alignment horizontal="center" vertical="center"/>
      <protection hidden="1"/>
    </xf>
    <xf numFmtId="0" fontId="39" fillId="2" borderId="0" xfId="0" applyFont="1" applyFill="1" applyAlignment="1">
      <alignment horizontal="center" vertical="center"/>
    </xf>
    <xf numFmtId="0" fontId="39" fillId="2" borderId="0" xfId="0" applyFont="1" applyFill="1" applyAlignment="1">
      <alignment vertical="center"/>
    </xf>
    <xf numFmtId="0" fontId="39" fillId="0" borderId="0" xfId="0" applyFont="1" applyAlignment="1">
      <alignment vertical="center"/>
    </xf>
    <xf numFmtId="0" fontId="0" fillId="2" borderId="0" xfId="0" applyFill="1" applyProtection="1">
      <protection hidden="1"/>
    </xf>
    <xf numFmtId="0" fontId="0" fillId="2" borderId="0" xfId="0" applyFill="1" applyAlignment="1" applyProtection="1">
      <alignment horizontal="center" vertical="center"/>
      <protection hidden="1"/>
    </xf>
    <xf numFmtId="0" fontId="0" fillId="0" borderId="0" xfId="0" applyProtection="1">
      <protection hidden="1"/>
    </xf>
    <xf numFmtId="0" fontId="39" fillId="2" borderId="0" xfId="0" applyFont="1" applyFill="1" applyProtection="1">
      <protection hidden="1"/>
    </xf>
    <xf numFmtId="0" fontId="39" fillId="0" borderId="0" xfId="0" applyFont="1" applyProtection="1">
      <protection hidden="1"/>
    </xf>
    <xf numFmtId="0" fontId="39" fillId="2" borderId="0" xfId="0" applyFont="1" applyFill="1" applyAlignment="1" applyProtection="1">
      <alignment vertical="center"/>
      <protection hidden="1"/>
    </xf>
    <xf numFmtId="0" fontId="43" fillId="2" borderId="0" xfId="0" applyFont="1" applyFill="1" applyAlignment="1" applyProtection="1">
      <alignment vertical="center"/>
      <protection hidden="1"/>
    </xf>
    <xf numFmtId="0" fontId="43" fillId="0" borderId="0" xfId="0" applyFont="1" applyAlignment="1" applyProtection="1">
      <alignment vertical="center"/>
      <protection hidden="1"/>
    </xf>
    <xf numFmtId="0" fontId="43" fillId="2" borderId="0" xfId="0" applyFont="1" applyFill="1" applyAlignment="1" applyProtection="1">
      <alignment horizontal="left" vertical="center"/>
      <protection hidden="1"/>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horizontal="center" vertical="center"/>
      <protection hidden="1"/>
    </xf>
    <xf numFmtId="0" fontId="39" fillId="2" borderId="0" xfId="0" applyFont="1" applyFill="1" applyAlignment="1">
      <alignment vertical="center" wrapText="1"/>
    </xf>
    <xf numFmtId="0" fontId="94" fillId="2" borderId="0" xfId="0" applyFont="1" applyFill="1" applyAlignment="1">
      <alignment vertical="center" wrapText="1"/>
    </xf>
    <xf numFmtId="0" fontId="39" fillId="2" borderId="0" xfId="0" applyFont="1" applyFill="1" applyAlignment="1" applyProtection="1">
      <alignment horizontal="center" vertical="center"/>
      <protection hidden="1"/>
    </xf>
    <xf numFmtId="0" fontId="39" fillId="0" borderId="0" xfId="0" applyFont="1" applyAlignment="1" applyProtection="1">
      <alignment vertical="center"/>
      <protection hidden="1"/>
    </xf>
    <xf numFmtId="9" fontId="39" fillId="2" borderId="0" xfId="0" applyNumberFormat="1" applyFont="1" applyFill="1" applyAlignment="1">
      <alignment horizontal="center" vertical="center"/>
    </xf>
    <xf numFmtId="0" fontId="94" fillId="2" borderId="0" xfId="0" applyFont="1" applyFill="1" applyAlignment="1">
      <alignment horizontal="center" vertical="center" wrapText="1"/>
    </xf>
    <xf numFmtId="175" fontId="39" fillId="65" borderId="38" xfId="26" applyNumberFormat="1" applyFont="1" applyFill="1" applyBorder="1" applyAlignment="1">
      <alignment horizontal="center" vertical="center" wrapText="1"/>
    </xf>
    <xf numFmtId="175" fontId="39" fillId="65" borderId="31" xfId="26" applyNumberFormat="1" applyFont="1" applyFill="1" applyBorder="1" applyAlignment="1">
      <alignment horizontal="center" vertical="center" wrapText="1"/>
    </xf>
    <xf numFmtId="175" fontId="39" fillId="65" borderId="30" xfId="2" applyNumberFormat="1" applyFont="1" applyFill="1" applyBorder="1" applyAlignment="1">
      <alignment horizontal="center" vertical="center" wrapText="1"/>
    </xf>
    <xf numFmtId="175" fontId="39" fillId="65" borderId="32" xfId="26" applyNumberFormat="1" applyFont="1" applyFill="1" applyBorder="1" applyAlignment="1">
      <alignment horizontal="center" vertical="center" wrapText="1"/>
    </xf>
    <xf numFmtId="175" fontId="39" fillId="65" borderId="33" xfId="26" applyNumberFormat="1" applyFont="1" applyFill="1" applyBorder="1" applyAlignment="1">
      <alignment horizontal="center" vertical="center" wrapText="1"/>
    </xf>
    <xf numFmtId="175" fontId="39" fillId="65" borderId="77" xfId="2" applyNumberFormat="1" applyFont="1" applyFill="1" applyBorder="1" applyAlignment="1">
      <alignment horizontal="center" vertical="center" wrapText="1"/>
    </xf>
    <xf numFmtId="175" fontId="39" fillId="65" borderId="63" xfId="26" applyNumberFormat="1" applyFont="1" applyFill="1" applyBorder="1" applyAlignment="1">
      <alignment vertical="center" wrapText="1"/>
    </xf>
    <xf numFmtId="10" fontId="39" fillId="65" borderId="63" xfId="2" applyNumberFormat="1" applyFont="1" applyFill="1" applyBorder="1" applyAlignment="1">
      <alignment horizontal="center" vertical="center" wrapText="1"/>
    </xf>
    <xf numFmtId="10" fontId="39" fillId="65" borderId="30" xfId="2" applyNumberFormat="1" applyFont="1" applyFill="1" applyBorder="1" applyAlignment="1">
      <alignment horizontal="center" vertical="center" wrapText="1"/>
    </xf>
    <xf numFmtId="175" fontId="39" fillId="0" borderId="0" xfId="26" applyNumberFormat="1" applyFont="1" applyFill="1" applyAlignment="1">
      <alignment vertical="center" wrapText="1"/>
    </xf>
    <xf numFmtId="175" fontId="39" fillId="65" borderId="5" xfId="26" applyNumberFormat="1" applyFont="1" applyFill="1" applyBorder="1" applyAlignment="1">
      <alignment horizontal="center" vertical="center" wrapText="1"/>
    </xf>
    <xf numFmtId="175" fontId="39" fillId="65" borderId="1" xfId="26" applyNumberFormat="1" applyFont="1" applyFill="1" applyBorder="1" applyAlignment="1">
      <alignment horizontal="center" vertical="center" wrapText="1"/>
    </xf>
    <xf numFmtId="175" fontId="39" fillId="65" borderId="36" xfId="2" applyNumberFormat="1" applyFont="1" applyFill="1" applyBorder="1" applyAlignment="1">
      <alignment horizontal="center" vertical="center" wrapText="1"/>
    </xf>
    <xf numFmtId="175" fontId="39" fillId="65" borderId="4" xfId="26" applyNumberFormat="1" applyFont="1" applyFill="1" applyBorder="1" applyAlignment="1">
      <alignment horizontal="center" vertical="center" wrapText="1"/>
    </xf>
    <xf numFmtId="175" fontId="39" fillId="65" borderId="37" xfId="26" applyNumberFormat="1" applyFont="1" applyFill="1" applyBorder="1" applyAlignment="1">
      <alignment horizontal="center" vertical="center" wrapText="1"/>
    </xf>
    <xf numFmtId="175" fontId="39" fillId="65" borderId="10" xfId="2" applyNumberFormat="1" applyFont="1" applyFill="1" applyBorder="1" applyAlignment="1">
      <alignment horizontal="center" vertical="center" wrapText="1"/>
    </xf>
    <xf numFmtId="175" fontId="39" fillId="65" borderId="64" xfId="26" applyNumberFormat="1" applyFont="1" applyFill="1" applyBorder="1" applyAlignment="1">
      <alignment vertical="center" wrapText="1"/>
    </xf>
    <xf numFmtId="10" fontId="39" fillId="65" borderId="64" xfId="2" applyNumberFormat="1" applyFont="1" applyFill="1" applyBorder="1" applyAlignment="1">
      <alignment horizontal="center" vertical="center" wrapText="1"/>
    </xf>
    <xf numFmtId="10" fontId="39" fillId="65" borderId="36" xfId="2" applyNumberFormat="1" applyFont="1" applyFill="1" applyBorder="1" applyAlignment="1">
      <alignment horizontal="center" vertical="center" wrapText="1"/>
    </xf>
    <xf numFmtId="175" fontId="39" fillId="65" borderId="44" xfId="26" applyNumberFormat="1" applyFont="1" applyFill="1" applyBorder="1" applyAlignment="1">
      <alignment horizontal="center" vertical="center" wrapText="1"/>
    </xf>
    <xf numFmtId="175" fontId="39" fillId="65" borderId="43" xfId="26" applyNumberFormat="1" applyFont="1" applyFill="1" applyBorder="1" applyAlignment="1">
      <alignment horizontal="center" vertical="center" wrapText="1"/>
    </xf>
    <xf numFmtId="175" fontId="39" fillId="65" borderId="47" xfId="2" applyNumberFormat="1" applyFont="1" applyFill="1" applyBorder="1" applyAlignment="1">
      <alignment horizontal="center" vertical="center" wrapText="1"/>
    </xf>
    <xf numFmtId="175" fontId="39" fillId="65" borderId="46" xfId="26" applyNumberFormat="1" applyFont="1" applyFill="1" applyBorder="1" applyAlignment="1">
      <alignment horizontal="center" vertical="center" wrapText="1"/>
    </xf>
    <xf numFmtId="175" fontId="39" fillId="65" borderId="48" xfId="26" applyNumberFormat="1" applyFont="1" applyFill="1" applyBorder="1" applyAlignment="1">
      <alignment horizontal="center" vertical="center" wrapText="1"/>
    </xf>
    <xf numFmtId="175" fontId="39" fillId="65" borderId="78" xfId="2" applyNumberFormat="1" applyFont="1" applyFill="1" applyBorder="1" applyAlignment="1">
      <alignment horizontal="center" vertical="center" wrapText="1"/>
    </xf>
    <xf numFmtId="175" fontId="39" fillId="65" borderId="65" xfId="26" applyNumberFormat="1" applyFont="1" applyFill="1" applyBorder="1" applyAlignment="1">
      <alignment vertical="center" wrapText="1"/>
    </xf>
    <xf numFmtId="10" fontId="39" fillId="65" borderId="65" xfId="2" applyNumberFormat="1" applyFont="1" applyFill="1" applyBorder="1" applyAlignment="1">
      <alignment horizontal="center" vertical="center" wrapText="1"/>
    </xf>
    <xf numFmtId="10" fontId="39" fillId="65" borderId="47" xfId="2" applyNumberFormat="1" applyFont="1" applyFill="1" applyBorder="1" applyAlignment="1">
      <alignment horizontal="center" vertical="center" wrapText="1"/>
    </xf>
    <xf numFmtId="175" fontId="39" fillId="61" borderId="38" xfId="26" applyNumberFormat="1" applyFont="1" applyFill="1" applyBorder="1" applyAlignment="1">
      <alignment horizontal="center" vertical="center" wrapText="1"/>
    </xf>
    <xf numFmtId="175" fontId="39" fillId="61" borderId="31" xfId="26" applyNumberFormat="1" applyFont="1" applyFill="1" applyBorder="1" applyAlignment="1">
      <alignment horizontal="center" vertical="center" wrapText="1"/>
    </xf>
    <xf numFmtId="175" fontId="39" fillId="61" borderId="30" xfId="2" applyNumberFormat="1" applyFont="1" applyFill="1" applyBorder="1" applyAlignment="1">
      <alignment horizontal="center" vertical="center" wrapText="1"/>
    </xf>
    <xf numFmtId="175" fontId="39" fillId="61" borderId="32" xfId="26" applyNumberFormat="1" applyFont="1" applyFill="1" applyBorder="1" applyAlignment="1">
      <alignment horizontal="center" vertical="center" wrapText="1"/>
    </xf>
    <xf numFmtId="175" fontId="39" fillId="61" borderId="33" xfId="26" applyNumberFormat="1" applyFont="1" applyFill="1" applyBorder="1" applyAlignment="1">
      <alignment horizontal="center" vertical="center" wrapText="1"/>
    </xf>
    <xf numFmtId="175" fontId="39" fillId="61" borderId="63" xfId="2" applyNumberFormat="1" applyFont="1" applyFill="1" applyBorder="1" applyAlignment="1">
      <alignment horizontal="center" vertical="center" wrapText="1"/>
    </xf>
    <xf numFmtId="175" fontId="39" fillId="61" borderId="63" xfId="26" applyNumberFormat="1" applyFont="1" applyFill="1" applyBorder="1" applyAlignment="1">
      <alignment vertical="center" wrapText="1"/>
    </xf>
    <xf numFmtId="10" fontId="39" fillId="61" borderId="63" xfId="2" applyNumberFormat="1" applyFont="1" applyFill="1" applyBorder="1" applyAlignment="1">
      <alignment horizontal="center" vertical="center" wrapText="1"/>
    </xf>
    <xf numFmtId="10" fontId="39" fillId="61" borderId="30" xfId="2" applyNumberFormat="1" applyFont="1" applyFill="1" applyBorder="1" applyAlignment="1">
      <alignment horizontal="center" vertical="center" wrapText="1"/>
    </xf>
    <xf numFmtId="175" fontId="39" fillId="61" borderId="14" xfId="26" applyNumberFormat="1" applyFont="1" applyFill="1" applyBorder="1" applyAlignment="1">
      <alignment horizontal="center" vertical="center" wrapText="1"/>
    </xf>
    <xf numFmtId="175" fontId="39" fillId="61" borderId="3" xfId="26" applyNumberFormat="1" applyFont="1" applyFill="1" applyBorder="1" applyAlignment="1">
      <alignment horizontal="center" vertical="center" wrapText="1"/>
    </xf>
    <xf numFmtId="175" fontId="39" fillId="61" borderId="49" xfId="2" applyNumberFormat="1" applyFont="1" applyFill="1" applyBorder="1" applyAlignment="1">
      <alignment horizontal="center" vertical="center" wrapText="1"/>
    </xf>
    <xf numFmtId="175" fontId="39" fillId="61" borderId="15" xfId="26" applyNumberFormat="1" applyFont="1" applyFill="1" applyBorder="1" applyAlignment="1">
      <alignment horizontal="center" vertical="center" wrapText="1"/>
    </xf>
    <xf numFmtId="175" fontId="39" fillId="61" borderId="62" xfId="26" applyNumberFormat="1" applyFont="1" applyFill="1" applyBorder="1" applyAlignment="1">
      <alignment horizontal="center" vertical="center" wrapText="1"/>
    </xf>
    <xf numFmtId="175" fontId="39" fillId="61" borderId="34" xfId="2" applyNumberFormat="1" applyFont="1" applyFill="1" applyBorder="1" applyAlignment="1">
      <alignment horizontal="center" vertical="center" wrapText="1"/>
    </xf>
    <xf numFmtId="175" fontId="39" fillId="61" borderId="34" xfId="26" applyNumberFormat="1" applyFont="1" applyFill="1" applyBorder="1" applyAlignment="1">
      <alignment vertical="center" wrapText="1"/>
    </xf>
    <xf numFmtId="10" fontId="39" fillId="61" borderId="34" xfId="2" applyNumberFormat="1" applyFont="1" applyFill="1" applyBorder="1" applyAlignment="1">
      <alignment horizontal="center" vertical="center" wrapText="1"/>
    </xf>
    <xf numFmtId="10" fontId="39" fillId="61" borderId="49" xfId="2" applyNumberFormat="1" applyFont="1" applyFill="1" applyBorder="1" applyAlignment="1">
      <alignment horizontal="center" vertical="center" wrapText="1"/>
    </xf>
    <xf numFmtId="175" fontId="39" fillId="61" borderId="44" xfId="26" applyNumberFormat="1" applyFont="1" applyFill="1" applyBorder="1" applyAlignment="1">
      <alignment horizontal="center" vertical="center" wrapText="1"/>
    </xf>
    <xf numFmtId="175" fontId="39" fillId="61" borderId="43" xfId="26" applyNumberFormat="1" applyFont="1" applyFill="1" applyBorder="1" applyAlignment="1">
      <alignment horizontal="center" vertical="center" wrapText="1"/>
    </xf>
    <xf numFmtId="175" fontId="39" fillId="61" borderId="47" xfId="2" applyNumberFormat="1" applyFont="1" applyFill="1" applyBorder="1" applyAlignment="1">
      <alignment horizontal="center" vertical="center" wrapText="1"/>
    </xf>
    <xf numFmtId="175" fontId="39" fillId="61" borderId="46" xfId="26" applyNumberFormat="1" applyFont="1" applyFill="1" applyBorder="1" applyAlignment="1">
      <alignment horizontal="center" vertical="center" wrapText="1"/>
    </xf>
    <xf numFmtId="175" fontId="39" fillId="61" borderId="48" xfId="26" applyNumberFormat="1" applyFont="1" applyFill="1" applyBorder="1" applyAlignment="1">
      <alignment horizontal="center" vertical="center" wrapText="1"/>
    </xf>
    <xf numFmtId="175" fontId="39" fillId="61" borderId="65" xfId="2" applyNumberFormat="1" applyFont="1" applyFill="1" applyBorder="1" applyAlignment="1">
      <alignment horizontal="center" vertical="center" wrapText="1"/>
    </xf>
    <xf numFmtId="175" fontId="39" fillId="61" borderId="65" xfId="26" applyNumberFormat="1" applyFont="1" applyFill="1" applyBorder="1" applyAlignment="1">
      <alignment vertical="center" wrapText="1"/>
    </xf>
    <xf numFmtId="10" fontId="39" fillId="61" borderId="65" xfId="2" applyNumberFormat="1" applyFont="1" applyFill="1" applyBorder="1" applyAlignment="1">
      <alignment horizontal="center" vertical="center" wrapText="1"/>
    </xf>
    <xf numFmtId="10" fontId="39" fillId="61" borderId="47" xfId="2" applyNumberFormat="1" applyFont="1" applyFill="1" applyBorder="1" applyAlignment="1">
      <alignment horizontal="center" vertical="center" wrapText="1"/>
    </xf>
    <xf numFmtId="175" fontId="39" fillId="66" borderId="38" xfId="26" applyNumberFormat="1" applyFont="1" applyFill="1" applyBorder="1" applyAlignment="1">
      <alignment horizontal="center" vertical="center" wrapText="1"/>
    </xf>
    <xf numFmtId="175" fontId="39" fillId="66" borderId="31" xfId="26" applyNumberFormat="1" applyFont="1" applyFill="1" applyBorder="1" applyAlignment="1">
      <alignment horizontal="center" vertical="center" wrapText="1"/>
    </xf>
    <xf numFmtId="175" fontId="39" fillId="66" borderId="30" xfId="2" applyNumberFormat="1" applyFont="1" applyFill="1" applyBorder="1" applyAlignment="1">
      <alignment horizontal="center" vertical="center" wrapText="1"/>
    </xf>
    <xf numFmtId="175" fontId="39" fillId="66" borderId="32" xfId="26" applyNumberFormat="1" applyFont="1" applyFill="1" applyBorder="1" applyAlignment="1">
      <alignment horizontal="center" vertical="center" wrapText="1"/>
    </xf>
    <xf numFmtId="175" fontId="39" fillId="66" borderId="33" xfId="26" applyNumberFormat="1" applyFont="1" applyFill="1" applyBorder="1" applyAlignment="1">
      <alignment horizontal="center" vertical="center" wrapText="1"/>
    </xf>
    <xf numFmtId="175" fontId="39" fillId="66" borderId="2" xfId="2" applyNumberFormat="1" applyFont="1" applyFill="1" applyBorder="1" applyAlignment="1">
      <alignment horizontal="center" vertical="center" wrapText="1"/>
    </xf>
    <xf numFmtId="175" fontId="39" fillId="66" borderId="62" xfId="26" applyNumberFormat="1" applyFont="1" applyFill="1" applyBorder="1" applyAlignment="1">
      <alignment horizontal="center" vertical="center" wrapText="1"/>
    </xf>
    <xf numFmtId="175" fontId="39" fillId="66" borderId="2" xfId="26" applyNumberFormat="1" applyFont="1" applyFill="1" applyBorder="1" applyAlignment="1">
      <alignment vertical="center" wrapText="1"/>
    </xf>
    <xf numFmtId="10" fontId="39" fillId="67" borderId="63" xfId="2" applyNumberFormat="1" applyFont="1" applyFill="1" applyBorder="1" applyAlignment="1">
      <alignment horizontal="center" vertical="center" wrapText="1"/>
    </xf>
    <xf numFmtId="175" fontId="39" fillId="67" borderId="32" xfId="26" applyNumberFormat="1" applyFont="1" applyFill="1" applyBorder="1" applyAlignment="1">
      <alignment horizontal="center" vertical="center" wrapText="1"/>
    </xf>
    <xf numFmtId="10" fontId="39" fillId="67" borderId="30" xfId="2" applyNumberFormat="1" applyFont="1" applyFill="1" applyBorder="1" applyAlignment="1">
      <alignment horizontal="center" vertical="center" wrapText="1"/>
    </xf>
    <xf numFmtId="175" fontId="39" fillId="67" borderId="33" xfId="26" applyNumberFormat="1" applyFont="1" applyFill="1" applyBorder="1" applyAlignment="1">
      <alignment horizontal="center" vertical="center" wrapText="1"/>
    </xf>
    <xf numFmtId="10" fontId="39" fillId="64" borderId="30" xfId="2" applyNumberFormat="1" applyFont="1" applyFill="1" applyBorder="1" applyAlignment="1">
      <alignment horizontal="center" vertical="center" wrapText="1"/>
    </xf>
    <xf numFmtId="175" fontId="39" fillId="64" borderId="33" xfId="26" applyNumberFormat="1" applyFont="1" applyFill="1" applyBorder="1" applyAlignment="1">
      <alignment horizontal="center" vertical="center" wrapText="1"/>
    </xf>
    <xf numFmtId="175" fontId="39" fillId="66" borderId="5" xfId="26" applyNumberFormat="1" applyFont="1" applyFill="1" applyBorder="1" applyAlignment="1">
      <alignment horizontal="center" vertical="center" wrapText="1"/>
    </xf>
    <xf numFmtId="175" fontId="39" fillId="66" borderId="1" xfId="26" applyNumberFormat="1" applyFont="1" applyFill="1" applyBorder="1" applyAlignment="1">
      <alignment horizontal="center" vertical="center" wrapText="1"/>
    </xf>
    <xf numFmtId="175" fontId="39" fillId="66" borderId="36" xfId="2" applyNumberFormat="1" applyFont="1" applyFill="1" applyBorder="1" applyAlignment="1">
      <alignment horizontal="center" vertical="center" wrapText="1"/>
    </xf>
    <xf numFmtId="175" fontId="39" fillId="66" borderId="4" xfId="26" applyNumberFormat="1" applyFont="1" applyFill="1" applyBorder="1" applyAlignment="1">
      <alignment horizontal="center" vertical="center" wrapText="1"/>
    </xf>
    <xf numFmtId="175" fontId="39" fillId="66" borderId="37" xfId="26" applyNumberFormat="1" applyFont="1" applyFill="1" applyBorder="1" applyAlignment="1">
      <alignment horizontal="center" vertical="center" wrapText="1"/>
    </xf>
    <xf numFmtId="175" fontId="39" fillId="66" borderId="10" xfId="2" applyNumberFormat="1" applyFont="1" applyFill="1" applyBorder="1" applyAlignment="1">
      <alignment horizontal="center" vertical="center" wrapText="1"/>
    </xf>
    <xf numFmtId="175" fontId="39" fillId="66" borderId="10" xfId="26" applyNumberFormat="1" applyFont="1" applyFill="1" applyBorder="1" applyAlignment="1">
      <alignment vertical="center" wrapText="1"/>
    </xf>
    <xf numFmtId="10" fontId="39" fillId="67" borderId="64" xfId="2" applyNumberFormat="1" applyFont="1" applyFill="1" applyBorder="1" applyAlignment="1">
      <alignment horizontal="center" vertical="center" wrapText="1"/>
    </xf>
    <xf numFmtId="175" fontId="39" fillId="67" borderId="4" xfId="26" applyNumberFormat="1" applyFont="1" applyFill="1" applyBorder="1" applyAlignment="1">
      <alignment horizontal="center" vertical="center" wrapText="1"/>
    </xf>
    <xf numFmtId="10" fontId="39" fillId="67" borderId="36" xfId="2" applyNumberFormat="1" applyFont="1" applyFill="1" applyBorder="1" applyAlignment="1">
      <alignment horizontal="center" vertical="center" wrapText="1"/>
    </xf>
    <xf numFmtId="175" fontId="39" fillId="67" borderId="37" xfId="26" applyNumberFormat="1" applyFont="1" applyFill="1" applyBorder="1" applyAlignment="1">
      <alignment horizontal="center" vertical="center" wrapText="1"/>
    </xf>
    <xf numFmtId="10" fontId="39" fillId="64" borderId="36" xfId="2" applyNumberFormat="1" applyFont="1" applyFill="1" applyBorder="1" applyAlignment="1">
      <alignment horizontal="center" vertical="center" wrapText="1"/>
    </xf>
    <xf numFmtId="175" fontId="39" fillId="64" borderId="37" xfId="26" applyNumberFormat="1" applyFont="1" applyFill="1" applyBorder="1" applyAlignment="1">
      <alignment horizontal="center" vertical="center" wrapText="1"/>
    </xf>
    <xf numFmtId="175" fontId="39" fillId="66" borderId="44" xfId="26" applyNumberFormat="1" applyFont="1" applyFill="1" applyBorder="1" applyAlignment="1">
      <alignment horizontal="center" vertical="center" wrapText="1"/>
    </xf>
    <xf numFmtId="175" fontId="39" fillId="66" borderId="43" xfId="26" applyNumberFormat="1" applyFont="1" applyFill="1" applyBorder="1" applyAlignment="1">
      <alignment horizontal="center" vertical="center" wrapText="1"/>
    </xf>
    <xf numFmtId="175" fontId="39" fillId="66" borderId="47" xfId="2" applyNumberFormat="1" applyFont="1" applyFill="1" applyBorder="1" applyAlignment="1">
      <alignment horizontal="center" vertical="center" wrapText="1"/>
    </xf>
    <xf numFmtId="175" fontId="39" fillId="66" borderId="46" xfId="26" applyNumberFormat="1" applyFont="1" applyFill="1" applyBorder="1" applyAlignment="1">
      <alignment horizontal="center" vertical="center" wrapText="1"/>
    </xf>
    <xf numFmtId="175" fontId="39" fillId="66" borderId="48" xfId="26" applyNumberFormat="1" applyFont="1" applyFill="1" applyBorder="1" applyAlignment="1">
      <alignment horizontal="center" vertical="center" wrapText="1"/>
    </xf>
    <xf numFmtId="10" fontId="39" fillId="67" borderId="65" xfId="2" applyNumberFormat="1" applyFont="1" applyFill="1" applyBorder="1" applyAlignment="1">
      <alignment horizontal="center" vertical="center" wrapText="1"/>
    </xf>
    <xf numFmtId="175" fontId="39" fillId="67" borderId="46" xfId="26" applyNumberFormat="1" applyFont="1" applyFill="1" applyBorder="1" applyAlignment="1">
      <alignment horizontal="center" vertical="center" wrapText="1"/>
    </xf>
    <xf numFmtId="10" fontId="39" fillId="67" borderId="47" xfId="2" applyNumberFormat="1" applyFont="1" applyFill="1" applyBorder="1" applyAlignment="1">
      <alignment horizontal="center" vertical="center" wrapText="1"/>
    </xf>
    <xf numFmtId="175" fontId="39" fillId="67" borderId="48" xfId="26" applyNumberFormat="1" applyFont="1" applyFill="1" applyBorder="1" applyAlignment="1">
      <alignment horizontal="center" vertical="center" wrapText="1"/>
    </xf>
    <xf numFmtId="10" fontId="39" fillId="64" borderId="47" xfId="2" applyNumberFormat="1" applyFont="1" applyFill="1" applyBorder="1" applyAlignment="1">
      <alignment horizontal="center" vertical="center" wrapText="1"/>
    </xf>
    <xf numFmtId="175" fontId="39" fillId="64" borderId="48" xfId="26" applyNumberFormat="1" applyFont="1" applyFill="1" applyBorder="1" applyAlignment="1">
      <alignment horizontal="center" vertical="center" wrapText="1"/>
    </xf>
    <xf numFmtId="175" fontId="39" fillId="68" borderId="38" xfId="26" applyNumberFormat="1" applyFont="1" applyFill="1" applyBorder="1" applyAlignment="1">
      <alignment horizontal="center" vertical="center" wrapText="1"/>
    </xf>
    <xf numFmtId="175" fontId="39" fillId="68" borderId="31" xfId="26" applyNumberFormat="1" applyFont="1" applyFill="1" applyBorder="1" applyAlignment="1">
      <alignment horizontal="center" vertical="center" wrapText="1"/>
    </xf>
    <xf numFmtId="175" fontId="39" fillId="68" borderId="30" xfId="2" applyNumberFormat="1" applyFont="1" applyFill="1" applyBorder="1" applyAlignment="1">
      <alignment horizontal="center" vertical="center" wrapText="1"/>
    </xf>
    <xf numFmtId="175" fontId="39" fillId="68" borderId="32" xfId="26" applyNumberFormat="1" applyFont="1" applyFill="1" applyBorder="1" applyAlignment="1">
      <alignment horizontal="center" vertical="center" wrapText="1"/>
    </xf>
    <xf numFmtId="175" fontId="39" fillId="68" borderId="33" xfId="26" applyNumberFormat="1" applyFont="1" applyFill="1" applyBorder="1" applyAlignment="1">
      <alignment horizontal="center" vertical="center" wrapText="1"/>
    </xf>
    <xf numFmtId="175" fontId="39" fillId="68" borderId="63" xfId="2" applyNumberFormat="1" applyFont="1" applyFill="1" applyBorder="1" applyAlignment="1">
      <alignment horizontal="center" vertical="center" wrapText="1"/>
    </xf>
    <xf numFmtId="175" fontId="39" fillId="68" borderId="63" xfId="26" applyNumberFormat="1" applyFont="1" applyFill="1" applyBorder="1" applyAlignment="1">
      <alignment vertical="center" wrapText="1"/>
    </xf>
    <xf numFmtId="10" fontId="39" fillId="68" borderId="63" xfId="2" applyNumberFormat="1" applyFont="1" applyFill="1" applyBorder="1" applyAlignment="1">
      <alignment horizontal="center" vertical="center" wrapText="1"/>
    </xf>
    <xf numFmtId="10" fontId="39" fillId="68" borderId="30" xfId="2" applyNumberFormat="1" applyFont="1" applyFill="1" applyBorder="1" applyAlignment="1">
      <alignment horizontal="center" vertical="center" wrapText="1"/>
    </xf>
    <xf numFmtId="175" fontId="39" fillId="68" borderId="5" xfId="26" applyNumberFormat="1" applyFont="1" applyFill="1" applyBorder="1" applyAlignment="1">
      <alignment horizontal="center" vertical="center" wrapText="1"/>
    </xf>
    <xf numFmtId="175" fontId="39" fillId="68" borderId="1" xfId="26" applyNumberFormat="1" applyFont="1" applyFill="1" applyBorder="1" applyAlignment="1">
      <alignment horizontal="center" vertical="center" wrapText="1"/>
    </xf>
    <xf numFmtId="175" fontId="39" fillId="68" borderId="36" xfId="2" applyNumberFormat="1" applyFont="1" applyFill="1" applyBorder="1" applyAlignment="1">
      <alignment horizontal="center" vertical="center" wrapText="1"/>
    </xf>
    <xf numFmtId="175" fontId="39" fillId="68" borderId="4" xfId="26" applyNumberFormat="1" applyFont="1" applyFill="1" applyBorder="1" applyAlignment="1">
      <alignment horizontal="center" vertical="center" wrapText="1"/>
    </xf>
    <xf numFmtId="175" fontId="39" fillId="68" borderId="37" xfId="26" applyNumberFormat="1" applyFont="1" applyFill="1" applyBorder="1" applyAlignment="1">
      <alignment horizontal="center" vertical="center" wrapText="1"/>
    </xf>
    <xf numFmtId="175" fontId="39" fillId="68" borderId="64" xfId="2" applyNumberFormat="1" applyFont="1" applyFill="1" applyBorder="1" applyAlignment="1">
      <alignment horizontal="center" vertical="center" wrapText="1"/>
    </xf>
    <xf numFmtId="175" fontId="39" fillId="68" borderId="64" xfId="26" applyNumberFormat="1" applyFont="1" applyFill="1" applyBorder="1" applyAlignment="1">
      <alignment vertical="center" wrapText="1"/>
    </xf>
    <xf numFmtId="10" fontId="39" fillId="68" borderId="64" xfId="2" applyNumberFormat="1" applyFont="1" applyFill="1" applyBorder="1" applyAlignment="1">
      <alignment horizontal="center" vertical="center" wrapText="1"/>
    </xf>
    <xf numFmtId="10" fontId="39" fillId="68" borderId="36" xfId="2" applyNumberFormat="1" applyFont="1" applyFill="1" applyBorder="1" applyAlignment="1">
      <alignment horizontal="center" vertical="center" wrapText="1"/>
    </xf>
    <xf numFmtId="0" fontId="39" fillId="0" borderId="0" xfId="0" applyFont="1" applyAlignment="1">
      <alignment horizontal="center" vertical="center"/>
    </xf>
    <xf numFmtId="9" fontId="39" fillId="0" borderId="0" xfId="0" applyNumberFormat="1" applyFont="1" applyAlignment="1">
      <alignment horizontal="center" vertical="center"/>
    </xf>
    <xf numFmtId="0" fontId="39" fillId="2" borderId="8"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2" xfId="0" applyFont="1" applyFill="1" applyBorder="1" applyAlignment="1">
      <alignment horizontal="center" vertical="center"/>
    </xf>
    <xf numFmtId="0" fontId="77" fillId="2" borderId="0" xfId="0" applyFont="1" applyFill="1" applyProtection="1">
      <protection hidden="1"/>
    </xf>
    <xf numFmtId="9" fontId="94" fillId="2" borderId="0" xfId="2" applyFont="1" applyFill="1" applyProtection="1">
      <protection hidden="1"/>
    </xf>
    <xf numFmtId="9" fontId="95" fillId="2" borderId="0" xfId="2" applyFont="1" applyFill="1" applyAlignment="1" applyProtection="1">
      <alignment vertical="center"/>
      <protection hidden="1"/>
    </xf>
    <xf numFmtId="0" fontId="94" fillId="2" borderId="0" xfId="0" applyFont="1" applyFill="1" applyAlignment="1" applyProtection="1">
      <alignment vertical="center"/>
      <protection hidden="1"/>
    </xf>
    <xf numFmtId="9" fontId="94" fillId="2" borderId="0" xfId="2" applyFont="1" applyFill="1" applyAlignment="1" applyProtection="1">
      <alignment vertical="center"/>
      <protection hidden="1"/>
    </xf>
    <xf numFmtId="0" fontId="96" fillId="2" borderId="0" xfId="0" applyFont="1" applyFill="1" applyAlignment="1" applyProtection="1">
      <alignment vertical="center"/>
      <protection hidden="1"/>
    </xf>
    <xf numFmtId="0" fontId="94" fillId="2" borderId="0" xfId="0" applyFont="1" applyFill="1" applyAlignment="1">
      <alignment vertical="center"/>
    </xf>
    <xf numFmtId="9" fontId="94" fillId="2" borderId="0" xfId="2" applyFont="1" applyFill="1" applyAlignment="1">
      <alignment vertical="center"/>
    </xf>
    <xf numFmtId="0" fontId="94" fillId="23" borderId="9" xfId="0" applyFont="1" applyFill="1" applyBorder="1" applyAlignment="1">
      <alignment horizontal="center" vertical="center" wrapText="1"/>
    </xf>
    <xf numFmtId="0" fontId="94" fillId="10" borderId="6" xfId="0" applyFont="1" applyFill="1" applyBorder="1" applyAlignment="1">
      <alignment horizontal="center" vertical="center" wrapText="1"/>
    </xf>
    <xf numFmtId="0" fontId="94" fillId="23" borderId="6" xfId="0" applyFont="1" applyFill="1" applyBorder="1" applyAlignment="1">
      <alignment horizontal="center" vertical="center" wrapText="1"/>
    </xf>
    <xf numFmtId="0" fontId="94" fillId="25" borderId="6" xfId="0" applyFont="1" applyFill="1" applyBorder="1" applyAlignment="1">
      <alignment horizontal="center" vertical="center" wrapText="1"/>
    </xf>
    <xf numFmtId="0" fontId="94" fillId="24" borderId="6" xfId="0" applyFont="1" applyFill="1" applyBorder="1" applyAlignment="1">
      <alignment horizontal="center" vertical="center" wrapText="1"/>
    </xf>
    <xf numFmtId="0" fontId="94" fillId="16" borderId="6" xfId="0" applyFont="1" applyFill="1" applyBorder="1" applyAlignment="1">
      <alignment horizontal="center" vertical="center" wrapText="1"/>
    </xf>
    <xf numFmtId="0" fontId="94" fillId="22" borderId="6" xfId="0" applyFont="1" applyFill="1" applyBorder="1" applyAlignment="1">
      <alignment horizontal="center" vertical="center" wrapText="1"/>
    </xf>
    <xf numFmtId="0" fontId="94" fillId="3" borderId="6" xfId="0" applyFont="1" applyFill="1" applyBorder="1" applyAlignment="1">
      <alignment horizontal="center" vertical="center" wrapText="1"/>
    </xf>
    <xf numFmtId="0" fontId="39" fillId="21" borderId="0" xfId="0" applyFont="1" applyFill="1" applyAlignment="1">
      <alignment vertical="center"/>
    </xf>
    <xf numFmtId="0" fontId="94" fillId="0" borderId="0" xfId="0" applyFont="1" applyAlignment="1">
      <alignment vertical="center"/>
    </xf>
    <xf numFmtId="9" fontId="94" fillId="0" borderId="0" xfId="2" applyFont="1" applyAlignment="1">
      <alignment vertical="center"/>
    </xf>
    <xf numFmtId="175" fontId="39" fillId="68" borderId="9" xfId="26" applyNumberFormat="1" applyFont="1" applyFill="1" applyBorder="1" applyAlignment="1">
      <alignment horizontal="center" vertical="center" wrapText="1"/>
    </xf>
    <xf numFmtId="175" fontId="39" fillId="68" borderId="6" xfId="26" applyNumberFormat="1" applyFont="1" applyFill="1" applyBorder="1" applyAlignment="1">
      <alignment horizontal="center" vertical="center" wrapText="1"/>
    </xf>
    <xf numFmtId="175" fontId="39" fillId="68" borderId="50" xfId="2" applyNumberFormat="1" applyFont="1" applyFill="1" applyBorder="1" applyAlignment="1">
      <alignment horizontal="center" vertical="center" wrapText="1"/>
    </xf>
    <xf numFmtId="175" fontId="39" fillId="68" borderId="7" xfId="26" applyNumberFormat="1" applyFont="1" applyFill="1" applyBorder="1" applyAlignment="1">
      <alignment horizontal="center" vertical="center" wrapText="1"/>
    </xf>
    <xf numFmtId="175" fontId="39" fillId="68" borderId="52" xfId="26" applyNumberFormat="1" applyFont="1" applyFill="1" applyBorder="1" applyAlignment="1">
      <alignment horizontal="center" vertical="center" wrapText="1"/>
    </xf>
    <xf numFmtId="175" fontId="39" fillId="68" borderId="82" xfId="2" applyNumberFormat="1" applyFont="1" applyFill="1" applyBorder="1" applyAlignment="1">
      <alignment horizontal="center" vertical="center" wrapText="1"/>
    </xf>
    <xf numFmtId="175" fontId="39" fillId="68" borderId="82" xfId="26" applyNumberFormat="1" applyFont="1" applyFill="1" applyBorder="1" applyAlignment="1">
      <alignment vertical="center" wrapText="1"/>
    </xf>
    <xf numFmtId="10" fontId="39" fillId="68" borderId="82" xfId="2" applyNumberFormat="1" applyFont="1" applyFill="1" applyBorder="1" applyAlignment="1">
      <alignment horizontal="center" vertical="center" wrapText="1"/>
    </xf>
    <xf numFmtId="10" fontId="39" fillId="68" borderId="50" xfId="2" applyNumberFormat="1" applyFont="1" applyFill="1" applyBorder="1" applyAlignment="1">
      <alignment horizontal="center" vertical="center" wrapText="1"/>
    </xf>
    <xf numFmtId="175" fontId="39" fillId="70" borderId="38" xfId="2" applyNumberFormat="1" applyFont="1" applyFill="1" applyBorder="1" applyAlignment="1">
      <alignment horizontal="center" vertical="center" wrapText="1"/>
    </xf>
    <xf numFmtId="175" fontId="39" fillId="70" borderId="31" xfId="2" applyNumberFormat="1" applyFont="1" applyFill="1" applyBorder="1" applyAlignment="1">
      <alignment horizontal="center" vertical="center" wrapText="1"/>
    </xf>
    <xf numFmtId="175" fontId="39" fillId="70" borderId="32" xfId="26" applyNumberFormat="1" applyFont="1" applyFill="1" applyBorder="1" applyAlignment="1">
      <alignment horizontal="center" vertical="center" wrapText="1"/>
    </xf>
    <xf numFmtId="175" fontId="39" fillId="70" borderId="30" xfId="2" applyNumberFormat="1" applyFont="1" applyFill="1" applyBorder="1" applyAlignment="1">
      <alignment horizontal="center" vertical="center" wrapText="1"/>
    </xf>
    <xf numFmtId="175" fontId="39" fillId="70" borderId="33" xfId="26" applyNumberFormat="1" applyFont="1" applyFill="1" applyBorder="1" applyAlignment="1">
      <alignment horizontal="center" vertical="center" wrapText="1"/>
    </xf>
    <xf numFmtId="175" fontId="39" fillId="70" borderId="44" xfId="2" applyNumberFormat="1" applyFont="1" applyFill="1" applyBorder="1" applyAlignment="1">
      <alignment horizontal="center" vertical="center" wrapText="1"/>
    </xf>
    <xf numFmtId="175" fontId="39" fillId="70" borderId="43" xfId="2" applyNumberFormat="1" applyFont="1" applyFill="1" applyBorder="1" applyAlignment="1">
      <alignment horizontal="center" vertical="center" wrapText="1"/>
    </xf>
    <xf numFmtId="175" fontId="39" fillId="70" borderId="77" xfId="2" applyNumberFormat="1" applyFont="1" applyFill="1" applyBorder="1" applyAlignment="1">
      <alignment horizontal="center" vertical="center" wrapText="1"/>
    </xf>
    <xf numFmtId="175" fontId="39" fillId="70" borderId="77" xfId="26" applyNumberFormat="1" applyFont="1" applyFill="1" applyBorder="1" applyAlignment="1">
      <alignment vertical="center" wrapText="1"/>
    </xf>
    <xf numFmtId="10" fontId="39" fillId="70" borderId="30" xfId="2" applyNumberFormat="1" applyFont="1" applyFill="1" applyBorder="1" applyAlignment="1">
      <alignment horizontal="center" vertical="center" wrapText="1"/>
    </xf>
    <xf numFmtId="175" fontId="39" fillId="72" borderId="38" xfId="26" applyNumberFormat="1" applyFont="1" applyFill="1" applyBorder="1" applyAlignment="1">
      <alignment horizontal="center" vertical="center" wrapText="1"/>
    </xf>
    <xf numFmtId="175" fontId="39" fillId="72" borderId="31" xfId="26" applyNumberFormat="1" applyFont="1" applyFill="1" applyBorder="1" applyAlignment="1">
      <alignment horizontal="center" vertical="center" wrapText="1"/>
    </xf>
    <xf numFmtId="9" fontId="10" fillId="72" borderId="36" xfId="26" applyFont="1" applyFill="1" applyBorder="1" applyAlignment="1">
      <alignment horizontal="left" vertical="center" wrapText="1"/>
    </xf>
    <xf numFmtId="175" fontId="39" fillId="72" borderId="5" xfId="26" applyNumberFormat="1" applyFont="1" applyFill="1" applyBorder="1" applyAlignment="1">
      <alignment horizontal="center" vertical="center" wrapText="1"/>
    </xf>
    <xf numFmtId="175" fontId="39" fillId="72" borderId="1" xfId="26" applyNumberFormat="1" applyFont="1" applyFill="1" applyBorder="1" applyAlignment="1">
      <alignment horizontal="center" vertical="center" wrapText="1"/>
    </xf>
    <xf numFmtId="9" fontId="10" fillId="72" borderId="47" xfId="26" applyFont="1" applyFill="1" applyBorder="1" applyAlignment="1">
      <alignment horizontal="left" vertical="center" wrapText="1"/>
    </xf>
    <xf numFmtId="175" fontId="39" fillId="72" borderId="44" xfId="26" applyNumberFormat="1" applyFont="1" applyFill="1" applyBorder="1" applyAlignment="1">
      <alignment horizontal="center" vertical="center" wrapText="1"/>
    </xf>
    <xf numFmtId="175" fontId="39" fillId="72" borderId="43" xfId="26" applyNumberFormat="1" applyFont="1" applyFill="1" applyBorder="1" applyAlignment="1">
      <alignment horizontal="center" vertical="center" wrapText="1"/>
    </xf>
    <xf numFmtId="175" fontId="39" fillId="73" borderId="38" xfId="26" applyNumberFormat="1" applyFont="1" applyFill="1" applyBorder="1" applyAlignment="1">
      <alignment horizontal="center" vertical="center" wrapText="1"/>
    </xf>
    <xf numFmtId="175" fontId="39" fillId="73" borderId="31" xfId="26" applyNumberFormat="1" applyFont="1" applyFill="1" applyBorder="1" applyAlignment="1">
      <alignment horizontal="center" vertical="center" wrapText="1"/>
    </xf>
    <xf numFmtId="175" fontId="39" fillId="73" borderId="5" xfId="26" applyNumberFormat="1" applyFont="1" applyFill="1" applyBorder="1" applyAlignment="1">
      <alignment horizontal="center" vertical="center" wrapText="1"/>
    </xf>
    <xf numFmtId="175" fontId="39" fillId="73" borderId="1" xfId="26" applyNumberFormat="1" applyFont="1" applyFill="1" applyBorder="1" applyAlignment="1">
      <alignment horizontal="center" vertical="center" wrapText="1"/>
    </xf>
    <xf numFmtId="175" fontId="39" fillId="75" borderId="38" xfId="26" applyNumberFormat="1" applyFont="1" applyFill="1" applyBorder="1" applyAlignment="1">
      <alignment horizontal="center" vertical="center" wrapText="1"/>
    </xf>
    <xf numFmtId="175" fontId="39" fillId="75" borderId="31" xfId="26" applyNumberFormat="1" applyFont="1" applyFill="1" applyBorder="1" applyAlignment="1">
      <alignment horizontal="center" vertical="center" wrapText="1"/>
    </xf>
    <xf numFmtId="175" fontId="39" fillId="75" borderId="44" xfId="26" applyNumberFormat="1" applyFont="1" applyFill="1" applyBorder="1" applyAlignment="1">
      <alignment horizontal="center" vertical="center" wrapText="1"/>
    </xf>
    <xf numFmtId="175" fontId="39" fillId="75" borderId="43" xfId="26" applyNumberFormat="1" applyFont="1" applyFill="1" applyBorder="1" applyAlignment="1">
      <alignment horizontal="center" vertical="center" wrapText="1"/>
    </xf>
    <xf numFmtId="9" fontId="10" fillId="73" borderId="36" xfId="26" applyFont="1" applyFill="1" applyBorder="1" applyAlignment="1">
      <alignment horizontal="left" vertical="center" wrapText="1"/>
    </xf>
    <xf numFmtId="9" fontId="10" fillId="73" borderId="47" xfId="26" applyFont="1" applyFill="1" applyBorder="1" applyAlignment="1">
      <alignment horizontal="left" vertical="center" wrapText="1"/>
    </xf>
    <xf numFmtId="175" fontId="39" fillId="73" borderId="44" xfId="26" applyNumberFormat="1" applyFont="1" applyFill="1" applyBorder="1" applyAlignment="1">
      <alignment horizontal="center" vertical="center" wrapText="1"/>
    </xf>
    <xf numFmtId="175" fontId="39" fillId="73" borderId="43" xfId="26" applyNumberFormat="1" applyFont="1" applyFill="1" applyBorder="1" applyAlignment="1">
      <alignment horizontal="center" vertical="center" wrapText="1"/>
    </xf>
    <xf numFmtId="175" fontId="39" fillId="70" borderId="50" xfId="2" applyNumberFormat="1" applyFont="1" applyFill="1" applyBorder="1" applyAlignment="1">
      <alignment horizontal="center" vertical="center" wrapText="1"/>
    </xf>
    <xf numFmtId="175" fontId="39" fillId="70" borderId="7" xfId="26" applyNumberFormat="1" applyFont="1" applyFill="1" applyBorder="1" applyAlignment="1">
      <alignment horizontal="center" vertical="center" wrapText="1"/>
    </xf>
    <xf numFmtId="175" fontId="39" fillId="70" borderId="6" xfId="2" applyNumberFormat="1" applyFont="1" applyFill="1" applyBorder="1" applyAlignment="1">
      <alignment horizontal="center" vertical="center" wrapText="1"/>
    </xf>
    <xf numFmtId="175" fontId="39" fillId="70" borderId="9" xfId="2" applyNumberFormat="1" applyFont="1" applyFill="1" applyBorder="1" applyAlignment="1">
      <alignment horizontal="center" vertical="center" wrapText="1"/>
    </xf>
    <xf numFmtId="175" fontId="39" fillId="70" borderId="52" xfId="26" applyNumberFormat="1" applyFont="1" applyFill="1" applyBorder="1" applyAlignment="1">
      <alignment horizontal="center" vertical="center" wrapText="1"/>
    </xf>
    <xf numFmtId="175" fontId="39" fillId="70" borderId="8" xfId="2" applyNumberFormat="1" applyFont="1" applyFill="1" applyBorder="1" applyAlignment="1">
      <alignment horizontal="center" vertical="center" wrapText="1"/>
    </xf>
    <xf numFmtId="175" fontId="39" fillId="70" borderId="8" xfId="26" applyNumberFormat="1" applyFont="1" applyFill="1" applyBorder="1" applyAlignment="1">
      <alignment vertical="center" wrapText="1"/>
    </xf>
    <xf numFmtId="0" fontId="39" fillId="0" borderId="1" xfId="0" applyFont="1" applyBorder="1" applyAlignment="1">
      <alignment vertical="center"/>
    </xf>
    <xf numFmtId="0" fontId="39" fillId="0" borderId="3" xfId="0" applyFont="1" applyBorder="1" applyAlignment="1">
      <alignment vertical="center"/>
    </xf>
    <xf numFmtId="0" fontId="39" fillId="72" borderId="30" xfId="0" applyFont="1" applyFill="1" applyBorder="1" applyAlignment="1">
      <alignment vertical="center"/>
    </xf>
    <xf numFmtId="0" fontId="39" fillId="72" borderId="33" xfId="0" applyFont="1" applyFill="1" applyBorder="1" applyAlignment="1">
      <alignment vertical="center"/>
    </xf>
    <xf numFmtId="0" fontId="39" fillId="72" borderId="36" xfId="0" applyFont="1" applyFill="1" applyBorder="1" applyAlignment="1">
      <alignment vertical="center"/>
    </xf>
    <xf numFmtId="0" fontId="39" fillId="72" borderId="37" xfId="0" applyFont="1" applyFill="1" applyBorder="1" applyAlignment="1">
      <alignment vertical="center"/>
    </xf>
    <xf numFmtId="0" fontId="39" fillId="72" borderId="47" xfId="0" applyFont="1" applyFill="1" applyBorder="1" applyAlignment="1">
      <alignment vertical="center"/>
    </xf>
    <xf numFmtId="0" fontId="39" fillId="72" borderId="48" xfId="0" applyFont="1" applyFill="1" applyBorder="1" applyAlignment="1">
      <alignment vertical="center"/>
    </xf>
    <xf numFmtId="0" fontId="39" fillId="73" borderId="30" xfId="0" applyFont="1" applyFill="1" applyBorder="1" applyAlignment="1">
      <alignment vertical="center"/>
    </xf>
    <xf numFmtId="0" fontId="39" fillId="73" borderId="33" xfId="0" applyFont="1" applyFill="1" applyBorder="1" applyAlignment="1">
      <alignment vertical="center"/>
    </xf>
    <xf numFmtId="0" fontId="39" fillId="73" borderId="36" xfId="0" applyFont="1" applyFill="1" applyBorder="1" applyAlignment="1">
      <alignment vertical="center"/>
    </xf>
    <xf numFmtId="0" fontId="39" fillId="73" borderId="37" xfId="0" applyFont="1" applyFill="1" applyBorder="1" applyAlignment="1">
      <alignment vertical="center"/>
    </xf>
    <xf numFmtId="0" fontId="39" fillId="73" borderId="47" xfId="0" applyFont="1" applyFill="1" applyBorder="1" applyAlignment="1">
      <alignment vertical="center"/>
    </xf>
    <xf numFmtId="0" fontId="39" fillId="73" borderId="48" xfId="0" applyFont="1" applyFill="1" applyBorder="1" applyAlignment="1">
      <alignment vertical="center"/>
    </xf>
    <xf numFmtId="0" fontId="39" fillId="75" borderId="49" xfId="0" applyFont="1" applyFill="1" applyBorder="1" applyAlignment="1">
      <alignment vertical="center"/>
    </xf>
    <xf numFmtId="0" fontId="39" fillId="75" borderId="62" xfId="0" applyFont="1" applyFill="1" applyBorder="1" applyAlignment="1">
      <alignment vertical="center"/>
    </xf>
    <xf numFmtId="0" fontId="39" fillId="75" borderId="47" xfId="0" applyFont="1" applyFill="1" applyBorder="1" applyAlignment="1">
      <alignment vertical="center"/>
    </xf>
    <xf numFmtId="0" fontId="39" fillId="75" borderId="48" xfId="0" applyFont="1" applyFill="1" applyBorder="1" applyAlignment="1">
      <alignment vertical="center"/>
    </xf>
    <xf numFmtId="0" fontId="39" fillId="0" borderId="1" xfId="0" applyFont="1" applyBorder="1" applyAlignment="1">
      <alignment horizontal="center" vertical="center"/>
    </xf>
    <xf numFmtId="0" fontId="39" fillId="75" borderId="30" xfId="0" applyFont="1" applyFill="1" applyBorder="1" applyAlignment="1">
      <alignment vertical="center"/>
    </xf>
    <xf numFmtId="0" fontId="39" fillId="72" borderId="32" xfId="0" applyFont="1" applyFill="1" applyBorder="1" applyAlignment="1">
      <alignment vertical="center"/>
    </xf>
    <xf numFmtId="0" fontId="39" fillId="72" borderId="4" xfId="0" applyFont="1" applyFill="1" applyBorder="1" applyAlignment="1">
      <alignment vertical="center"/>
    </xf>
    <xf numFmtId="0" fontId="39" fillId="72" borderId="46" xfId="0" applyFont="1" applyFill="1" applyBorder="1" applyAlignment="1">
      <alignment vertical="center"/>
    </xf>
    <xf numFmtId="0" fontId="39" fillId="73" borderId="32" xfId="0" applyFont="1" applyFill="1" applyBorder="1" applyAlignment="1">
      <alignment vertical="center"/>
    </xf>
    <xf numFmtId="0" fontId="39" fillId="73" borderId="4" xfId="0" applyFont="1" applyFill="1" applyBorder="1" applyAlignment="1">
      <alignment vertical="center"/>
    </xf>
    <xf numFmtId="0" fontId="39" fillId="73" borderId="46" xfId="0" applyFont="1" applyFill="1" applyBorder="1" applyAlignment="1">
      <alignment vertical="center"/>
    </xf>
    <xf numFmtId="0" fontId="39" fillId="75" borderId="32" xfId="0" applyFont="1" applyFill="1" applyBorder="1" applyAlignment="1">
      <alignment vertical="center"/>
    </xf>
    <xf numFmtId="0" fontId="39" fillId="75" borderId="46" xfId="0" applyFont="1" applyFill="1" applyBorder="1" applyAlignment="1">
      <alignment vertical="center"/>
    </xf>
    <xf numFmtId="0" fontId="39" fillId="74" borderId="49" xfId="0" applyFont="1" applyFill="1" applyBorder="1" applyAlignment="1">
      <alignment vertical="center"/>
    </xf>
    <xf numFmtId="0" fontId="39" fillId="74" borderId="62" xfId="0" applyFont="1" applyFill="1" applyBorder="1" applyAlignment="1">
      <alignment vertical="center"/>
    </xf>
    <xf numFmtId="0" fontId="39" fillId="74" borderId="47" xfId="0" applyFont="1" applyFill="1" applyBorder="1" applyAlignment="1">
      <alignment vertical="center"/>
    </xf>
    <xf numFmtId="0" fontId="39" fillId="74" borderId="48" xfId="0" applyFont="1" applyFill="1" applyBorder="1" applyAlignment="1">
      <alignment vertical="center"/>
    </xf>
    <xf numFmtId="0" fontId="39" fillId="74" borderId="30" xfId="0" applyFont="1" applyFill="1" applyBorder="1" applyAlignment="1">
      <alignment vertical="center"/>
    </xf>
    <xf numFmtId="0" fontId="39" fillId="74" borderId="33" xfId="0" applyFont="1" applyFill="1" applyBorder="1" applyAlignment="1">
      <alignment vertical="center"/>
    </xf>
    <xf numFmtId="0" fontId="39" fillId="72" borderId="50" xfId="0" applyFont="1" applyFill="1" applyBorder="1" applyAlignment="1">
      <alignment vertical="center"/>
    </xf>
    <xf numFmtId="0" fontId="39" fillId="72" borderId="52" xfId="0" applyFont="1" applyFill="1" applyBorder="1" applyAlignment="1">
      <alignment vertical="center"/>
    </xf>
    <xf numFmtId="0" fontId="39" fillId="20" borderId="81" xfId="0" applyFont="1" applyFill="1" applyBorder="1" applyAlignment="1">
      <alignment horizontal="center" vertical="center" wrapText="1"/>
    </xf>
    <xf numFmtId="0" fontId="39" fillId="20" borderId="83" xfId="0" applyFont="1" applyFill="1" applyBorder="1" applyAlignment="1">
      <alignment horizontal="center" vertical="center" wrapText="1"/>
    </xf>
    <xf numFmtId="0" fontId="39" fillId="20" borderId="83" xfId="0" applyFont="1" applyFill="1" applyBorder="1" applyAlignment="1">
      <alignment horizontal="left" vertical="center" wrapText="1"/>
    </xf>
    <xf numFmtId="0" fontId="39" fillId="20" borderId="83" xfId="0" applyFont="1" applyFill="1" applyBorder="1" applyAlignment="1">
      <alignment vertical="center" wrapText="1"/>
    </xf>
    <xf numFmtId="10" fontId="39" fillId="20" borderId="83" xfId="26" applyNumberFormat="1" applyFont="1" applyFill="1" applyBorder="1" applyAlignment="1">
      <alignment horizontal="center" vertical="center" wrapText="1"/>
    </xf>
    <xf numFmtId="175" fontId="39" fillId="20" borderId="84" xfId="26" applyNumberFormat="1" applyFont="1" applyFill="1" applyBorder="1" applyAlignment="1">
      <alignment horizontal="center" vertical="center" wrapText="1"/>
    </xf>
    <xf numFmtId="175" fontId="39" fillId="20" borderId="83" xfId="26" applyNumberFormat="1" applyFont="1" applyFill="1" applyBorder="1" applyAlignment="1">
      <alignment horizontal="center" vertical="center" wrapText="1"/>
    </xf>
    <xf numFmtId="0" fontId="39" fillId="20" borderId="80" xfId="0" applyFont="1" applyFill="1" applyBorder="1" applyAlignment="1">
      <alignment vertical="center"/>
    </xf>
    <xf numFmtId="175" fontId="39" fillId="76" borderId="38" xfId="26" applyNumberFormat="1" applyFont="1" applyFill="1" applyBorder="1" applyAlignment="1">
      <alignment horizontal="center" vertical="center" wrapText="1"/>
    </xf>
    <xf numFmtId="175" fontId="39" fillId="76" borderId="31" xfId="26" applyNumberFormat="1" applyFont="1" applyFill="1" applyBorder="1" applyAlignment="1">
      <alignment horizontal="center" vertical="center" wrapText="1"/>
    </xf>
    <xf numFmtId="0" fontId="39" fillId="76" borderId="33" xfId="0" applyFont="1" applyFill="1" applyBorder="1" applyAlignment="1">
      <alignment vertical="center"/>
    </xf>
    <xf numFmtId="0" fontId="39" fillId="76" borderId="48" xfId="0" applyFont="1" applyFill="1" applyBorder="1" applyAlignment="1">
      <alignment vertical="center"/>
    </xf>
    <xf numFmtId="175" fontId="39" fillId="77" borderId="38" xfId="26" applyNumberFormat="1" applyFont="1" applyFill="1" applyBorder="1" applyAlignment="1">
      <alignment horizontal="center" vertical="center" wrapText="1"/>
    </xf>
    <xf numFmtId="175" fontId="39" fillId="77" borderId="31" xfId="26" applyNumberFormat="1" applyFont="1" applyFill="1" applyBorder="1" applyAlignment="1">
      <alignment horizontal="center" vertical="center" wrapText="1"/>
    </xf>
    <xf numFmtId="0" fontId="39" fillId="77" borderId="33" xfId="0" applyFont="1" applyFill="1" applyBorder="1" applyAlignment="1">
      <alignment vertical="center"/>
    </xf>
    <xf numFmtId="175" fontId="39" fillId="20" borderId="80" xfId="26" applyNumberFormat="1" applyFont="1" applyFill="1" applyBorder="1" applyAlignment="1">
      <alignment horizontal="center" vertical="center" wrapText="1"/>
    </xf>
    <xf numFmtId="0" fontId="39" fillId="77" borderId="38" xfId="0" applyFont="1" applyFill="1" applyBorder="1" applyAlignment="1">
      <alignment vertical="center"/>
    </xf>
    <xf numFmtId="175" fontId="39" fillId="76" borderId="9" xfId="26" applyNumberFormat="1" applyFont="1" applyFill="1" applyBorder="1" applyAlignment="1">
      <alignment horizontal="center" vertical="center" wrapText="1"/>
    </xf>
    <xf numFmtId="175" fontId="39" fillId="76" borderId="6" xfId="26" applyNumberFormat="1" applyFont="1" applyFill="1" applyBorder="1" applyAlignment="1">
      <alignment horizontal="center" vertical="center" wrapText="1"/>
    </xf>
    <xf numFmtId="0" fontId="0" fillId="20" borderId="86" xfId="0" applyFill="1" applyBorder="1" applyAlignment="1">
      <alignment vertical="center" wrapText="1"/>
    </xf>
    <xf numFmtId="0" fontId="0" fillId="76" borderId="12" xfId="0" applyFill="1" applyBorder="1" applyAlignment="1">
      <alignment vertical="center" wrapText="1"/>
    </xf>
    <xf numFmtId="0" fontId="0" fillId="76" borderId="50" xfId="0" applyFill="1" applyBorder="1" applyAlignment="1">
      <alignment vertical="center" wrapText="1"/>
    </xf>
    <xf numFmtId="0" fontId="39" fillId="70" borderId="30" xfId="0" applyFont="1" applyFill="1" applyBorder="1" applyAlignment="1">
      <alignment horizontal="justify" vertical="center" wrapText="1"/>
    </xf>
    <xf numFmtId="0" fontId="39" fillId="70" borderId="47" xfId="0" applyFont="1" applyFill="1" applyBorder="1" applyAlignment="1">
      <alignment horizontal="justify" vertical="center" wrapText="1"/>
    </xf>
    <xf numFmtId="0" fontId="39" fillId="72" borderId="30" xfId="0" applyFont="1" applyFill="1" applyBorder="1" applyAlignment="1">
      <alignment horizontal="justify" vertical="center" wrapText="1"/>
    </xf>
    <xf numFmtId="0" fontId="39" fillId="73" borderId="30" xfId="0" applyFont="1" applyFill="1" applyBorder="1" applyAlignment="1">
      <alignment horizontal="justify" vertical="center" wrapText="1"/>
    </xf>
    <xf numFmtId="0" fontId="0" fillId="75" borderId="30" xfId="0" applyFill="1" applyBorder="1" applyAlignment="1">
      <alignment vertical="center" wrapText="1"/>
    </xf>
    <xf numFmtId="0" fontId="0" fillId="75" borderId="47" xfId="0" applyFill="1" applyBorder="1" applyAlignment="1">
      <alignment vertical="center" wrapText="1"/>
    </xf>
    <xf numFmtId="0" fontId="39" fillId="20" borderId="84" xfId="0" applyFont="1" applyFill="1" applyBorder="1" applyAlignment="1">
      <alignment vertical="center"/>
    </xf>
    <xf numFmtId="0" fontId="39" fillId="76" borderId="38" xfId="0" applyFont="1" applyFill="1" applyBorder="1" applyAlignment="1">
      <alignment vertical="center"/>
    </xf>
    <xf numFmtId="0" fontId="39" fillId="76" borderId="44" xfId="0" applyFont="1" applyFill="1" applyBorder="1" applyAlignment="1">
      <alignment vertical="center"/>
    </xf>
    <xf numFmtId="0" fontId="39" fillId="20" borderId="81" xfId="0" applyFont="1" applyFill="1" applyBorder="1" applyAlignment="1">
      <alignment vertical="center"/>
    </xf>
    <xf numFmtId="0" fontId="39" fillId="76" borderId="30" xfId="0" applyFont="1" applyFill="1" applyBorder="1" applyAlignment="1">
      <alignment vertical="center"/>
    </xf>
    <xf numFmtId="0" fontId="39" fillId="76" borderId="47" xfId="0" applyFont="1" applyFill="1" applyBorder="1" applyAlignment="1">
      <alignment vertical="center"/>
    </xf>
    <xf numFmtId="0" fontId="39" fillId="77" borderId="30" xfId="0" applyFont="1" applyFill="1" applyBorder="1" applyAlignment="1">
      <alignment vertical="center"/>
    </xf>
    <xf numFmtId="0" fontId="39" fillId="20" borderId="85" xfId="0" applyFont="1" applyFill="1" applyBorder="1" applyAlignment="1">
      <alignment vertical="center"/>
    </xf>
    <xf numFmtId="0" fontId="39" fillId="76" borderId="32" xfId="0" applyFont="1" applyFill="1" applyBorder="1" applyAlignment="1">
      <alignment vertical="center"/>
    </xf>
    <xf numFmtId="0" fontId="39" fillId="76" borderId="46" xfId="0" applyFont="1" applyFill="1" applyBorder="1" applyAlignment="1">
      <alignment vertical="center"/>
    </xf>
    <xf numFmtId="0" fontId="39" fillId="77" borderId="32" xfId="0" applyFont="1" applyFill="1" applyBorder="1" applyAlignment="1">
      <alignment vertical="center"/>
    </xf>
    <xf numFmtId="175" fontId="78" fillId="20" borderId="37" xfId="26" applyNumberFormat="1" applyFont="1" applyFill="1" applyBorder="1" applyAlignment="1">
      <alignment vertical="center" wrapText="1"/>
    </xf>
    <xf numFmtId="0" fontId="0" fillId="77" borderId="30" xfId="0" applyFill="1" applyBorder="1" applyAlignment="1">
      <alignment vertical="center" wrapText="1"/>
    </xf>
    <xf numFmtId="0" fontId="0" fillId="77" borderId="76" xfId="0" applyFill="1" applyBorder="1" applyAlignment="1">
      <alignment vertical="center" wrapText="1"/>
    </xf>
    <xf numFmtId="0" fontId="39" fillId="80" borderId="0" xfId="0" applyFont="1" applyFill="1" applyAlignment="1">
      <alignment vertical="center"/>
    </xf>
    <xf numFmtId="175" fontId="39" fillId="71" borderId="38" xfId="26" applyNumberFormat="1" applyFont="1" applyFill="1" applyBorder="1" applyAlignment="1">
      <alignment horizontal="center" vertical="center" wrapText="1"/>
    </xf>
    <xf numFmtId="175" fontId="39" fillId="71" borderId="31" xfId="26" applyNumberFormat="1" applyFont="1" applyFill="1" applyBorder="1" applyAlignment="1">
      <alignment horizontal="center" vertical="center" wrapText="1"/>
    </xf>
    <xf numFmtId="0" fontId="39" fillId="71" borderId="1" xfId="0" applyFont="1" applyFill="1" applyBorder="1" applyAlignment="1">
      <alignment vertical="center"/>
    </xf>
    <xf numFmtId="175" fontId="39" fillId="71" borderId="5" xfId="26" applyNumberFormat="1" applyFont="1" applyFill="1" applyBorder="1" applyAlignment="1">
      <alignment horizontal="center" vertical="center" wrapText="1"/>
    </xf>
    <xf numFmtId="175" fontId="39" fillId="71" borderId="1" xfId="26" applyNumberFormat="1" applyFont="1" applyFill="1" applyBorder="1" applyAlignment="1">
      <alignment horizontal="center" vertical="center" wrapText="1"/>
    </xf>
    <xf numFmtId="175" fontId="39" fillId="77" borderId="9" xfId="26" applyNumberFormat="1" applyFont="1" applyFill="1" applyBorder="1" applyAlignment="1">
      <alignment horizontal="center" vertical="center" wrapText="1"/>
    </xf>
    <xf numFmtId="175" fontId="39" fillId="77" borderId="6" xfId="26" applyNumberFormat="1" applyFont="1" applyFill="1" applyBorder="1" applyAlignment="1">
      <alignment horizontal="center" vertical="center" wrapText="1"/>
    </xf>
    <xf numFmtId="0" fontId="39" fillId="77" borderId="50" xfId="0" applyFont="1" applyFill="1" applyBorder="1" applyAlignment="1">
      <alignment vertical="center"/>
    </xf>
    <xf numFmtId="0" fontId="39" fillId="77" borderId="9" xfId="0" applyFont="1" applyFill="1" applyBorder="1" applyAlignment="1">
      <alignment vertical="center"/>
    </xf>
    <xf numFmtId="0" fontId="39" fillId="77" borderId="7" xfId="0" applyFont="1" applyFill="1" applyBorder="1" applyAlignment="1">
      <alignment vertical="center"/>
    </xf>
    <xf numFmtId="0" fontId="39" fillId="77" borderId="52" xfId="0" applyFont="1" applyFill="1" applyBorder="1" applyAlignment="1">
      <alignment vertical="center"/>
    </xf>
    <xf numFmtId="175" fontId="78" fillId="20" borderId="52" xfId="26" applyNumberFormat="1" applyFont="1" applyFill="1" applyBorder="1" applyAlignment="1">
      <alignment vertical="center" wrapText="1"/>
    </xf>
    <xf numFmtId="0" fontId="0" fillId="79" borderId="30" xfId="0" applyFill="1" applyBorder="1" applyAlignment="1">
      <alignment vertical="center" wrapText="1"/>
    </xf>
    <xf numFmtId="175" fontId="39" fillId="79" borderId="38" xfId="26" applyNumberFormat="1" applyFont="1" applyFill="1" applyBorder="1" applyAlignment="1">
      <alignment horizontal="center" vertical="center" wrapText="1"/>
    </xf>
    <xf numFmtId="175" fontId="39" fillId="79" borderId="31" xfId="26" applyNumberFormat="1" applyFont="1" applyFill="1" applyBorder="1" applyAlignment="1">
      <alignment horizontal="center" vertical="center" wrapText="1"/>
    </xf>
    <xf numFmtId="0" fontId="39" fillId="79" borderId="31" xfId="0" applyFont="1" applyFill="1" applyBorder="1" applyAlignment="1">
      <alignment vertical="center"/>
    </xf>
    <xf numFmtId="0" fontId="39" fillId="79" borderId="33" xfId="0" applyFont="1" applyFill="1" applyBorder="1" applyAlignment="1">
      <alignment vertical="center"/>
    </xf>
    <xf numFmtId="0" fontId="0" fillId="79" borderId="47" xfId="0" applyFill="1" applyBorder="1" applyAlignment="1">
      <alignment vertical="center" wrapText="1"/>
    </xf>
    <xf numFmtId="175" fontId="39" fillId="79" borderId="44" xfId="26" applyNumberFormat="1" applyFont="1" applyFill="1" applyBorder="1" applyAlignment="1">
      <alignment horizontal="center" vertical="center" wrapText="1"/>
    </xf>
    <xf numFmtId="175" fontId="39" fillId="79" borderId="43" xfId="26" applyNumberFormat="1" applyFont="1" applyFill="1" applyBorder="1" applyAlignment="1">
      <alignment horizontal="center" vertical="center" wrapText="1"/>
    </xf>
    <xf numFmtId="0" fontId="39" fillId="79" borderId="43" xfId="0" applyFont="1" applyFill="1" applyBorder="1" applyAlignment="1">
      <alignment vertical="center"/>
    </xf>
    <xf numFmtId="0" fontId="39" fillId="79" borderId="48" xfId="0" applyFont="1" applyFill="1" applyBorder="1" applyAlignment="1">
      <alignment vertical="center"/>
    </xf>
    <xf numFmtId="0" fontId="0" fillId="80" borderId="81" xfId="0" applyFill="1" applyBorder="1" applyAlignment="1">
      <alignment vertical="center" wrapText="1"/>
    </xf>
    <xf numFmtId="175" fontId="39" fillId="80" borderId="84" xfId="26" applyNumberFormat="1" applyFont="1" applyFill="1" applyBorder="1" applyAlignment="1">
      <alignment horizontal="center" vertical="center" wrapText="1"/>
    </xf>
    <xf numFmtId="175" fontId="39" fillId="80" borderId="83" xfId="26" applyNumberFormat="1" applyFont="1" applyFill="1" applyBorder="1" applyAlignment="1">
      <alignment horizontal="center" vertical="center" wrapText="1"/>
    </xf>
    <xf numFmtId="0" fontId="39" fillId="80" borderId="83" xfId="0" applyFont="1" applyFill="1" applyBorder="1" applyAlignment="1">
      <alignment vertical="center"/>
    </xf>
    <xf numFmtId="0" fontId="39" fillId="80" borderId="80" xfId="0" applyFont="1" applyFill="1" applyBorder="1" applyAlignment="1">
      <alignment vertical="center"/>
    </xf>
    <xf numFmtId="0" fontId="0" fillId="81" borderId="81" xfId="0" applyFill="1" applyBorder="1" applyAlignment="1">
      <alignment vertical="center" wrapText="1"/>
    </xf>
    <xf numFmtId="175" fontId="39" fillId="81" borderId="84" xfId="26" applyNumberFormat="1" applyFont="1" applyFill="1" applyBorder="1" applyAlignment="1">
      <alignment horizontal="center" vertical="center" wrapText="1"/>
    </xf>
    <xf numFmtId="175" fontId="39" fillId="81" borderId="83" xfId="26" applyNumberFormat="1" applyFont="1" applyFill="1" applyBorder="1" applyAlignment="1">
      <alignment horizontal="center" vertical="center" wrapText="1"/>
    </xf>
    <xf numFmtId="0" fontId="39" fillId="81" borderId="83" xfId="0" applyFont="1" applyFill="1" applyBorder="1" applyAlignment="1">
      <alignment horizontal="center" vertical="center" wrapText="1"/>
    </xf>
    <xf numFmtId="0" fontId="39" fillId="81" borderId="83" xfId="0" applyFont="1" applyFill="1" applyBorder="1" applyAlignment="1">
      <alignment vertical="center"/>
    </xf>
    <xf numFmtId="0" fontId="39" fillId="81" borderId="80" xfId="0" applyFont="1" applyFill="1" applyBorder="1" applyAlignment="1">
      <alignment vertical="center"/>
    </xf>
    <xf numFmtId="0" fontId="39" fillId="71" borderId="31" xfId="0" applyFont="1" applyFill="1" applyBorder="1" applyAlignment="1">
      <alignment vertical="center"/>
    </xf>
    <xf numFmtId="0" fontId="39" fillId="71" borderId="33" xfId="0" applyFont="1" applyFill="1" applyBorder="1" applyAlignment="1">
      <alignment vertical="center"/>
    </xf>
    <xf numFmtId="0" fontId="39" fillId="71" borderId="37" xfId="0" applyFont="1" applyFill="1" applyBorder="1" applyAlignment="1">
      <alignment vertical="center"/>
    </xf>
    <xf numFmtId="175" fontId="39" fillId="71" borderId="44" xfId="26" applyNumberFormat="1" applyFont="1" applyFill="1" applyBorder="1" applyAlignment="1">
      <alignment horizontal="center" vertical="center" wrapText="1"/>
    </xf>
    <xf numFmtId="175" fontId="39" fillId="71" borderId="43" xfId="26" applyNumberFormat="1" applyFont="1" applyFill="1" applyBorder="1" applyAlignment="1">
      <alignment horizontal="center" vertical="center" wrapText="1"/>
    </xf>
    <xf numFmtId="0" fontId="39" fillId="71" borderId="43" xfId="0" applyFont="1" applyFill="1" applyBorder="1" applyAlignment="1">
      <alignment vertical="center"/>
    </xf>
    <xf numFmtId="0" fontId="39" fillId="71" borderId="48" xfId="0" applyFont="1" applyFill="1" applyBorder="1" applyAlignment="1">
      <alignment vertical="center"/>
    </xf>
    <xf numFmtId="0" fontId="39" fillId="81" borderId="81" xfId="0" applyFont="1" applyFill="1" applyBorder="1" applyAlignment="1">
      <alignment horizontal="center" vertical="center" wrapText="1"/>
    </xf>
    <xf numFmtId="0" fontId="39" fillId="81" borderId="83" xfId="0" applyFont="1" applyFill="1" applyBorder="1" applyAlignment="1">
      <alignment horizontal="left" vertical="center" wrapText="1"/>
    </xf>
    <xf numFmtId="0" fontId="39" fillId="81" borderId="83" xfId="0" applyFont="1" applyFill="1" applyBorder="1" applyAlignment="1">
      <alignment vertical="center" wrapText="1"/>
    </xf>
    <xf numFmtId="10" fontId="39" fillId="81" borderId="83" xfId="26" applyNumberFormat="1" applyFont="1" applyFill="1" applyBorder="1" applyAlignment="1">
      <alignment horizontal="center" vertical="center" wrapText="1"/>
    </xf>
    <xf numFmtId="0" fontId="39" fillId="80" borderId="81" xfId="0" applyFont="1" applyFill="1" applyBorder="1" applyAlignment="1">
      <alignment horizontal="center" vertical="center" wrapText="1"/>
    </xf>
    <xf numFmtId="0" fontId="39" fillId="80" borderId="83" xfId="0" applyFont="1" applyFill="1" applyBorder="1" applyAlignment="1">
      <alignment horizontal="left" vertical="center" wrapText="1"/>
    </xf>
    <xf numFmtId="0" fontId="39" fillId="80" borderId="83" xfId="0" applyFont="1" applyFill="1" applyBorder="1" applyAlignment="1">
      <alignment horizontal="center" vertical="center" wrapText="1"/>
    </xf>
    <xf numFmtId="0" fontId="39" fillId="80" borderId="83" xfId="0" applyFont="1" applyFill="1" applyBorder="1" applyAlignment="1">
      <alignment vertical="center" wrapText="1"/>
    </xf>
    <xf numFmtId="10" fontId="39" fillId="80" borderId="83" xfId="26" applyNumberFormat="1" applyFont="1" applyFill="1" applyBorder="1" applyAlignment="1">
      <alignment horizontal="center" vertical="center" wrapText="1"/>
    </xf>
    <xf numFmtId="9" fontId="94" fillId="4" borderId="75" xfId="2" applyFont="1" applyFill="1" applyBorder="1" applyAlignment="1">
      <alignment horizontal="center" vertical="center"/>
    </xf>
    <xf numFmtId="0" fontId="0" fillId="71" borderId="30" xfId="0" applyFill="1" applyBorder="1" applyAlignment="1">
      <alignment vertical="center" wrapText="1"/>
    </xf>
    <xf numFmtId="0" fontId="0" fillId="71" borderId="36" xfId="0" applyFill="1" applyBorder="1" applyAlignment="1">
      <alignment vertical="center" wrapText="1"/>
    </xf>
    <xf numFmtId="0" fontId="0" fillId="71" borderId="47" xfId="0" applyFill="1" applyBorder="1" applyAlignment="1">
      <alignment vertical="center" wrapText="1"/>
    </xf>
    <xf numFmtId="175" fontId="39" fillId="81" borderId="80" xfId="26" applyNumberFormat="1" applyFont="1" applyFill="1" applyBorder="1" applyAlignment="1">
      <alignment horizontal="center" vertical="center" wrapText="1"/>
    </xf>
    <xf numFmtId="175" fontId="39" fillId="80" borderId="80" xfId="26" applyNumberFormat="1" applyFont="1" applyFill="1" applyBorder="1" applyAlignment="1">
      <alignment horizontal="center" vertical="center" wrapText="1"/>
    </xf>
    <xf numFmtId="0" fontId="39" fillId="79" borderId="38" xfId="0" applyFont="1" applyFill="1" applyBorder="1" applyAlignment="1">
      <alignment vertical="center"/>
    </xf>
    <xf numFmtId="0" fontId="39" fillId="79" borderId="44" xfId="0" applyFont="1" applyFill="1" applyBorder="1" applyAlignment="1">
      <alignment vertical="center"/>
    </xf>
    <xf numFmtId="0" fontId="39" fillId="80" borderId="84" xfId="0" applyFont="1" applyFill="1" applyBorder="1" applyAlignment="1">
      <alignment vertical="center"/>
    </xf>
    <xf numFmtId="0" fontId="39" fillId="81" borderId="84" xfId="0" applyFont="1" applyFill="1" applyBorder="1" applyAlignment="1">
      <alignment vertical="center"/>
    </xf>
    <xf numFmtId="0" fontId="39" fillId="71" borderId="38" xfId="0" applyFont="1" applyFill="1" applyBorder="1" applyAlignment="1">
      <alignment vertical="center"/>
    </xf>
    <xf numFmtId="0" fontId="39" fillId="71" borderId="5" xfId="0" applyFont="1" applyFill="1" applyBorder="1" applyAlignment="1">
      <alignment vertical="center"/>
    </xf>
    <xf numFmtId="0" fontId="39" fillId="71" borderId="44" xfId="0" applyFont="1" applyFill="1" applyBorder="1" applyAlignment="1">
      <alignment vertical="center"/>
    </xf>
    <xf numFmtId="0" fontId="39" fillId="79" borderId="30" xfId="0" applyFont="1" applyFill="1" applyBorder="1" applyAlignment="1">
      <alignment vertical="center"/>
    </xf>
    <xf numFmtId="0" fontId="39" fillId="79" borderId="47" xfId="0" applyFont="1" applyFill="1" applyBorder="1" applyAlignment="1">
      <alignment vertical="center"/>
    </xf>
    <xf numFmtId="0" fontId="39" fillId="80" borderId="81" xfId="0" applyFont="1" applyFill="1" applyBorder="1" applyAlignment="1">
      <alignment vertical="center"/>
    </xf>
    <xf numFmtId="0" fontId="39" fillId="81" borderId="81" xfId="0" applyFont="1" applyFill="1" applyBorder="1" applyAlignment="1">
      <alignment vertical="center"/>
    </xf>
    <xf numFmtId="0" fontId="39" fillId="71" borderId="30" xfId="0" applyFont="1" applyFill="1" applyBorder="1" applyAlignment="1">
      <alignment vertical="center"/>
    </xf>
    <xf numFmtId="0" fontId="39" fillId="71" borderId="36" xfId="0" applyFont="1" applyFill="1" applyBorder="1" applyAlignment="1">
      <alignment vertical="center"/>
    </xf>
    <xf numFmtId="0" fontId="39" fillId="71" borderId="47" xfId="0" applyFont="1" applyFill="1" applyBorder="1" applyAlignment="1">
      <alignment vertical="center"/>
    </xf>
    <xf numFmtId="0" fontId="39" fillId="80" borderId="85" xfId="0" applyFont="1" applyFill="1" applyBorder="1" applyAlignment="1">
      <alignment vertical="center"/>
    </xf>
    <xf numFmtId="0" fontId="39" fillId="81" borderId="85" xfId="0" applyFont="1" applyFill="1" applyBorder="1" applyAlignment="1">
      <alignment vertical="center"/>
    </xf>
    <xf numFmtId="0" fontId="39" fillId="2" borderId="0" xfId="0" applyFont="1" applyFill="1" applyAlignment="1" applyProtection="1">
      <alignment horizontal="left"/>
      <protection hidden="1"/>
    </xf>
    <xf numFmtId="0" fontId="39" fillId="2" borderId="0" xfId="0" applyFont="1" applyFill="1" applyAlignment="1">
      <alignment horizontal="left" vertical="center"/>
    </xf>
    <xf numFmtId="0" fontId="39" fillId="0" borderId="0" xfId="0" applyFont="1" applyAlignment="1">
      <alignment horizontal="left" vertical="center"/>
    </xf>
    <xf numFmtId="0" fontId="39" fillId="2" borderId="0" xfId="0" applyFont="1" applyFill="1" applyAlignment="1" applyProtection="1">
      <alignment horizontal="center"/>
      <protection hidden="1"/>
    </xf>
    <xf numFmtId="0" fontId="43" fillId="2" borderId="0" xfId="0" applyFont="1" applyFill="1" applyAlignment="1" applyProtection="1">
      <alignment horizontal="center" vertical="center"/>
      <protection hidden="1"/>
    </xf>
    <xf numFmtId="173" fontId="39" fillId="2" borderId="0" xfId="0" applyNumberFormat="1" applyFont="1" applyFill="1" applyAlignment="1">
      <alignment horizontal="center" vertical="center"/>
    </xf>
    <xf numFmtId="14" fontId="39" fillId="20" borderId="85" xfId="7" applyNumberFormat="1" applyFont="1" applyFill="1" applyBorder="1" applyAlignment="1">
      <alignment horizontal="center" vertical="center" wrapText="1"/>
    </xf>
    <xf numFmtId="14" fontId="39" fillId="80" borderId="85" xfId="7" applyNumberFormat="1" applyFont="1" applyFill="1" applyBorder="1" applyAlignment="1">
      <alignment horizontal="center" vertical="center" wrapText="1"/>
    </xf>
    <xf numFmtId="14" fontId="39" fillId="81" borderId="85" xfId="7" applyNumberFormat="1" applyFont="1" applyFill="1" applyBorder="1" applyAlignment="1">
      <alignment horizontal="center" vertical="center" wrapText="1"/>
    </xf>
    <xf numFmtId="14" fontId="39" fillId="81" borderId="85" xfId="0" applyNumberFormat="1" applyFont="1" applyFill="1" applyBorder="1" applyAlignment="1">
      <alignment horizontal="center" vertical="center" wrapText="1"/>
    </xf>
    <xf numFmtId="173" fontId="39" fillId="0" borderId="0" xfId="0" applyNumberFormat="1" applyFont="1" applyAlignment="1">
      <alignment horizontal="center" vertical="center"/>
    </xf>
    <xf numFmtId="0" fontId="39" fillId="65" borderId="67" xfId="0" applyFont="1" applyFill="1" applyBorder="1" applyAlignment="1">
      <alignment horizontal="left" vertical="center" wrapText="1"/>
    </xf>
    <xf numFmtId="9" fontId="94" fillId="65" borderId="33" xfId="26" applyFont="1" applyFill="1" applyBorder="1" applyAlignment="1">
      <alignment horizontal="center" vertical="center" wrapText="1"/>
    </xf>
    <xf numFmtId="0" fontId="39" fillId="65" borderId="50" xfId="0" applyFont="1" applyFill="1" applyBorder="1" applyAlignment="1">
      <alignment horizontal="left" vertical="center" wrapText="1"/>
    </xf>
    <xf numFmtId="9" fontId="94" fillId="65" borderId="37" xfId="26" applyFont="1" applyFill="1" applyBorder="1" applyAlignment="1">
      <alignment horizontal="center" vertical="center" wrapText="1"/>
    </xf>
    <xf numFmtId="0" fontId="39" fillId="65" borderId="47" xfId="0" applyFont="1" applyFill="1" applyBorder="1" applyAlignment="1">
      <alignment horizontal="left" vertical="center" wrapText="1"/>
    </xf>
    <xf numFmtId="9" fontId="94" fillId="65" borderId="48" xfId="26" applyFont="1" applyFill="1" applyBorder="1" applyAlignment="1">
      <alignment horizontal="center" vertical="center" wrapText="1"/>
    </xf>
    <xf numFmtId="0" fontId="0" fillId="61" borderId="30" xfId="0" applyFill="1" applyBorder="1" applyAlignment="1">
      <alignment vertical="center" wrapText="1"/>
    </xf>
    <xf numFmtId="9" fontId="94" fillId="61" borderId="33" xfId="26" applyFont="1" applyFill="1" applyBorder="1" applyAlignment="1">
      <alignment horizontal="center" vertical="center" wrapText="1"/>
    </xf>
    <xf numFmtId="0" fontId="0" fillId="61" borderId="36" xfId="0" applyFill="1" applyBorder="1" applyAlignment="1">
      <alignment vertical="center" wrapText="1"/>
    </xf>
    <xf numFmtId="9" fontId="94" fillId="61" borderId="62" xfId="26" applyFont="1" applyFill="1" applyBorder="1" applyAlignment="1">
      <alignment horizontal="center" vertical="center" wrapText="1"/>
    </xf>
    <xf numFmtId="0" fontId="0" fillId="61" borderId="47" xfId="0" applyFill="1" applyBorder="1" applyAlignment="1">
      <alignment vertical="center" wrapText="1"/>
    </xf>
    <xf numFmtId="9" fontId="94" fillId="61" borderId="48" xfId="26" applyFont="1" applyFill="1" applyBorder="1" applyAlignment="1">
      <alignment horizontal="center" vertical="center" wrapText="1"/>
    </xf>
    <xf numFmtId="0" fontId="0" fillId="66" borderId="30" xfId="0" applyFill="1" applyBorder="1" applyAlignment="1">
      <alignment vertical="center" wrapText="1"/>
    </xf>
    <xf numFmtId="9" fontId="94" fillId="66" borderId="33" xfId="26" applyFont="1" applyFill="1" applyBorder="1" applyAlignment="1">
      <alignment horizontal="center" vertical="center" wrapText="1"/>
    </xf>
    <xf numFmtId="0" fontId="0" fillId="66" borderId="36" xfId="0" applyFill="1" applyBorder="1" applyAlignment="1">
      <alignment vertical="center" wrapText="1"/>
    </xf>
    <xf numFmtId="9" fontId="94" fillId="66" borderId="37" xfId="26" applyFont="1" applyFill="1" applyBorder="1" applyAlignment="1">
      <alignment horizontal="center" vertical="center" wrapText="1"/>
    </xf>
    <xf numFmtId="0" fontId="0" fillId="66" borderId="47" xfId="0" applyFill="1" applyBorder="1" applyAlignment="1">
      <alignment vertical="center" wrapText="1"/>
    </xf>
    <xf numFmtId="9" fontId="94" fillId="66" borderId="48" xfId="26" applyFont="1" applyFill="1" applyBorder="1" applyAlignment="1">
      <alignment horizontal="center" vertical="center" wrapText="1"/>
    </xf>
    <xf numFmtId="0" fontId="0" fillId="68" borderId="30" xfId="0" applyFill="1" applyBorder="1" applyAlignment="1">
      <alignment vertical="center" wrapText="1"/>
    </xf>
    <xf numFmtId="9" fontId="94" fillId="68" borderId="33" xfId="26" applyFont="1" applyFill="1" applyBorder="1" applyAlignment="1">
      <alignment horizontal="center" vertical="center" wrapText="1"/>
    </xf>
    <xf numFmtId="0" fontId="0" fillId="68" borderId="36" xfId="0" applyFill="1" applyBorder="1" applyAlignment="1">
      <alignment vertical="center" wrapText="1"/>
    </xf>
    <xf numFmtId="9" fontId="94" fillId="68" borderId="37" xfId="26" applyFont="1" applyFill="1" applyBorder="1" applyAlignment="1">
      <alignment horizontal="center" vertical="center" wrapText="1"/>
    </xf>
    <xf numFmtId="0" fontId="39" fillId="68" borderId="50" xfId="0" applyFont="1" applyFill="1" applyBorder="1" applyAlignment="1">
      <alignment horizontal="justify" vertical="center" wrapText="1"/>
    </xf>
    <xf numFmtId="9" fontId="94" fillId="68" borderId="52" xfId="26" applyFont="1" applyFill="1" applyBorder="1" applyAlignment="1">
      <alignment horizontal="center" vertical="center" wrapText="1"/>
    </xf>
    <xf numFmtId="9" fontId="94" fillId="70" borderId="33" xfId="26" applyFont="1" applyFill="1" applyBorder="1" applyAlignment="1">
      <alignment horizontal="center" vertical="center" wrapText="1"/>
    </xf>
    <xf numFmtId="9" fontId="94" fillId="70" borderId="48" xfId="26" applyFont="1" applyFill="1" applyBorder="1" applyAlignment="1">
      <alignment horizontal="center" vertical="center" wrapText="1"/>
    </xf>
    <xf numFmtId="9" fontId="94" fillId="72" borderId="33" xfId="26" applyFont="1" applyFill="1" applyBorder="1" applyAlignment="1">
      <alignment horizontal="center" vertical="center" wrapText="1"/>
    </xf>
    <xf numFmtId="9" fontId="94" fillId="72" borderId="37" xfId="26" applyFont="1" applyFill="1" applyBorder="1" applyAlignment="1">
      <alignment horizontal="center" vertical="center" wrapText="1"/>
    </xf>
    <xf numFmtId="9" fontId="94" fillId="72" borderId="48" xfId="26" applyFont="1" applyFill="1" applyBorder="1" applyAlignment="1">
      <alignment horizontal="center" vertical="center" wrapText="1"/>
    </xf>
    <xf numFmtId="9" fontId="94" fillId="73" borderId="33" xfId="26" applyFont="1" applyFill="1" applyBorder="1" applyAlignment="1">
      <alignment horizontal="center" vertical="center" wrapText="1"/>
    </xf>
    <xf numFmtId="9" fontId="94" fillId="73" borderId="37" xfId="26" applyFont="1" applyFill="1" applyBorder="1" applyAlignment="1">
      <alignment horizontal="center" vertical="center" wrapText="1"/>
    </xf>
    <xf numFmtId="9" fontId="94" fillId="73" borderId="48" xfId="26" applyFont="1" applyFill="1" applyBorder="1" applyAlignment="1">
      <alignment horizontal="center" vertical="center" wrapText="1"/>
    </xf>
    <xf numFmtId="9" fontId="94" fillId="75" borderId="33" xfId="26" applyFont="1" applyFill="1" applyBorder="1" applyAlignment="1">
      <alignment horizontal="center" vertical="center" wrapText="1"/>
    </xf>
    <xf numFmtId="9" fontId="94" fillId="75" borderId="48" xfId="26" applyFont="1" applyFill="1" applyBorder="1" applyAlignment="1">
      <alignment horizontal="center" vertical="center" wrapText="1"/>
    </xf>
    <xf numFmtId="9" fontId="94" fillId="20" borderId="80" xfId="26" applyFont="1" applyFill="1" applyBorder="1" applyAlignment="1">
      <alignment horizontal="center" vertical="center" wrapText="1"/>
    </xf>
    <xf numFmtId="9" fontId="94" fillId="76" borderId="33" xfId="26" applyFont="1" applyFill="1" applyBorder="1" applyAlignment="1">
      <alignment horizontal="center" vertical="center" wrapText="1"/>
    </xf>
    <xf numFmtId="9" fontId="94" fillId="76" borderId="52" xfId="26" applyFont="1" applyFill="1" applyBorder="1" applyAlignment="1">
      <alignment horizontal="center" vertical="center" wrapText="1"/>
    </xf>
    <xf numFmtId="9" fontId="94" fillId="77" borderId="33" xfId="26" applyFont="1" applyFill="1" applyBorder="1" applyAlignment="1">
      <alignment horizontal="center" vertical="center" wrapText="1"/>
    </xf>
    <xf numFmtId="9" fontId="94" fillId="77" borderId="52" xfId="26" applyFont="1" applyFill="1" applyBorder="1" applyAlignment="1">
      <alignment horizontal="center" vertical="center" wrapText="1"/>
    </xf>
    <xf numFmtId="9" fontId="94" fillId="79" borderId="33" xfId="26" applyFont="1" applyFill="1" applyBorder="1" applyAlignment="1">
      <alignment horizontal="center" vertical="center" wrapText="1"/>
    </xf>
    <xf numFmtId="9" fontId="94" fillId="79" borderId="48" xfId="26" applyFont="1" applyFill="1" applyBorder="1" applyAlignment="1">
      <alignment horizontal="center" vertical="center" wrapText="1"/>
    </xf>
    <xf numFmtId="9" fontId="94" fillId="80" borderId="80" xfId="26" applyFont="1" applyFill="1" applyBorder="1" applyAlignment="1">
      <alignment horizontal="center" vertical="center" wrapText="1"/>
    </xf>
    <xf numFmtId="9" fontId="94" fillId="81" borderId="80" xfId="26" applyFont="1" applyFill="1" applyBorder="1" applyAlignment="1">
      <alignment horizontal="center" vertical="center" wrapText="1"/>
    </xf>
    <xf numFmtId="9" fontId="94" fillId="71" borderId="33" xfId="26" applyFont="1" applyFill="1" applyBorder="1" applyAlignment="1">
      <alignment horizontal="center" vertical="center" wrapText="1"/>
    </xf>
    <xf numFmtId="9" fontId="94" fillId="71" borderId="37" xfId="26" applyFont="1" applyFill="1" applyBorder="1" applyAlignment="1">
      <alignment horizontal="center" vertical="center" wrapText="1"/>
    </xf>
    <xf numFmtId="9" fontId="94" fillId="71" borderId="48" xfId="26" applyFont="1" applyFill="1" applyBorder="1" applyAlignment="1">
      <alignment horizontal="center" vertical="center" wrapText="1"/>
    </xf>
    <xf numFmtId="9" fontId="39" fillId="80" borderId="83" xfId="0" applyNumberFormat="1" applyFont="1" applyFill="1" applyBorder="1" applyAlignment="1">
      <alignment horizontal="center" vertical="center" wrapText="1"/>
    </xf>
    <xf numFmtId="175" fontId="39" fillId="81" borderId="83" xfId="0" applyNumberFormat="1" applyFont="1" applyFill="1" applyBorder="1" applyAlignment="1">
      <alignment horizontal="center" vertical="center" wrapText="1"/>
    </xf>
    <xf numFmtId="175" fontId="39" fillId="81" borderId="80" xfId="0" applyNumberFormat="1" applyFont="1" applyFill="1" applyBorder="1" applyAlignment="1">
      <alignment horizontal="center" vertical="center" wrapText="1"/>
    </xf>
    <xf numFmtId="10" fontId="94" fillId="4" borderId="0" xfId="0" applyNumberFormat="1" applyFont="1" applyFill="1" applyAlignment="1">
      <alignment horizontal="center" vertical="center"/>
    </xf>
    <xf numFmtId="0" fontId="39" fillId="0" borderId="3" xfId="0" applyFont="1" applyBorder="1" applyAlignment="1">
      <alignment horizontal="center" vertical="center"/>
    </xf>
    <xf numFmtId="175" fontId="78" fillId="20" borderId="62" xfId="26" applyNumberFormat="1" applyFont="1" applyFill="1" applyBorder="1" applyAlignment="1">
      <alignment vertical="center" wrapText="1"/>
    </xf>
    <xf numFmtId="10" fontId="39" fillId="65" borderId="89" xfId="2" applyNumberFormat="1" applyFont="1" applyFill="1" applyBorder="1" applyAlignment="1">
      <alignment horizontal="center" vertical="center" wrapText="1"/>
    </xf>
    <xf numFmtId="175" fontId="39" fillId="65" borderId="91" xfId="26" applyNumberFormat="1" applyFont="1" applyFill="1" applyBorder="1" applyAlignment="1">
      <alignment horizontal="center" vertical="center" wrapText="1"/>
    </xf>
    <xf numFmtId="10" fontId="39" fillId="65" borderId="92" xfId="2" applyNumberFormat="1" applyFont="1" applyFill="1" applyBorder="1" applyAlignment="1">
      <alignment horizontal="center" vertical="center" wrapText="1"/>
    </xf>
    <xf numFmtId="175" fontId="39" fillId="65" borderId="93" xfId="26" applyNumberFormat="1" applyFont="1" applyFill="1" applyBorder="1" applyAlignment="1">
      <alignment horizontal="center" vertical="center" wrapText="1"/>
    </xf>
    <xf numFmtId="10" fontId="39" fillId="65" borderId="94" xfId="2" applyNumberFormat="1" applyFont="1" applyFill="1" applyBorder="1" applyAlignment="1">
      <alignment horizontal="center" vertical="center" wrapText="1"/>
    </xf>
    <xf numFmtId="175" fontId="39" fillId="65" borderId="96" xfId="26" applyNumberFormat="1" applyFont="1" applyFill="1" applyBorder="1" applyAlignment="1">
      <alignment horizontal="center" vertical="center" wrapText="1"/>
    </xf>
    <xf numFmtId="10" fontId="39" fillId="61" borderId="89" xfId="2" applyNumberFormat="1" applyFont="1" applyFill="1" applyBorder="1" applyAlignment="1">
      <alignment horizontal="center" vertical="center" wrapText="1"/>
    </xf>
    <xf numFmtId="175" fontId="39" fillId="61" borderId="91" xfId="26" applyNumberFormat="1" applyFont="1" applyFill="1" applyBorder="1" applyAlignment="1">
      <alignment horizontal="center" vertical="center" wrapText="1"/>
    </xf>
    <xf numFmtId="10" fontId="39" fillId="61" borderId="92" xfId="2" applyNumberFormat="1" applyFont="1" applyFill="1" applyBorder="1" applyAlignment="1">
      <alignment horizontal="center" vertical="center" wrapText="1"/>
    </xf>
    <xf numFmtId="175" fontId="39" fillId="61" borderId="93" xfId="26" applyNumberFormat="1" applyFont="1" applyFill="1" applyBorder="1" applyAlignment="1">
      <alignment horizontal="center" vertical="center" wrapText="1"/>
    </xf>
    <xf numFmtId="10" fontId="39" fillId="61" borderId="94" xfId="2" applyNumberFormat="1" applyFont="1" applyFill="1" applyBorder="1" applyAlignment="1">
      <alignment horizontal="center" vertical="center" wrapText="1"/>
    </xf>
    <xf numFmtId="175" fontId="39" fillId="61" borderId="96" xfId="26" applyNumberFormat="1" applyFont="1" applyFill="1" applyBorder="1" applyAlignment="1">
      <alignment horizontal="center" vertical="center" wrapText="1"/>
    </xf>
    <xf numFmtId="10" fontId="39" fillId="67" borderId="89" xfId="2" applyNumberFormat="1" applyFont="1" applyFill="1" applyBorder="1" applyAlignment="1">
      <alignment horizontal="center" vertical="center" wrapText="1"/>
    </xf>
    <xf numFmtId="10" fontId="39" fillId="67" borderId="91" xfId="2" applyNumberFormat="1" applyFont="1" applyFill="1" applyBorder="1" applyAlignment="1">
      <alignment horizontal="center" vertical="center" wrapText="1"/>
    </xf>
    <xf numFmtId="10" fontId="39" fillId="67" borderId="92" xfId="2" applyNumberFormat="1" applyFont="1" applyFill="1" applyBorder="1" applyAlignment="1">
      <alignment horizontal="center" vertical="center" wrapText="1"/>
    </xf>
    <xf numFmtId="10" fontId="39" fillId="67" borderId="93" xfId="2" applyNumberFormat="1" applyFont="1" applyFill="1" applyBorder="1" applyAlignment="1">
      <alignment horizontal="center" vertical="center" wrapText="1"/>
    </xf>
    <xf numFmtId="10" fontId="39" fillId="67" borderId="94" xfId="2" applyNumberFormat="1" applyFont="1" applyFill="1" applyBorder="1" applyAlignment="1">
      <alignment horizontal="center" vertical="center" wrapText="1"/>
    </xf>
    <xf numFmtId="10" fontId="39" fillId="67" borderId="96" xfId="2" applyNumberFormat="1" applyFont="1" applyFill="1" applyBorder="1" applyAlignment="1">
      <alignment horizontal="center" vertical="center" wrapText="1"/>
    </xf>
    <xf numFmtId="10" fontId="39" fillId="68" borderId="89" xfId="2" applyNumberFormat="1" applyFont="1" applyFill="1" applyBorder="1" applyAlignment="1">
      <alignment horizontal="center" vertical="center" wrapText="1"/>
    </xf>
    <xf numFmtId="175" fontId="39" fillId="68" borderId="91" xfId="26" applyNumberFormat="1" applyFont="1" applyFill="1" applyBorder="1" applyAlignment="1">
      <alignment horizontal="center" vertical="center" wrapText="1"/>
    </xf>
    <xf numFmtId="10" fontId="39" fillId="68" borderId="92" xfId="2" applyNumberFormat="1" applyFont="1" applyFill="1" applyBorder="1" applyAlignment="1">
      <alignment horizontal="center" vertical="center" wrapText="1"/>
    </xf>
    <xf numFmtId="175" fontId="39" fillId="68" borderId="93" xfId="26" applyNumberFormat="1" applyFont="1" applyFill="1" applyBorder="1" applyAlignment="1">
      <alignment horizontal="center" vertical="center" wrapText="1"/>
    </xf>
    <xf numFmtId="10" fontId="39" fillId="68" borderId="94" xfId="2" applyNumberFormat="1" applyFont="1" applyFill="1" applyBorder="1" applyAlignment="1">
      <alignment horizontal="center" vertical="center" wrapText="1"/>
    </xf>
    <xf numFmtId="175" fontId="39" fillId="68" borderId="96" xfId="26" applyNumberFormat="1" applyFont="1" applyFill="1" applyBorder="1" applyAlignment="1">
      <alignment horizontal="center" vertical="center" wrapText="1"/>
    </xf>
    <xf numFmtId="175" fontId="78" fillId="69" borderId="91" xfId="26" applyNumberFormat="1" applyFont="1" applyFill="1" applyBorder="1" applyAlignment="1">
      <alignment vertical="center" wrapText="1"/>
    </xf>
    <xf numFmtId="175" fontId="78" fillId="69" borderId="93" xfId="26" applyNumberFormat="1" applyFont="1" applyFill="1" applyBorder="1" applyAlignment="1">
      <alignment vertical="center" wrapText="1"/>
    </xf>
    <xf numFmtId="175" fontId="78" fillId="69" borderId="96" xfId="26" applyNumberFormat="1" applyFont="1" applyFill="1" applyBorder="1" applyAlignment="1">
      <alignment vertical="center" wrapText="1"/>
    </xf>
    <xf numFmtId="175" fontId="39" fillId="67" borderId="91" xfId="26" applyNumberFormat="1" applyFont="1" applyFill="1" applyBorder="1" applyAlignment="1">
      <alignment horizontal="center" vertical="center" wrapText="1"/>
    </xf>
    <xf numFmtId="175" fontId="39" fillId="67" borderId="93" xfId="26" applyNumberFormat="1" applyFont="1" applyFill="1" applyBorder="1" applyAlignment="1">
      <alignment horizontal="center" vertical="center" wrapText="1"/>
    </xf>
    <xf numFmtId="175" fontId="39" fillId="67" borderId="96" xfId="26" applyNumberFormat="1" applyFont="1" applyFill="1" applyBorder="1" applyAlignment="1">
      <alignment horizontal="center" vertical="center" wrapText="1"/>
    </xf>
    <xf numFmtId="175" fontId="39" fillId="70" borderId="100" xfId="2" applyNumberFormat="1" applyFont="1" applyFill="1" applyBorder="1" applyAlignment="1">
      <alignment horizontal="center" vertical="center" wrapText="1"/>
    </xf>
    <xf numFmtId="0" fontId="94" fillId="24" borderId="7" xfId="0" applyFont="1" applyFill="1" applyBorder="1" applyAlignment="1">
      <alignment horizontal="center" vertical="center" wrapText="1"/>
    </xf>
    <xf numFmtId="0" fontId="94" fillId="10" borderId="112" xfId="0" applyFont="1" applyFill="1" applyBorder="1" applyAlignment="1">
      <alignment horizontal="center" vertical="center" wrapText="1"/>
    </xf>
    <xf numFmtId="0" fontId="94" fillId="23" borderId="112" xfId="0" applyFont="1" applyFill="1" applyBorder="1" applyAlignment="1">
      <alignment horizontal="center" vertical="center" wrapText="1"/>
    </xf>
    <xf numFmtId="0" fontId="94" fillId="25" borderId="112" xfId="0" applyFont="1" applyFill="1" applyBorder="1" applyAlignment="1">
      <alignment horizontal="center" vertical="center" wrapText="1"/>
    </xf>
    <xf numFmtId="0" fontId="94" fillId="24" borderId="113" xfId="0" applyFont="1" applyFill="1" applyBorder="1" applyAlignment="1">
      <alignment horizontal="center" vertical="center" wrapText="1"/>
    </xf>
    <xf numFmtId="0" fontId="94" fillId="16" borderId="9" xfId="0" applyFont="1" applyFill="1" applyBorder="1" applyAlignment="1">
      <alignment horizontal="center" vertical="center" wrapText="1"/>
    </xf>
    <xf numFmtId="0" fontId="94" fillId="16" borderId="122" xfId="0" applyFont="1" applyFill="1" applyBorder="1" applyAlignment="1">
      <alignment horizontal="center" vertical="center" wrapText="1"/>
    </xf>
    <xf numFmtId="0" fontId="94" fillId="3" borderId="123" xfId="0" applyFont="1" applyFill="1" applyBorder="1" applyAlignment="1">
      <alignment horizontal="center" vertical="center" wrapText="1"/>
    </xf>
    <xf numFmtId="0" fontId="39" fillId="0" borderId="115" xfId="0" applyFont="1" applyBorder="1" applyAlignment="1">
      <alignment vertical="center"/>
    </xf>
    <xf numFmtId="0" fontId="39" fillId="0" borderId="127" xfId="0" applyFont="1" applyBorder="1" applyAlignment="1">
      <alignment vertical="center"/>
    </xf>
    <xf numFmtId="175" fontId="39" fillId="26" borderId="87" xfId="26" applyNumberFormat="1" applyFont="1" applyFill="1" applyBorder="1" applyAlignment="1">
      <alignment horizontal="center" vertical="center" wrapText="1"/>
    </xf>
    <xf numFmtId="175" fontId="39" fillId="26" borderId="89" xfId="26" applyNumberFormat="1" applyFont="1" applyFill="1" applyBorder="1" applyAlignment="1">
      <alignment horizontal="center" vertical="center" wrapText="1"/>
    </xf>
    <xf numFmtId="175" fontId="39" fillId="26" borderId="90" xfId="26" applyNumberFormat="1" applyFont="1" applyFill="1" applyBorder="1" applyAlignment="1">
      <alignment horizontal="center" vertical="center" wrapText="1"/>
    </xf>
    <xf numFmtId="0" fontId="94" fillId="16" borderId="130" xfId="0" applyFont="1" applyFill="1" applyBorder="1" applyAlignment="1">
      <alignment horizontal="center" vertical="center" wrapText="1"/>
    </xf>
    <xf numFmtId="175" fontId="39" fillId="26" borderId="92" xfId="26" applyNumberFormat="1" applyFont="1" applyFill="1" applyBorder="1" applyAlignment="1">
      <alignment horizontal="center" vertical="center" wrapText="1"/>
    </xf>
    <xf numFmtId="0" fontId="94" fillId="16" borderId="131" xfId="0" applyFont="1" applyFill="1" applyBorder="1" applyAlignment="1">
      <alignment horizontal="center" vertical="center" wrapText="1"/>
    </xf>
    <xf numFmtId="175" fontId="39" fillId="26" borderId="94" xfId="26" applyNumberFormat="1" applyFont="1" applyFill="1" applyBorder="1" applyAlignment="1">
      <alignment horizontal="center" vertical="center" wrapText="1"/>
    </xf>
    <xf numFmtId="175" fontId="39" fillId="26" borderId="95" xfId="26" applyNumberFormat="1" applyFont="1" applyFill="1" applyBorder="1" applyAlignment="1">
      <alignment horizontal="center" vertical="center" wrapText="1"/>
    </xf>
    <xf numFmtId="0" fontId="94" fillId="16" borderId="132" xfId="0" applyFont="1" applyFill="1" applyBorder="1" applyAlignment="1">
      <alignment horizontal="center" vertical="center" wrapText="1"/>
    </xf>
    <xf numFmtId="0" fontId="94" fillId="16" borderId="133" xfId="0" applyFont="1" applyFill="1" applyBorder="1" applyAlignment="1">
      <alignment horizontal="center" vertical="center" wrapText="1"/>
    </xf>
    <xf numFmtId="0" fontId="94" fillId="16" borderId="134" xfId="0" applyFont="1" applyFill="1" applyBorder="1" applyAlignment="1">
      <alignment horizontal="center" vertical="center" wrapText="1"/>
    </xf>
    <xf numFmtId="175" fontId="39" fillId="26" borderId="97" xfId="26" applyNumberFormat="1" applyFont="1" applyFill="1" applyBorder="1" applyAlignment="1">
      <alignment horizontal="center" vertical="center" wrapText="1"/>
    </xf>
    <xf numFmtId="175" fontId="39" fillId="26" borderId="98" xfId="26" applyNumberFormat="1" applyFont="1" applyFill="1" applyBorder="1" applyAlignment="1">
      <alignment horizontal="center" vertical="center" wrapText="1"/>
    </xf>
    <xf numFmtId="175" fontId="39" fillId="26" borderId="99" xfId="26" applyNumberFormat="1" applyFont="1" applyFill="1" applyBorder="1" applyAlignment="1">
      <alignment horizontal="center" vertical="center" wrapText="1"/>
    </xf>
    <xf numFmtId="0" fontId="39" fillId="0" borderId="116" xfId="0" applyFont="1" applyBorder="1" applyAlignment="1">
      <alignment vertical="center"/>
    </xf>
    <xf numFmtId="0" fontId="39" fillId="0" borderId="128" xfId="0" applyFont="1" applyBorder="1" applyAlignment="1">
      <alignment vertical="center"/>
    </xf>
    <xf numFmtId="0" fontId="39" fillId="0" borderId="129" xfId="0" applyFont="1" applyBorder="1" applyAlignment="1">
      <alignment vertical="center"/>
    </xf>
    <xf numFmtId="0" fontId="94" fillId="16" borderId="135" xfId="0" applyFont="1" applyFill="1" applyBorder="1" applyAlignment="1">
      <alignment horizontal="center" vertical="center" wrapText="1"/>
    </xf>
    <xf numFmtId="0" fontId="94" fillId="16" borderId="142" xfId="0" applyFont="1" applyFill="1" applyBorder="1" applyAlignment="1">
      <alignment horizontal="center" vertical="center" wrapText="1"/>
    </xf>
    <xf numFmtId="10" fontId="39" fillId="70" borderId="117" xfId="2" applyNumberFormat="1" applyFont="1" applyFill="1" applyBorder="1" applyAlignment="1">
      <alignment horizontal="center" vertical="center" wrapText="1"/>
    </xf>
    <xf numFmtId="175" fontId="39" fillId="70" borderId="119" xfId="26" applyNumberFormat="1" applyFont="1" applyFill="1" applyBorder="1" applyAlignment="1">
      <alignment horizontal="center" vertical="center" wrapText="1"/>
    </xf>
    <xf numFmtId="175" fontId="39" fillId="70" borderId="118" xfId="2" applyNumberFormat="1" applyFont="1" applyFill="1" applyBorder="1" applyAlignment="1">
      <alignment horizontal="center" vertical="center" wrapText="1"/>
    </xf>
    <xf numFmtId="175" fontId="39" fillId="70" borderId="138" xfId="2" applyNumberFormat="1" applyFont="1" applyFill="1" applyBorder="1" applyAlignment="1">
      <alignment horizontal="center" vertical="center" wrapText="1"/>
    </xf>
    <xf numFmtId="175" fontId="39" fillId="70" borderId="144" xfId="2" applyNumberFormat="1" applyFont="1" applyFill="1" applyBorder="1" applyAlignment="1">
      <alignment horizontal="center" vertical="center" wrapText="1"/>
    </xf>
    <xf numFmtId="175" fontId="39" fillId="70" borderId="101" xfId="2" applyNumberFormat="1" applyFont="1" applyFill="1" applyBorder="1" applyAlignment="1">
      <alignment horizontal="center" vertical="center" wrapText="1"/>
    </xf>
    <xf numFmtId="175" fontId="39" fillId="70" borderId="117" xfId="2" applyNumberFormat="1" applyFont="1" applyFill="1" applyBorder="1" applyAlignment="1">
      <alignment horizontal="center" vertical="center" wrapText="1"/>
    </xf>
    <xf numFmtId="10" fontId="39" fillId="70" borderId="146" xfId="2" applyNumberFormat="1" applyFont="1" applyFill="1" applyBorder="1" applyAlignment="1">
      <alignment horizontal="center" vertical="center" wrapText="1"/>
    </xf>
    <xf numFmtId="175" fontId="39" fillId="70" borderId="147" xfId="26" applyNumberFormat="1" applyFont="1" applyFill="1" applyBorder="1" applyAlignment="1">
      <alignment horizontal="center" vertical="center" wrapText="1"/>
    </xf>
    <xf numFmtId="175" fontId="39" fillId="70" borderId="149" xfId="26" applyNumberFormat="1" applyFont="1" applyFill="1" applyBorder="1" applyAlignment="1">
      <alignment horizontal="center" vertical="center" wrapText="1"/>
    </xf>
    <xf numFmtId="175" fontId="39" fillId="26" borderId="150" xfId="26" applyNumberFormat="1" applyFont="1" applyFill="1" applyBorder="1" applyAlignment="1">
      <alignment horizontal="center" vertical="center" wrapText="1"/>
    </xf>
    <xf numFmtId="175" fontId="39" fillId="26" borderId="151" xfId="26" applyNumberFormat="1" applyFont="1" applyFill="1" applyBorder="1" applyAlignment="1">
      <alignment horizontal="center" vertical="center" wrapText="1"/>
    </xf>
    <xf numFmtId="0" fontId="94" fillId="16" borderId="152" xfId="0" applyFont="1" applyFill="1" applyBorder="1" applyAlignment="1">
      <alignment horizontal="center" vertical="center" wrapText="1"/>
    </xf>
    <xf numFmtId="0" fontId="94" fillId="16" borderId="118" xfId="0" applyFont="1" applyFill="1" applyBorder="1" applyAlignment="1">
      <alignment horizontal="center" vertical="center" wrapText="1"/>
    </xf>
    <xf numFmtId="175" fontId="39" fillId="26" borderId="154" xfId="26" applyNumberFormat="1" applyFont="1" applyFill="1" applyBorder="1" applyAlignment="1">
      <alignment horizontal="center" vertical="center" wrapText="1"/>
    </xf>
    <xf numFmtId="175" fontId="39" fillId="26" borderId="155" xfId="26" applyNumberFormat="1" applyFont="1" applyFill="1" applyBorder="1" applyAlignment="1">
      <alignment horizontal="center" vertical="center" wrapText="1"/>
    </xf>
    <xf numFmtId="0" fontId="94" fillId="16" borderId="144" xfId="0" applyFont="1" applyFill="1" applyBorder="1" applyAlignment="1">
      <alignment horizontal="center" vertical="center" wrapText="1"/>
    </xf>
    <xf numFmtId="175" fontId="39" fillId="26" borderId="91" xfId="26" applyNumberFormat="1" applyFont="1" applyFill="1" applyBorder="1" applyAlignment="1">
      <alignment horizontal="center" vertical="center" wrapText="1"/>
    </xf>
    <xf numFmtId="175" fontId="39" fillId="26" borderId="96" xfId="26" applyNumberFormat="1" applyFont="1" applyFill="1" applyBorder="1" applyAlignment="1">
      <alignment horizontal="center" vertical="center" wrapText="1"/>
    </xf>
    <xf numFmtId="175" fontId="39" fillId="2" borderId="0" xfId="2" applyNumberFormat="1" applyFont="1" applyFill="1" applyAlignment="1">
      <alignment horizontal="center" vertical="center"/>
    </xf>
    <xf numFmtId="175" fontId="39" fillId="2" borderId="0" xfId="2" applyNumberFormat="1" applyFont="1" applyFill="1" applyAlignment="1" applyProtection="1">
      <alignment horizontal="center"/>
      <protection hidden="1"/>
    </xf>
    <xf numFmtId="175" fontId="0" fillId="2" borderId="0" xfId="2" applyNumberFormat="1" applyFont="1" applyFill="1" applyAlignment="1" applyProtection="1">
      <alignment horizontal="center" vertical="center"/>
      <protection hidden="1"/>
    </xf>
    <xf numFmtId="175" fontId="94" fillId="10" borderId="6" xfId="2" applyNumberFormat="1" applyFont="1" applyFill="1" applyBorder="1" applyAlignment="1">
      <alignment horizontal="center" vertical="center" wrapText="1"/>
    </xf>
    <xf numFmtId="175" fontId="39" fillId="65" borderId="31" xfId="2" applyNumberFormat="1" applyFont="1" applyFill="1" applyBorder="1" applyAlignment="1">
      <alignment horizontal="center" vertical="center" wrapText="1"/>
    </xf>
    <xf numFmtId="175" fontId="39" fillId="65" borderId="1" xfId="2" applyNumberFormat="1" applyFont="1" applyFill="1" applyBorder="1" applyAlignment="1">
      <alignment horizontal="center" vertical="center" wrapText="1"/>
    </xf>
    <xf numFmtId="175" fontId="39" fillId="65" borderId="43" xfId="2" applyNumberFormat="1" applyFont="1" applyFill="1" applyBorder="1" applyAlignment="1">
      <alignment horizontal="center" vertical="center" wrapText="1"/>
    </xf>
    <xf numFmtId="175" fontId="39" fillId="61" borderId="31" xfId="2" applyNumberFormat="1" applyFont="1" applyFill="1" applyBorder="1" applyAlignment="1">
      <alignment horizontal="center" vertical="center" wrapText="1"/>
    </xf>
    <xf numFmtId="175" fontId="39" fillId="61" borderId="3" xfId="2" applyNumberFormat="1" applyFont="1" applyFill="1" applyBorder="1" applyAlignment="1">
      <alignment horizontal="center" vertical="center" wrapText="1"/>
    </xf>
    <xf numFmtId="175" fontId="39" fillId="61" borderId="43" xfId="2" applyNumberFormat="1" applyFont="1" applyFill="1" applyBorder="1" applyAlignment="1">
      <alignment horizontal="center" vertical="center" wrapText="1"/>
    </xf>
    <xf numFmtId="175" fontId="39" fillId="66" borderId="31" xfId="2" applyNumberFormat="1" applyFont="1" applyFill="1" applyBorder="1" applyAlignment="1">
      <alignment horizontal="center" vertical="center" wrapText="1"/>
    </xf>
    <xf numFmtId="175" fontId="39" fillId="66" borderId="1" xfId="2" applyNumberFormat="1" applyFont="1" applyFill="1" applyBorder="1" applyAlignment="1">
      <alignment horizontal="center" vertical="center" wrapText="1"/>
    </xf>
    <xf numFmtId="175" fontId="39" fillId="66" borderId="43" xfId="2" applyNumberFormat="1" applyFont="1" applyFill="1" applyBorder="1" applyAlignment="1">
      <alignment horizontal="center" vertical="center" wrapText="1"/>
    </xf>
    <xf numFmtId="175" fontId="39" fillId="68" borderId="31" xfId="2" applyNumberFormat="1" applyFont="1" applyFill="1" applyBorder="1" applyAlignment="1">
      <alignment horizontal="center" vertical="center" wrapText="1"/>
    </xf>
    <xf numFmtId="175" fontId="39" fillId="68" borderId="1" xfId="2" applyNumberFormat="1" applyFont="1" applyFill="1" applyBorder="1" applyAlignment="1">
      <alignment horizontal="center" vertical="center" wrapText="1"/>
    </xf>
    <xf numFmtId="175" fontId="39" fillId="68" borderId="6" xfId="2" applyNumberFormat="1" applyFont="1" applyFill="1" applyBorder="1" applyAlignment="1">
      <alignment horizontal="center" vertical="center" wrapText="1"/>
    </xf>
    <xf numFmtId="175" fontId="39" fillId="72" borderId="31" xfId="2" applyNumberFormat="1" applyFont="1" applyFill="1" applyBorder="1" applyAlignment="1">
      <alignment horizontal="center" vertical="center"/>
    </xf>
    <xf numFmtId="175" fontId="39" fillId="72" borderId="1" xfId="2" applyNumberFormat="1" applyFont="1" applyFill="1" applyBorder="1" applyAlignment="1">
      <alignment horizontal="center" vertical="center"/>
    </xf>
    <xf numFmtId="175" fontId="39" fillId="72" borderId="43" xfId="2" applyNumberFormat="1" applyFont="1" applyFill="1" applyBorder="1" applyAlignment="1">
      <alignment horizontal="center" vertical="center"/>
    </xf>
    <xf numFmtId="175" fontId="39" fillId="73" borderId="31" xfId="2" applyNumberFormat="1" applyFont="1" applyFill="1" applyBorder="1" applyAlignment="1">
      <alignment horizontal="center" vertical="center"/>
    </xf>
    <xf numFmtId="175" fontId="39" fillId="73" borderId="1" xfId="2" applyNumberFormat="1" applyFont="1" applyFill="1" applyBorder="1" applyAlignment="1">
      <alignment horizontal="center" vertical="center"/>
    </xf>
    <xf numFmtId="175" fontId="39" fillId="73" borderId="43" xfId="2" applyNumberFormat="1" applyFont="1" applyFill="1" applyBorder="1" applyAlignment="1">
      <alignment horizontal="center" vertical="center"/>
    </xf>
    <xf numFmtId="175" fontId="39" fillId="75" borderId="3" xfId="2" applyNumberFormat="1" applyFont="1" applyFill="1" applyBorder="1" applyAlignment="1">
      <alignment horizontal="center" vertical="center"/>
    </xf>
    <xf numFmtId="175" fontId="39" fillId="75" borderId="43" xfId="2" applyNumberFormat="1" applyFont="1" applyFill="1" applyBorder="1" applyAlignment="1">
      <alignment horizontal="center" vertical="center"/>
    </xf>
    <xf numFmtId="175" fontId="39" fillId="20" borderId="83" xfId="2" applyNumberFormat="1" applyFont="1" applyFill="1" applyBorder="1" applyAlignment="1">
      <alignment horizontal="center" vertical="center"/>
    </xf>
    <xf numFmtId="175" fontId="39" fillId="76" borderId="31" xfId="2" applyNumberFormat="1" applyFont="1" applyFill="1" applyBorder="1" applyAlignment="1">
      <alignment horizontal="center" vertical="center"/>
    </xf>
    <xf numFmtId="175" fontId="39" fillId="76" borderId="43" xfId="2" applyNumberFormat="1" applyFont="1" applyFill="1" applyBorder="1" applyAlignment="1">
      <alignment horizontal="center" vertical="center"/>
    </xf>
    <xf numFmtId="175" fontId="39" fillId="77" borderId="31" xfId="2" applyNumberFormat="1" applyFont="1" applyFill="1" applyBorder="1" applyAlignment="1">
      <alignment horizontal="center" vertical="center"/>
    </xf>
    <xf numFmtId="175" fontId="39" fillId="77" borderId="6" xfId="2" applyNumberFormat="1" applyFont="1" applyFill="1" applyBorder="1" applyAlignment="1">
      <alignment horizontal="center" vertical="center"/>
    </xf>
    <xf numFmtId="175" fontId="39" fillId="79" borderId="31" xfId="2" applyNumberFormat="1" applyFont="1" applyFill="1" applyBorder="1" applyAlignment="1">
      <alignment horizontal="center" vertical="center"/>
    </xf>
    <xf numFmtId="175" fontId="39" fillId="79" borderId="43" xfId="2" applyNumberFormat="1" applyFont="1" applyFill="1" applyBorder="1" applyAlignment="1">
      <alignment horizontal="center" vertical="center"/>
    </xf>
    <xf numFmtId="175" fontId="39" fillId="80" borderId="83" xfId="2" applyNumberFormat="1" applyFont="1" applyFill="1" applyBorder="1" applyAlignment="1">
      <alignment horizontal="center" vertical="center"/>
    </xf>
    <xf numFmtId="175" fontId="39" fillId="81" borderId="83" xfId="2" applyNumberFormat="1" applyFont="1" applyFill="1" applyBorder="1" applyAlignment="1">
      <alignment horizontal="center" vertical="center"/>
    </xf>
    <xf numFmtId="175" fontId="39" fillId="71" borderId="31" xfId="2" applyNumberFormat="1" applyFont="1" applyFill="1" applyBorder="1" applyAlignment="1">
      <alignment horizontal="center" vertical="center"/>
    </xf>
    <xf numFmtId="175" fontId="39" fillId="71" borderId="1" xfId="2" applyNumberFormat="1" applyFont="1" applyFill="1" applyBorder="1" applyAlignment="1">
      <alignment horizontal="center" vertical="center"/>
    </xf>
    <xf numFmtId="175" fontId="39" fillId="71" borderId="43" xfId="2" applyNumberFormat="1" applyFont="1" applyFill="1" applyBorder="1" applyAlignment="1">
      <alignment horizontal="center" vertical="center"/>
    </xf>
    <xf numFmtId="175" fontId="39" fillId="0" borderId="3" xfId="2" applyNumberFormat="1" applyFont="1" applyBorder="1" applyAlignment="1">
      <alignment horizontal="center" vertical="center"/>
    </xf>
    <xf numFmtId="175" fontId="39" fillId="0" borderId="1" xfId="2" applyNumberFormat="1" applyFont="1" applyBorder="1" applyAlignment="1">
      <alignment horizontal="center" vertical="center"/>
    </xf>
    <xf numFmtId="175" fontId="39" fillId="0" borderId="0" xfId="2" applyNumberFormat="1" applyFont="1" applyAlignment="1">
      <alignment horizontal="center" vertical="center"/>
    </xf>
    <xf numFmtId="175" fontId="94" fillId="23" borderId="9" xfId="2" applyNumberFormat="1" applyFont="1" applyFill="1" applyBorder="1" applyAlignment="1">
      <alignment horizontal="center" vertical="center" wrapText="1"/>
    </xf>
    <xf numFmtId="175" fontId="39" fillId="72" borderId="30" xfId="2" applyNumberFormat="1" applyFont="1" applyFill="1" applyBorder="1" applyAlignment="1">
      <alignment horizontal="center" vertical="center"/>
    </xf>
    <xf numFmtId="175" fontId="39" fillId="72" borderId="36" xfId="2" applyNumberFormat="1" applyFont="1" applyFill="1" applyBorder="1" applyAlignment="1">
      <alignment horizontal="center" vertical="center"/>
    </xf>
    <xf numFmtId="175" fontId="39" fillId="72" borderId="47" xfId="2" applyNumberFormat="1" applyFont="1" applyFill="1" applyBorder="1" applyAlignment="1">
      <alignment horizontal="center" vertical="center"/>
    </xf>
    <xf numFmtId="175" fontId="39" fillId="73" borderId="30" xfId="2" applyNumberFormat="1" applyFont="1" applyFill="1" applyBorder="1" applyAlignment="1">
      <alignment horizontal="center" vertical="center"/>
    </xf>
    <xf numFmtId="175" fontId="39" fillId="73" borderId="36" xfId="2" applyNumberFormat="1" applyFont="1" applyFill="1" applyBorder="1" applyAlignment="1">
      <alignment horizontal="center" vertical="center"/>
    </xf>
    <xf numFmtId="175" fontId="39" fillId="73" borderId="47" xfId="2" applyNumberFormat="1" applyFont="1" applyFill="1" applyBorder="1" applyAlignment="1">
      <alignment horizontal="center" vertical="center"/>
    </xf>
    <xf numFmtId="175" fontId="39" fillId="75" borderId="49" xfId="2" applyNumberFormat="1" applyFont="1" applyFill="1" applyBorder="1" applyAlignment="1">
      <alignment horizontal="center" vertical="center"/>
    </xf>
    <xf numFmtId="175" fontId="39" fillId="75" borderId="47" xfId="2" applyNumberFormat="1" applyFont="1" applyFill="1" applyBorder="1" applyAlignment="1">
      <alignment horizontal="center" vertical="center"/>
    </xf>
    <xf numFmtId="175" fontId="39" fillId="75" borderId="30" xfId="2" applyNumberFormat="1" applyFont="1" applyFill="1" applyBorder="1" applyAlignment="1">
      <alignment horizontal="center" vertical="center"/>
    </xf>
    <xf numFmtId="175" fontId="39" fillId="20" borderId="84" xfId="2" applyNumberFormat="1" applyFont="1" applyFill="1" applyBorder="1" applyAlignment="1">
      <alignment horizontal="center" vertical="center"/>
    </xf>
    <xf numFmtId="175" fontId="39" fillId="76" borderId="38" xfId="2" applyNumberFormat="1" applyFont="1" applyFill="1" applyBorder="1" applyAlignment="1">
      <alignment horizontal="center" vertical="center"/>
    </xf>
    <xf numFmtId="175" fontId="39" fillId="76" borderId="44" xfId="2" applyNumberFormat="1" applyFont="1" applyFill="1" applyBorder="1" applyAlignment="1">
      <alignment horizontal="center" vertical="center"/>
    </xf>
    <xf numFmtId="175" fontId="39" fillId="77" borderId="38" xfId="2" applyNumberFormat="1" applyFont="1" applyFill="1" applyBorder="1" applyAlignment="1">
      <alignment horizontal="center" vertical="center"/>
    </xf>
    <xf numFmtId="175" fontId="39" fillId="77" borderId="9" xfId="2" applyNumberFormat="1" applyFont="1" applyFill="1" applyBorder="1" applyAlignment="1">
      <alignment horizontal="center" vertical="center"/>
    </xf>
    <xf numFmtId="175" fontId="39" fillId="79" borderId="38" xfId="2" applyNumberFormat="1" applyFont="1" applyFill="1" applyBorder="1" applyAlignment="1">
      <alignment horizontal="center" vertical="center"/>
    </xf>
    <xf numFmtId="175" fontId="39" fillId="79" borderId="44" xfId="2" applyNumberFormat="1" applyFont="1" applyFill="1" applyBorder="1" applyAlignment="1">
      <alignment horizontal="center" vertical="center"/>
    </xf>
    <xf numFmtId="175" fontId="39" fillId="80" borderId="84" xfId="2" applyNumberFormat="1" applyFont="1" applyFill="1" applyBorder="1" applyAlignment="1">
      <alignment horizontal="center" vertical="center"/>
    </xf>
    <xf numFmtId="175" fontId="39" fillId="81" borderId="84" xfId="2" applyNumberFormat="1" applyFont="1" applyFill="1" applyBorder="1" applyAlignment="1">
      <alignment horizontal="center" vertical="center"/>
    </xf>
    <xf numFmtId="175" fontId="39" fillId="71" borderId="38" xfId="2" applyNumberFormat="1" applyFont="1" applyFill="1" applyBorder="1" applyAlignment="1">
      <alignment horizontal="center" vertical="center"/>
    </xf>
    <xf numFmtId="175" fontId="39" fillId="71" borderId="5" xfId="2" applyNumberFormat="1" applyFont="1" applyFill="1" applyBorder="1" applyAlignment="1">
      <alignment horizontal="center" vertical="center"/>
    </xf>
    <xf numFmtId="175" fontId="39" fillId="71" borderId="44" xfId="2" applyNumberFormat="1" applyFont="1" applyFill="1" applyBorder="1" applyAlignment="1">
      <alignment horizontal="center" vertical="center"/>
    </xf>
    <xf numFmtId="175" fontId="39" fillId="75" borderId="31" xfId="2" applyNumberFormat="1" applyFont="1" applyFill="1" applyBorder="1" applyAlignment="1">
      <alignment horizontal="center" vertical="center"/>
    </xf>
    <xf numFmtId="175" fontId="39" fillId="74" borderId="14" xfId="2" applyNumberFormat="1" applyFont="1" applyFill="1" applyBorder="1" applyAlignment="1">
      <alignment horizontal="center" vertical="center"/>
    </xf>
    <xf numFmtId="175" fontId="39" fillId="74" borderId="44" xfId="2" applyNumberFormat="1" applyFont="1" applyFill="1" applyBorder="1" applyAlignment="1">
      <alignment horizontal="center" vertical="center"/>
    </xf>
    <xf numFmtId="175" fontId="39" fillId="20" borderId="81" xfId="2" applyNumberFormat="1" applyFont="1" applyFill="1" applyBorder="1" applyAlignment="1">
      <alignment horizontal="center" vertical="center"/>
    </xf>
    <xf numFmtId="175" fontId="39" fillId="76" borderId="30" xfId="2" applyNumberFormat="1" applyFont="1" applyFill="1" applyBorder="1" applyAlignment="1">
      <alignment horizontal="center" vertical="center"/>
    </xf>
    <xf numFmtId="175" fontId="39" fillId="76" borderId="47" xfId="2" applyNumberFormat="1" applyFont="1" applyFill="1" applyBorder="1" applyAlignment="1">
      <alignment horizontal="center" vertical="center"/>
    </xf>
    <xf numFmtId="175" fontId="39" fillId="77" borderId="30" xfId="2" applyNumberFormat="1" applyFont="1" applyFill="1" applyBorder="1" applyAlignment="1">
      <alignment horizontal="center" vertical="center"/>
    </xf>
    <xf numFmtId="175" fontId="39" fillId="77" borderId="50" xfId="2" applyNumberFormat="1" applyFont="1" applyFill="1" applyBorder="1" applyAlignment="1">
      <alignment horizontal="center" vertical="center"/>
    </xf>
    <xf numFmtId="175" fontId="39" fillId="79" borderId="30" xfId="2" applyNumberFormat="1" applyFont="1" applyFill="1" applyBorder="1" applyAlignment="1">
      <alignment horizontal="center" vertical="center"/>
    </xf>
    <xf numFmtId="175" fontId="39" fillId="79" borderId="47" xfId="2" applyNumberFormat="1" applyFont="1" applyFill="1" applyBorder="1" applyAlignment="1">
      <alignment horizontal="center" vertical="center"/>
    </xf>
    <xf numFmtId="175" fontId="39" fillId="80" borderId="81" xfId="2" applyNumberFormat="1" applyFont="1" applyFill="1" applyBorder="1" applyAlignment="1">
      <alignment horizontal="center" vertical="center"/>
    </xf>
    <xf numFmtId="175" fontId="39" fillId="81" borderId="81" xfId="2" applyNumberFormat="1" applyFont="1" applyFill="1" applyBorder="1" applyAlignment="1">
      <alignment horizontal="center" vertical="center"/>
    </xf>
    <xf numFmtId="175" fontId="39" fillId="71" borderId="30" xfId="2" applyNumberFormat="1" applyFont="1" applyFill="1" applyBorder="1" applyAlignment="1">
      <alignment horizontal="center" vertical="center"/>
    </xf>
    <xf numFmtId="175" fontId="39" fillId="71" borderId="36" xfId="2" applyNumberFormat="1" applyFont="1" applyFill="1" applyBorder="1" applyAlignment="1">
      <alignment horizontal="center" vertical="center"/>
    </xf>
    <xf numFmtId="175" fontId="39" fillId="71" borderId="47" xfId="2" applyNumberFormat="1" applyFont="1" applyFill="1" applyBorder="1" applyAlignment="1">
      <alignment horizontal="center" vertical="center"/>
    </xf>
    <xf numFmtId="175" fontId="93" fillId="2" borderId="0" xfId="2" applyNumberFormat="1" applyFont="1" applyFill="1" applyAlignment="1">
      <alignment horizontal="center" vertical="center"/>
    </xf>
    <xf numFmtId="175" fontId="39" fillId="74" borderId="3" xfId="2" applyNumberFormat="1" applyFont="1" applyFill="1" applyBorder="1" applyAlignment="1">
      <alignment horizontal="center" vertical="center"/>
    </xf>
    <xf numFmtId="175" fontId="39" fillId="74" borderId="43" xfId="2" applyNumberFormat="1" applyFont="1" applyFill="1" applyBorder="1" applyAlignment="1">
      <alignment horizontal="center" vertical="center"/>
    </xf>
    <xf numFmtId="175" fontId="39" fillId="72" borderId="38" xfId="2" applyNumberFormat="1" applyFont="1" applyFill="1" applyBorder="1" applyAlignment="1">
      <alignment horizontal="center" vertical="center"/>
    </xf>
    <xf numFmtId="175" fontId="39" fillId="72" borderId="5" xfId="2" applyNumberFormat="1" applyFont="1" applyFill="1" applyBorder="1" applyAlignment="1">
      <alignment horizontal="center" vertical="center"/>
    </xf>
    <xf numFmtId="175" fontId="39" fillId="72" borderId="44" xfId="2" applyNumberFormat="1" applyFont="1" applyFill="1" applyBorder="1" applyAlignment="1">
      <alignment horizontal="center" vertical="center"/>
    </xf>
    <xf numFmtId="175" fontId="39" fillId="73" borderId="38" xfId="2" applyNumberFormat="1" applyFont="1" applyFill="1" applyBorder="1" applyAlignment="1">
      <alignment horizontal="center" vertical="center"/>
    </xf>
    <xf numFmtId="175" fontId="39" fillId="73" borderId="5" xfId="2" applyNumberFormat="1" applyFont="1" applyFill="1" applyBorder="1" applyAlignment="1">
      <alignment horizontal="center" vertical="center"/>
    </xf>
    <xf numFmtId="175" fontId="39" fillId="73" borderId="9" xfId="2" applyNumberFormat="1" applyFont="1" applyFill="1" applyBorder="1" applyAlignment="1">
      <alignment horizontal="center" vertical="center"/>
    </xf>
    <xf numFmtId="175" fontId="39" fillId="74" borderId="30" xfId="2" applyNumberFormat="1" applyFont="1" applyFill="1" applyBorder="1" applyAlignment="1">
      <alignment horizontal="center" vertical="center"/>
    </xf>
    <xf numFmtId="175" fontId="39" fillId="74" borderId="47" xfId="2" applyNumberFormat="1" applyFont="1" applyFill="1" applyBorder="1" applyAlignment="1">
      <alignment horizontal="center" vertical="center"/>
    </xf>
    <xf numFmtId="175" fontId="39" fillId="73" borderId="6" xfId="2" applyNumberFormat="1" applyFont="1" applyFill="1" applyBorder="1" applyAlignment="1">
      <alignment horizontal="center" vertical="center"/>
    </xf>
    <xf numFmtId="175" fontId="39" fillId="74" borderId="31" xfId="2" applyNumberFormat="1" applyFont="1" applyFill="1" applyBorder="1" applyAlignment="1">
      <alignment horizontal="center" vertical="center"/>
    </xf>
    <xf numFmtId="175" fontId="39" fillId="66" borderId="49" xfId="2" applyNumberFormat="1" applyFont="1" applyFill="1" applyBorder="1" applyAlignment="1">
      <alignment horizontal="center" vertical="center" wrapText="1"/>
    </xf>
    <xf numFmtId="175" fontId="39" fillId="72" borderId="9" xfId="2" applyNumberFormat="1" applyFont="1" applyFill="1" applyBorder="1" applyAlignment="1">
      <alignment horizontal="center" vertical="center"/>
    </xf>
    <xf numFmtId="175" fontId="39" fillId="73" borderId="44" xfId="2" applyNumberFormat="1" applyFont="1" applyFill="1" applyBorder="1" applyAlignment="1">
      <alignment horizontal="center" vertical="center"/>
    </xf>
    <xf numFmtId="175" fontId="39" fillId="74" borderId="38" xfId="2" applyNumberFormat="1" applyFont="1" applyFill="1" applyBorder="1" applyAlignment="1">
      <alignment horizontal="center" vertical="center"/>
    </xf>
    <xf numFmtId="175" fontId="39" fillId="66" borderId="3" xfId="2" applyNumberFormat="1" applyFont="1" applyFill="1" applyBorder="1" applyAlignment="1">
      <alignment horizontal="center" vertical="center" wrapText="1"/>
    </xf>
    <xf numFmtId="175" fontId="39" fillId="72" borderId="6" xfId="2" applyNumberFormat="1" applyFont="1" applyFill="1" applyBorder="1" applyAlignment="1">
      <alignment horizontal="center" vertical="center"/>
    </xf>
    <xf numFmtId="175" fontId="39" fillId="65" borderId="38" xfId="2" applyNumberFormat="1" applyFont="1" applyFill="1" applyBorder="1" applyAlignment="1">
      <alignment horizontal="center" vertical="center" wrapText="1"/>
    </xf>
    <xf numFmtId="175" fontId="39" fillId="65" borderId="5" xfId="2" applyNumberFormat="1" applyFont="1" applyFill="1" applyBorder="1" applyAlignment="1">
      <alignment horizontal="center" vertical="center" wrapText="1"/>
    </xf>
    <xf numFmtId="175" fontId="39" fillId="65" borderId="44" xfId="2" applyNumberFormat="1" applyFont="1" applyFill="1" applyBorder="1" applyAlignment="1">
      <alignment horizontal="center" vertical="center" wrapText="1"/>
    </xf>
    <xf numFmtId="175" fontId="39" fillId="61" borderId="38" xfId="2" applyNumberFormat="1" applyFont="1" applyFill="1" applyBorder="1" applyAlignment="1">
      <alignment horizontal="center" vertical="center" wrapText="1"/>
    </xf>
    <xf numFmtId="175" fontId="39" fillId="61" borderId="14" xfId="2" applyNumberFormat="1" applyFont="1" applyFill="1" applyBorder="1" applyAlignment="1">
      <alignment horizontal="center" vertical="center" wrapText="1"/>
    </xf>
    <xf numFmtId="175" fontId="39" fillId="61" borderId="44" xfId="2" applyNumberFormat="1" applyFont="1" applyFill="1" applyBorder="1" applyAlignment="1">
      <alignment horizontal="center" vertical="center" wrapText="1"/>
    </xf>
    <xf numFmtId="175" fontId="39" fillId="66" borderId="14" xfId="2" applyNumberFormat="1" applyFont="1" applyFill="1" applyBorder="1" applyAlignment="1">
      <alignment horizontal="center" vertical="center" wrapText="1"/>
    </xf>
    <xf numFmtId="175" fontId="39" fillId="66" borderId="5" xfId="2" applyNumberFormat="1" applyFont="1" applyFill="1" applyBorder="1" applyAlignment="1">
      <alignment horizontal="center" vertical="center" wrapText="1"/>
    </xf>
    <xf numFmtId="175" fontId="39" fillId="68" borderId="38" xfId="2" applyNumberFormat="1" applyFont="1" applyFill="1" applyBorder="1" applyAlignment="1">
      <alignment horizontal="center" vertical="center" wrapText="1"/>
    </xf>
    <xf numFmtId="175" fontId="39" fillId="68" borderId="5" xfId="2" applyNumberFormat="1" applyFont="1" applyFill="1" applyBorder="1" applyAlignment="1">
      <alignment horizontal="center" vertical="center" wrapText="1"/>
    </xf>
    <xf numFmtId="175" fontId="39" fillId="68" borderId="9" xfId="2" applyNumberFormat="1" applyFont="1" applyFill="1" applyBorder="1" applyAlignment="1">
      <alignment horizontal="center" vertical="center" wrapText="1"/>
    </xf>
    <xf numFmtId="175" fontId="39" fillId="67" borderId="30" xfId="2" applyNumberFormat="1" applyFont="1" applyFill="1" applyBorder="1" applyAlignment="1">
      <alignment horizontal="center" vertical="center" wrapText="1"/>
    </xf>
    <xf numFmtId="175" fontId="39" fillId="67" borderId="36" xfId="2" applyNumberFormat="1" applyFont="1" applyFill="1" applyBorder="1" applyAlignment="1">
      <alignment horizontal="center" vertical="center" wrapText="1"/>
    </xf>
    <xf numFmtId="175" fontId="39" fillId="67" borderId="47" xfId="2" applyNumberFormat="1" applyFont="1" applyFill="1" applyBorder="1" applyAlignment="1">
      <alignment horizontal="center" vertical="center" wrapText="1"/>
    </xf>
    <xf numFmtId="175" fontId="39" fillId="67" borderId="31" xfId="2" applyNumberFormat="1" applyFont="1" applyFill="1" applyBorder="1" applyAlignment="1">
      <alignment horizontal="center" vertical="center" wrapText="1"/>
    </xf>
    <xf numFmtId="175" fontId="39" fillId="67" borderId="1" xfId="2" applyNumberFormat="1" applyFont="1" applyFill="1" applyBorder="1" applyAlignment="1">
      <alignment horizontal="center" vertical="center" wrapText="1"/>
    </xf>
    <xf numFmtId="175" fontId="39" fillId="67" borderId="43" xfId="2" applyNumberFormat="1" applyFont="1" applyFill="1" applyBorder="1" applyAlignment="1">
      <alignment horizontal="center" vertical="center" wrapText="1"/>
    </xf>
    <xf numFmtId="175" fontId="39" fillId="64" borderId="30" xfId="2" applyNumberFormat="1" applyFont="1" applyFill="1" applyBorder="1" applyAlignment="1">
      <alignment horizontal="center" vertical="center" wrapText="1"/>
    </xf>
    <xf numFmtId="175" fontId="39" fillId="64" borderId="36" xfId="2" applyNumberFormat="1" applyFont="1" applyFill="1" applyBorder="1" applyAlignment="1">
      <alignment horizontal="center" vertical="center" wrapText="1"/>
    </xf>
    <xf numFmtId="175" fontId="39" fillId="64" borderId="47" xfId="2" applyNumberFormat="1" applyFont="1" applyFill="1" applyBorder="1" applyAlignment="1">
      <alignment horizontal="center" vertical="center" wrapText="1"/>
    </xf>
    <xf numFmtId="175" fontId="39" fillId="64" borderId="31" xfId="2" applyNumberFormat="1" applyFont="1" applyFill="1" applyBorder="1" applyAlignment="1">
      <alignment horizontal="center" vertical="center" wrapText="1"/>
    </xf>
    <xf numFmtId="175" fontId="39" fillId="64" borderId="1" xfId="2" applyNumberFormat="1" applyFont="1" applyFill="1" applyBorder="1" applyAlignment="1">
      <alignment horizontal="center" vertical="center" wrapText="1"/>
    </xf>
    <xf numFmtId="175" fontId="39" fillId="64" borderId="43" xfId="2" applyNumberFormat="1" applyFont="1" applyFill="1" applyBorder="1" applyAlignment="1">
      <alignment horizontal="center" vertical="center" wrapText="1"/>
    </xf>
    <xf numFmtId="175" fontId="39" fillId="70" borderId="122" xfId="2" applyNumberFormat="1" applyFont="1" applyFill="1" applyBorder="1" applyAlignment="1">
      <alignment horizontal="center" vertical="center" wrapText="1"/>
    </xf>
    <xf numFmtId="175" fontId="39" fillId="70" borderId="123" xfId="26" applyNumberFormat="1" applyFont="1" applyFill="1" applyBorder="1" applyAlignment="1">
      <alignment horizontal="center" vertical="center" wrapText="1"/>
    </xf>
    <xf numFmtId="0" fontId="39" fillId="20" borderId="68" xfId="0" applyFont="1" applyFill="1" applyBorder="1" applyAlignment="1">
      <alignment vertical="center"/>
    </xf>
    <xf numFmtId="0" fontId="39" fillId="20" borderId="69" xfId="0" applyFont="1" applyFill="1" applyBorder="1" applyAlignment="1">
      <alignment vertical="center"/>
    </xf>
    <xf numFmtId="0" fontId="39" fillId="20" borderId="79" xfId="0" applyFont="1" applyFill="1" applyBorder="1" applyAlignment="1">
      <alignment vertical="center"/>
    </xf>
    <xf numFmtId="0" fontId="39" fillId="72" borderId="117" xfId="0" applyFont="1" applyFill="1" applyBorder="1" applyAlignment="1">
      <alignment vertical="center"/>
    </xf>
    <xf numFmtId="0" fontId="39" fillId="72" borderId="161" xfId="0" applyFont="1" applyFill="1" applyBorder="1" applyAlignment="1">
      <alignment vertical="center"/>
    </xf>
    <xf numFmtId="0" fontId="39" fillId="72" borderId="120" xfId="0" applyFont="1" applyFill="1" applyBorder="1" applyAlignment="1">
      <alignment vertical="center"/>
    </xf>
    <xf numFmtId="0" fontId="39" fillId="72" borderId="125" xfId="0" applyFont="1" applyFill="1" applyBorder="1" applyAlignment="1">
      <alignment vertical="center"/>
    </xf>
    <xf numFmtId="0" fontId="39" fillId="73" borderId="124" xfId="0" applyFont="1" applyFill="1" applyBorder="1" applyAlignment="1">
      <alignment vertical="center"/>
    </xf>
    <xf numFmtId="0" fontId="39" fillId="73" borderId="120" xfId="0" applyFont="1" applyFill="1" applyBorder="1" applyAlignment="1">
      <alignment vertical="center"/>
    </xf>
    <xf numFmtId="0" fontId="39" fillId="73" borderId="125" xfId="0" applyFont="1" applyFill="1" applyBorder="1" applyAlignment="1">
      <alignment vertical="center"/>
    </xf>
    <xf numFmtId="0" fontId="39" fillId="74" borderId="124" xfId="0" applyFont="1" applyFill="1" applyBorder="1" applyAlignment="1">
      <alignment vertical="center"/>
    </xf>
    <xf numFmtId="0" fontId="39" fillId="74" borderId="100" xfId="0" applyFont="1" applyFill="1" applyBorder="1" applyAlignment="1">
      <alignment vertical="center"/>
    </xf>
    <xf numFmtId="0" fontId="39" fillId="74" borderId="164" xfId="0" applyFont="1" applyFill="1" applyBorder="1" applyAlignment="1">
      <alignment vertical="center"/>
    </xf>
    <xf numFmtId="0" fontId="94" fillId="16" borderId="87" xfId="0" applyFont="1" applyFill="1" applyBorder="1" applyAlignment="1">
      <alignment horizontal="center" vertical="center" wrapText="1"/>
    </xf>
    <xf numFmtId="175" fontId="94" fillId="23" borderId="6" xfId="2" applyNumberFormat="1" applyFont="1" applyFill="1" applyBorder="1" applyAlignment="1">
      <alignment horizontal="center" vertical="center" wrapText="1"/>
    </xf>
    <xf numFmtId="175" fontId="94" fillId="23" borderId="111" xfId="2" applyNumberFormat="1" applyFont="1" applyFill="1" applyBorder="1" applyAlignment="1">
      <alignment horizontal="center" vertical="center" wrapText="1"/>
    </xf>
    <xf numFmtId="175" fontId="39" fillId="65" borderId="97" xfId="2" applyNumberFormat="1" applyFont="1" applyFill="1" applyBorder="1" applyAlignment="1">
      <alignment horizontal="center" vertical="center" wrapText="1"/>
    </xf>
    <xf numFmtId="175" fontId="39" fillId="65" borderId="98" xfId="2" applyNumberFormat="1" applyFont="1" applyFill="1" applyBorder="1" applyAlignment="1">
      <alignment horizontal="center" vertical="center" wrapText="1"/>
    </xf>
    <xf numFmtId="175" fontId="39" fillId="65" borderId="99" xfId="2" applyNumberFormat="1" applyFont="1" applyFill="1" applyBorder="1" applyAlignment="1">
      <alignment horizontal="center" vertical="center" wrapText="1"/>
    </xf>
    <xf numFmtId="175" fontId="39" fillId="61" borderId="97" xfId="2" applyNumberFormat="1" applyFont="1" applyFill="1" applyBorder="1" applyAlignment="1">
      <alignment horizontal="center" vertical="center" wrapText="1"/>
    </xf>
    <xf numFmtId="175" fontId="39" fillId="61" borderId="98" xfId="2" applyNumberFormat="1" applyFont="1" applyFill="1" applyBorder="1" applyAlignment="1">
      <alignment horizontal="center" vertical="center" wrapText="1"/>
    </xf>
    <xf numFmtId="175" fontId="39" fillId="61" borderId="99" xfId="2" applyNumberFormat="1" applyFont="1" applyFill="1" applyBorder="1" applyAlignment="1">
      <alignment horizontal="center" vertical="center" wrapText="1"/>
    </xf>
    <xf numFmtId="175" fontId="39" fillId="67" borderId="97" xfId="2" applyNumberFormat="1" applyFont="1" applyFill="1" applyBorder="1" applyAlignment="1">
      <alignment horizontal="center" vertical="center" wrapText="1"/>
    </xf>
    <xf numFmtId="175" fontId="39" fillId="67" borderId="98" xfId="2" applyNumberFormat="1" applyFont="1" applyFill="1" applyBorder="1" applyAlignment="1">
      <alignment horizontal="center" vertical="center" wrapText="1"/>
    </xf>
    <xf numFmtId="175" fontId="39" fillId="67" borderId="99" xfId="2" applyNumberFormat="1" applyFont="1" applyFill="1" applyBorder="1" applyAlignment="1">
      <alignment horizontal="center" vertical="center" wrapText="1"/>
    </xf>
    <xf numFmtId="175" fontId="39" fillId="68" borderId="97" xfId="2" applyNumberFormat="1" applyFont="1" applyFill="1" applyBorder="1" applyAlignment="1">
      <alignment horizontal="center" vertical="center" wrapText="1"/>
    </xf>
    <xf numFmtId="175" fontId="39" fillId="68" borderId="98" xfId="2" applyNumberFormat="1" applyFont="1" applyFill="1" applyBorder="1" applyAlignment="1">
      <alignment horizontal="center" vertical="center" wrapText="1"/>
    </xf>
    <xf numFmtId="175" fontId="39" fillId="68" borderId="99" xfId="2" applyNumberFormat="1" applyFont="1" applyFill="1" applyBorder="1" applyAlignment="1">
      <alignment horizontal="center" vertical="center" wrapText="1"/>
    </xf>
    <xf numFmtId="175" fontId="39" fillId="2" borderId="0" xfId="2" applyNumberFormat="1" applyFont="1" applyFill="1" applyAlignment="1" applyProtection="1">
      <alignment horizontal="center" vertical="center"/>
      <protection hidden="1"/>
    </xf>
    <xf numFmtId="175" fontId="94" fillId="10" borderId="112" xfId="2" applyNumberFormat="1" applyFont="1" applyFill="1" applyBorder="1" applyAlignment="1">
      <alignment horizontal="center" vertical="center" wrapText="1"/>
    </xf>
    <xf numFmtId="175" fontId="39" fillId="65" borderId="90" xfId="2" applyNumberFormat="1" applyFont="1" applyFill="1" applyBorder="1" applyAlignment="1">
      <alignment horizontal="center" vertical="center" wrapText="1"/>
    </xf>
    <xf numFmtId="175" fontId="39" fillId="65" borderId="87" xfId="2" applyNumberFormat="1" applyFont="1" applyFill="1" applyBorder="1" applyAlignment="1">
      <alignment horizontal="center" vertical="center" wrapText="1"/>
    </xf>
    <xf numFmtId="175" fontId="39" fillId="65" borderId="95" xfId="2" applyNumberFormat="1" applyFont="1" applyFill="1" applyBorder="1" applyAlignment="1">
      <alignment horizontal="center" vertical="center" wrapText="1"/>
    </xf>
    <xf numFmtId="175" fontId="39" fillId="61" borderId="90" xfId="2" applyNumberFormat="1" applyFont="1" applyFill="1" applyBorder="1" applyAlignment="1">
      <alignment horizontal="center" vertical="center" wrapText="1"/>
    </xf>
    <xf numFmtId="175" fontId="39" fillId="61" borderId="87" xfId="2" applyNumberFormat="1" applyFont="1" applyFill="1" applyBorder="1" applyAlignment="1">
      <alignment horizontal="center" vertical="center" wrapText="1"/>
    </xf>
    <xf numFmtId="175" fontId="39" fillId="61" borderId="95" xfId="2" applyNumberFormat="1" applyFont="1" applyFill="1" applyBorder="1" applyAlignment="1">
      <alignment horizontal="center" vertical="center" wrapText="1"/>
    </xf>
    <xf numFmtId="175" fontId="39" fillId="67" borderId="90" xfId="2" applyNumberFormat="1" applyFont="1" applyFill="1" applyBorder="1" applyAlignment="1">
      <alignment horizontal="center" vertical="center" wrapText="1"/>
    </xf>
    <xf numFmtId="175" fontId="39" fillId="67" borderId="87" xfId="2" applyNumberFormat="1" applyFont="1" applyFill="1" applyBorder="1" applyAlignment="1">
      <alignment horizontal="center" vertical="center" wrapText="1"/>
    </xf>
    <xf numFmtId="175" fontId="39" fillId="67" borderId="95" xfId="2" applyNumberFormat="1" applyFont="1" applyFill="1" applyBorder="1" applyAlignment="1">
      <alignment horizontal="center" vertical="center" wrapText="1"/>
    </xf>
    <xf numFmtId="175" fontId="39" fillId="68" borderId="90" xfId="2" applyNumberFormat="1" applyFont="1" applyFill="1" applyBorder="1" applyAlignment="1">
      <alignment horizontal="center" vertical="center" wrapText="1"/>
    </xf>
    <xf numFmtId="175" fontId="39" fillId="68" borderId="87" xfId="2" applyNumberFormat="1" applyFont="1" applyFill="1" applyBorder="1" applyAlignment="1">
      <alignment horizontal="center" vertical="center" wrapText="1"/>
    </xf>
    <xf numFmtId="175" fontId="39" fillId="68" borderId="95" xfId="2" applyNumberFormat="1" applyFont="1" applyFill="1" applyBorder="1" applyAlignment="1">
      <alignment horizontal="center" vertical="center" wrapText="1"/>
    </xf>
    <xf numFmtId="175" fontId="39" fillId="75" borderId="50" xfId="2" applyNumberFormat="1" applyFont="1" applyFill="1" applyBorder="1" applyAlignment="1">
      <alignment horizontal="center" vertical="center"/>
    </xf>
    <xf numFmtId="175" fontId="39" fillId="75" borderId="6" xfId="2" applyNumberFormat="1" applyFont="1" applyFill="1" applyBorder="1" applyAlignment="1">
      <alignment horizontal="center" vertical="center"/>
    </xf>
    <xf numFmtId="175" fontId="39" fillId="20" borderId="165" xfId="2" applyNumberFormat="1" applyFont="1" applyFill="1" applyBorder="1" applyAlignment="1">
      <alignment horizontal="center" vertical="center"/>
    </xf>
    <xf numFmtId="175" fontId="39" fillId="20" borderId="166" xfId="2" applyNumberFormat="1" applyFont="1" applyFill="1" applyBorder="1" applyAlignment="1">
      <alignment horizontal="center" vertical="center"/>
    </xf>
    <xf numFmtId="175" fontId="39" fillId="20" borderId="167" xfId="2" applyNumberFormat="1" applyFont="1" applyFill="1" applyBorder="1" applyAlignment="1">
      <alignment horizontal="center" vertical="center"/>
    </xf>
    <xf numFmtId="175" fontId="39" fillId="76" borderId="124" xfId="2" applyNumberFormat="1" applyFont="1" applyFill="1" applyBorder="1" applyAlignment="1">
      <alignment horizontal="center" vertical="center"/>
    </xf>
    <xf numFmtId="175" fontId="39" fillId="76" borderId="125" xfId="2" applyNumberFormat="1" applyFont="1" applyFill="1" applyBorder="1" applyAlignment="1">
      <alignment horizontal="center" vertical="center"/>
    </xf>
    <xf numFmtId="175" fontId="39" fillId="77" borderId="124" xfId="2" applyNumberFormat="1" applyFont="1" applyFill="1" applyBorder="1" applyAlignment="1">
      <alignment horizontal="center" vertical="center"/>
    </xf>
    <xf numFmtId="175" fontId="39" fillId="77" borderId="100" xfId="2" applyNumberFormat="1" applyFont="1" applyFill="1" applyBorder="1" applyAlignment="1">
      <alignment horizontal="center" vertical="center"/>
    </xf>
    <xf numFmtId="175" fontId="39" fillId="77" borderId="144" xfId="2" applyNumberFormat="1" applyFont="1" applyFill="1" applyBorder="1" applyAlignment="1">
      <alignment horizontal="center" vertical="center"/>
    </xf>
    <xf numFmtId="0" fontId="39" fillId="79" borderId="32" xfId="0" applyFont="1" applyFill="1" applyBorder="1" applyAlignment="1">
      <alignment vertical="center"/>
    </xf>
    <xf numFmtId="0" fontId="39" fillId="79" borderId="46" xfId="0" applyFont="1" applyFill="1" applyBorder="1" applyAlignment="1">
      <alignment vertical="center"/>
    </xf>
    <xf numFmtId="0" fontId="39" fillId="71" borderId="32" xfId="0" applyFont="1" applyFill="1" applyBorder="1" applyAlignment="1">
      <alignment vertical="center"/>
    </xf>
    <xf numFmtId="0" fontId="39" fillId="71" borderId="4" xfId="0" applyFont="1" applyFill="1" applyBorder="1" applyAlignment="1">
      <alignment vertical="center"/>
    </xf>
    <xf numFmtId="0" fontId="39" fillId="71" borderId="46" xfId="0" applyFont="1" applyFill="1" applyBorder="1" applyAlignment="1">
      <alignment vertical="center"/>
    </xf>
    <xf numFmtId="175" fontId="39" fillId="79" borderId="117" xfId="2" applyNumberFormat="1" applyFont="1" applyFill="1" applyBorder="1" applyAlignment="1">
      <alignment horizontal="center" vertical="center"/>
    </xf>
    <xf numFmtId="175" fontId="39" fillId="79" borderId="118" xfId="2" applyNumberFormat="1" applyFont="1" applyFill="1" applyBorder="1" applyAlignment="1">
      <alignment horizontal="center" vertical="center"/>
    </xf>
    <xf numFmtId="175" fontId="39" fillId="79" borderId="125" xfId="2" applyNumberFormat="1" applyFont="1" applyFill="1" applyBorder="1" applyAlignment="1">
      <alignment horizontal="center" vertical="center"/>
    </xf>
    <xf numFmtId="175" fontId="39" fillId="80" borderId="170" xfId="2" applyNumberFormat="1" applyFont="1" applyFill="1" applyBorder="1" applyAlignment="1">
      <alignment horizontal="center" vertical="center"/>
    </xf>
    <xf numFmtId="175" fontId="39" fillId="80" borderId="171" xfId="2" applyNumberFormat="1" applyFont="1" applyFill="1" applyBorder="1" applyAlignment="1">
      <alignment horizontal="center" vertical="center"/>
    </xf>
    <xf numFmtId="175" fontId="39" fillId="81" borderId="170" xfId="2" applyNumberFormat="1" applyFont="1" applyFill="1" applyBorder="1" applyAlignment="1">
      <alignment horizontal="center" vertical="center"/>
    </xf>
    <xf numFmtId="175" fontId="39" fillId="81" borderId="171" xfId="2" applyNumberFormat="1" applyFont="1" applyFill="1" applyBorder="1" applyAlignment="1">
      <alignment horizontal="center" vertical="center"/>
    </xf>
    <xf numFmtId="175" fontId="39" fillId="71" borderId="124" xfId="2" applyNumberFormat="1" applyFont="1" applyFill="1" applyBorder="1" applyAlignment="1">
      <alignment horizontal="center" vertical="center"/>
    </xf>
    <xf numFmtId="175" fontId="39" fillId="71" borderId="120" xfId="2" applyNumberFormat="1" applyFont="1" applyFill="1" applyBorder="1" applyAlignment="1">
      <alignment horizontal="center" vertical="center"/>
    </xf>
    <xf numFmtId="175" fontId="39" fillId="71" borderId="125" xfId="2" applyNumberFormat="1" applyFont="1" applyFill="1" applyBorder="1" applyAlignment="1">
      <alignment horizontal="center" vertical="center"/>
    </xf>
    <xf numFmtId="175" fontId="39" fillId="81" borderId="172" xfId="2" applyNumberFormat="1" applyFont="1" applyFill="1" applyBorder="1" applyAlignment="1">
      <alignment horizontal="center" vertical="center"/>
    </xf>
    <xf numFmtId="175" fontId="39" fillId="81" borderId="173" xfId="2" applyNumberFormat="1" applyFont="1" applyFill="1" applyBorder="1" applyAlignment="1">
      <alignment horizontal="center" vertical="center"/>
    </xf>
    <xf numFmtId="175" fontId="39" fillId="81" borderId="174" xfId="2" applyNumberFormat="1" applyFont="1" applyFill="1" applyBorder="1" applyAlignment="1">
      <alignment horizontal="center" vertical="center"/>
    </xf>
    <xf numFmtId="0" fontId="94" fillId="16" borderId="90" xfId="0" applyFont="1" applyFill="1" applyBorder="1" applyAlignment="1">
      <alignment horizontal="center" vertical="center" wrapText="1"/>
    </xf>
    <xf numFmtId="0" fontId="94" fillId="16" borderId="95" xfId="0" applyFont="1" applyFill="1" applyBorder="1" applyAlignment="1">
      <alignment horizontal="center" vertical="center" wrapText="1"/>
    </xf>
    <xf numFmtId="175" fontId="39" fillId="26" borderId="175" xfId="26" applyNumberFormat="1" applyFont="1" applyFill="1" applyBorder="1" applyAlignment="1">
      <alignment horizontal="center" vertical="center" wrapText="1"/>
    </xf>
    <xf numFmtId="0" fontId="94" fillId="16" borderId="155" xfId="0" applyFont="1" applyFill="1" applyBorder="1" applyAlignment="1">
      <alignment horizontal="center" vertical="center" wrapText="1"/>
    </xf>
    <xf numFmtId="175" fontId="39" fillId="26" borderId="176" xfId="26" applyNumberFormat="1" applyFont="1" applyFill="1" applyBorder="1" applyAlignment="1">
      <alignment horizontal="center" vertical="center" wrapText="1"/>
    </xf>
    <xf numFmtId="0" fontId="12" fillId="0" borderId="87" xfId="0" applyFont="1" applyBorder="1" applyAlignment="1">
      <alignment vertical="top" wrapText="1"/>
    </xf>
    <xf numFmtId="0" fontId="18" fillId="0" borderId="87" xfId="0" applyFont="1" applyBorder="1" applyAlignment="1">
      <alignment horizontal="center" vertical="center" textRotation="90" wrapText="1"/>
    </xf>
    <xf numFmtId="1" fontId="24" fillId="9" borderId="87" xfId="6" applyNumberFormat="1" applyFont="1" applyFill="1" applyBorder="1" applyAlignment="1" applyProtection="1">
      <alignment horizontal="center" vertical="center" wrapText="1"/>
      <protection hidden="1"/>
    </xf>
    <xf numFmtId="1" fontId="24" fillId="2" borderId="87" xfId="6" applyNumberFormat="1" applyFont="1" applyFill="1" applyBorder="1" applyAlignment="1" applyProtection="1">
      <alignment horizontal="center" vertical="center" wrapText="1"/>
      <protection hidden="1"/>
    </xf>
    <xf numFmtId="175" fontId="9" fillId="0" borderId="87" xfId="2" applyNumberFormat="1" applyFont="1" applyFill="1" applyBorder="1" applyAlignment="1">
      <alignment horizontal="center" vertical="center" wrapText="1"/>
    </xf>
    <xf numFmtId="0" fontId="22" fillId="11" borderId="183" xfId="0" applyFont="1" applyFill="1" applyBorder="1" applyAlignment="1">
      <alignment horizontal="center" vertical="center" wrapText="1"/>
    </xf>
    <xf numFmtId="0" fontId="27" fillId="11" borderId="184" xfId="0" applyFont="1" applyFill="1" applyBorder="1" applyAlignment="1">
      <alignment horizontal="center" vertical="center" wrapText="1"/>
    </xf>
    <xf numFmtId="169" fontId="10" fillId="2" borderId="183" xfId="3" applyNumberFormat="1" applyFont="1" applyFill="1" applyBorder="1" applyAlignment="1" applyProtection="1">
      <alignment horizontal="center" vertical="center"/>
      <protection hidden="1"/>
    </xf>
    <xf numFmtId="9" fontId="24" fillId="0" borderId="184" xfId="2" applyFont="1" applyFill="1" applyBorder="1" applyAlignment="1" applyProtection="1">
      <alignment horizontal="right" vertical="center" wrapText="1"/>
      <protection hidden="1"/>
    </xf>
    <xf numFmtId="178" fontId="10" fillId="2" borderId="183" xfId="3" applyNumberFormat="1" applyFont="1" applyFill="1" applyBorder="1" applyAlignment="1" applyProtection="1">
      <alignment horizontal="center" vertical="center"/>
      <protection hidden="1"/>
    </xf>
    <xf numFmtId="0" fontId="9" fillId="17" borderId="7" xfId="0" applyFont="1" applyFill="1" applyBorder="1" applyAlignment="1">
      <alignment vertical="center" wrapText="1"/>
    </xf>
    <xf numFmtId="0" fontId="9" fillId="17" borderId="7" xfId="0" applyFont="1" applyFill="1" applyBorder="1" applyAlignment="1">
      <alignment horizontal="center" vertical="center" wrapText="1"/>
    </xf>
    <xf numFmtId="171" fontId="24" fillId="2" borderId="19" xfId="6" applyNumberFormat="1" applyFont="1" applyFill="1" applyBorder="1" applyAlignment="1" applyProtection="1">
      <alignment vertical="center" wrapText="1"/>
      <protection hidden="1"/>
    </xf>
    <xf numFmtId="171" fontId="24" fillId="9" borderId="19" xfId="6" applyNumberFormat="1" applyFont="1" applyFill="1" applyBorder="1" applyAlignment="1" applyProtection="1">
      <alignment vertical="center" wrapText="1"/>
      <protection hidden="1"/>
    </xf>
    <xf numFmtId="0" fontId="22" fillId="13" borderId="183" xfId="0" applyFont="1" applyFill="1" applyBorder="1" applyAlignment="1">
      <alignment horizontal="center" vertical="center" wrapText="1"/>
    </xf>
    <xf numFmtId="0" fontId="22" fillId="13" borderId="184" xfId="0" applyFont="1" applyFill="1" applyBorder="1" applyAlignment="1">
      <alignment horizontal="center" vertical="center" wrapText="1"/>
    </xf>
    <xf numFmtId="172" fontId="24" fillId="20" borderId="183" xfId="1" applyNumberFormat="1" applyFont="1" applyFill="1" applyBorder="1" applyAlignment="1" applyProtection="1">
      <alignment horizontal="right" vertical="center" wrapText="1"/>
      <protection hidden="1"/>
    </xf>
    <xf numFmtId="172" fontId="41" fillId="4" borderId="191" xfId="5" applyNumberFormat="1" applyFont="1" applyFill="1" applyBorder="1" applyAlignment="1" applyProtection="1">
      <alignment horizontal="right" vertical="center" wrapText="1"/>
      <protection hidden="1"/>
    </xf>
    <xf numFmtId="172" fontId="41" fillId="4" borderId="192" xfId="5" applyNumberFormat="1" applyFont="1" applyFill="1" applyBorder="1" applyAlignment="1" applyProtection="1">
      <alignment horizontal="right" vertical="center" wrapText="1"/>
      <protection hidden="1"/>
    </xf>
    <xf numFmtId="0" fontId="15" fillId="14" borderId="22" xfId="0" applyFont="1" applyFill="1" applyBorder="1" applyAlignment="1" applyProtection="1">
      <alignment horizontal="center" vertical="center" wrapText="1"/>
      <protection hidden="1"/>
    </xf>
    <xf numFmtId="172" fontId="24" fillId="0" borderId="183" xfId="1" applyNumberFormat="1" applyFont="1" applyFill="1" applyBorder="1" applyAlignment="1" applyProtection="1">
      <alignment horizontal="right" vertical="center" wrapText="1"/>
      <protection hidden="1"/>
    </xf>
    <xf numFmtId="9" fontId="41" fillId="12" borderId="193" xfId="2" applyFont="1" applyFill="1" applyBorder="1" applyAlignment="1" applyProtection="1">
      <alignment horizontal="right" vertical="center" wrapText="1"/>
      <protection hidden="1"/>
    </xf>
    <xf numFmtId="0" fontId="49" fillId="18" borderId="7" xfId="0" applyFont="1" applyFill="1" applyBorder="1" applyAlignment="1">
      <alignment horizontal="center" vertical="center" wrapText="1"/>
    </xf>
    <xf numFmtId="0" fontId="50" fillId="10" borderId="194" xfId="0" applyFont="1" applyFill="1" applyBorder="1" applyAlignment="1">
      <alignment horizontal="center" vertical="center" wrapText="1"/>
    </xf>
    <xf numFmtId="0" fontId="50" fillId="10" borderId="195" xfId="0" applyFont="1" applyFill="1" applyBorder="1" applyAlignment="1">
      <alignment horizontal="center" vertical="center" wrapText="1"/>
    </xf>
    <xf numFmtId="0" fontId="49" fillId="18" borderId="137" xfId="0" applyFont="1" applyFill="1" applyBorder="1" applyAlignment="1">
      <alignment horizontal="center" vertical="center" wrapText="1"/>
    </xf>
    <xf numFmtId="0" fontId="50" fillId="10" borderId="196" xfId="0" applyFont="1" applyFill="1" applyBorder="1" applyAlignment="1">
      <alignment horizontal="center" vertical="center" wrapText="1"/>
    </xf>
    <xf numFmtId="166" fontId="24" fillId="61" borderId="120" xfId="6" applyNumberFormat="1" applyFont="1" applyFill="1" applyBorder="1" applyAlignment="1" applyProtection="1">
      <alignment vertical="center" wrapText="1"/>
      <protection hidden="1"/>
    </xf>
    <xf numFmtId="166" fontId="28" fillId="61" borderId="120" xfId="6" applyNumberFormat="1" applyFont="1" applyFill="1" applyBorder="1" applyAlignment="1" applyProtection="1">
      <alignment vertical="center" wrapText="1"/>
      <protection hidden="1"/>
    </xf>
    <xf numFmtId="166" fontId="24" fillId="61" borderId="125" xfId="6" applyNumberFormat="1" applyFont="1" applyFill="1" applyBorder="1" applyAlignment="1" applyProtection="1">
      <alignment vertical="center" wrapText="1"/>
      <protection hidden="1"/>
    </xf>
    <xf numFmtId="176" fontId="24" fillId="60" borderId="120" xfId="6" applyNumberFormat="1" applyFont="1" applyFill="1" applyBorder="1" applyAlignment="1" applyProtection="1">
      <alignment vertical="center" wrapText="1"/>
      <protection hidden="1"/>
    </xf>
    <xf numFmtId="166" fontId="24" fillId="60" borderId="125" xfId="6" applyNumberFormat="1" applyFont="1" applyFill="1" applyBorder="1" applyAlignment="1" applyProtection="1">
      <alignment vertical="center" wrapText="1"/>
      <protection hidden="1"/>
    </xf>
    <xf numFmtId="166" fontId="24" fillId="0" borderId="197" xfId="6" applyNumberFormat="1" applyFont="1" applyBorder="1" applyAlignment="1" applyProtection="1">
      <alignment vertical="center" wrapText="1"/>
      <protection hidden="1"/>
    </xf>
    <xf numFmtId="166" fontId="24" fillId="0" borderId="183" xfId="6" applyNumberFormat="1" applyFont="1" applyBorder="1" applyAlignment="1" applyProtection="1">
      <alignment vertical="center" wrapText="1"/>
      <protection hidden="1"/>
    </xf>
    <xf numFmtId="166" fontId="24" fillId="0" borderId="199" xfId="6" applyNumberFormat="1" applyFont="1" applyBorder="1" applyAlignment="1" applyProtection="1">
      <alignment vertical="center" wrapText="1"/>
      <protection hidden="1"/>
    </xf>
    <xf numFmtId="168" fontId="32" fillId="2" borderId="100" xfId="5" applyNumberFormat="1" applyFont="1" applyFill="1" applyBorder="1" applyAlignment="1" applyProtection="1">
      <alignment vertical="center"/>
      <protection hidden="1"/>
    </xf>
    <xf numFmtId="0" fontId="22" fillId="3" borderId="144" xfId="0" applyFont="1" applyFill="1" applyBorder="1" applyAlignment="1">
      <alignment horizontal="center" vertical="center" wrapText="1"/>
    </xf>
    <xf numFmtId="169" fontId="22" fillId="3" borderId="144" xfId="3" applyNumberFormat="1" applyFont="1" applyFill="1" applyBorder="1" applyAlignment="1">
      <alignment vertical="center" wrapText="1"/>
    </xf>
    <xf numFmtId="169" fontId="22" fillId="3" borderId="101" xfId="3" applyNumberFormat="1" applyFont="1" applyFill="1" applyBorder="1" applyAlignment="1">
      <alignment horizontal="center" vertical="center" wrapText="1"/>
    </xf>
    <xf numFmtId="169" fontId="27" fillId="62" borderId="32" xfId="3" applyNumberFormat="1" applyFont="1" applyFill="1" applyBorder="1" applyAlignment="1">
      <alignment horizontal="center" vertical="center"/>
    </xf>
    <xf numFmtId="169" fontId="27" fillId="62" borderId="4" xfId="3" applyNumberFormat="1" applyFont="1" applyFill="1" applyBorder="1" applyAlignment="1">
      <alignment horizontal="center" vertical="center"/>
    </xf>
    <xf numFmtId="169" fontId="27" fillId="62" borderId="46" xfId="3" applyNumberFormat="1" applyFont="1" applyFill="1" applyBorder="1" applyAlignment="1">
      <alignment horizontal="center" vertical="center"/>
    </xf>
    <xf numFmtId="169" fontId="27" fillId="61" borderId="32" xfId="3" applyNumberFormat="1" applyFont="1" applyFill="1" applyBorder="1" applyAlignment="1">
      <alignment horizontal="center" vertical="center"/>
    </xf>
    <xf numFmtId="169" fontId="27" fillId="61" borderId="4" xfId="3" applyNumberFormat="1" applyFont="1" applyFill="1" applyBorder="1" applyAlignment="1">
      <alignment horizontal="center" vertical="center"/>
    </xf>
    <xf numFmtId="169" fontId="27" fillId="61" borderId="46" xfId="3" applyNumberFormat="1" applyFont="1" applyFill="1" applyBorder="1" applyAlignment="1">
      <alignment horizontal="center" vertical="center"/>
    </xf>
    <xf numFmtId="169" fontId="27" fillId="59" borderId="32" xfId="3" applyNumberFormat="1" applyFont="1" applyFill="1" applyBorder="1" applyAlignment="1">
      <alignment horizontal="center" vertical="center"/>
    </xf>
    <xf numFmtId="169" fontId="27" fillId="59" borderId="4" xfId="3" applyNumberFormat="1" applyFont="1" applyFill="1" applyBorder="1" applyAlignment="1">
      <alignment horizontal="center" vertical="center"/>
    </xf>
    <xf numFmtId="169" fontId="27" fillId="59" borderId="46" xfId="3" applyNumberFormat="1" applyFont="1" applyFill="1" applyBorder="1" applyAlignment="1">
      <alignment horizontal="center" vertical="center"/>
    </xf>
    <xf numFmtId="169" fontId="27" fillId="58" borderId="32" xfId="3" applyNumberFormat="1" applyFont="1" applyFill="1" applyBorder="1" applyAlignment="1">
      <alignment horizontal="center" vertical="center"/>
    </xf>
    <xf numFmtId="169" fontId="27" fillId="58" borderId="4" xfId="3" applyNumberFormat="1" applyFont="1" applyFill="1" applyBorder="1" applyAlignment="1">
      <alignment horizontal="center" vertical="center"/>
    </xf>
    <xf numFmtId="169" fontId="27" fillId="58" borderId="46" xfId="3" applyNumberFormat="1" applyFont="1" applyFill="1" applyBorder="1" applyAlignment="1">
      <alignment horizontal="center" vertical="center"/>
    </xf>
    <xf numFmtId="178" fontId="27" fillId="60" borderId="77" xfId="3" applyNumberFormat="1" applyFont="1" applyFill="1" applyBorder="1" applyAlignment="1">
      <alignment horizontal="center" vertical="center"/>
    </xf>
    <xf numFmtId="178" fontId="27" fillId="60" borderId="10" xfId="3" applyNumberFormat="1" applyFont="1" applyFill="1" applyBorder="1" applyAlignment="1">
      <alignment horizontal="center" vertical="center"/>
    </xf>
    <xf numFmtId="169" fontId="27" fillId="60" borderId="78" xfId="3" applyNumberFormat="1" applyFont="1" applyFill="1" applyBorder="1" applyAlignment="1">
      <alignment horizontal="center" vertical="center"/>
    </xf>
    <xf numFmtId="169" fontId="27" fillId="0" borderId="66" xfId="3" applyNumberFormat="1" applyFont="1" applyFill="1" applyBorder="1" applyAlignment="1">
      <alignment horizontal="center" vertical="center"/>
    </xf>
    <xf numFmtId="169" fontId="27" fillId="0" borderId="25" xfId="3" applyNumberFormat="1" applyFont="1" applyFill="1" applyBorder="1" applyAlignment="1">
      <alignment horizontal="center" vertical="center"/>
    </xf>
    <xf numFmtId="169" fontId="27" fillId="0" borderId="28" xfId="3" applyNumberFormat="1" applyFont="1" applyFill="1" applyBorder="1" applyAlignment="1">
      <alignment horizontal="center" vertical="center"/>
    </xf>
    <xf numFmtId="166" fontId="32" fillId="2" borderId="4" xfId="5" applyFont="1" applyFill="1" applyBorder="1" applyAlignment="1" applyProtection="1">
      <alignment horizontal="center" vertical="center"/>
      <protection hidden="1"/>
    </xf>
    <xf numFmtId="0" fontId="49" fillId="18" borderId="136" xfId="0" applyFont="1" applyFill="1" applyBorder="1" applyAlignment="1">
      <alignment horizontal="center" vertical="center" wrapText="1"/>
    </xf>
    <xf numFmtId="172" fontId="31" fillId="62" borderId="5" xfId="5" applyNumberFormat="1" applyFont="1" applyFill="1" applyBorder="1" applyAlignment="1" applyProtection="1">
      <alignment horizontal="center" vertical="center" wrapText="1"/>
      <protection hidden="1"/>
    </xf>
    <xf numFmtId="172" fontId="31" fillId="62" borderId="44" xfId="5" applyNumberFormat="1" applyFont="1" applyFill="1" applyBorder="1" applyAlignment="1" applyProtection="1">
      <alignment horizontal="center" vertical="center" wrapText="1"/>
      <protection hidden="1"/>
    </xf>
    <xf numFmtId="172" fontId="31" fillId="61" borderId="5" xfId="5" applyNumberFormat="1" applyFont="1" applyFill="1" applyBorder="1" applyAlignment="1" applyProtection="1">
      <alignment horizontal="center" vertical="center" wrapText="1"/>
      <protection hidden="1"/>
    </xf>
    <xf numFmtId="172" fontId="31" fillId="61" borderId="44" xfId="5" applyNumberFormat="1" applyFont="1" applyFill="1" applyBorder="1" applyAlignment="1" applyProtection="1">
      <alignment horizontal="center" vertical="center" wrapText="1"/>
      <protection hidden="1"/>
    </xf>
    <xf numFmtId="172" fontId="31" fillId="59" borderId="5" xfId="5" applyNumberFormat="1" applyFont="1" applyFill="1" applyBorder="1" applyAlignment="1" applyProtection="1">
      <alignment horizontal="center" vertical="center" wrapText="1"/>
      <protection hidden="1"/>
    </xf>
    <xf numFmtId="172" fontId="31" fillId="59" borderId="44" xfId="5" applyNumberFormat="1" applyFont="1" applyFill="1" applyBorder="1" applyAlignment="1" applyProtection="1">
      <alignment horizontal="center" vertical="center" wrapText="1"/>
      <protection hidden="1"/>
    </xf>
    <xf numFmtId="172" fontId="31" fillId="58" borderId="5" xfId="5" applyNumberFormat="1" applyFont="1" applyFill="1" applyBorder="1" applyAlignment="1" applyProtection="1">
      <alignment horizontal="center" vertical="center" wrapText="1"/>
      <protection hidden="1"/>
    </xf>
    <xf numFmtId="172" fontId="31" fillId="58" borderId="44" xfId="5" applyNumberFormat="1" applyFont="1" applyFill="1" applyBorder="1" applyAlignment="1" applyProtection="1">
      <alignment horizontal="center" vertical="center" wrapText="1"/>
      <protection hidden="1"/>
    </xf>
    <xf numFmtId="172" fontId="31" fillId="60" borderId="5" xfId="5" applyNumberFormat="1" applyFont="1" applyFill="1" applyBorder="1" applyAlignment="1" applyProtection="1">
      <alignment horizontal="center" vertical="center" wrapText="1"/>
      <protection hidden="1"/>
    </xf>
    <xf numFmtId="172" fontId="31" fillId="60" borderId="44" xfId="5" applyNumberFormat="1" applyFont="1" applyFill="1" applyBorder="1" applyAlignment="1" applyProtection="1">
      <alignment horizontal="center" vertical="center" wrapText="1"/>
      <protection hidden="1"/>
    </xf>
    <xf numFmtId="172" fontId="31" fillId="0" borderId="24" xfId="5" applyNumberFormat="1" applyFont="1" applyFill="1" applyBorder="1" applyAlignment="1" applyProtection="1">
      <alignment horizontal="center" vertical="center" wrapText="1"/>
      <protection hidden="1"/>
    </xf>
    <xf numFmtId="172" fontId="31" fillId="0" borderId="20" xfId="5" applyNumberFormat="1" applyFont="1" applyFill="1" applyBorder="1" applyAlignment="1" applyProtection="1">
      <alignment horizontal="center" vertical="center" wrapText="1"/>
      <protection hidden="1"/>
    </xf>
    <xf numFmtId="172" fontId="31" fillId="0" borderId="22" xfId="5" applyNumberFormat="1" applyFont="1" applyFill="1" applyBorder="1" applyAlignment="1" applyProtection="1">
      <alignment horizontal="center" vertical="center" wrapText="1"/>
      <protection hidden="1"/>
    </xf>
    <xf numFmtId="0" fontId="22" fillId="3" borderId="142" xfId="0" applyFont="1" applyFill="1" applyBorder="1" applyAlignment="1">
      <alignment horizontal="center" vertical="center" wrapText="1"/>
    </xf>
    <xf numFmtId="0" fontId="49" fillId="18" borderId="114" xfId="0" applyFont="1" applyFill="1" applyBorder="1" applyAlignment="1">
      <alignment horizontal="center" vertical="center" wrapText="1"/>
    </xf>
    <xf numFmtId="168" fontId="32" fillId="2" borderId="148" xfId="5" applyNumberFormat="1" applyFont="1" applyFill="1" applyBorder="1" applyAlignment="1" applyProtection="1">
      <alignment vertical="center"/>
      <protection hidden="1"/>
    </xf>
    <xf numFmtId="168" fontId="32" fillId="2" borderId="101" xfId="5" applyNumberFormat="1" applyFont="1" applyFill="1" applyBorder="1" applyAlignment="1" applyProtection="1">
      <alignment horizontal="left" vertical="center"/>
      <protection hidden="1"/>
    </xf>
    <xf numFmtId="1" fontId="24" fillId="2" borderId="151" xfId="6" applyNumberFormat="1" applyFont="1" applyFill="1" applyBorder="1" applyAlignment="1" applyProtection="1">
      <alignment horizontal="center" vertical="center" wrapText="1"/>
      <protection hidden="1"/>
    </xf>
    <xf numFmtId="1" fontId="24" fillId="2" borderId="103" xfId="6" applyNumberFormat="1" applyFont="1" applyFill="1" applyBorder="1" applyAlignment="1" applyProtection="1">
      <alignment horizontal="center" vertical="center" wrapText="1"/>
      <protection hidden="1"/>
    </xf>
    <xf numFmtId="1" fontId="24" fillId="2" borderId="88" xfId="6" applyNumberFormat="1" applyFont="1" applyFill="1" applyBorder="1" applyAlignment="1" applyProtection="1">
      <alignment horizontal="center" vertical="center" wrapText="1"/>
      <protection hidden="1"/>
    </xf>
    <xf numFmtId="9" fontId="94" fillId="16" borderId="135" xfId="2" applyFont="1" applyFill="1" applyBorder="1" applyAlignment="1">
      <alignment horizontal="center" vertical="center" wrapText="1"/>
    </xf>
    <xf numFmtId="9" fontId="94" fillId="16" borderId="5" xfId="2" applyFont="1" applyFill="1" applyBorder="1" applyAlignment="1">
      <alignment horizontal="center" vertical="center" wrapText="1"/>
    </xf>
    <xf numFmtId="9" fontId="94" fillId="16" borderId="142" xfId="2" applyFont="1" applyFill="1" applyBorder="1" applyAlignment="1">
      <alignment horizontal="center" vertical="center" wrapText="1"/>
    </xf>
    <xf numFmtId="9" fontId="94" fillId="16" borderId="9" xfId="2" applyFont="1" applyFill="1" applyBorder="1" applyAlignment="1">
      <alignment horizontal="center" vertical="center" wrapText="1"/>
    </xf>
    <xf numFmtId="9" fontId="94" fillId="16" borderId="90" xfId="2" applyFont="1" applyFill="1" applyBorder="1" applyAlignment="1">
      <alignment horizontal="center" vertical="center" wrapText="1"/>
    </xf>
    <xf numFmtId="9" fontId="94" fillId="16" borderId="87" xfId="2" applyFont="1" applyFill="1" applyBorder="1" applyAlignment="1">
      <alignment horizontal="center" vertical="center" wrapText="1"/>
    </xf>
    <xf numFmtId="9" fontId="94" fillId="16" borderId="95" xfId="2" applyFont="1" applyFill="1" applyBorder="1" applyAlignment="1">
      <alignment horizontal="center" vertical="center" wrapText="1"/>
    </xf>
    <xf numFmtId="9" fontId="94" fillId="16" borderId="155" xfId="2" applyFont="1" applyFill="1" applyBorder="1" applyAlignment="1">
      <alignment horizontal="center" vertical="center" wrapText="1"/>
    </xf>
    <xf numFmtId="9" fontId="94" fillId="16" borderId="157" xfId="2" applyFont="1" applyFill="1" applyBorder="1" applyAlignment="1">
      <alignment horizontal="center" vertical="center" wrapText="1"/>
    </xf>
    <xf numFmtId="9" fontId="94" fillId="16" borderId="158" xfId="2" applyFont="1" applyFill="1" applyBorder="1" applyAlignment="1">
      <alignment horizontal="center" vertical="center" wrapText="1"/>
    </xf>
    <xf numFmtId="175" fontId="39" fillId="61" borderId="204" xfId="2" applyNumberFormat="1" applyFont="1" applyFill="1" applyBorder="1" applyAlignment="1">
      <alignment horizontal="center" vertical="center" wrapText="1"/>
    </xf>
    <xf numFmtId="175" fontId="39" fillId="61" borderId="205" xfId="2" applyNumberFormat="1" applyFont="1" applyFill="1" applyBorder="1" applyAlignment="1">
      <alignment horizontal="center" vertical="center" wrapText="1"/>
    </xf>
    <xf numFmtId="175" fontId="39" fillId="61" borderId="206" xfId="2" applyNumberFormat="1" applyFont="1" applyFill="1" applyBorder="1" applyAlignment="1">
      <alignment horizontal="center" vertical="center" wrapText="1"/>
    </xf>
    <xf numFmtId="172" fontId="31" fillId="62" borderId="38" xfId="5" applyNumberFormat="1" applyFont="1" applyFill="1" applyBorder="1" applyAlignment="1" applyProtection="1">
      <alignment horizontal="center" vertical="center" wrapText="1"/>
      <protection hidden="1"/>
    </xf>
    <xf numFmtId="172" fontId="31" fillId="61" borderId="38" xfId="5" applyNumberFormat="1" applyFont="1" applyFill="1" applyBorder="1" applyAlignment="1" applyProtection="1">
      <alignment horizontal="center" vertical="center" wrapText="1"/>
      <protection hidden="1"/>
    </xf>
    <xf numFmtId="172" fontId="31" fillId="59" borderId="38" xfId="5" applyNumberFormat="1" applyFont="1" applyFill="1" applyBorder="1" applyAlignment="1" applyProtection="1">
      <alignment horizontal="center" vertical="center" wrapText="1"/>
      <protection hidden="1"/>
    </xf>
    <xf numFmtId="172" fontId="31" fillId="58" borderId="38" xfId="5" applyNumberFormat="1" applyFont="1" applyFill="1" applyBorder="1" applyAlignment="1" applyProtection="1">
      <alignment horizontal="center" vertical="center" wrapText="1"/>
      <protection hidden="1"/>
    </xf>
    <xf numFmtId="172" fontId="31" fillId="60" borderId="38" xfId="5" applyNumberFormat="1" applyFont="1" applyFill="1" applyBorder="1" applyAlignment="1" applyProtection="1">
      <alignment horizontal="center" vertical="center" wrapText="1"/>
      <protection hidden="1"/>
    </xf>
    <xf numFmtId="168" fontId="24" fillId="62" borderId="124" xfId="6" applyNumberFormat="1" applyFont="1" applyFill="1" applyBorder="1" applyAlignment="1" applyProtection="1">
      <alignment vertical="center" wrapText="1"/>
      <protection hidden="1"/>
    </xf>
    <xf numFmtId="168" fontId="24" fillId="62" borderId="120" xfId="6" applyNumberFormat="1" applyFont="1" applyFill="1" applyBorder="1" applyAlignment="1" applyProtection="1">
      <alignment vertical="center" wrapText="1"/>
      <protection hidden="1"/>
    </xf>
    <xf numFmtId="168" fontId="28" fillId="62" borderId="120" xfId="6" applyNumberFormat="1" applyFont="1" applyFill="1" applyBorder="1" applyAlignment="1" applyProtection="1">
      <alignment vertical="center" wrapText="1"/>
      <protection hidden="1"/>
    </xf>
    <xf numFmtId="168" fontId="24" fillId="62" borderId="125" xfId="6" applyNumberFormat="1" applyFont="1" applyFill="1" applyBorder="1" applyAlignment="1" applyProtection="1">
      <alignment vertical="center" wrapText="1"/>
      <protection hidden="1"/>
    </xf>
    <xf numFmtId="168" fontId="24" fillId="59" borderId="124" xfId="6" applyNumberFormat="1" applyFont="1" applyFill="1" applyBorder="1" applyAlignment="1" applyProtection="1">
      <alignment vertical="center" wrapText="1"/>
      <protection hidden="1"/>
    </xf>
    <xf numFmtId="168" fontId="24" fillId="59" borderId="120" xfId="6" applyNumberFormat="1" applyFont="1" applyFill="1" applyBorder="1" applyAlignment="1" applyProtection="1">
      <alignment vertical="center" wrapText="1"/>
      <protection hidden="1"/>
    </xf>
    <xf numFmtId="168" fontId="28" fillId="59" borderId="120" xfId="6" applyNumberFormat="1" applyFont="1" applyFill="1" applyBorder="1" applyAlignment="1" applyProtection="1">
      <alignment vertical="center" wrapText="1"/>
      <protection hidden="1"/>
    </xf>
    <xf numFmtId="168" fontId="24" fillId="59" borderId="125" xfId="6" applyNumberFormat="1" applyFont="1" applyFill="1" applyBorder="1" applyAlignment="1" applyProtection="1">
      <alignment vertical="center" wrapText="1"/>
      <protection hidden="1"/>
    </xf>
    <xf numFmtId="176" fontId="24" fillId="60" borderId="124" xfId="6" applyNumberFormat="1" applyFont="1" applyFill="1" applyBorder="1" applyAlignment="1" applyProtection="1">
      <alignment vertical="center" wrapText="1"/>
      <protection hidden="1"/>
    </xf>
    <xf numFmtId="9" fontId="24" fillId="0" borderId="184" xfId="2" applyFont="1" applyFill="1" applyBorder="1" applyAlignment="1" applyProtection="1">
      <alignment horizontal="center" vertical="center" wrapText="1"/>
      <protection hidden="1"/>
    </xf>
    <xf numFmtId="181" fontId="41" fillId="12" borderId="193" xfId="2" applyNumberFormat="1" applyFont="1" applyFill="1" applyBorder="1" applyAlignment="1" applyProtection="1">
      <alignment horizontal="center" vertical="center" wrapText="1"/>
      <protection hidden="1"/>
    </xf>
    <xf numFmtId="175" fontId="98" fillId="20" borderId="166" xfId="2" applyNumberFormat="1" applyFont="1" applyFill="1" applyBorder="1" applyAlignment="1">
      <alignment horizontal="center" vertical="center"/>
    </xf>
    <xf numFmtId="175" fontId="98" fillId="80" borderId="171" xfId="2" applyNumberFormat="1" applyFont="1" applyFill="1" applyBorder="1" applyAlignment="1">
      <alignment horizontal="center" vertical="center"/>
    </xf>
    <xf numFmtId="175" fontId="98" fillId="81" borderId="171" xfId="2" applyNumberFormat="1" applyFont="1" applyFill="1" applyBorder="1" applyAlignment="1">
      <alignment horizontal="center" vertical="center"/>
    </xf>
    <xf numFmtId="175" fontId="98" fillId="81" borderId="174" xfId="2" applyNumberFormat="1" applyFont="1" applyFill="1" applyBorder="1" applyAlignment="1">
      <alignment horizontal="center" vertical="center"/>
    </xf>
    <xf numFmtId="175" fontId="98" fillId="65" borderId="31" xfId="2" applyNumberFormat="1" applyFont="1" applyFill="1" applyBorder="1" applyAlignment="1">
      <alignment horizontal="center" vertical="center" wrapText="1"/>
    </xf>
    <xf numFmtId="175" fontId="98" fillId="65" borderId="1" xfId="2" applyNumberFormat="1" applyFont="1" applyFill="1" applyBorder="1" applyAlignment="1">
      <alignment horizontal="center" vertical="center" wrapText="1"/>
    </xf>
    <xf numFmtId="175" fontId="98" fillId="65" borderId="43" xfId="2" applyNumberFormat="1" applyFont="1" applyFill="1" applyBorder="1" applyAlignment="1">
      <alignment horizontal="center" vertical="center" wrapText="1"/>
    </xf>
    <xf numFmtId="175" fontId="98" fillId="61" borderId="31" xfId="2" applyNumberFormat="1" applyFont="1" applyFill="1" applyBorder="1" applyAlignment="1">
      <alignment horizontal="center" vertical="center" wrapText="1"/>
    </xf>
    <xf numFmtId="175" fontId="98" fillId="61" borderId="3" xfId="2" applyNumberFormat="1" applyFont="1" applyFill="1" applyBorder="1" applyAlignment="1">
      <alignment horizontal="center" vertical="center" wrapText="1"/>
    </xf>
    <xf numFmtId="175" fontId="98" fillId="61" borderId="43" xfId="2" applyNumberFormat="1" applyFont="1" applyFill="1" applyBorder="1" applyAlignment="1">
      <alignment horizontal="center" vertical="center" wrapText="1"/>
    </xf>
    <xf numFmtId="175" fontId="98" fillId="66" borderId="3" xfId="2" applyNumberFormat="1" applyFont="1" applyFill="1" applyBorder="1" applyAlignment="1">
      <alignment horizontal="center" vertical="center" wrapText="1"/>
    </xf>
    <xf numFmtId="175" fontId="98" fillId="66" borderId="1" xfId="2" applyNumberFormat="1" applyFont="1" applyFill="1" applyBorder="1" applyAlignment="1">
      <alignment horizontal="center" vertical="center" wrapText="1"/>
    </xf>
    <xf numFmtId="175" fontId="98" fillId="68" borderId="31" xfId="2" applyNumberFormat="1" applyFont="1" applyFill="1" applyBorder="1" applyAlignment="1">
      <alignment horizontal="center" vertical="center" wrapText="1"/>
    </xf>
    <xf numFmtId="175" fontId="98" fillId="68" borderId="1" xfId="2" applyNumberFormat="1" applyFont="1" applyFill="1" applyBorder="1" applyAlignment="1">
      <alignment horizontal="center" vertical="center" wrapText="1"/>
    </xf>
    <xf numFmtId="175" fontId="98" fillId="68" borderId="6" xfId="2" applyNumberFormat="1" applyFont="1" applyFill="1" applyBorder="1" applyAlignment="1">
      <alignment horizontal="center" vertical="center" wrapText="1"/>
    </xf>
    <xf numFmtId="175" fontId="98" fillId="70" borderId="31" xfId="2" applyNumberFormat="1" applyFont="1" applyFill="1" applyBorder="1" applyAlignment="1">
      <alignment horizontal="center" vertical="center" wrapText="1"/>
    </xf>
    <xf numFmtId="175" fontId="98" fillId="70" borderId="6" xfId="2" applyNumberFormat="1" applyFont="1" applyFill="1" applyBorder="1" applyAlignment="1">
      <alignment horizontal="center" vertical="center" wrapText="1"/>
    </xf>
    <xf numFmtId="175" fontId="98" fillId="72" borderId="31" xfId="2" applyNumberFormat="1" applyFont="1" applyFill="1" applyBorder="1" applyAlignment="1">
      <alignment horizontal="center" vertical="center"/>
    </xf>
    <xf numFmtId="175" fontId="98" fillId="72" borderId="1" xfId="2" applyNumberFormat="1" applyFont="1" applyFill="1" applyBorder="1" applyAlignment="1">
      <alignment horizontal="center" vertical="center"/>
    </xf>
    <xf numFmtId="175" fontId="98" fillId="72" borderId="43" xfId="2" applyNumberFormat="1" applyFont="1" applyFill="1" applyBorder="1" applyAlignment="1">
      <alignment horizontal="center" vertical="center"/>
    </xf>
    <xf numFmtId="175" fontId="98" fillId="73" borderId="31" xfId="2" applyNumberFormat="1" applyFont="1" applyFill="1" applyBorder="1" applyAlignment="1">
      <alignment horizontal="center" vertical="center"/>
    </xf>
    <xf numFmtId="175" fontId="98" fillId="73" borderId="1" xfId="2" applyNumberFormat="1" applyFont="1" applyFill="1" applyBorder="1" applyAlignment="1">
      <alignment horizontal="center" vertical="center"/>
    </xf>
    <xf numFmtId="175" fontId="98" fillId="73" borderId="43" xfId="2" applyNumberFormat="1" applyFont="1" applyFill="1" applyBorder="1" applyAlignment="1">
      <alignment horizontal="center" vertical="center"/>
    </xf>
    <xf numFmtId="175" fontId="98" fillId="74" borderId="31" xfId="2" applyNumberFormat="1" applyFont="1" applyFill="1" applyBorder="1" applyAlignment="1">
      <alignment horizontal="center" vertical="center"/>
    </xf>
    <xf numFmtId="175" fontId="98" fillId="74" borderId="43" xfId="2" applyNumberFormat="1" applyFont="1" applyFill="1" applyBorder="1" applyAlignment="1">
      <alignment horizontal="center" vertical="center"/>
    </xf>
    <xf numFmtId="175" fontId="98" fillId="20" borderId="83" xfId="2" applyNumberFormat="1" applyFont="1" applyFill="1" applyBorder="1" applyAlignment="1">
      <alignment horizontal="center" vertical="center"/>
    </xf>
    <xf numFmtId="175" fontId="98" fillId="76" borderId="31" xfId="2" applyNumberFormat="1" applyFont="1" applyFill="1" applyBorder="1" applyAlignment="1">
      <alignment horizontal="center" vertical="center"/>
    </xf>
    <xf numFmtId="175" fontId="98" fillId="76" borderId="43" xfId="2" applyNumberFormat="1" applyFont="1" applyFill="1" applyBorder="1" applyAlignment="1">
      <alignment horizontal="center" vertical="center"/>
    </xf>
    <xf numFmtId="175" fontId="98" fillId="77" borderId="31" xfId="2" applyNumberFormat="1" applyFont="1" applyFill="1" applyBorder="1" applyAlignment="1">
      <alignment horizontal="center" vertical="center"/>
    </xf>
    <xf numFmtId="175" fontId="98" fillId="77" borderId="6" xfId="2" applyNumberFormat="1" applyFont="1" applyFill="1" applyBorder="1" applyAlignment="1">
      <alignment horizontal="center" vertical="center"/>
    </xf>
    <xf numFmtId="175" fontId="98" fillId="79" borderId="31" xfId="2" applyNumberFormat="1" applyFont="1" applyFill="1" applyBorder="1" applyAlignment="1">
      <alignment horizontal="center" vertical="center"/>
    </xf>
    <xf numFmtId="175" fontId="98" fillId="79" borderId="43" xfId="2" applyNumberFormat="1" applyFont="1" applyFill="1" applyBorder="1" applyAlignment="1">
      <alignment horizontal="center" vertical="center"/>
    </xf>
    <xf numFmtId="175" fontId="98" fillId="80" borderId="83" xfId="2" applyNumberFormat="1" applyFont="1" applyFill="1" applyBorder="1" applyAlignment="1">
      <alignment horizontal="center" vertical="center"/>
    </xf>
    <xf numFmtId="175" fontId="98" fillId="81" borderId="83" xfId="2" applyNumberFormat="1" applyFont="1" applyFill="1" applyBorder="1" applyAlignment="1">
      <alignment horizontal="center" vertical="center"/>
    </xf>
    <xf numFmtId="175" fontId="98" fillId="71" borderId="31" xfId="2" applyNumberFormat="1" applyFont="1" applyFill="1" applyBorder="1" applyAlignment="1">
      <alignment horizontal="center" vertical="center"/>
    </xf>
    <xf numFmtId="175" fontId="98" fillId="71" borderId="1" xfId="2" applyNumberFormat="1" applyFont="1" applyFill="1" applyBorder="1" applyAlignment="1">
      <alignment horizontal="center" vertical="center"/>
    </xf>
    <xf numFmtId="175" fontId="98" fillId="71" borderId="43" xfId="2" applyNumberFormat="1" applyFont="1" applyFill="1" applyBorder="1" applyAlignment="1">
      <alignment horizontal="center" vertical="center"/>
    </xf>
    <xf numFmtId="0" fontId="39" fillId="72" borderId="49" xfId="0" applyFont="1" applyFill="1" applyBorder="1" applyAlignment="1">
      <alignment horizontal="center" vertical="center" wrapText="1"/>
    </xf>
    <xf numFmtId="0" fontId="39" fillId="72" borderId="62" xfId="0" applyFont="1" applyFill="1" applyBorder="1" applyAlignment="1">
      <alignment horizontal="center" vertical="center" wrapText="1"/>
    </xf>
    <xf numFmtId="0" fontId="39" fillId="72" borderId="37" xfId="0" applyFont="1" applyFill="1" applyBorder="1" applyAlignment="1">
      <alignment horizontal="center" vertical="center" wrapText="1"/>
    </xf>
    <xf numFmtId="0" fontId="39" fillId="73" borderId="47" xfId="0" applyFont="1" applyFill="1" applyBorder="1" applyAlignment="1">
      <alignment horizontal="center" vertical="center" wrapText="1"/>
    </xf>
    <xf numFmtId="0" fontId="39" fillId="74" borderId="30" xfId="0" applyFont="1" applyFill="1" applyBorder="1" applyAlignment="1">
      <alignment horizontal="center" vertical="center" wrapText="1"/>
    </xf>
    <xf numFmtId="0" fontId="39" fillId="74" borderId="47" xfId="0" applyFont="1" applyFill="1" applyBorder="1" applyAlignment="1">
      <alignment horizontal="center" vertical="center" wrapText="1"/>
    </xf>
    <xf numFmtId="0" fontId="39" fillId="74" borderId="33" xfId="0" applyFont="1" applyFill="1" applyBorder="1" applyAlignment="1">
      <alignment horizontal="center" vertical="center" wrapText="1"/>
    </xf>
    <xf numFmtId="0" fontId="39" fillId="73" borderId="33" xfId="0" applyFont="1" applyFill="1" applyBorder="1" applyAlignment="1">
      <alignment horizontal="center" vertical="center" wrapText="1"/>
    </xf>
    <xf numFmtId="0" fontId="39" fillId="73" borderId="37" xfId="0" applyFont="1" applyFill="1" applyBorder="1" applyAlignment="1">
      <alignment horizontal="center" vertical="center" wrapText="1"/>
    </xf>
    <xf numFmtId="0" fontId="39" fillId="73" borderId="48" xfId="0" applyFont="1" applyFill="1" applyBorder="1" applyAlignment="1">
      <alignment horizontal="center" vertical="center" wrapText="1"/>
    </xf>
    <xf numFmtId="0" fontId="39" fillId="74" borderId="48" xfId="0" applyFont="1" applyFill="1" applyBorder="1" applyAlignment="1">
      <alignment horizontal="center" vertical="center" wrapText="1"/>
    </xf>
    <xf numFmtId="0" fontId="39" fillId="76" borderId="30" xfId="0" applyFont="1" applyFill="1" applyBorder="1" applyAlignment="1">
      <alignment horizontal="center" vertical="center" wrapText="1"/>
    </xf>
    <xf numFmtId="0" fontId="39" fillId="76" borderId="47" xfId="0" applyFont="1" applyFill="1" applyBorder="1" applyAlignment="1">
      <alignment horizontal="center" vertical="center" wrapText="1"/>
    </xf>
    <xf numFmtId="0" fontId="39" fillId="77" borderId="30" xfId="0" applyFont="1" applyFill="1" applyBorder="1" applyAlignment="1">
      <alignment horizontal="center" vertical="center" wrapText="1"/>
    </xf>
    <xf numFmtId="0" fontId="39" fillId="77" borderId="50" xfId="0" applyFont="1" applyFill="1" applyBorder="1" applyAlignment="1">
      <alignment horizontal="center" vertical="center" wrapText="1"/>
    </xf>
    <xf numFmtId="0" fontId="39" fillId="76" borderId="33" xfId="0" applyFont="1" applyFill="1" applyBorder="1" applyAlignment="1">
      <alignment horizontal="center" vertical="center"/>
    </xf>
    <xf numFmtId="0" fontId="39" fillId="77" borderId="33" xfId="0" applyFont="1" applyFill="1" applyBorder="1" applyAlignment="1">
      <alignment horizontal="center" vertical="center"/>
    </xf>
    <xf numFmtId="0" fontId="39" fillId="20" borderId="80" xfId="0" applyFont="1" applyFill="1" applyBorder="1" applyAlignment="1">
      <alignment horizontal="center" vertical="center" wrapText="1"/>
    </xf>
    <xf numFmtId="0" fontId="39" fillId="76" borderId="48" xfId="0" applyFont="1" applyFill="1" applyBorder="1" applyAlignment="1">
      <alignment horizontal="center" vertical="center" wrapText="1"/>
    </xf>
    <xf numFmtId="0" fontId="39" fillId="77" borderId="52" xfId="0" applyFont="1" applyFill="1" applyBorder="1" applyAlignment="1">
      <alignment horizontal="center" vertical="center" wrapText="1"/>
    </xf>
    <xf numFmtId="0" fontId="39" fillId="80" borderId="84" xfId="0" applyFont="1" applyFill="1" applyBorder="1" applyAlignment="1">
      <alignment horizontal="center" vertical="center" wrapText="1"/>
    </xf>
    <xf numFmtId="0" fontId="39" fillId="71" borderId="38" xfId="0" applyFont="1" applyFill="1" applyBorder="1" applyAlignment="1">
      <alignment horizontal="center" vertical="center" wrapText="1"/>
    </xf>
    <xf numFmtId="0" fontId="39" fillId="71" borderId="5" xfId="0" applyFont="1" applyFill="1" applyBorder="1" applyAlignment="1">
      <alignment horizontal="center" vertical="center" wrapText="1"/>
    </xf>
    <xf numFmtId="0" fontId="39" fillId="71" borderId="44" xfId="0" applyFont="1" applyFill="1" applyBorder="1" applyAlignment="1">
      <alignment horizontal="center" vertical="center" wrapText="1"/>
    </xf>
    <xf numFmtId="0" fontId="39" fillId="79" borderId="38" xfId="0" applyFont="1" applyFill="1" applyBorder="1" applyAlignment="1">
      <alignment horizontal="center" vertical="center" wrapText="1"/>
    </xf>
    <xf numFmtId="0" fontId="39" fillId="79" borderId="44" xfId="0" applyFont="1" applyFill="1" applyBorder="1" applyAlignment="1">
      <alignment horizontal="center" vertical="center"/>
    </xf>
    <xf numFmtId="0" fontId="39" fillId="81" borderId="84" xfId="0" applyFont="1" applyFill="1" applyBorder="1" applyAlignment="1">
      <alignment horizontal="center" vertical="center"/>
    </xf>
    <xf numFmtId="0" fontId="39" fillId="79" borderId="32" xfId="0" applyFont="1" applyFill="1" applyBorder="1" applyAlignment="1">
      <alignment horizontal="center" vertical="center"/>
    </xf>
    <xf numFmtId="0" fontId="39" fillId="79" borderId="46" xfId="0" applyFont="1" applyFill="1" applyBorder="1" applyAlignment="1">
      <alignment horizontal="center" vertical="center"/>
    </xf>
    <xf numFmtId="0" fontId="39" fillId="80" borderId="85" xfId="0" applyFont="1" applyFill="1" applyBorder="1" applyAlignment="1">
      <alignment horizontal="center" vertical="center"/>
    </xf>
    <xf numFmtId="0" fontId="39" fillId="81" borderId="85" xfId="0" applyFont="1" applyFill="1" applyBorder="1" applyAlignment="1">
      <alignment horizontal="center" vertical="center"/>
    </xf>
    <xf numFmtId="0" fontId="39" fillId="71" borderId="32" xfId="0" applyFont="1" applyFill="1" applyBorder="1" applyAlignment="1">
      <alignment horizontal="center" vertical="center"/>
    </xf>
    <xf numFmtId="0" fontId="39" fillId="71" borderId="4" xfId="0" applyFont="1" applyFill="1" applyBorder="1" applyAlignment="1">
      <alignment horizontal="center" vertical="center"/>
    </xf>
    <xf numFmtId="0" fontId="39" fillId="71" borderId="46" xfId="0" applyFont="1" applyFill="1" applyBorder="1" applyAlignment="1">
      <alignment horizontal="center" vertical="center"/>
    </xf>
    <xf numFmtId="0" fontId="39" fillId="81" borderId="83" xfId="0" applyFont="1" applyFill="1" applyBorder="1" applyAlignment="1">
      <alignment horizontal="center" vertical="center"/>
    </xf>
    <xf numFmtId="0" fontId="9" fillId="0" borderId="87" xfId="0" applyFont="1" applyBorder="1" applyAlignment="1">
      <alignment horizontal="center" vertical="center" wrapText="1"/>
    </xf>
    <xf numFmtId="10" fontId="12" fillId="0" borderId="87" xfId="0" applyNumberFormat="1" applyFont="1" applyBorder="1" applyAlignment="1">
      <alignment horizontal="left" vertical="center" wrapText="1"/>
    </xf>
    <xf numFmtId="0" fontId="12" fillId="0" borderId="87" xfId="0" applyFont="1" applyBorder="1" applyAlignment="1">
      <alignment vertical="center" wrapText="1"/>
    </xf>
    <xf numFmtId="0" fontId="12" fillId="0" borderId="87" xfId="0" applyFont="1" applyBorder="1" applyAlignment="1">
      <alignment horizontal="center" vertical="center" wrapText="1"/>
    </xf>
    <xf numFmtId="0" fontId="12" fillId="0" borderId="87" xfId="0" applyFont="1" applyBorder="1" applyAlignment="1">
      <alignment horizontal="left" vertical="center" wrapText="1"/>
    </xf>
    <xf numFmtId="10" fontId="47" fillId="2" borderId="18" xfId="0" applyNumberFormat="1" applyFont="1" applyFill="1" applyBorder="1" applyAlignment="1">
      <alignment horizontal="justify" vertical="center" wrapText="1"/>
    </xf>
    <xf numFmtId="10" fontId="46" fillId="2" borderId="20" xfId="0" applyNumberFormat="1" applyFont="1" applyFill="1" applyBorder="1" applyAlignment="1">
      <alignment horizontal="left" vertical="center" wrapText="1"/>
    </xf>
    <xf numFmtId="10" fontId="47" fillId="2" borderId="18" xfId="0" applyNumberFormat="1" applyFont="1" applyFill="1" applyBorder="1" applyAlignment="1">
      <alignment horizontal="left" vertical="center" wrapText="1"/>
    </xf>
    <xf numFmtId="10" fontId="47" fillId="2" borderId="18" xfId="0" applyNumberFormat="1" applyFont="1" applyFill="1" applyBorder="1" applyAlignment="1">
      <alignment horizontal="center" vertical="center" wrapText="1"/>
    </xf>
    <xf numFmtId="168" fontId="24" fillId="58" borderId="38" xfId="6" applyNumberFormat="1" applyFont="1" applyFill="1" applyBorder="1" applyAlignment="1" applyProtection="1">
      <alignment vertical="center" wrapText="1"/>
      <protection hidden="1"/>
    </xf>
    <xf numFmtId="168" fontId="24" fillId="58" borderId="5" xfId="6" applyNumberFormat="1" applyFont="1" applyFill="1" applyBorder="1" applyAlignment="1" applyProtection="1">
      <alignment vertical="center" wrapText="1"/>
      <protection hidden="1"/>
    </xf>
    <xf numFmtId="168" fontId="24" fillId="58" borderId="44" xfId="6" applyNumberFormat="1" applyFont="1" applyFill="1" applyBorder="1" applyAlignment="1" applyProtection="1">
      <alignment vertical="center" wrapText="1"/>
      <protection hidden="1"/>
    </xf>
    <xf numFmtId="168" fontId="24" fillId="61" borderId="124" xfId="6" applyNumberFormat="1" applyFont="1" applyFill="1" applyBorder="1" applyAlignment="1" applyProtection="1">
      <alignment vertical="center" wrapText="1"/>
      <protection hidden="1"/>
    </xf>
    <xf numFmtId="182" fontId="10" fillId="2" borderId="18" xfId="1" applyNumberFormat="1" applyFont="1" applyFill="1" applyBorder="1" applyAlignment="1" applyProtection="1">
      <alignment horizontal="center" vertical="center"/>
      <protection hidden="1"/>
    </xf>
    <xf numFmtId="0" fontId="39" fillId="72" borderId="34" xfId="0" applyFont="1" applyFill="1" applyBorder="1" applyAlignment="1">
      <alignment horizontal="center" vertical="center" wrapText="1"/>
    </xf>
    <xf numFmtId="0" fontId="39" fillId="72" borderId="64" xfId="0" applyFont="1" applyFill="1" applyBorder="1" applyAlignment="1">
      <alignment horizontal="center" vertical="center" wrapText="1"/>
    </xf>
    <xf numFmtId="0" fontId="39" fillId="72" borderId="65" xfId="0" applyFont="1" applyFill="1" applyBorder="1" applyAlignment="1">
      <alignment horizontal="center" vertical="center" wrapText="1"/>
    </xf>
    <xf numFmtId="0" fontId="39" fillId="73" borderId="63" xfId="0" applyFont="1" applyFill="1" applyBorder="1" applyAlignment="1">
      <alignment horizontal="center" vertical="center" wrapText="1"/>
    </xf>
    <xf numFmtId="0" fontId="39" fillId="73" borderId="64" xfId="0" applyFont="1" applyFill="1" applyBorder="1" applyAlignment="1">
      <alignment horizontal="center" vertical="center" wrapText="1"/>
    </xf>
    <xf numFmtId="0" fontId="39" fillId="73" borderId="65" xfId="0" applyFont="1" applyFill="1" applyBorder="1" applyAlignment="1">
      <alignment horizontal="center" vertical="center" wrapText="1"/>
    </xf>
    <xf numFmtId="0" fontId="39" fillId="74" borderId="63" xfId="0" applyFont="1" applyFill="1" applyBorder="1" applyAlignment="1">
      <alignment horizontal="center" vertical="center" wrapText="1"/>
    </xf>
    <xf numFmtId="0" fontId="39" fillId="74" borderId="65" xfId="0" applyFont="1" applyFill="1" applyBorder="1" applyAlignment="1">
      <alignment horizontal="center" vertical="center" wrapText="1"/>
    </xf>
    <xf numFmtId="0" fontId="39" fillId="20" borderId="86" xfId="0" applyFont="1" applyFill="1" applyBorder="1" applyAlignment="1">
      <alignment horizontal="center" vertical="center" wrapText="1"/>
    </xf>
    <xf numFmtId="0" fontId="39" fillId="76" borderId="63" xfId="0" applyFont="1" applyFill="1" applyBorder="1" applyAlignment="1">
      <alignment horizontal="center" vertical="center" wrapText="1"/>
    </xf>
    <xf numFmtId="0" fontId="39" fillId="76" borderId="65" xfId="0" applyFont="1" applyFill="1" applyBorder="1" applyAlignment="1">
      <alignment horizontal="center" vertical="center" wrapText="1"/>
    </xf>
    <xf numFmtId="0" fontId="39" fillId="77" borderId="63" xfId="0" applyFont="1" applyFill="1" applyBorder="1" applyAlignment="1">
      <alignment horizontal="center" vertical="center" wrapText="1"/>
    </xf>
    <xf numFmtId="0" fontId="39" fillId="77" borderId="82" xfId="0" applyFont="1" applyFill="1" applyBorder="1" applyAlignment="1">
      <alignment horizontal="center" vertical="center" wrapText="1"/>
    </xf>
    <xf numFmtId="0" fontId="39" fillId="79" borderId="77" xfId="0" applyFont="1" applyFill="1" applyBorder="1" applyAlignment="1">
      <alignment horizontal="center" vertical="center" wrapText="1"/>
    </xf>
    <xf numFmtId="0" fontId="39" fillId="79" borderId="78" xfId="0" applyFont="1" applyFill="1" applyBorder="1" applyAlignment="1">
      <alignment horizontal="center" vertical="center"/>
    </xf>
    <xf numFmtId="0" fontId="39" fillId="80" borderId="215" xfId="0" applyFont="1" applyFill="1" applyBorder="1" applyAlignment="1">
      <alignment horizontal="center" vertical="center" wrapText="1"/>
    </xf>
    <xf numFmtId="0" fontId="39" fillId="81" borderId="215" xfId="0" applyFont="1" applyFill="1" applyBorder="1" applyAlignment="1">
      <alignment horizontal="center" vertical="center"/>
    </xf>
    <xf numFmtId="0" fontId="39" fillId="71" borderId="77" xfId="0" applyFont="1" applyFill="1" applyBorder="1" applyAlignment="1">
      <alignment horizontal="center" vertical="center" wrapText="1"/>
    </xf>
    <xf numFmtId="0" fontId="39" fillId="71" borderId="10" xfId="0" applyFont="1" applyFill="1" applyBorder="1" applyAlignment="1">
      <alignment horizontal="center" vertical="center" wrapText="1"/>
    </xf>
    <xf numFmtId="0" fontId="39" fillId="71" borderId="78" xfId="0" applyFont="1" applyFill="1" applyBorder="1" applyAlignment="1">
      <alignment horizontal="center" vertical="center" wrapText="1"/>
    </xf>
    <xf numFmtId="175" fontId="39" fillId="79" borderId="135" xfId="2" applyNumberFormat="1" applyFont="1" applyFill="1" applyBorder="1" applyAlignment="1">
      <alignment horizontal="center" vertical="center"/>
    </xf>
    <xf numFmtId="175" fontId="39" fillId="81" borderId="216" xfId="2" applyNumberFormat="1" applyFont="1" applyFill="1" applyBorder="1" applyAlignment="1">
      <alignment horizontal="center" vertical="center"/>
    </xf>
    <xf numFmtId="175" fontId="39" fillId="68" borderId="40" xfId="26" applyNumberFormat="1" applyFont="1" applyFill="1" applyBorder="1" applyAlignment="1">
      <alignment horizontal="center" vertical="center" wrapText="1"/>
    </xf>
    <xf numFmtId="175" fontId="39" fillId="68" borderId="204" xfId="26" applyNumberFormat="1" applyFont="1" applyFill="1" applyBorder="1" applyAlignment="1">
      <alignment horizontal="center" vertical="center" wrapText="1"/>
    </xf>
    <xf numFmtId="175" fontId="39" fillId="68" borderId="217" xfId="26" applyNumberFormat="1" applyFont="1" applyFill="1" applyBorder="1" applyAlignment="1">
      <alignment horizontal="center" vertical="center" wrapText="1"/>
    </xf>
    <xf numFmtId="175" fontId="39" fillId="70" borderId="218" xfId="26" applyNumberFormat="1" applyFont="1" applyFill="1" applyBorder="1" applyAlignment="1">
      <alignment horizontal="center" vertical="center" wrapText="1"/>
    </xf>
    <xf numFmtId="175" fontId="39" fillId="70" borderId="219" xfId="26" applyNumberFormat="1" applyFont="1" applyFill="1" applyBorder="1" applyAlignment="1">
      <alignment horizontal="center" vertical="center" wrapText="1"/>
    </xf>
    <xf numFmtId="0" fontId="39" fillId="72" borderId="205" xfId="0" applyFont="1" applyFill="1" applyBorder="1" applyAlignment="1">
      <alignment horizontal="center" vertical="center" wrapText="1"/>
    </xf>
    <xf numFmtId="0" fontId="39" fillId="72" borderId="214" xfId="0" applyFont="1" applyFill="1" applyBorder="1" applyAlignment="1">
      <alignment horizontal="center" vertical="center" wrapText="1"/>
    </xf>
    <xf numFmtId="0" fontId="39" fillId="73" borderId="204" xfId="0" applyFont="1" applyFill="1" applyBorder="1" applyAlignment="1">
      <alignment horizontal="center" vertical="center" wrapText="1"/>
    </xf>
    <xf numFmtId="0" fontId="39" fillId="73" borderId="214" xfId="0" applyFont="1" applyFill="1" applyBorder="1" applyAlignment="1">
      <alignment horizontal="center" vertical="center" wrapText="1"/>
    </xf>
    <xf numFmtId="0" fontId="39" fillId="73" borderId="206" xfId="0" applyFont="1" applyFill="1" applyBorder="1" applyAlignment="1">
      <alignment horizontal="center" vertical="center" wrapText="1"/>
    </xf>
    <xf numFmtId="0" fontId="39" fillId="74" borderId="204" xfId="0" applyFont="1" applyFill="1" applyBorder="1" applyAlignment="1">
      <alignment horizontal="center" vertical="center" wrapText="1"/>
    </xf>
    <xf numFmtId="0" fontId="39" fillId="74" borderId="206" xfId="0" applyFont="1" applyFill="1" applyBorder="1" applyAlignment="1">
      <alignment horizontal="center" vertical="center" wrapText="1"/>
    </xf>
    <xf numFmtId="0" fontId="39" fillId="20" borderId="213" xfId="0" applyFont="1" applyFill="1" applyBorder="1" applyAlignment="1">
      <alignment horizontal="center" vertical="center" wrapText="1"/>
    </xf>
    <xf numFmtId="0" fontId="39" fillId="76" borderId="204" xfId="0" applyFont="1" applyFill="1" applyBorder="1" applyAlignment="1">
      <alignment horizontal="center" vertical="center"/>
    </xf>
    <xf numFmtId="0" fontId="39" fillId="76" borderId="206" xfId="0" applyFont="1" applyFill="1" applyBorder="1" applyAlignment="1">
      <alignment horizontal="center" vertical="center" wrapText="1"/>
    </xf>
    <xf numFmtId="0" fontId="39" fillId="77" borderId="204" xfId="0" applyFont="1" applyFill="1" applyBorder="1" applyAlignment="1">
      <alignment horizontal="center" vertical="center"/>
    </xf>
    <xf numFmtId="0" fontId="39" fillId="77" borderId="217" xfId="0" applyFont="1" applyFill="1" applyBorder="1" applyAlignment="1">
      <alignment horizontal="center" vertical="center" wrapText="1"/>
    </xf>
    <xf numFmtId="0" fontId="39" fillId="79" borderId="204" xfId="0" applyFont="1" applyFill="1" applyBorder="1" applyAlignment="1">
      <alignment horizontal="center" vertical="center"/>
    </xf>
    <xf numFmtId="0" fontId="39" fillId="79" borderId="206" xfId="0" applyFont="1" applyFill="1" applyBorder="1" applyAlignment="1">
      <alignment horizontal="center" vertical="center"/>
    </xf>
    <xf numFmtId="0" fontId="39" fillId="80" borderId="213" xfId="0" applyFont="1" applyFill="1" applyBorder="1" applyAlignment="1">
      <alignment horizontal="center" vertical="center"/>
    </xf>
    <xf numFmtId="0" fontId="39" fillId="81" borderId="213" xfId="0" applyFont="1" applyFill="1" applyBorder="1" applyAlignment="1">
      <alignment horizontal="center" vertical="center"/>
    </xf>
    <xf numFmtId="0" fontId="39" fillId="71" borderId="204" xfId="0" applyFont="1" applyFill="1" applyBorder="1" applyAlignment="1">
      <alignment horizontal="center" vertical="center"/>
    </xf>
    <xf numFmtId="0" fontId="39" fillId="71" borderId="214" xfId="0" applyFont="1" applyFill="1" applyBorder="1" applyAlignment="1">
      <alignment horizontal="center" vertical="center"/>
    </xf>
    <xf numFmtId="0" fontId="39" fillId="71" borderId="206" xfId="0" applyFont="1" applyFill="1" applyBorder="1" applyAlignment="1">
      <alignment horizontal="center" vertical="center"/>
    </xf>
    <xf numFmtId="175" fontId="98" fillId="61" borderId="38" xfId="2" applyNumberFormat="1" applyFont="1" applyFill="1" applyBorder="1" applyAlignment="1">
      <alignment horizontal="center" vertical="center" wrapText="1"/>
    </xf>
    <xf numFmtId="175" fontId="98" fillId="61" borderId="14" xfId="2" applyNumberFormat="1" applyFont="1" applyFill="1" applyBorder="1" applyAlignment="1">
      <alignment horizontal="center" vertical="center" wrapText="1"/>
    </xf>
    <xf numFmtId="175" fontId="98" fillId="61" borderId="44" xfId="2" applyNumberFormat="1" applyFont="1" applyFill="1" applyBorder="1" applyAlignment="1">
      <alignment horizontal="center" vertical="center" wrapText="1"/>
    </xf>
    <xf numFmtId="175" fontId="98" fillId="67" borderId="31" xfId="2" applyNumberFormat="1" applyFont="1" applyFill="1" applyBorder="1" applyAlignment="1">
      <alignment horizontal="center" vertical="center" wrapText="1"/>
    </xf>
    <xf numFmtId="175" fontId="98" fillId="67" borderId="1" xfId="2" applyNumberFormat="1" applyFont="1" applyFill="1" applyBorder="1" applyAlignment="1">
      <alignment horizontal="center" vertical="center" wrapText="1"/>
    </xf>
    <xf numFmtId="175" fontId="98" fillId="67" borderId="43" xfId="2" applyNumberFormat="1" applyFont="1" applyFill="1" applyBorder="1" applyAlignment="1">
      <alignment horizontal="center" vertical="center" wrapText="1"/>
    </xf>
    <xf numFmtId="175" fontId="98" fillId="70" borderId="118" xfId="2" applyNumberFormat="1" applyFont="1" applyFill="1" applyBorder="1" applyAlignment="1">
      <alignment horizontal="center" vertical="center" wrapText="1"/>
    </xf>
    <xf numFmtId="175" fontId="98" fillId="70" borderId="144" xfId="2" applyNumberFormat="1" applyFont="1" applyFill="1" applyBorder="1" applyAlignment="1">
      <alignment horizontal="center" vertical="center" wrapText="1"/>
    </xf>
    <xf numFmtId="175" fontId="98" fillId="20" borderId="167" xfId="2" applyNumberFormat="1" applyFont="1" applyFill="1" applyBorder="1" applyAlignment="1">
      <alignment horizontal="center" vertical="center"/>
    </xf>
    <xf numFmtId="175" fontId="98" fillId="80" borderId="80" xfId="2" applyNumberFormat="1" applyFont="1" applyFill="1" applyBorder="1" applyAlignment="1">
      <alignment horizontal="center" vertical="center"/>
    </xf>
    <xf numFmtId="175" fontId="98" fillId="81" borderId="80" xfId="2" applyNumberFormat="1" applyFont="1" applyFill="1" applyBorder="1" applyAlignment="1">
      <alignment horizontal="center" vertical="center"/>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0" fillId="0" borderId="87" xfId="0" applyBorder="1" applyAlignment="1">
      <alignment horizontal="center" vertical="center" wrapText="1"/>
    </xf>
    <xf numFmtId="0" fontId="0" fillId="0" borderId="87" xfId="0" applyBorder="1" applyAlignment="1">
      <alignment horizontal="center" vertical="center"/>
    </xf>
    <xf numFmtId="9" fontId="18" fillId="0" borderId="87" xfId="0" applyNumberFormat="1" applyFont="1" applyBorder="1" applyAlignment="1">
      <alignment horizontal="center" vertical="center" textRotation="90" wrapText="1"/>
    </xf>
    <xf numFmtId="0" fontId="3" fillId="2" borderId="0" xfId="0" applyFont="1" applyFill="1" applyAlignment="1" applyProtection="1">
      <alignment vertical="center"/>
    </xf>
    <xf numFmtId="0" fontId="14" fillId="2" borderId="0" xfId="0" applyFont="1" applyFill="1" applyAlignment="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horizontal="left" vertical="center"/>
    </xf>
    <xf numFmtId="0" fontId="2" fillId="2" borderId="0" xfId="0" applyFont="1" applyFill="1" applyAlignment="1" applyProtection="1">
      <alignment vertical="center"/>
    </xf>
    <xf numFmtId="0" fontId="9" fillId="2" borderId="0" xfId="0" applyFont="1" applyFill="1" applyAlignment="1" applyProtection="1">
      <alignment horizontal="center" vertical="center"/>
    </xf>
    <xf numFmtId="0" fontId="0" fillId="0" borderId="0" xfId="0" applyAlignment="1" applyProtection="1">
      <alignment vertical="center"/>
    </xf>
    <xf numFmtId="167" fontId="42" fillId="2" borderId="0" xfId="0" applyNumberFormat="1" applyFont="1" applyFill="1" applyAlignment="1" applyProtection="1">
      <alignment horizontal="center" vertical="center"/>
    </xf>
    <xf numFmtId="167" fontId="9" fillId="2" borderId="0" xfId="0" applyNumberFormat="1" applyFont="1" applyFill="1" applyAlignment="1" applyProtection="1">
      <alignment horizontal="center" vertical="center"/>
    </xf>
    <xf numFmtId="0" fontId="29" fillId="2" borderId="0" xfId="0" applyFont="1" applyFill="1" applyAlignment="1" applyProtection="1">
      <alignment vertical="center"/>
    </xf>
    <xf numFmtId="9" fontId="29" fillId="2" borderId="0" xfId="2" applyFont="1" applyFill="1" applyBorder="1" applyAlignment="1" applyProtection="1">
      <alignment vertical="center"/>
    </xf>
    <xf numFmtId="0" fontId="27" fillId="2" borderId="0" xfId="0" applyFont="1" applyFill="1" applyAlignment="1" applyProtection="1">
      <alignment vertical="center"/>
    </xf>
    <xf numFmtId="0" fontId="23" fillId="7" borderId="1" xfId="0" applyFont="1" applyFill="1" applyBorder="1" applyAlignment="1" applyProtection="1">
      <alignment horizontal="center" vertical="center" wrapText="1"/>
    </xf>
    <xf numFmtId="167" fontId="24" fillId="4" borderId="1" xfId="1" applyNumberFormat="1" applyFont="1" applyFill="1" applyBorder="1" applyAlignment="1" applyProtection="1">
      <alignment vertical="center" wrapText="1"/>
    </xf>
    <xf numFmtId="10" fontId="24" fillId="8" borderId="1" xfId="2" applyNumberFormat="1" applyFont="1" applyFill="1" applyBorder="1" applyAlignment="1" applyProtection="1">
      <alignment horizontal="center" vertical="center" wrapText="1"/>
    </xf>
    <xf numFmtId="0" fontId="0" fillId="0" borderId="1" xfId="0" applyBorder="1" applyAlignment="1" applyProtection="1">
      <alignment vertical="top"/>
    </xf>
    <xf numFmtId="3" fontId="0" fillId="0" borderId="1" xfId="0" applyNumberFormat="1" applyBorder="1" applyAlignment="1" applyProtection="1">
      <alignment horizontal="right" vertical="top"/>
    </xf>
    <xf numFmtId="0" fontId="24" fillId="0" borderId="1" xfId="0" applyFont="1" applyBorder="1" applyAlignment="1" applyProtection="1">
      <alignment horizontal="center" vertical="center" wrapText="1"/>
    </xf>
    <xf numFmtId="0" fontId="27" fillId="0" borderId="0" xfId="0" applyFont="1" applyAlignment="1" applyProtection="1">
      <alignment vertical="center"/>
    </xf>
    <xf numFmtId="0" fontId="3" fillId="0" borderId="0" xfId="0" applyFont="1" applyAlignment="1" applyProtection="1">
      <alignment vertical="center"/>
    </xf>
    <xf numFmtId="0" fontId="54" fillId="0" borderId="1" xfId="0" applyFont="1" applyBorder="1" applyAlignment="1" applyProtection="1">
      <alignment horizontal="center" vertical="center"/>
    </xf>
    <xf numFmtId="167" fontId="23" fillId="7" borderId="1" xfId="0" applyNumberFormat="1" applyFont="1" applyFill="1" applyBorder="1" applyAlignment="1" applyProtection="1">
      <alignment horizontal="center" vertical="center" wrapText="1"/>
    </xf>
    <xf numFmtId="167" fontId="23" fillId="7" borderId="1" xfId="1" applyNumberFormat="1" applyFont="1" applyFill="1" applyBorder="1" applyAlignment="1" applyProtection="1">
      <alignment vertical="center" wrapText="1"/>
    </xf>
    <xf numFmtId="0" fontId="23" fillId="0" borderId="1" xfId="0" applyFont="1" applyBorder="1" applyAlignment="1" applyProtection="1">
      <alignment horizontal="center" vertical="center" wrapText="1"/>
    </xf>
    <xf numFmtId="0" fontId="97" fillId="0" borderId="209" xfId="0" applyFont="1" applyBorder="1" applyAlignment="1" applyProtection="1">
      <alignment horizontal="left"/>
    </xf>
    <xf numFmtId="164" fontId="97" fillId="0" borderId="209" xfId="1" applyFont="1" applyBorder="1" applyAlignment="1" applyProtection="1">
      <alignment horizontal="left"/>
    </xf>
    <xf numFmtId="0" fontId="23" fillId="0" borderId="4"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5" xfId="0" applyFont="1" applyBorder="1" applyAlignment="1" applyProtection="1">
      <alignment horizontal="center" vertical="center"/>
    </xf>
    <xf numFmtId="43" fontId="23" fillId="7" borderId="1" xfId="3" applyFont="1" applyFill="1" applyBorder="1" applyAlignment="1" applyProtection="1">
      <alignment horizontal="center" vertical="center" wrapText="1"/>
    </xf>
    <xf numFmtId="180" fontId="24" fillId="0" borderId="1" xfId="0" applyNumberFormat="1" applyFont="1" applyBorder="1" applyAlignment="1" applyProtection="1">
      <alignment horizontal="center" vertical="center" wrapText="1"/>
    </xf>
    <xf numFmtId="10" fontId="24" fillId="0" borderId="1" xfId="2" applyNumberFormat="1" applyFont="1" applyFill="1" applyBorder="1" applyAlignment="1" applyProtection="1">
      <alignment horizontal="center" vertical="center"/>
    </xf>
    <xf numFmtId="167" fontId="24" fillId="0" borderId="1" xfId="0" applyNumberFormat="1" applyFont="1" applyBorder="1" applyAlignment="1" applyProtection="1">
      <alignment vertical="center"/>
    </xf>
    <xf numFmtId="0" fontId="23" fillId="8" borderId="1" xfId="0" applyFont="1" applyFill="1" applyBorder="1" applyAlignment="1" applyProtection="1">
      <alignment horizontal="center" vertical="center" wrapText="1"/>
    </xf>
    <xf numFmtId="174" fontId="23" fillId="8" borderId="1" xfId="1" applyNumberFormat="1" applyFont="1" applyFill="1" applyBorder="1" applyAlignment="1" applyProtection="1">
      <alignment horizontal="center" vertical="center" wrapText="1"/>
    </xf>
    <xf numFmtId="10" fontId="23" fillId="8" borderId="1" xfId="2" applyNumberFormat="1" applyFont="1" applyFill="1" applyBorder="1" applyAlignment="1" applyProtection="1">
      <alignment horizontal="center" vertical="center" wrapText="1"/>
    </xf>
    <xf numFmtId="167" fontId="23" fillId="8" borderId="1" xfId="1" applyNumberFormat="1" applyFont="1" applyFill="1" applyBorder="1" applyAlignment="1" applyProtection="1">
      <alignment vertical="center" wrapText="1"/>
    </xf>
    <xf numFmtId="0" fontId="31" fillId="2" borderId="0" xfId="0" applyFont="1" applyFill="1" applyAlignment="1" applyProtection="1">
      <alignment vertical="center"/>
    </xf>
    <xf numFmtId="167" fontId="3" fillId="2" borderId="0" xfId="0" applyNumberFormat="1" applyFont="1" applyFill="1" applyAlignment="1" applyProtection="1">
      <alignment vertical="center"/>
    </xf>
    <xf numFmtId="10" fontId="3" fillId="2" borderId="0" xfId="2" applyNumberFormat="1" applyFont="1" applyFill="1" applyAlignment="1" applyProtection="1">
      <alignment vertical="center"/>
    </xf>
    <xf numFmtId="0" fontId="17" fillId="6" borderId="0" xfId="0" applyFont="1" applyFill="1" applyAlignment="1">
      <alignment horizontal="left" vertical="center" wrapText="1"/>
    </xf>
    <xf numFmtId="0" fontId="61" fillId="5" borderId="0" xfId="0" applyFont="1" applyFill="1" applyAlignment="1">
      <alignment horizontal="center" vertical="center" wrapText="1"/>
    </xf>
    <xf numFmtId="0" fontId="13" fillId="6" borderId="0" xfId="0" applyFont="1" applyFill="1" applyAlignment="1">
      <alignment horizontal="center" vertical="center" wrapText="1"/>
    </xf>
    <xf numFmtId="0" fontId="36" fillId="6"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25" fillId="2" borderId="1"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0" xfId="0" applyFont="1" applyFill="1" applyBorder="1" applyAlignment="1">
      <alignment horizontal="center" vertical="center"/>
    </xf>
    <xf numFmtId="0" fontId="7" fillId="2" borderId="1" xfId="0" applyFont="1" applyFill="1" applyBorder="1" applyAlignment="1">
      <alignment horizontal="center" vertical="center"/>
    </xf>
    <xf numFmtId="0" fontId="3" fillId="2" borderId="6"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172" fontId="32" fillId="60" borderId="31" xfId="5" applyNumberFormat="1" applyFont="1" applyFill="1" applyBorder="1" applyAlignment="1" applyProtection="1">
      <alignment vertical="center" wrapText="1"/>
      <protection hidden="1"/>
    </xf>
    <xf numFmtId="172" fontId="32" fillId="60" borderId="1" xfId="5" applyNumberFormat="1" applyFont="1" applyFill="1" applyBorder="1" applyAlignment="1" applyProtection="1">
      <alignment vertical="center" wrapText="1"/>
      <protection hidden="1"/>
    </xf>
    <xf numFmtId="172" fontId="32" fillId="60" borderId="43" xfId="5" applyNumberFormat="1" applyFont="1" applyFill="1" applyBorder="1" applyAlignment="1" applyProtection="1">
      <alignment vertical="center" wrapText="1"/>
      <protection hidden="1"/>
    </xf>
    <xf numFmtId="168" fontId="23" fillId="60" borderId="163" xfId="6" applyNumberFormat="1" applyFont="1" applyFill="1" applyBorder="1" applyAlignment="1" applyProtection="1">
      <alignment horizontal="center" vertical="center" wrapText="1"/>
      <protection hidden="1"/>
    </xf>
    <xf numFmtId="168" fontId="23" fillId="60" borderId="121" xfId="6" applyNumberFormat="1" applyFont="1" applyFill="1" applyBorder="1" applyAlignment="1" applyProtection="1">
      <alignment horizontal="center" vertical="center" wrapText="1"/>
      <protection hidden="1"/>
    </xf>
    <xf numFmtId="168" fontId="23" fillId="60" borderId="162" xfId="6" applyNumberFormat="1" applyFont="1" applyFill="1" applyBorder="1" applyAlignment="1" applyProtection="1">
      <alignment horizontal="center" vertical="center" wrapText="1"/>
      <protection hidden="1"/>
    </xf>
    <xf numFmtId="0" fontId="31" fillId="60" borderId="63" xfId="0" applyFont="1" applyFill="1" applyBorder="1" applyAlignment="1" applyProtection="1">
      <alignment horizontal="left" vertical="center" wrapText="1"/>
      <protection hidden="1"/>
    </xf>
    <xf numFmtId="0" fontId="31" fillId="60" borderId="64" xfId="0" applyFont="1" applyFill="1" applyBorder="1" applyAlignment="1" applyProtection="1">
      <alignment horizontal="left" vertical="center" wrapText="1"/>
      <protection hidden="1"/>
    </xf>
    <xf numFmtId="0" fontId="31" fillId="60" borderId="65" xfId="0" applyFont="1" applyFill="1" applyBorder="1" applyAlignment="1" applyProtection="1">
      <alignment horizontal="left" vertical="center" wrapText="1"/>
      <protection hidden="1"/>
    </xf>
    <xf numFmtId="0" fontId="31" fillId="60" borderId="63" xfId="0" applyFont="1" applyFill="1" applyBorder="1" applyAlignment="1" applyProtection="1">
      <alignment horizontal="center" vertical="center"/>
      <protection hidden="1"/>
    </xf>
    <xf numFmtId="0" fontId="31" fillId="60" borderId="64" xfId="0" applyFont="1" applyFill="1" applyBorder="1" applyAlignment="1" applyProtection="1">
      <alignment horizontal="center" vertical="center"/>
      <protection hidden="1"/>
    </xf>
    <xf numFmtId="0" fontId="31" fillId="60" borderId="65" xfId="0" applyFont="1" applyFill="1" applyBorder="1" applyAlignment="1" applyProtection="1">
      <alignment horizontal="center" vertical="center"/>
      <protection hidden="1"/>
    </xf>
    <xf numFmtId="0" fontId="24" fillId="60" borderId="30" xfId="6" applyFont="1" applyFill="1" applyBorder="1" applyAlignment="1" applyProtection="1">
      <alignment horizontal="center" vertical="center" wrapText="1"/>
      <protection hidden="1"/>
    </xf>
    <xf numFmtId="0" fontId="24" fillId="60" borderId="36" xfId="6" applyFont="1" applyFill="1" applyBorder="1" applyAlignment="1" applyProtection="1">
      <alignment horizontal="center" vertical="center" wrapText="1"/>
      <protection hidden="1"/>
    </xf>
    <xf numFmtId="0" fontId="24" fillId="60" borderId="47" xfId="6" applyFont="1" applyFill="1" applyBorder="1" applyAlignment="1" applyProtection="1">
      <alignment horizontal="center" vertical="center" wrapText="1"/>
      <protection hidden="1"/>
    </xf>
    <xf numFmtId="168" fontId="23" fillId="60" borderId="200" xfId="6" applyNumberFormat="1" applyFont="1" applyFill="1" applyBorder="1" applyAlignment="1" applyProtection="1">
      <alignment vertical="center" wrapText="1"/>
      <protection hidden="1"/>
    </xf>
    <xf numFmtId="168" fontId="23" fillId="60" borderId="201" xfId="6" applyNumberFormat="1" applyFont="1" applyFill="1" applyBorder="1" applyAlignment="1" applyProtection="1">
      <alignment vertical="center" wrapText="1"/>
      <protection hidden="1"/>
    </xf>
    <xf numFmtId="168" fontId="23" fillId="60" borderId="202" xfId="6" applyNumberFormat="1" applyFont="1" applyFill="1" applyBorder="1" applyAlignment="1" applyProtection="1">
      <alignment vertical="center" wrapText="1"/>
      <protection hidden="1"/>
    </xf>
    <xf numFmtId="0" fontId="24" fillId="60" borderId="30" xfId="6" applyFont="1" applyFill="1" applyBorder="1" applyAlignment="1" applyProtection="1">
      <alignment vertical="center" wrapText="1"/>
      <protection hidden="1"/>
    </xf>
    <xf numFmtId="0" fontId="24" fillId="60" borderId="36" xfId="6" applyFont="1" applyFill="1" applyBorder="1" applyAlignment="1" applyProtection="1">
      <alignment vertical="center" wrapText="1"/>
      <protection hidden="1"/>
    </xf>
    <xf numFmtId="0" fontId="24" fillId="60" borderId="47" xfId="6" applyFont="1" applyFill="1" applyBorder="1" applyAlignment="1" applyProtection="1">
      <alignment vertical="center" wrapText="1"/>
      <protection hidden="1"/>
    </xf>
    <xf numFmtId="176" fontId="23" fillId="60" borderId="163" xfId="6" applyNumberFormat="1" applyFont="1" applyFill="1" applyBorder="1" applyAlignment="1" applyProtection="1">
      <alignment vertical="center" wrapText="1"/>
      <protection hidden="1"/>
    </xf>
    <xf numFmtId="176" fontId="23" fillId="60" borderId="121" xfId="6" applyNumberFormat="1" applyFont="1" applyFill="1" applyBorder="1" applyAlignment="1" applyProtection="1">
      <alignment vertical="center" wrapText="1"/>
      <protection hidden="1"/>
    </xf>
    <xf numFmtId="176" fontId="23" fillId="60" borderId="162" xfId="6" applyNumberFormat="1" applyFont="1" applyFill="1" applyBorder="1" applyAlignment="1" applyProtection="1">
      <alignment vertical="center" wrapText="1"/>
      <protection hidden="1"/>
    </xf>
    <xf numFmtId="172" fontId="32" fillId="0" borderId="27" xfId="5" applyNumberFormat="1" applyFont="1" applyFill="1" applyBorder="1" applyAlignment="1" applyProtection="1">
      <alignment vertical="center" wrapText="1"/>
      <protection hidden="1"/>
    </xf>
    <xf numFmtId="172" fontId="32" fillId="0" borderId="18" xfId="5" applyNumberFormat="1" applyFont="1" applyFill="1" applyBorder="1" applyAlignment="1" applyProtection="1">
      <alignment vertical="center" wrapText="1"/>
      <protection hidden="1"/>
    </xf>
    <xf numFmtId="172" fontId="32" fillId="0" borderId="26" xfId="5" applyNumberFormat="1" applyFont="1" applyFill="1" applyBorder="1" applyAlignment="1" applyProtection="1">
      <alignment vertical="center" wrapText="1"/>
      <protection hidden="1"/>
    </xf>
    <xf numFmtId="168" fontId="23" fillId="0" borderId="198" xfId="6" applyNumberFormat="1" applyFont="1" applyBorder="1" applyAlignment="1" applyProtection="1">
      <alignment horizontal="center" vertical="center" wrapText="1"/>
      <protection hidden="1"/>
    </xf>
    <xf numFmtId="0" fontId="31" fillId="0" borderId="3" xfId="0" applyFont="1" applyBorder="1" applyAlignment="1" applyProtection="1">
      <alignment horizontal="left" vertical="center" wrapText="1"/>
      <protection hidden="1"/>
    </xf>
    <xf numFmtId="0" fontId="31" fillId="0" borderId="1" xfId="0" applyFont="1" applyBorder="1" applyAlignment="1" applyProtection="1">
      <alignment horizontal="left" vertical="center" wrapText="1"/>
      <protection hidden="1"/>
    </xf>
    <xf numFmtId="0" fontId="31" fillId="0" borderId="3"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0" fontId="24" fillId="0" borderId="3" xfId="6" applyFont="1" applyBorder="1" applyAlignment="1" applyProtection="1">
      <alignment vertical="center" wrapText="1"/>
      <protection hidden="1"/>
    </xf>
    <xf numFmtId="0" fontId="24" fillId="0" borderId="1" xfId="6" applyFont="1" applyBorder="1" applyAlignment="1" applyProtection="1">
      <alignment vertical="center" wrapText="1"/>
      <protection hidden="1"/>
    </xf>
    <xf numFmtId="0" fontId="24" fillId="0" borderId="3" xfId="6" applyFont="1" applyBorder="1" applyAlignment="1" applyProtection="1">
      <alignment horizontal="center" vertical="center" wrapText="1"/>
      <protection hidden="1"/>
    </xf>
    <xf numFmtId="0" fontId="24" fillId="0" borderId="1" xfId="6" applyFont="1" applyBorder="1" applyAlignment="1" applyProtection="1">
      <alignment horizontal="center" vertical="center" wrapText="1"/>
      <protection hidden="1"/>
    </xf>
    <xf numFmtId="168" fontId="23" fillId="0" borderId="115" xfId="6" applyNumberFormat="1" applyFont="1" applyBorder="1" applyAlignment="1" applyProtection="1">
      <alignment vertical="center" wrapText="1"/>
      <protection hidden="1"/>
    </xf>
    <xf numFmtId="168" fontId="23" fillId="0" borderId="198" xfId="6" applyNumberFormat="1" applyFont="1" applyBorder="1" applyAlignment="1" applyProtection="1">
      <alignment vertical="center" wrapText="1"/>
      <protection hidden="1"/>
    </xf>
    <xf numFmtId="168" fontId="23" fillId="62" borderId="163" xfId="6" applyNumberFormat="1" applyFont="1" applyFill="1" applyBorder="1" applyAlignment="1" applyProtection="1">
      <alignment horizontal="center" vertical="center" wrapText="1"/>
      <protection hidden="1"/>
    </xf>
    <xf numFmtId="168" fontId="23" fillId="62" borderId="121" xfId="6" applyNumberFormat="1" applyFont="1" applyFill="1" applyBorder="1" applyAlignment="1" applyProtection="1">
      <alignment horizontal="center" vertical="center" wrapText="1"/>
      <protection hidden="1"/>
    </xf>
    <xf numFmtId="168" fontId="23" fillId="62" borderId="162" xfId="6" applyNumberFormat="1" applyFont="1" applyFill="1" applyBorder="1" applyAlignment="1" applyProtection="1">
      <alignment horizontal="center" vertical="center" wrapText="1"/>
      <protection hidden="1"/>
    </xf>
    <xf numFmtId="0" fontId="31" fillId="58" borderId="30" xfId="0" applyFont="1" applyFill="1" applyBorder="1" applyAlignment="1" applyProtection="1">
      <alignment horizontal="center" vertical="center"/>
      <protection hidden="1"/>
    </xf>
    <xf numFmtId="0" fontId="31" fillId="58" borderId="36" xfId="0" applyFont="1" applyFill="1" applyBorder="1" applyAlignment="1" applyProtection="1">
      <alignment horizontal="center" vertical="center"/>
      <protection hidden="1"/>
    </xf>
    <xf numFmtId="0" fontId="31" fillId="58" borderId="47" xfId="0" applyFont="1" applyFill="1" applyBorder="1" applyAlignment="1" applyProtection="1">
      <alignment horizontal="center" vertical="center"/>
      <protection hidden="1"/>
    </xf>
    <xf numFmtId="0" fontId="24" fillId="58" borderId="31" xfId="6" applyFont="1" applyFill="1" applyBorder="1" applyAlignment="1" applyProtection="1">
      <alignment vertical="center" wrapText="1"/>
      <protection hidden="1"/>
    </xf>
    <xf numFmtId="0" fontId="24" fillId="58" borderId="1" xfId="6" applyFont="1" applyFill="1" applyBorder="1" applyAlignment="1" applyProtection="1">
      <alignment vertical="center" wrapText="1"/>
      <protection hidden="1"/>
    </xf>
    <xf numFmtId="0" fontId="24" fillId="58" borderId="43" xfId="6" applyFont="1" applyFill="1" applyBorder="1" applyAlignment="1" applyProtection="1">
      <alignment vertical="center" wrapText="1"/>
      <protection hidden="1"/>
    </xf>
    <xf numFmtId="0" fontId="24" fillId="58" borderId="31" xfId="6" applyFont="1" applyFill="1" applyBorder="1" applyAlignment="1" applyProtection="1">
      <alignment horizontal="center" vertical="center" wrapText="1"/>
      <protection hidden="1"/>
    </xf>
    <xf numFmtId="0" fontId="24" fillId="58" borderId="1" xfId="6" applyFont="1" applyFill="1" applyBorder="1" applyAlignment="1" applyProtection="1">
      <alignment horizontal="center" vertical="center" wrapText="1"/>
      <protection hidden="1"/>
    </xf>
    <xf numFmtId="0" fontId="24" fillId="58" borderId="43" xfId="6" applyFont="1" applyFill="1" applyBorder="1" applyAlignment="1" applyProtection="1">
      <alignment horizontal="center" vertical="center" wrapText="1"/>
      <protection hidden="1"/>
    </xf>
    <xf numFmtId="172" fontId="32" fillId="58" borderId="204" xfId="5" applyNumberFormat="1" applyFont="1" applyFill="1" applyBorder="1" applyAlignment="1" applyProtection="1">
      <alignment vertical="center" wrapText="1"/>
      <protection hidden="1"/>
    </xf>
    <xf numFmtId="172" fontId="32" fillId="58" borderId="214" xfId="5" applyNumberFormat="1" applyFont="1" applyFill="1" applyBorder="1" applyAlignment="1" applyProtection="1">
      <alignment vertical="center" wrapText="1"/>
      <protection hidden="1"/>
    </xf>
    <xf numFmtId="172" fontId="32" fillId="58" borderId="206" xfId="5" applyNumberFormat="1" applyFont="1" applyFill="1" applyBorder="1" applyAlignment="1" applyProtection="1">
      <alignment vertical="center" wrapText="1"/>
      <protection hidden="1"/>
    </xf>
    <xf numFmtId="172" fontId="32" fillId="58" borderId="31" xfId="5" applyNumberFormat="1" applyFont="1" applyFill="1" applyBorder="1" applyAlignment="1" applyProtection="1">
      <alignment vertical="center" wrapText="1"/>
      <protection hidden="1"/>
    </xf>
    <xf numFmtId="172" fontId="32" fillId="58" borderId="1" xfId="5" applyNumberFormat="1" applyFont="1" applyFill="1" applyBorder="1" applyAlignment="1" applyProtection="1">
      <alignment vertical="center" wrapText="1"/>
      <protection hidden="1"/>
    </xf>
    <xf numFmtId="172" fontId="32" fillId="58" borderId="43" xfId="5"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horizontal="center" vertical="center" wrapText="1"/>
      <protection hidden="1"/>
    </xf>
    <xf numFmtId="168" fontId="23" fillId="58" borderId="121" xfId="6" applyNumberFormat="1" applyFont="1" applyFill="1" applyBorder="1" applyAlignment="1" applyProtection="1">
      <alignment horizontal="center" vertical="center" wrapText="1"/>
      <protection hidden="1"/>
    </xf>
    <xf numFmtId="168" fontId="23" fillId="58" borderId="162" xfId="6" applyNumberFormat="1" applyFont="1" applyFill="1" applyBorder="1" applyAlignment="1" applyProtection="1">
      <alignment horizontal="center" vertical="center" wrapText="1"/>
      <protection hidden="1"/>
    </xf>
    <xf numFmtId="0" fontId="31" fillId="62" borderId="30" xfId="0" applyFont="1" applyFill="1" applyBorder="1" applyAlignment="1" applyProtection="1">
      <alignment horizontal="center" vertical="center"/>
      <protection hidden="1"/>
    </xf>
    <xf numFmtId="0" fontId="31" fillId="62" borderId="36" xfId="0" applyFont="1" applyFill="1" applyBorder="1" applyAlignment="1" applyProtection="1">
      <alignment horizontal="center" vertical="center"/>
      <protection hidden="1"/>
    </xf>
    <xf numFmtId="0" fontId="31" fillId="62" borderId="47" xfId="0" applyFont="1" applyFill="1" applyBorder="1" applyAlignment="1" applyProtection="1">
      <alignment horizontal="center" vertical="center"/>
      <protection hidden="1"/>
    </xf>
    <xf numFmtId="0" fontId="24" fillId="62" borderId="31" xfId="6" applyFont="1" applyFill="1" applyBorder="1" applyAlignment="1" applyProtection="1">
      <alignment vertical="center" wrapText="1"/>
      <protection hidden="1"/>
    </xf>
    <xf numFmtId="0" fontId="24" fillId="62" borderId="1" xfId="6" applyFont="1" applyFill="1" applyBorder="1" applyAlignment="1" applyProtection="1">
      <alignment vertical="center" wrapText="1"/>
      <protection hidden="1"/>
    </xf>
    <xf numFmtId="0" fontId="24" fillId="62" borderId="43" xfId="6" applyFont="1" applyFill="1" applyBorder="1" applyAlignment="1" applyProtection="1">
      <alignment vertical="center" wrapText="1"/>
      <protection hidden="1"/>
    </xf>
    <xf numFmtId="0" fontId="24" fillId="62" borderId="31" xfId="6" applyFont="1" applyFill="1" applyBorder="1" applyAlignment="1" applyProtection="1">
      <alignment horizontal="center" vertical="center" wrapText="1"/>
      <protection hidden="1"/>
    </xf>
    <xf numFmtId="0" fontId="24" fillId="62" borderId="1" xfId="6" applyFont="1" applyFill="1" applyBorder="1" applyAlignment="1" applyProtection="1">
      <alignment horizontal="center" vertical="center" wrapText="1"/>
      <protection hidden="1"/>
    </xf>
    <xf numFmtId="0" fontId="24" fillId="62" borderId="43" xfId="6" applyFont="1" applyFill="1" applyBorder="1" applyAlignment="1" applyProtection="1">
      <alignment horizontal="center" vertical="center" wrapText="1"/>
      <protection hidden="1"/>
    </xf>
    <xf numFmtId="168" fontId="23" fillId="62" borderId="200" xfId="6" applyNumberFormat="1" applyFont="1" applyFill="1" applyBorder="1" applyAlignment="1" applyProtection="1">
      <alignment vertical="center" wrapText="1"/>
      <protection hidden="1"/>
    </xf>
    <xf numFmtId="168" fontId="23" fillId="62" borderId="201" xfId="6" applyNumberFormat="1" applyFont="1" applyFill="1" applyBorder="1" applyAlignment="1" applyProtection="1">
      <alignment vertical="center" wrapText="1"/>
      <protection hidden="1"/>
    </xf>
    <xf numFmtId="168" fontId="23" fillId="62" borderId="202" xfId="6" applyNumberFormat="1" applyFont="1" applyFill="1" applyBorder="1" applyAlignment="1" applyProtection="1">
      <alignment vertical="center" wrapText="1"/>
      <protection hidden="1"/>
    </xf>
    <xf numFmtId="168" fontId="23" fillId="62" borderId="163" xfId="6" applyNumberFormat="1" applyFont="1" applyFill="1" applyBorder="1" applyAlignment="1" applyProtection="1">
      <alignment vertical="center" wrapText="1"/>
      <protection hidden="1"/>
    </xf>
    <xf numFmtId="168" fontId="23" fillId="62" borderId="121" xfId="6" applyNumberFormat="1" applyFont="1" applyFill="1" applyBorder="1" applyAlignment="1" applyProtection="1">
      <alignment vertical="center" wrapText="1"/>
      <protection hidden="1"/>
    </xf>
    <xf numFmtId="168" fontId="23" fillId="62"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vertical="center" wrapText="1"/>
      <protection hidden="1"/>
    </xf>
    <xf numFmtId="168" fontId="23" fillId="61" borderId="121" xfId="6" applyNumberFormat="1" applyFont="1" applyFill="1" applyBorder="1" applyAlignment="1" applyProtection="1">
      <alignment vertical="center" wrapText="1"/>
      <protection hidden="1"/>
    </xf>
    <xf numFmtId="168" fontId="23" fillId="61" borderId="162" xfId="6"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vertical="center" wrapText="1"/>
      <protection hidden="1"/>
    </xf>
    <xf numFmtId="168" fontId="23" fillId="58" borderId="121" xfId="6" applyNumberFormat="1" applyFont="1" applyFill="1" applyBorder="1" applyAlignment="1" applyProtection="1">
      <alignment vertical="center" wrapText="1"/>
      <protection hidden="1"/>
    </xf>
    <xf numFmtId="168" fontId="23" fillId="58"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horizontal="center" vertical="center" wrapText="1"/>
      <protection hidden="1"/>
    </xf>
    <xf numFmtId="168" fontId="23" fillId="61" borderId="121" xfId="6" applyNumberFormat="1" applyFont="1" applyFill="1" applyBorder="1" applyAlignment="1" applyProtection="1">
      <alignment horizontal="center" vertical="center" wrapText="1"/>
      <protection hidden="1"/>
    </xf>
    <xf numFmtId="168" fontId="23" fillId="61" borderId="162" xfId="6" applyNumberFormat="1" applyFont="1" applyFill="1" applyBorder="1" applyAlignment="1" applyProtection="1">
      <alignment horizontal="center" vertical="center" wrapText="1"/>
      <protection hidden="1"/>
    </xf>
    <xf numFmtId="168" fontId="23" fillId="59" borderId="163" xfId="6" applyNumberFormat="1" applyFont="1" applyFill="1" applyBorder="1" applyAlignment="1" applyProtection="1">
      <alignment horizontal="center" vertical="center" wrapText="1"/>
      <protection hidden="1"/>
    </xf>
    <xf numFmtId="168" fontId="23" fillId="59" borderId="121" xfId="6" applyNumberFormat="1" applyFont="1" applyFill="1" applyBorder="1" applyAlignment="1" applyProtection="1">
      <alignment horizontal="center" vertical="center" wrapText="1"/>
      <protection hidden="1"/>
    </xf>
    <xf numFmtId="168" fontId="23" fillId="59" borderId="162" xfId="6" applyNumberFormat="1" applyFont="1" applyFill="1" applyBorder="1" applyAlignment="1" applyProtection="1">
      <alignment horizontal="center" vertical="center" wrapText="1"/>
      <protection hidden="1"/>
    </xf>
    <xf numFmtId="172" fontId="32" fillId="62" borderId="31" xfId="5" applyNumberFormat="1" applyFont="1" applyFill="1" applyBorder="1" applyAlignment="1" applyProtection="1">
      <alignment vertical="center" wrapText="1"/>
      <protection hidden="1"/>
    </xf>
    <xf numFmtId="172" fontId="32" fillId="62" borderId="1" xfId="5" applyNumberFormat="1" applyFont="1" applyFill="1" applyBorder="1" applyAlignment="1" applyProtection="1">
      <alignment vertical="center" wrapText="1"/>
      <protection hidden="1"/>
    </xf>
    <xf numFmtId="172" fontId="32" fillId="62" borderId="43" xfId="5" applyNumberFormat="1" applyFont="1" applyFill="1" applyBorder="1" applyAlignment="1" applyProtection="1">
      <alignment vertical="center" wrapText="1"/>
      <protection hidden="1"/>
    </xf>
    <xf numFmtId="0" fontId="31" fillId="63" borderId="63" xfId="0" applyFont="1" applyFill="1" applyBorder="1" applyAlignment="1" applyProtection="1">
      <alignment horizontal="center" vertical="center" wrapText="1"/>
      <protection hidden="1"/>
    </xf>
    <xf numFmtId="0" fontId="31" fillId="63" borderId="64" xfId="0" applyFont="1" applyFill="1" applyBorder="1" applyAlignment="1" applyProtection="1">
      <alignment horizontal="center" vertical="center" wrapText="1"/>
      <protection hidden="1"/>
    </xf>
    <xf numFmtId="0" fontId="31" fillId="63" borderId="65" xfId="0" applyFont="1" applyFill="1" applyBorder="1" applyAlignment="1" applyProtection="1">
      <alignment horizontal="center" vertical="center" wrapText="1"/>
      <protection hidden="1"/>
    </xf>
    <xf numFmtId="0" fontId="24" fillId="59" borderId="31" xfId="6" applyFont="1" applyFill="1" applyBorder="1" applyAlignment="1" applyProtection="1">
      <alignment vertical="center" wrapText="1"/>
      <protection hidden="1"/>
    </xf>
    <xf numFmtId="0" fontId="24" fillId="59" borderId="1" xfId="6" applyFont="1" applyFill="1" applyBorder="1" applyAlignment="1" applyProtection="1">
      <alignment vertical="center" wrapText="1"/>
      <protection hidden="1"/>
    </xf>
    <xf numFmtId="0" fontId="24" fillId="59" borderId="43" xfId="6" applyFont="1" applyFill="1" applyBorder="1" applyAlignment="1" applyProtection="1">
      <alignment vertical="center" wrapText="1"/>
      <protection hidden="1"/>
    </xf>
    <xf numFmtId="0" fontId="24" fillId="61" borderId="31" xfId="6" applyFont="1" applyFill="1" applyBorder="1" applyAlignment="1" applyProtection="1">
      <alignment vertical="center" wrapText="1"/>
      <protection hidden="1"/>
    </xf>
    <xf numFmtId="0" fontId="24" fillId="61" borderId="1" xfId="6" applyFont="1" applyFill="1" applyBorder="1" applyAlignment="1" applyProtection="1">
      <alignment vertical="center" wrapText="1"/>
      <protection hidden="1"/>
    </xf>
    <xf numFmtId="0" fontId="24" fillId="61" borderId="43" xfId="6" applyFont="1" applyFill="1" applyBorder="1" applyAlignment="1" applyProtection="1">
      <alignment vertical="center" wrapText="1"/>
      <protection hidden="1"/>
    </xf>
    <xf numFmtId="172" fontId="32" fillId="61" borderId="31" xfId="5" applyNumberFormat="1" applyFont="1" applyFill="1" applyBorder="1" applyAlignment="1" applyProtection="1">
      <alignment vertical="center" wrapText="1"/>
      <protection hidden="1"/>
    </xf>
    <xf numFmtId="172" fontId="32" fillId="61" borderId="1" xfId="5" applyNumberFormat="1" applyFont="1" applyFill="1" applyBorder="1" applyAlignment="1" applyProtection="1">
      <alignment vertical="center" wrapText="1"/>
      <protection hidden="1"/>
    </xf>
    <xf numFmtId="172" fontId="32" fillId="61" borderId="43" xfId="5" applyNumberFormat="1" applyFont="1" applyFill="1" applyBorder="1" applyAlignment="1" applyProtection="1">
      <alignment vertical="center" wrapText="1"/>
      <protection hidden="1"/>
    </xf>
    <xf numFmtId="0" fontId="31" fillId="59" borderId="30" xfId="0" applyFont="1" applyFill="1" applyBorder="1" applyAlignment="1" applyProtection="1">
      <alignment horizontal="center" vertical="center"/>
      <protection hidden="1"/>
    </xf>
    <xf numFmtId="0" fontId="31" fillId="59" borderId="36" xfId="0" applyFont="1" applyFill="1" applyBorder="1" applyAlignment="1" applyProtection="1">
      <alignment horizontal="center" vertical="center"/>
      <protection hidden="1"/>
    </xf>
    <xf numFmtId="0" fontId="31" fillId="59" borderId="47" xfId="0" applyFont="1" applyFill="1" applyBorder="1" applyAlignment="1" applyProtection="1">
      <alignment horizontal="center" vertical="center"/>
      <protection hidden="1"/>
    </xf>
    <xf numFmtId="0" fontId="24" fillId="59" borderId="31" xfId="6" applyFont="1" applyFill="1" applyBorder="1" applyAlignment="1" applyProtection="1">
      <alignment horizontal="center" vertical="center" wrapText="1"/>
      <protection hidden="1"/>
    </xf>
    <xf numFmtId="0" fontId="24" fillId="59" borderId="1" xfId="6" applyFont="1" applyFill="1" applyBorder="1" applyAlignment="1" applyProtection="1">
      <alignment horizontal="center" vertical="center" wrapText="1"/>
      <protection hidden="1"/>
    </xf>
    <xf numFmtId="0" fontId="24" fillId="59" borderId="43" xfId="6" applyFont="1" applyFill="1" applyBorder="1" applyAlignment="1" applyProtection="1">
      <alignment horizontal="center" vertical="center" wrapText="1"/>
      <protection hidden="1"/>
    </xf>
    <xf numFmtId="168" fontId="23" fillId="59" borderId="200" xfId="6" applyNumberFormat="1" applyFont="1" applyFill="1" applyBorder="1" applyAlignment="1" applyProtection="1">
      <alignment vertical="center" wrapText="1"/>
      <protection hidden="1"/>
    </xf>
    <xf numFmtId="168" fontId="23" fillId="59" borderId="201" xfId="6" applyNumberFormat="1" applyFont="1" applyFill="1" applyBorder="1" applyAlignment="1" applyProtection="1">
      <alignment vertical="center" wrapText="1"/>
      <protection hidden="1"/>
    </xf>
    <xf numFmtId="168" fontId="23" fillId="59" borderId="202" xfId="6" applyNumberFormat="1" applyFont="1" applyFill="1" applyBorder="1" applyAlignment="1" applyProtection="1">
      <alignment vertical="center" wrapText="1"/>
      <protection hidden="1"/>
    </xf>
    <xf numFmtId="168" fontId="23" fillId="59" borderId="163" xfId="6" applyNumberFormat="1" applyFont="1" applyFill="1" applyBorder="1" applyAlignment="1" applyProtection="1">
      <alignment vertical="center" wrapText="1"/>
      <protection hidden="1"/>
    </xf>
    <xf numFmtId="168" fontId="23" fillId="59" borderId="121" xfId="6" applyNumberFormat="1" applyFont="1" applyFill="1" applyBorder="1" applyAlignment="1" applyProtection="1">
      <alignment vertical="center" wrapText="1"/>
      <protection hidden="1"/>
    </xf>
    <xf numFmtId="168" fontId="23" fillId="59" borderId="162" xfId="6" applyNumberFormat="1" applyFont="1" applyFill="1" applyBorder="1" applyAlignment="1" applyProtection="1">
      <alignment vertical="center" wrapText="1"/>
      <protection hidden="1"/>
    </xf>
    <xf numFmtId="172" fontId="32" fillId="59" borderId="31" xfId="5" applyNumberFormat="1" applyFont="1" applyFill="1" applyBorder="1" applyAlignment="1" applyProtection="1">
      <alignment vertical="center" wrapText="1"/>
      <protection hidden="1"/>
    </xf>
    <xf numFmtId="172" fontId="32" fillId="59" borderId="1" xfId="5" applyNumberFormat="1" applyFont="1" applyFill="1" applyBorder="1" applyAlignment="1" applyProtection="1">
      <alignment vertical="center" wrapText="1"/>
      <protection hidden="1"/>
    </xf>
    <xf numFmtId="172" fontId="32" fillId="59" borderId="43" xfId="5" applyNumberFormat="1" applyFont="1" applyFill="1" applyBorder="1" applyAlignment="1" applyProtection="1">
      <alignment vertical="center" wrapText="1"/>
      <protection hidden="1"/>
    </xf>
    <xf numFmtId="0" fontId="31" fillId="61" borderId="30" xfId="0" applyFont="1" applyFill="1" applyBorder="1" applyAlignment="1" applyProtection="1">
      <alignment horizontal="center" vertical="center"/>
      <protection hidden="1"/>
    </xf>
    <xf numFmtId="0" fontId="31" fillId="61" borderId="36" xfId="0" applyFont="1" applyFill="1" applyBorder="1" applyAlignment="1" applyProtection="1">
      <alignment horizontal="center" vertical="center"/>
      <protection hidden="1"/>
    </xf>
    <xf numFmtId="0" fontId="31" fillId="61" borderId="47" xfId="0" applyFont="1" applyFill="1" applyBorder="1" applyAlignment="1" applyProtection="1">
      <alignment horizontal="center" vertical="center"/>
      <protection hidden="1"/>
    </xf>
    <xf numFmtId="0" fontId="24" fillId="61" borderId="31" xfId="6" applyFont="1" applyFill="1" applyBorder="1" applyAlignment="1" applyProtection="1">
      <alignment horizontal="center" vertical="center" wrapText="1"/>
      <protection hidden="1"/>
    </xf>
    <xf numFmtId="0" fontId="24" fillId="61" borderId="1" xfId="6" applyFont="1" applyFill="1" applyBorder="1" applyAlignment="1" applyProtection="1">
      <alignment horizontal="center" vertical="center" wrapText="1"/>
      <protection hidden="1"/>
    </xf>
    <xf numFmtId="0" fontId="24" fillId="61" borderId="43" xfId="6" applyFont="1" applyFill="1" applyBorder="1" applyAlignment="1" applyProtection="1">
      <alignment horizontal="center" vertical="center" wrapText="1"/>
      <protection hidden="1"/>
    </xf>
    <xf numFmtId="168" fontId="23" fillId="61" borderId="200" xfId="6" applyNumberFormat="1" applyFont="1" applyFill="1" applyBorder="1" applyAlignment="1" applyProtection="1">
      <alignment vertical="center" wrapText="1"/>
      <protection hidden="1"/>
    </xf>
    <xf numFmtId="168" fontId="23" fillId="61" borderId="201" xfId="6" applyNumberFormat="1" applyFont="1" applyFill="1" applyBorder="1" applyAlignment="1" applyProtection="1">
      <alignment vertical="center" wrapText="1"/>
      <protection hidden="1"/>
    </xf>
    <xf numFmtId="168" fontId="23" fillId="61" borderId="202" xfId="6" applyNumberFormat="1" applyFont="1" applyFill="1" applyBorder="1" applyAlignment="1" applyProtection="1">
      <alignment vertical="center" wrapText="1"/>
      <protection hidden="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9" fillId="2" borderId="19" xfId="0" applyFont="1" applyFill="1" applyBorder="1" applyAlignment="1" applyProtection="1">
      <alignment horizontal="left" vertical="center" wrapText="1"/>
      <protection hidden="1"/>
    </xf>
    <xf numFmtId="0" fontId="9" fillId="2" borderId="25"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3" fillId="0" borderId="18" xfId="0" applyFont="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10" fillId="2" borderId="18" xfId="0" applyFont="1" applyFill="1" applyBorder="1" applyAlignment="1" applyProtection="1">
      <alignment horizontal="center" vertical="center"/>
      <protection hidden="1"/>
    </xf>
    <xf numFmtId="0" fontId="3" fillId="2" borderId="18" xfId="0" applyFont="1" applyFill="1" applyBorder="1" applyAlignment="1">
      <alignment horizontal="left" vertical="center" wrapText="1"/>
    </xf>
    <xf numFmtId="0" fontId="7" fillId="12" borderId="185" xfId="0" applyFont="1" applyFill="1" applyBorder="1" applyAlignment="1" applyProtection="1">
      <alignment horizontal="center" vertical="center"/>
      <protection hidden="1"/>
    </xf>
    <xf numFmtId="0" fontId="7" fillId="12" borderId="186" xfId="0" applyFont="1" applyFill="1" applyBorder="1" applyAlignment="1" applyProtection="1">
      <alignment horizontal="center" vertical="center"/>
      <protection hidden="1"/>
    </xf>
    <xf numFmtId="0" fontId="7" fillId="12" borderId="187" xfId="0" applyFont="1" applyFill="1" applyBorder="1" applyAlignment="1" applyProtection="1">
      <alignment horizontal="center" vertical="center"/>
      <protection hidden="1"/>
    </xf>
    <xf numFmtId="0" fontId="48" fillId="0" borderId="18"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40" fillId="14" borderId="25" xfId="0" applyFont="1" applyFill="1" applyBorder="1" applyAlignment="1" applyProtection="1">
      <alignment horizontal="center" vertical="center"/>
      <protection hidden="1"/>
    </xf>
    <xf numFmtId="0" fontId="40" fillId="14" borderId="20" xfId="0" applyFont="1" applyFill="1" applyBorder="1" applyAlignment="1" applyProtection="1">
      <alignment horizontal="center" vertical="center"/>
      <protection hidden="1"/>
    </xf>
    <xf numFmtId="0" fontId="22" fillId="11" borderId="180" xfId="0" applyFont="1" applyFill="1" applyBorder="1" applyAlignment="1">
      <alignment horizontal="center" vertical="center" wrapText="1"/>
    </xf>
    <xf numFmtId="0" fontId="22" fillId="11" borderId="181" xfId="0" applyFont="1" applyFill="1" applyBorder="1" applyAlignment="1">
      <alignment horizontal="center" vertical="center" wrapText="1"/>
    </xf>
    <xf numFmtId="0" fontId="22" fillId="11" borderId="182" xfId="0" applyFont="1" applyFill="1" applyBorder="1" applyAlignment="1">
      <alignment horizontal="center" vertical="center" wrapText="1"/>
    </xf>
    <xf numFmtId="0" fontId="22" fillId="13" borderId="188" xfId="0" applyFont="1" applyFill="1" applyBorder="1" applyAlignment="1">
      <alignment horizontal="center" vertical="center" wrapText="1"/>
    </xf>
    <xf numFmtId="0" fontId="22" fillId="13" borderId="189" xfId="0" applyFont="1" applyFill="1" applyBorder="1" applyAlignment="1">
      <alignment horizontal="center" vertical="center" wrapText="1"/>
    </xf>
    <xf numFmtId="0" fontId="22" fillId="13" borderId="190" xfId="0" applyFont="1" applyFill="1" applyBorder="1" applyAlignment="1">
      <alignment horizontal="center" vertical="center" wrapText="1"/>
    </xf>
    <xf numFmtId="0" fontId="24" fillId="0" borderId="4" xfId="0"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97" fillId="0" borderId="210" xfId="0" applyFont="1" applyBorder="1" applyProtection="1"/>
    <xf numFmtId="0" fontId="97" fillId="0" borderId="211" xfId="0" applyFont="1" applyBorder="1" applyProtection="1"/>
    <xf numFmtId="0" fontId="97" fillId="0" borderId="212" xfId="0" applyFont="1" applyBorder="1" applyProtection="1"/>
    <xf numFmtId="0" fontId="23" fillId="0" borderId="1" xfId="0" applyFont="1" applyBorder="1" applyAlignment="1" applyProtection="1">
      <alignment horizontal="center" vertical="center"/>
    </xf>
    <xf numFmtId="0" fontId="44" fillId="7" borderId="4" xfId="0" applyFont="1" applyFill="1" applyBorder="1" applyAlignment="1" applyProtection="1">
      <alignment horizontal="center" vertical="center" wrapText="1"/>
    </xf>
    <xf numFmtId="0" fontId="44" fillId="7" borderId="10" xfId="0" applyFont="1" applyFill="1" applyBorder="1" applyAlignment="1" applyProtection="1">
      <alignment horizontal="center" vertical="center" wrapText="1"/>
    </xf>
    <xf numFmtId="0" fontId="44" fillId="7" borderId="5" xfId="0" applyFont="1" applyFill="1" applyBorder="1" applyAlignment="1" applyProtection="1">
      <alignment horizontal="center" vertical="center" wrapText="1"/>
    </xf>
    <xf numFmtId="0" fontId="97" fillId="0" borderId="210" xfId="0" applyFont="1" applyBorder="1" applyAlignment="1" applyProtection="1">
      <alignment vertical="top"/>
    </xf>
    <xf numFmtId="0" fontId="97" fillId="0" borderId="211" xfId="0" applyFont="1" applyBorder="1" applyAlignment="1" applyProtection="1">
      <alignment vertical="top"/>
    </xf>
    <xf numFmtId="0" fontId="97" fillId="0" borderId="212" xfId="0" applyFont="1" applyBorder="1" applyAlignment="1" applyProtection="1">
      <alignment vertical="top"/>
    </xf>
    <xf numFmtId="0" fontId="3" fillId="2" borderId="6"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7" fillId="2" borderId="19" xfId="0" applyFont="1" applyFill="1" applyBorder="1" applyAlignment="1" applyProtection="1">
      <alignment horizontal="left" vertical="center"/>
    </xf>
    <xf numFmtId="0" fontId="7" fillId="2" borderId="20" xfId="0" applyFont="1" applyFill="1" applyBorder="1" applyAlignment="1" applyProtection="1">
      <alignment horizontal="left" vertical="center"/>
    </xf>
    <xf numFmtId="0" fontId="22" fillId="19" borderId="1" xfId="0" applyFont="1" applyFill="1" applyBorder="1" applyAlignment="1" applyProtection="1">
      <alignment horizontal="center" vertical="center" wrapText="1"/>
    </xf>
    <xf numFmtId="0" fontId="23" fillId="7" borderId="4" xfId="0" applyFont="1" applyFill="1" applyBorder="1" applyAlignment="1" applyProtection="1">
      <alignment horizontal="center" vertical="center" wrapText="1"/>
    </xf>
    <xf numFmtId="0" fontId="23" fillId="7" borderId="5"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xf>
    <xf numFmtId="0" fontId="25" fillId="2" borderId="10" xfId="0" applyFont="1" applyFill="1" applyBorder="1" applyAlignment="1" applyProtection="1">
      <alignment horizontal="center" vertical="center"/>
    </xf>
    <xf numFmtId="0" fontId="25" fillId="2" borderId="5" xfId="0" applyFont="1" applyFill="1" applyBorder="1" applyAlignment="1" applyProtection="1">
      <alignment horizontal="center" vertical="center"/>
    </xf>
    <xf numFmtId="0" fontId="23" fillId="7" borderId="10" xfId="0" applyFont="1" applyFill="1" applyBorder="1" applyAlignment="1" applyProtection="1">
      <alignment horizontal="center" vertical="center" wrapText="1"/>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3" fillId="0" borderId="18" xfId="0" applyFont="1" applyBorder="1" applyAlignment="1" applyProtection="1">
      <alignment horizontal="left" vertical="center" wrapText="1"/>
    </xf>
    <xf numFmtId="0" fontId="7" fillId="2" borderId="21" xfId="0" applyFont="1" applyFill="1" applyBorder="1" applyAlignment="1" applyProtection="1">
      <alignment horizontal="left" vertical="center"/>
    </xf>
    <xf numFmtId="0" fontId="7" fillId="2" borderId="22" xfId="0" applyFont="1" applyFill="1" applyBorder="1" applyAlignment="1" applyProtection="1">
      <alignment horizontal="left" vertical="center"/>
    </xf>
    <xf numFmtId="0" fontId="7" fillId="2" borderId="23" xfId="0" applyFont="1" applyFill="1" applyBorder="1" applyAlignment="1" applyProtection="1">
      <alignment horizontal="left" vertical="center"/>
    </xf>
    <xf numFmtId="0" fontId="7" fillId="2" borderId="24" xfId="0" applyFont="1" applyFill="1" applyBorder="1" applyAlignment="1" applyProtection="1">
      <alignment horizontal="left" vertical="center"/>
    </xf>
    <xf numFmtId="0" fontId="3" fillId="0" borderId="19"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167" fontId="24" fillId="0" borderId="4" xfId="1" applyNumberFormat="1" applyFont="1" applyBorder="1" applyAlignment="1" applyProtection="1">
      <alignment horizontal="center" vertical="center" wrapText="1"/>
    </xf>
    <xf numFmtId="167" fontId="24" fillId="0" borderId="5" xfId="1" applyNumberFormat="1" applyFont="1" applyBorder="1" applyAlignment="1" applyProtection="1">
      <alignment horizontal="center" vertical="center" wrapText="1"/>
    </xf>
    <xf numFmtId="0" fontId="23" fillId="8" borderId="1" xfId="0" applyFont="1" applyFill="1" applyBorder="1" applyAlignment="1" applyProtection="1">
      <alignment horizontal="center" vertical="center" wrapText="1"/>
    </xf>
    <xf numFmtId="0" fontId="24" fillId="8" borderId="4" xfId="2" applyNumberFormat="1" applyFont="1" applyFill="1" applyBorder="1" applyAlignment="1" applyProtection="1">
      <alignment horizontal="center" vertical="center" wrapText="1"/>
    </xf>
    <xf numFmtId="10" fontId="24" fillId="8" borderId="5" xfId="2" applyNumberFormat="1" applyFont="1" applyFill="1" applyBorder="1" applyAlignment="1" applyProtection="1">
      <alignment horizontal="center" vertical="center" wrapText="1"/>
    </xf>
    <xf numFmtId="0" fontId="22" fillId="19" borderId="4" xfId="0" applyFont="1" applyFill="1" applyBorder="1" applyAlignment="1" applyProtection="1">
      <alignment horizontal="center" vertical="center" wrapText="1"/>
    </xf>
    <xf numFmtId="0" fontId="22" fillId="19" borderId="10" xfId="0" applyFont="1" applyFill="1" applyBorder="1" applyAlignment="1" applyProtection="1">
      <alignment horizontal="center" vertical="center" wrapText="1"/>
    </xf>
    <xf numFmtId="0" fontId="22" fillId="19" borderId="5" xfId="0" applyFont="1" applyFill="1" applyBorder="1" applyAlignment="1" applyProtection="1">
      <alignment horizontal="center" vertical="center" wrapText="1"/>
    </xf>
    <xf numFmtId="43" fontId="23" fillId="7" borderId="4" xfId="3" applyFont="1" applyFill="1" applyBorder="1" applyAlignment="1" applyProtection="1">
      <alignment horizontal="center" vertical="center" wrapText="1"/>
    </xf>
    <xf numFmtId="43" fontId="23" fillId="7" borderId="10" xfId="3" applyFont="1" applyFill="1" applyBorder="1" applyAlignment="1" applyProtection="1">
      <alignment horizontal="center" vertical="center" wrapText="1"/>
    </xf>
    <xf numFmtId="43" fontId="23" fillId="7" borderId="5" xfId="3" applyFont="1" applyFill="1" applyBorder="1" applyAlignment="1" applyProtection="1">
      <alignment horizontal="center" vertical="center" wrapText="1"/>
    </xf>
    <xf numFmtId="0" fontId="24" fillId="8" borderId="4" xfId="0" applyFont="1" applyFill="1" applyBorder="1" applyAlignment="1" applyProtection="1">
      <alignment horizontal="center" vertical="center"/>
    </xf>
    <xf numFmtId="0" fontId="24" fillId="8" borderId="10" xfId="0" applyFont="1" applyFill="1" applyBorder="1" applyAlignment="1" applyProtection="1">
      <alignment horizontal="center" vertical="center"/>
    </xf>
    <xf numFmtId="0" fontId="24" fillId="8" borderId="5" xfId="0" applyFont="1" applyFill="1" applyBorder="1" applyAlignment="1" applyProtection="1">
      <alignment horizontal="center" vertical="center"/>
    </xf>
    <xf numFmtId="164" fontId="23" fillId="16" borderId="1" xfId="1" applyFont="1" applyFill="1" applyBorder="1" applyAlignment="1" applyProtection="1">
      <alignment horizontal="center" vertical="center" wrapText="1"/>
    </xf>
    <xf numFmtId="175" fontId="39" fillId="74" borderId="73" xfId="0" applyNumberFormat="1" applyFont="1" applyFill="1" applyBorder="1" applyAlignment="1">
      <alignment horizontal="center" vertical="center"/>
    </xf>
    <xf numFmtId="0" fontId="39" fillId="74" borderId="74" xfId="0" applyFont="1" applyFill="1" applyBorder="1" applyAlignment="1">
      <alignment horizontal="center" vertical="center"/>
    </xf>
    <xf numFmtId="0" fontId="39" fillId="74" borderId="75" xfId="0" applyFont="1" applyFill="1" applyBorder="1" applyAlignment="1">
      <alignment horizontal="center" vertical="center"/>
    </xf>
    <xf numFmtId="175" fontId="39" fillId="20" borderId="13" xfId="0" applyNumberFormat="1" applyFont="1" applyFill="1" applyBorder="1" applyAlignment="1">
      <alignment horizontal="center" vertical="center"/>
    </xf>
    <xf numFmtId="0" fontId="39" fillId="20" borderId="71" xfId="0" applyFont="1" applyFill="1" applyBorder="1" applyAlignment="1">
      <alignment horizontal="center" vertical="center"/>
    </xf>
    <xf numFmtId="175" fontId="39" fillId="79" borderId="13" xfId="0" applyNumberFormat="1" applyFont="1" applyFill="1" applyBorder="1" applyAlignment="1">
      <alignment horizontal="center" vertical="center"/>
    </xf>
    <xf numFmtId="0" fontId="39" fillId="79" borderId="71" xfId="0" applyFont="1" applyFill="1" applyBorder="1" applyAlignment="1">
      <alignment horizontal="center" vertical="center"/>
    </xf>
    <xf numFmtId="0" fontId="39" fillId="79" borderId="72" xfId="0" applyFont="1" applyFill="1" applyBorder="1" applyAlignment="1">
      <alignment horizontal="center" vertical="center"/>
    </xf>
    <xf numFmtId="175" fontId="39" fillId="26" borderId="102" xfId="26" applyNumberFormat="1" applyFont="1" applyFill="1" applyBorder="1" applyAlignment="1">
      <alignment horizontal="center" vertical="center" wrapText="1"/>
    </xf>
    <xf numFmtId="175" fontId="39" fillId="26" borderId="103" xfId="26" applyNumberFormat="1" applyFont="1" applyFill="1" applyBorder="1" applyAlignment="1">
      <alignment horizontal="center" vertical="center" wrapText="1"/>
    </xf>
    <xf numFmtId="175" fontId="39" fillId="26" borderId="104" xfId="26" applyNumberFormat="1" applyFont="1" applyFill="1" applyBorder="1" applyAlignment="1">
      <alignment horizontal="center" vertical="center" wrapText="1"/>
    </xf>
    <xf numFmtId="175" fontId="39" fillId="26" borderId="105" xfId="26" applyNumberFormat="1" applyFont="1" applyFill="1" applyBorder="1" applyAlignment="1">
      <alignment horizontal="center" vertical="center" wrapText="1"/>
    </xf>
    <xf numFmtId="175" fontId="39" fillId="26" borderId="106" xfId="26" applyNumberFormat="1" applyFont="1" applyFill="1" applyBorder="1" applyAlignment="1">
      <alignment horizontal="center" vertical="center" wrapText="1"/>
    </xf>
    <xf numFmtId="175" fontId="39" fillId="26" borderId="107" xfId="26" applyNumberFormat="1" applyFont="1" applyFill="1" applyBorder="1" applyAlignment="1">
      <alignment horizontal="center" vertical="center" wrapText="1"/>
    </xf>
    <xf numFmtId="175" fontId="39" fillId="26" borderId="108" xfId="26" applyNumberFormat="1" applyFont="1" applyFill="1" applyBorder="1" applyAlignment="1">
      <alignment horizontal="center" vertical="center" wrapText="1"/>
    </xf>
    <xf numFmtId="175" fontId="39" fillId="26" borderId="109" xfId="26" applyNumberFormat="1" applyFont="1" applyFill="1" applyBorder="1" applyAlignment="1">
      <alignment horizontal="center" vertical="center" wrapText="1"/>
    </xf>
    <xf numFmtId="175" fontId="39" fillId="26" borderId="110" xfId="26" applyNumberFormat="1" applyFont="1" applyFill="1" applyBorder="1" applyAlignment="1">
      <alignment horizontal="center" vertical="center" wrapText="1"/>
    </xf>
    <xf numFmtId="0" fontId="94" fillId="0" borderId="1" xfId="0" applyFont="1" applyBorder="1" applyAlignment="1">
      <alignment horizontal="center" vertical="center" wrapText="1"/>
    </xf>
    <xf numFmtId="0" fontId="94" fillId="0" borderId="4" xfId="0" applyFont="1" applyBorder="1" applyAlignment="1">
      <alignment horizontal="center" vertical="center" wrapText="1"/>
    </xf>
    <xf numFmtId="0" fontId="94" fillId="0" borderId="63" xfId="0" applyFont="1" applyBorder="1" applyAlignment="1">
      <alignment horizontal="center" vertical="center" wrapText="1"/>
    </xf>
    <xf numFmtId="0" fontId="94" fillId="0" borderId="64" xfId="0" applyFont="1" applyBorder="1" applyAlignment="1">
      <alignment horizontal="center" vertical="center" wrapText="1"/>
    </xf>
    <xf numFmtId="0" fontId="94" fillId="0" borderId="65" xfId="0" applyFont="1" applyBorder="1" applyAlignment="1">
      <alignment horizontal="center" vertical="center" wrapText="1"/>
    </xf>
    <xf numFmtId="0" fontId="94" fillId="20" borderId="31" xfId="0" applyFont="1" applyFill="1" applyBorder="1" applyAlignment="1">
      <alignment horizontal="center" vertical="center" wrapText="1"/>
    </xf>
    <xf numFmtId="0" fontId="94" fillId="20" borderId="1" xfId="0" applyFont="1" applyFill="1" applyBorder="1" applyAlignment="1">
      <alignment horizontal="center" vertical="center" wrapText="1"/>
    </xf>
    <xf numFmtId="0" fontId="94" fillId="20" borderId="43" xfId="0" applyFont="1" applyFill="1" applyBorder="1" applyAlignment="1">
      <alignment horizontal="center" vertical="center" wrapText="1"/>
    </xf>
    <xf numFmtId="0" fontId="94" fillId="20" borderId="30" xfId="0" applyFont="1" applyFill="1" applyBorder="1" applyAlignment="1">
      <alignment horizontal="center" vertical="center" wrapText="1"/>
    </xf>
    <xf numFmtId="0" fontId="94" fillId="20" borderId="36" xfId="0" applyFont="1" applyFill="1" applyBorder="1" applyAlignment="1">
      <alignment horizontal="center" vertical="center" wrapText="1"/>
    </xf>
    <xf numFmtId="0" fontId="94" fillId="20" borderId="47" xfId="0" applyFont="1" applyFill="1" applyBorder="1" applyAlignment="1">
      <alignment horizontal="center" vertical="center" wrapText="1"/>
    </xf>
    <xf numFmtId="0" fontId="94" fillId="70" borderId="31" xfId="0" applyFont="1" applyFill="1" applyBorder="1" applyAlignment="1">
      <alignment horizontal="center" vertical="center" wrapText="1"/>
    </xf>
    <xf numFmtId="0" fontId="94" fillId="70" borderId="43" xfId="0" applyFont="1" applyFill="1" applyBorder="1" applyAlignment="1">
      <alignment horizontal="center" vertical="center" wrapText="1"/>
    </xf>
    <xf numFmtId="0" fontId="39" fillId="71" borderId="31" xfId="0" applyFont="1" applyFill="1" applyBorder="1" applyAlignment="1">
      <alignment vertical="center" wrapText="1"/>
    </xf>
    <xf numFmtId="0" fontId="39" fillId="71" borderId="1" xfId="0" applyFont="1" applyFill="1" applyBorder="1" applyAlignment="1">
      <alignment vertical="center" wrapText="1"/>
    </xf>
    <xf numFmtId="0" fontId="39" fillId="71" borderId="43" xfId="0" applyFont="1" applyFill="1" applyBorder="1" applyAlignment="1">
      <alignment vertical="center" wrapText="1"/>
    </xf>
    <xf numFmtId="10" fontId="39" fillId="71" borderId="31" xfId="26" applyNumberFormat="1" applyFont="1" applyFill="1" applyBorder="1" applyAlignment="1">
      <alignment horizontal="center" vertical="center" wrapText="1"/>
    </xf>
    <xf numFmtId="10" fontId="39" fillId="71" borderId="1" xfId="26" applyNumberFormat="1" applyFont="1" applyFill="1" applyBorder="1" applyAlignment="1">
      <alignment horizontal="center" vertical="center" wrapText="1"/>
    </xf>
    <xf numFmtId="10" fontId="39" fillId="71" borderId="43" xfId="26" applyNumberFormat="1" applyFont="1" applyFill="1" applyBorder="1" applyAlignment="1">
      <alignment horizontal="center" vertical="center" wrapText="1"/>
    </xf>
    <xf numFmtId="175" fontId="39" fillId="71" borderId="39" xfId="26" applyNumberFormat="1" applyFont="1" applyFill="1" applyBorder="1" applyAlignment="1">
      <alignment horizontal="center" vertical="center" wrapText="1"/>
    </xf>
    <xf numFmtId="0" fontId="39" fillId="71" borderId="11" xfId="0" applyFont="1" applyFill="1" applyBorder="1" applyAlignment="1">
      <alignment horizontal="center" vertical="center" wrapText="1"/>
    </xf>
    <xf numFmtId="0" fontId="39" fillId="71" borderId="45" xfId="0" applyFont="1" applyFill="1" applyBorder="1" applyAlignment="1">
      <alignment horizontal="center" vertical="center" wrapText="1"/>
    </xf>
    <xf numFmtId="14" fontId="39" fillId="65" borderId="32" xfId="7" applyNumberFormat="1" applyFont="1" applyFill="1" applyBorder="1" applyAlignment="1">
      <alignment horizontal="center" vertical="center" wrapText="1"/>
    </xf>
    <xf numFmtId="14" fontId="39" fillId="65" borderId="4" xfId="7" applyNumberFormat="1" applyFont="1" applyFill="1" applyBorder="1" applyAlignment="1">
      <alignment horizontal="center" vertical="center" wrapText="1"/>
    </xf>
    <xf numFmtId="14" fontId="39" fillId="65" borderId="46" xfId="7" applyNumberFormat="1" applyFont="1" applyFill="1" applyBorder="1" applyAlignment="1">
      <alignment horizontal="center" vertical="center" wrapText="1"/>
    </xf>
    <xf numFmtId="0" fontId="39" fillId="61" borderId="51" xfId="0" applyFont="1" applyFill="1" applyBorder="1" applyAlignment="1">
      <alignment horizontal="center" vertical="center" wrapText="1"/>
    </xf>
    <xf numFmtId="0" fontId="39" fillId="61" borderId="68" xfId="0" applyFont="1" applyFill="1" applyBorder="1" applyAlignment="1">
      <alignment horizontal="center" vertical="center" wrapText="1"/>
    </xf>
    <xf numFmtId="0" fontId="94" fillId="70" borderId="39" xfId="0" applyFont="1" applyFill="1" applyBorder="1" applyAlignment="1">
      <alignment horizontal="center" vertical="center" wrapText="1"/>
    </xf>
    <xf numFmtId="0" fontId="94" fillId="70" borderId="45" xfId="0" applyFont="1" applyFill="1" applyBorder="1" applyAlignment="1">
      <alignment horizontal="center" vertical="center" wrapText="1"/>
    </xf>
    <xf numFmtId="0" fontId="94" fillId="20" borderId="39" xfId="0" applyFont="1" applyFill="1" applyBorder="1" applyAlignment="1">
      <alignment horizontal="center" vertical="center" wrapText="1"/>
    </xf>
    <xf numFmtId="0" fontId="94" fillId="20" borderId="11" xfId="0" applyFont="1" applyFill="1" applyBorder="1" applyAlignment="1">
      <alignment horizontal="center" vertical="center" wrapText="1"/>
    </xf>
    <xf numFmtId="0" fontId="94" fillId="20" borderId="45" xfId="0" applyFont="1" applyFill="1" applyBorder="1" applyAlignment="1">
      <alignment horizontal="center" vertical="center" wrapText="1"/>
    </xf>
    <xf numFmtId="1" fontId="94" fillId="70" borderId="39" xfId="2" applyNumberFormat="1" applyFont="1" applyFill="1" applyBorder="1" applyAlignment="1">
      <alignment horizontal="center" vertical="center" wrapText="1"/>
    </xf>
    <xf numFmtId="1" fontId="94" fillId="70" borderId="45" xfId="2" applyNumberFormat="1" applyFont="1" applyFill="1" applyBorder="1" applyAlignment="1">
      <alignment horizontal="center" vertical="center" wrapText="1"/>
    </xf>
    <xf numFmtId="1" fontId="94" fillId="20" borderId="39" xfId="2" applyNumberFormat="1" applyFont="1" applyFill="1" applyBorder="1" applyAlignment="1">
      <alignment horizontal="center" vertical="center" wrapText="1"/>
    </xf>
    <xf numFmtId="1" fontId="94" fillId="20" borderId="11" xfId="2" applyNumberFormat="1" applyFont="1" applyFill="1" applyBorder="1" applyAlignment="1">
      <alignment horizontal="center" vertical="center" wrapText="1"/>
    </xf>
    <xf numFmtId="1" fontId="94" fillId="20" borderId="45" xfId="2" applyNumberFormat="1" applyFont="1" applyFill="1" applyBorder="1" applyAlignment="1">
      <alignment horizontal="center" vertical="center" wrapText="1"/>
    </xf>
    <xf numFmtId="9" fontId="94" fillId="20" borderId="41" xfId="2" applyFont="1" applyFill="1" applyBorder="1" applyAlignment="1">
      <alignment horizontal="center" vertical="center" wrapText="1"/>
    </xf>
    <xf numFmtId="9" fontId="94" fillId="20" borderId="42" xfId="2" applyFont="1" applyFill="1" applyBorder="1" applyAlignment="1">
      <alignment horizontal="center" vertical="center" wrapText="1"/>
    </xf>
    <xf numFmtId="9" fontId="94" fillId="20" borderId="69" xfId="2" applyFont="1" applyFill="1" applyBorder="1" applyAlignment="1">
      <alignment horizontal="center" vertical="center" wrapText="1"/>
    </xf>
    <xf numFmtId="9" fontId="94" fillId="70" borderId="41" xfId="2" applyFont="1" applyFill="1" applyBorder="1" applyAlignment="1">
      <alignment horizontal="center" vertical="center" wrapText="1"/>
    </xf>
    <xf numFmtId="9" fontId="94" fillId="70" borderId="69" xfId="2" applyFont="1" applyFill="1" applyBorder="1" applyAlignment="1">
      <alignment horizontal="center" vertical="center" wrapText="1"/>
    </xf>
    <xf numFmtId="10" fontId="39" fillId="76" borderId="39" xfId="26" applyNumberFormat="1" applyFont="1" applyFill="1" applyBorder="1" applyAlignment="1">
      <alignment horizontal="center" vertical="center" wrapText="1"/>
    </xf>
    <xf numFmtId="10" fontId="39" fillId="76" borderId="45" xfId="26" applyNumberFormat="1" applyFont="1" applyFill="1" applyBorder="1" applyAlignment="1">
      <alignment horizontal="center" vertical="center" wrapText="1"/>
    </xf>
    <xf numFmtId="10" fontId="39" fillId="77" borderId="39" xfId="26" applyNumberFormat="1" applyFont="1" applyFill="1" applyBorder="1" applyAlignment="1">
      <alignment horizontal="center" vertical="center" wrapText="1"/>
    </xf>
    <xf numFmtId="10" fontId="39" fillId="77" borderId="11" xfId="26" applyNumberFormat="1" applyFont="1" applyFill="1" applyBorder="1" applyAlignment="1">
      <alignment horizontal="center" vertical="center" wrapText="1"/>
    </xf>
    <xf numFmtId="14" fontId="39" fillId="76" borderId="40" xfId="7" applyNumberFormat="1" applyFont="1" applyFill="1" applyBorder="1" applyAlignment="1">
      <alignment horizontal="center" vertical="center" wrapText="1"/>
    </xf>
    <xf numFmtId="14" fontId="39" fillId="76" borderId="79" xfId="7" applyNumberFormat="1" applyFont="1" applyFill="1" applyBorder="1" applyAlignment="1">
      <alignment horizontal="center" vertical="center" wrapText="1"/>
    </xf>
    <xf numFmtId="14" fontId="39" fillId="77" borderId="40" xfId="7" applyNumberFormat="1" applyFont="1" applyFill="1" applyBorder="1" applyAlignment="1">
      <alignment horizontal="center" vertical="center" wrapText="1"/>
    </xf>
    <xf numFmtId="14" fontId="39" fillId="77" borderId="16" xfId="7" applyNumberFormat="1" applyFont="1" applyFill="1" applyBorder="1" applyAlignment="1">
      <alignment horizontal="center" vertical="center" wrapText="1"/>
    </xf>
    <xf numFmtId="175" fontId="39" fillId="76" borderId="39" xfId="26" applyNumberFormat="1" applyFont="1" applyFill="1" applyBorder="1" applyAlignment="1">
      <alignment horizontal="center" vertical="center" wrapText="1"/>
    </xf>
    <xf numFmtId="175" fontId="39" fillId="76" borderId="45" xfId="26" applyNumberFormat="1" applyFont="1" applyFill="1" applyBorder="1" applyAlignment="1">
      <alignment horizontal="center" vertical="center" wrapText="1"/>
    </xf>
    <xf numFmtId="175" fontId="39" fillId="77" borderId="39" xfId="26" applyNumberFormat="1" applyFont="1" applyFill="1" applyBorder="1" applyAlignment="1">
      <alignment horizontal="center" vertical="center" wrapText="1"/>
    </xf>
    <xf numFmtId="175" fontId="39" fillId="77" borderId="45" xfId="26" applyNumberFormat="1" applyFont="1" applyFill="1" applyBorder="1" applyAlignment="1">
      <alignment horizontal="center" vertical="center" wrapText="1"/>
    </xf>
    <xf numFmtId="14" fontId="39" fillId="72" borderId="40" xfId="7" applyNumberFormat="1" applyFont="1" applyFill="1" applyBorder="1" applyAlignment="1">
      <alignment horizontal="center" vertical="center" wrapText="1"/>
    </xf>
    <xf numFmtId="14" fontId="39" fillId="72" borderId="16" xfId="7" applyNumberFormat="1" applyFont="1" applyFill="1" applyBorder="1" applyAlignment="1">
      <alignment horizontal="center" vertical="center" wrapText="1"/>
    </xf>
    <xf numFmtId="14" fontId="39" fillId="72" borderId="79" xfId="7" applyNumberFormat="1" applyFont="1" applyFill="1" applyBorder="1" applyAlignment="1">
      <alignment horizontal="center" vertical="center" wrapText="1"/>
    </xf>
    <xf numFmtId="175" fontId="39" fillId="72" borderId="39" xfId="26" applyNumberFormat="1" applyFont="1" applyFill="1" applyBorder="1" applyAlignment="1">
      <alignment horizontal="center" vertical="center" wrapText="1"/>
    </xf>
    <xf numFmtId="0" fontId="39" fillId="72" borderId="11" xfId="0" applyFont="1" applyFill="1" applyBorder="1" applyAlignment="1">
      <alignment horizontal="center" vertical="center" wrapText="1"/>
    </xf>
    <xf numFmtId="0" fontId="39" fillId="72" borderId="45" xfId="0" applyFont="1" applyFill="1" applyBorder="1" applyAlignment="1">
      <alignment horizontal="center" vertical="center" wrapText="1"/>
    </xf>
    <xf numFmtId="175" fontId="39" fillId="79" borderId="41" xfId="26" applyNumberFormat="1" applyFont="1" applyFill="1" applyBorder="1" applyAlignment="1">
      <alignment horizontal="center" vertical="center" wrapText="1"/>
    </xf>
    <xf numFmtId="0" fontId="39" fillId="79" borderId="69" xfId="0" applyFont="1" applyFill="1" applyBorder="1" applyAlignment="1">
      <alignment horizontal="center" vertical="center" wrapText="1"/>
    </xf>
    <xf numFmtId="9" fontId="94" fillId="78" borderId="33" xfId="2" applyFont="1" applyFill="1" applyBorder="1" applyAlignment="1">
      <alignment horizontal="center" vertical="center" wrapText="1"/>
    </xf>
    <xf numFmtId="9" fontId="94" fillId="78" borderId="37" xfId="2" applyFont="1" applyFill="1" applyBorder="1" applyAlignment="1">
      <alignment horizontal="center" vertical="center" wrapText="1"/>
    </xf>
    <xf numFmtId="9" fontId="94" fillId="78" borderId="48" xfId="2" applyFont="1" applyFill="1" applyBorder="1" applyAlignment="1">
      <alignment horizontal="center" vertical="center" wrapText="1"/>
    </xf>
    <xf numFmtId="0" fontId="39" fillId="79" borderId="30" xfId="0" applyFont="1" applyFill="1" applyBorder="1" applyAlignment="1">
      <alignment horizontal="center" vertical="center" wrapText="1"/>
    </xf>
    <xf numFmtId="0" fontId="39" fillId="79" borderId="47" xfId="0" applyFont="1" applyFill="1" applyBorder="1" applyAlignment="1">
      <alignment horizontal="center" vertical="center" wrapText="1"/>
    </xf>
    <xf numFmtId="0" fontId="39" fillId="79" borderId="31" xfId="0" applyFont="1" applyFill="1" applyBorder="1" applyAlignment="1">
      <alignment horizontal="left" vertical="center" wrapText="1"/>
    </xf>
    <xf numFmtId="0" fontId="39" fillId="79" borderId="43" xfId="0" applyFont="1" applyFill="1" applyBorder="1" applyAlignment="1">
      <alignment horizontal="left" vertical="center" wrapText="1"/>
    </xf>
    <xf numFmtId="0" fontId="39" fillId="79" borderId="31" xfId="0" applyFont="1" applyFill="1" applyBorder="1" applyAlignment="1">
      <alignment horizontal="center" vertical="center" wrapText="1"/>
    </xf>
    <xf numFmtId="0" fontId="39" fillId="79" borderId="43" xfId="0" applyFont="1" applyFill="1" applyBorder="1" applyAlignment="1">
      <alignment horizontal="center" vertical="center" wrapText="1"/>
    </xf>
    <xf numFmtId="0" fontId="39" fillId="71" borderId="30" xfId="0" applyFont="1" applyFill="1" applyBorder="1" applyAlignment="1">
      <alignment horizontal="center" vertical="center" wrapText="1"/>
    </xf>
    <xf numFmtId="0" fontId="39" fillId="71" borderId="36" xfId="0" applyFont="1" applyFill="1" applyBorder="1" applyAlignment="1">
      <alignment horizontal="center" vertical="center" wrapText="1"/>
    </xf>
    <xf numFmtId="0" fontId="39" fillId="71" borderId="47" xfId="0" applyFont="1" applyFill="1" applyBorder="1" applyAlignment="1">
      <alignment horizontal="center" vertical="center" wrapText="1"/>
    </xf>
    <xf numFmtId="0" fontId="39" fillId="71" borderId="31" xfId="0" applyFont="1" applyFill="1" applyBorder="1" applyAlignment="1">
      <alignment horizontal="left" vertical="center" wrapText="1"/>
    </xf>
    <xf numFmtId="0" fontId="39" fillId="71" borderId="1" xfId="0" applyFont="1" applyFill="1" applyBorder="1" applyAlignment="1">
      <alignment horizontal="left" vertical="center" wrapText="1"/>
    </xf>
    <xf numFmtId="0" fontId="39" fillId="71" borderId="43" xfId="0" applyFont="1" applyFill="1" applyBorder="1" applyAlignment="1">
      <alignment horizontal="left" vertical="center" wrapText="1"/>
    </xf>
    <xf numFmtId="0" fontId="39" fillId="71" borderId="31" xfId="0" applyFont="1" applyFill="1" applyBorder="1" applyAlignment="1">
      <alignment horizontal="center" vertical="center" wrapText="1"/>
    </xf>
    <xf numFmtId="0" fontId="39" fillId="71" borderId="1" xfId="0" applyFont="1" applyFill="1" applyBorder="1" applyAlignment="1">
      <alignment horizontal="center" vertical="center" wrapText="1"/>
    </xf>
    <xf numFmtId="0" fontId="39" fillId="71" borderId="43" xfId="0" applyFont="1" applyFill="1" applyBorder="1" applyAlignment="1">
      <alignment horizontal="center" vertical="center" wrapText="1"/>
    </xf>
    <xf numFmtId="9" fontId="39" fillId="71" borderId="31" xfId="0" applyNumberFormat="1" applyFont="1" applyFill="1" applyBorder="1" applyAlignment="1">
      <alignment horizontal="center" vertical="center" wrapText="1"/>
    </xf>
    <xf numFmtId="175" fontId="39" fillId="71" borderId="41" xfId="26" applyNumberFormat="1" applyFont="1" applyFill="1" applyBorder="1" applyAlignment="1">
      <alignment horizontal="center" vertical="center" wrapText="1"/>
    </xf>
    <xf numFmtId="0" fontId="39" fillId="71" borderId="42" xfId="0" applyFont="1" applyFill="1" applyBorder="1" applyAlignment="1">
      <alignment horizontal="center" vertical="center" wrapText="1"/>
    </xf>
    <xf numFmtId="0" fontId="39" fillId="71" borderId="69" xfId="0" applyFont="1" applyFill="1" applyBorder="1" applyAlignment="1">
      <alignment horizontal="center" vertical="center" wrapText="1"/>
    </xf>
    <xf numFmtId="0" fontId="39" fillId="79" borderId="31" xfId="0" applyFont="1" applyFill="1" applyBorder="1" applyAlignment="1">
      <alignment vertical="center" wrapText="1"/>
    </xf>
    <xf numFmtId="0" fontId="39" fillId="79" borderId="43" xfId="0" applyFont="1" applyFill="1" applyBorder="1" applyAlignment="1">
      <alignment vertical="center" wrapText="1"/>
    </xf>
    <xf numFmtId="10" fontId="39" fillId="79" borderId="31" xfId="26" applyNumberFormat="1" applyFont="1" applyFill="1" applyBorder="1" applyAlignment="1">
      <alignment horizontal="center" vertical="center" wrapText="1"/>
    </xf>
    <xf numFmtId="10" fontId="39" fillId="79" borderId="43" xfId="26" applyNumberFormat="1" applyFont="1" applyFill="1" applyBorder="1" applyAlignment="1">
      <alignment horizontal="center" vertical="center" wrapText="1"/>
    </xf>
    <xf numFmtId="14" fontId="39" fillId="79" borderId="40" xfId="7" applyNumberFormat="1" applyFont="1" applyFill="1" applyBorder="1" applyAlignment="1">
      <alignment horizontal="center" vertical="center" wrapText="1"/>
    </xf>
    <xf numFmtId="14" fontId="39" fillId="79" borderId="79" xfId="7" applyNumberFormat="1" applyFont="1" applyFill="1" applyBorder="1" applyAlignment="1">
      <alignment horizontal="center" vertical="center" wrapText="1"/>
    </xf>
    <xf numFmtId="14" fontId="39" fillId="71" borderId="40" xfId="0" applyNumberFormat="1" applyFont="1" applyFill="1" applyBorder="1" applyAlignment="1">
      <alignment horizontal="center" vertical="center" wrapText="1"/>
    </xf>
    <xf numFmtId="0" fontId="39" fillId="71" borderId="16" xfId="0" applyFont="1" applyFill="1" applyBorder="1" applyAlignment="1">
      <alignment horizontal="center" vertical="center" wrapText="1"/>
    </xf>
    <xf numFmtId="0" fontId="39" fillId="71" borderId="79" xfId="0" applyFont="1" applyFill="1" applyBorder="1" applyAlignment="1">
      <alignment horizontal="center" vertical="center" wrapText="1"/>
    </xf>
    <xf numFmtId="175" fontId="39" fillId="79" borderId="39" xfId="26" applyNumberFormat="1" applyFont="1" applyFill="1" applyBorder="1" applyAlignment="1">
      <alignment horizontal="center" vertical="center" wrapText="1"/>
    </xf>
    <xf numFmtId="0" fontId="39" fillId="79" borderId="45" xfId="0" applyFont="1" applyFill="1" applyBorder="1" applyAlignment="1">
      <alignment horizontal="center" vertical="center" wrapText="1"/>
    </xf>
    <xf numFmtId="175" fontId="39" fillId="73" borderId="41" xfId="26" applyNumberFormat="1" applyFont="1" applyFill="1" applyBorder="1" applyAlignment="1">
      <alignment horizontal="center" vertical="center" wrapText="1"/>
    </xf>
    <xf numFmtId="0" fontId="39" fillId="73" borderId="42" xfId="0" applyFont="1" applyFill="1" applyBorder="1" applyAlignment="1">
      <alignment horizontal="center" vertical="center" wrapText="1"/>
    </xf>
    <xf numFmtId="0" fontId="39" fillId="73" borderId="69" xfId="0" applyFont="1" applyFill="1" applyBorder="1" applyAlignment="1">
      <alignment horizontal="center" vertical="center" wrapText="1"/>
    </xf>
    <xf numFmtId="0" fontId="94" fillId="0" borderId="30" xfId="0" applyFont="1" applyBorder="1" applyAlignment="1">
      <alignment horizontal="center" vertical="center" wrapText="1"/>
    </xf>
    <xf numFmtId="0" fontId="94" fillId="0" borderId="36" xfId="0" applyFont="1" applyBorder="1" applyAlignment="1">
      <alignment horizontal="center" vertical="center" wrapText="1"/>
    </xf>
    <xf numFmtId="0" fontId="94" fillId="0" borderId="47" xfId="0" applyFont="1" applyBorder="1" applyAlignment="1">
      <alignment horizontal="center" vertical="center" wrapText="1"/>
    </xf>
    <xf numFmtId="0" fontId="94" fillId="78" borderId="31" xfId="0" applyFont="1" applyFill="1" applyBorder="1" applyAlignment="1">
      <alignment horizontal="center" vertical="center" wrapText="1"/>
    </xf>
    <xf numFmtId="0" fontId="94" fillId="78" borderId="1" xfId="0" applyFont="1" applyFill="1" applyBorder="1" applyAlignment="1">
      <alignment horizontal="center" vertical="center" wrapText="1"/>
    </xf>
    <xf numFmtId="0" fontId="94" fillId="78" borderId="43" xfId="0" applyFont="1" applyFill="1" applyBorder="1" applyAlignment="1">
      <alignment horizontal="center" vertical="center" wrapText="1"/>
    </xf>
    <xf numFmtId="1" fontId="94" fillId="78" borderId="31" xfId="2" applyNumberFormat="1" applyFont="1" applyFill="1" applyBorder="1" applyAlignment="1">
      <alignment horizontal="center" vertical="center" wrapText="1"/>
    </xf>
    <xf numFmtId="1" fontId="94" fillId="78" borderId="1" xfId="2" applyNumberFormat="1" applyFont="1" applyFill="1" applyBorder="1" applyAlignment="1">
      <alignment horizontal="center" vertical="center" wrapText="1"/>
    </xf>
    <xf numFmtId="1" fontId="94" fillId="78" borderId="43" xfId="2" applyNumberFormat="1" applyFont="1" applyFill="1" applyBorder="1" applyAlignment="1">
      <alignment horizontal="center" vertical="center" wrapText="1"/>
    </xf>
    <xf numFmtId="0" fontId="39" fillId="72" borderId="30"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39" fillId="72" borderId="31" xfId="0" applyFont="1" applyFill="1" applyBorder="1" applyAlignment="1">
      <alignment vertical="center" wrapText="1"/>
    </xf>
    <xf numFmtId="0" fontId="39" fillId="72" borderId="1" xfId="0" applyFont="1" applyFill="1" applyBorder="1" applyAlignment="1">
      <alignment vertical="center" wrapText="1"/>
    </xf>
    <xf numFmtId="0" fontId="39" fillId="72" borderId="43" xfId="0" applyFont="1" applyFill="1" applyBorder="1" applyAlignment="1">
      <alignment vertical="center" wrapText="1"/>
    </xf>
    <xf numFmtId="0" fontId="39" fillId="72" borderId="31" xfId="0" applyFont="1" applyFill="1" applyBorder="1" applyAlignment="1">
      <alignment horizontal="left" vertical="center" wrapText="1"/>
    </xf>
    <xf numFmtId="0" fontId="39" fillId="72" borderId="1" xfId="0" applyFont="1" applyFill="1" applyBorder="1" applyAlignment="1">
      <alignment horizontal="left" vertical="center" wrapText="1"/>
    </xf>
    <xf numFmtId="0" fontId="39" fillId="72" borderId="43" xfId="0" applyFont="1" applyFill="1" applyBorder="1" applyAlignment="1">
      <alignment horizontal="left" vertical="center" wrapText="1"/>
    </xf>
    <xf numFmtId="0" fontId="94" fillId="75" borderId="31" xfId="0" applyFont="1" applyFill="1" applyBorder="1" applyAlignment="1">
      <alignment horizontal="center" vertical="center" wrapText="1"/>
    </xf>
    <xf numFmtId="0" fontId="94" fillId="75" borderId="1" xfId="0" applyFont="1" applyFill="1" applyBorder="1" applyAlignment="1">
      <alignment horizontal="center" vertical="center" wrapText="1"/>
    </xf>
    <xf numFmtId="0" fontId="94" fillId="75" borderId="43" xfId="0" applyFont="1" applyFill="1" applyBorder="1" applyAlignment="1">
      <alignment horizontal="center" vertical="center" wrapText="1"/>
    </xf>
    <xf numFmtId="1" fontId="94" fillId="75" borderId="31" xfId="2" applyNumberFormat="1" applyFont="1" applyFill="1" applyBorder="1" applyAlignment="1">
      <alignment horizontal="center" vertical="center" wrapText="1"/>
    </xf>
    <xf numFmtId="1" fontId="94" fillId="75" borderId="1" xfId="2" applyNumberFormat="1" applyFont="1" applyFill="1" applyBorder="1" applyAlignment="1">
      <alignment horizontal="center" vertical="center" wrapText="1"/>
    </xf>
    <xf numFmtId="1" fontId="94" fillId="75" borderId="43" xfId="2" applyNumberFormat="1" applyFont="1" applyFill="1" applyBorder="1" applyAlignment="1">
      <alignment horizontal="center" vertical="center" wrapText="1"/>
    </xf>
    <xf numFmtId="9" fontId="94" fillId="75" borderId="33" xfId="2" applyFont="1" applyFill="1" applyBorder="1" applyAlignment="1">
      <alignment horizontal="center" vertical="center" wrapText="1"/>
    </xf>
    <xf numFmtId="9" fontId="94" fillId="75" borderId="37" xfId="2" applyFont="1" applyFill="1" applyBorder="1" applyAlignment="1">
      <alignment horizontal="center" vertical="center" wrapText="1"/>
    </xf>
    <xf numFmtId="9" fontId="94" fillId="75" borderId="48" xfId="2" applyFont="1" applyFill="1" applyBorder="1" applyAlignment="1">
      <alignment horizontal="center" vertical="center" wrapText="1"/>
    </xf>
    <xf numFmtId="0" fontId="39" fillId="76" borderId="67" xfId="0" applyFont="1" applyFill="1" applyBorder="1" applyAlignment="1">
      <alignment horizontal="center" vertical="center" wrapText="1"/>
    </xf>
    <xf numFmtId="0" fontId="39" fillId="76" borderId="68" xfId="0" applyFont="1" applyFill="1" applyBorder="1" applyAlignment="1">
      <alignment horizontal="center" vertical="center" wrapText="1"/>
    </xf>
    <xf numFmtId="0" fontId="39" fillId="77" borderId="67" xfId="0" applyFont="1" applyFill="1" applyBorder="1" applyAlignment="1">
      <alignment horizontal="center" vertical="center" wrapText="1"/>
    </xf>
    <xf numFmtId="0" fontId="39" fillId="77" borderId="51" xfId="0" applyFont="1" applyFill="1" applyBorder="1" applyAlignment="1">
      <alignment horizontal="center" vertical="center" wrapText="1"/>
    </xf>
    <xf numFmtId="0" fontId="39" fillId="76" borderId="39" xfId="0" applyFont="1" applyFill="1" applyBorder="1" applyAlignment="1">
      <alignment horizontal="left" vertical="center" wrapText="1"/>
    </xf>
    <xf numFmtId="0" fontId="39" fillId="76" borderId="45" xfId="0" applyFont="1" applyFill="1" applyBorder="1" applyAlignment="1">
      <alignment horizontal="left" vertical="center" wrapText="1"/>
    </xf>
    <xf numFmtId="0" fontId="39" fillId="77" borderId="39" xfId="0" applyFont="1" applyFill="1" applyBorder="1" applyAlignment="1">
      <alignment horizontal="left" vertical="center" wrapText="1"/>
    </xf>
    <xf numFmtId="0" fontId="39" fillId="77" borderId="11" xfId="0" applyFont="1" applyFill="1" applyBorder="1" applyAlignment="1">
      <alignment horizontal="left" vertical="center" wrapText="1"/>
    </xf>
    <xf numFmtId="0" fontId="39" fillId="75" borderId="30" xfId="0" applyFont="1" applyFill="1" applyBorder="1" applyAlignment="1">
      <alignment horizontal="center" vertical="center" wrapText="1"/>
    </xf>
    <xf numFmtId="0" fontId="39" fillId="75" borderId="47" xfId="0" applyFont="1" applyFill="1" applyBorder="1" applyAlignment="1">
      <alignment horizontal="center" vertical="center" wrapText="1"/>
    </xf>
    <xf numFmtId="0" fontId="39" fillId="75" borderId="39" xfId="0" applyFont="1" applyFill="1" applyBorder="1" applyAlignment="1">
      <alignment vertical="center" wrapText="1"/>
    </xf>
    <xf numFmtId="0" fontId="39" fillId="75" borderId="45" xfId="0" applyFont="1" applyFill="1" applyBorder="1" applyAlignment="1">
      <alignment vertical="center" wrapText="1"/>
    </xf>
    <xf numFmtId="0" fontId="39" fillId="75" borderId="31" xfId="0" applyFont="1" applyFill="1" applyBorder="1" applyAlignment="1">
      <alignment horizontal="left" vertical="center" wrapText="1"/>
    </xf>
    <xf numFmtId="0" fontId="39" fillId="75" borderId="43" xfId="0" applyFont="1" applyFill="1" applyBorder="1" applyAlignment="1">
      <alignment horizontal="left" vertical="center" wrapText="1"/>
    </xf>
    <xf numFmtId="0" fontId="39" fillId="75" borderId="31" xfId="0" applyFont="1" applyFill="1" applyBorder="1" applyAlignment="1">
      <alignment horizontal="center" vertical="center" wrapText="1"/>
    </xf>
    <xf numFmtId="0" fontId="39" fillId="75" borderId="43" xfId="0" applyFont="1" applyFill="1" applyBorder="1" applyAlignment="1">
      <alignment horizontal="center" vertical="center" wrapText="1"/>
    </xf>
    <xf numFmtId="9" fontId="39" fillId="75" borderId="31" xfId="0" applyNumberFormat="1" applyFont="1" applyFill="1" applyBorder="1" applyAlignment="1">
      <alignment horizontal="center" vertical="center" wrapText="1"/>
    </xf>
    <xf numFmtId="0" fontId="39" fillId="75" borderId="39" xfId="0" applyFont="1" applyFill="1" applyBorder="1" applyAlignment="1">
      <alignment horizontal="center" vertical="center" wrapText="1"/>
    </xf>
    <xf numFmtId="0" fontId="39" fillId="75" borderId="45" xfId="0" applyFont="1" applyFill="1" applyBorder="1" applyAlignment="1">
      <alignment horizontal="center" vertical="center" wrapText="1"/>
    </xf>
    <xf numFmtId="10" fontId="39" fillId="75" borderId="31" xfId="26" applyNumberFormat="1" applyFont="1" applyFill="1" applyBorder="1" applyAlignment="1">
      <alignment horizontal="center" vertical="center" wrapText="1"/>
    </xf>
    <xf numFmtId="10" fontId="39" fillId="75" borderId="43" xfId="26" applyNumberFormat="1" applyFont="1" applyFill="1" applyBorder="1" applyAlignment="1">
      <alignment horizontal="center" vertical="center" wrapText="1"/>
    </xf>
    <xf numFmtId="175" fontId="39" fillId="75" borderId="39" xfId="26" applyNumberFormat="1" applyFont="1" applyFill="1" applyBorder="1" applyAlignment="1">
      <alignment horizontal="center" vertical="center" wrapText="1"/>
    </xf>
    <xf numFmtId="175" fontId="39" fillId="75" borderId="41" xfId="26" applyNumberFormat="1" applyFont="1" applyFill="1" applyBorder="1" applyAlignment="1">
      <alignment horizontal="center" vertical="center" wrapText="1"/>
    </xf>
    <xf numFmtId="0" fontId="39" fillId="75" borderId="69" xfId="0" applyFont="1" applyFill="1" applyBorder="1" applyAlignment="1">
      <alignment horizontal="center" vertical="center" wrapText="1"/>
    </xf>
    <xf numFmtId="14" fontId="39" fillId="73" borderId="40" xfId="7" applyNumberFormat="1" applyFont="1" applyFill="1" applyBorder="1" applyAlignment="1">
      <alignment horizontal="center" vertical="center" wrapText="1"/>
    </xf>
    <xf numFmtId="14" fontId="39" fillId="73" borderId="16" xfId="7" applyNumberFormat="1" applyFont="1" applyFill="1" applyBorder="1" applyAlignment="1">
      <alignment horizontal="center" vertical="center" wrapText="1"/>
    </xf>
    <xf numFmtId="14" fontId="39" fillId="75" borderId="40" xfId="7" applyNumberFormat="1" applyFont="1" applyFill="1" applyBorder="1" applyAlignment="1">
      <alignment horizontal="center" vertical="center" wrapText="1"/>
    </xf>
    <xf numFmtId="14" fontId="39" fillId="75" borderId="79" xfId="7" applyNumberFormat="1" applyFont="1" applyFill="1" applyBorder="1" applyAlignment="1">
      <alignment horizontal="center" vertical="center" wrapText="1"/>
    </xf>
    <xf numFmtId="175" fontId="39" fillId="76" borderId="39" xfId="2" applyNumberFormat="1" applyFont="1" applyFill="1" applyBorder="1" applyAlignment="1">
      <alignment horizontal="center" vertical="center"/>
    </xf>
    <xf numFmtId="175" fontId="39" fillId="76" borderId="45" xfId="2" applyNumberFormat="1" applyFont="1" applyFill="1" applyBorder="1" applyAlignment="1">
      <alignment horizontal="center" vertical="center"/>
    </xf>
    <xf numFmtId="175" fontId="39" fillId="76" borderId="168" xfId="2" applyNumberFormat="1" applyFont="1" applyFill="1" applyBorder="1" applyAlignment="1">
      <alignment horizontal="center" vertical="center"/>
    </xf>
    <xf numFmtId="175" fontId="39" fillId="76" borderId="169" xfId="2" applyNumberFormat="1" applyFont="1" applyFill="1" applyBorder="1" applyAlignment="1">
      <alignment horizontal="center" vertical="center"/>
    </xf>
    <xf numFmtId="175" fontId="39" fillId="77" borderId="39" xfId="2" applyNumberFormat="1" applyFont="1" applyFill="1" applyBorder="1" applyAlignment="1">
      <alignment horizontal="center" vertical="center"/>
    </xf>
    <xf numFmtId="175" fontId="39" fillId="77" borderId="11" xfId="2" applyNumberFormat="1" applyFont="1" applyFill="1" applyBorder="1" applyAlignment="1">
      <alignment horizontal="center" vertical="center"/>
    </xf>
    <xf numFmtId="0" fontId="10" fillId="2" borderId="208" xfId="0" applyFont="1" applyFill="1" applyBorder="1" applyAlignment="1" applyProtection="1">
      <alignment horizontal="center" vertical="center"/>
      <protection hidden="1"/>
    </xf>
    <xf numFmtId="0" fontId="10" fillId="2" borderId="25" xfId="0" applyFont="1" applyFill="1" applyBorder="1" applyAlignment="1" applyProtection="1">
      <alignment horizontal="center" vertical="center"/>
      <protection hidden="1"/>
    </xf>
    <xf numFmtId="0" fontId="10" fillId="2" borderId="207" xfId="0" applyFont="1" applyFill="1" applyBorder="1" applyAlignment="1" applyProtection="1">
      <alignment horizontal="center" vertical="center"/>
      <protection hidden="1"/>
    </xf>
    <xf numFmtId="0" fontId="94" fillId="75" borderId="30" xfId="0" applyFont="1" applyFill="1" applyBorder="1" applyAlignment="1">
      <alignment horizontal="center" vertical="center" wrapText="1"/>
    </xf>
    <xf numFmtId="0" fontId="94" fillId="75" borderId="36" xfId="0" applyFont="1" applyFill="1" applyBorder="1" applyAlignment="1">
      <alignment horizontal="center" vertical="center" wrapText="1"/>
    </xf>
    <xf numFmtId="0" fontId="94" fillId="75" borderId="47" xfId="0" applyFont="1" applyFill="1" applyBorder="1" applyAlignment="1">
      <alignment horizontal="center" vertical="center" wrapText="1"/>
    </xf>
    <xf numFmtId="175" fontId="39" fillId="72" borderId="41" xfId="26" applyNumberFormat="1" applyFont="1" applyFill="1" applyBorder="1" applyAlignment="1">
      <alignment horizontal="center" vertical="center" wrapText="1"/>
    </xf>
    <xf numFmtId="0" fontId="39" fillId="72" borderId="42" xfId="0" applyFont="1" applyFill="1" applyBorder="1" applyAlignment="1">
      <alignment horizontal="center" vertical="center" wrapText="1"/>
    </xf>
    <xf numFmtId="0" fontId="39" fillId="72" borderId="69" xfId="0" applyFont="1" applyFill="1" applyBorder="1" applyAlignment="1">
      <alignment horizontal="center" vertical="center" wrapText="1"/>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3" borderId="31" xfId="0" applyFont="1" applyFill="1" applyBorder="1" applyAlignment="1">
      <alignment vertical="center" wrapText="1"/>
    </xf>
    <xf numFmtId="0" fontId="39" fillId="73" borderId="1" xfId="0" applyFont="1" applyFill="1" applyBorder="1" applyAlignment="1">
      <alignment vertical="center" wrapText="1"/>
    </xf>
    <xf numFmtId="0" fontId="39" fillId="73" borderId="31" xfId="0" applyFont="1" applyFill="1" applyBorder="1" applyAlignment="1">
      <alignment horizontal="left" vertical="center" wrapText="1"/>
    </xf>
    <xf numFmtId="0" fontId="39" fillId="73" borderId="1" xfId="0" applyFont="1" applyFill="1" applyBorder="1" applyAlignment="1">
      <alignment horizontal="left" vertical="center" wrapText="1"/>
    </xf>
    <xf numFmtId="0" fontId="39" fillId="73" borderId="31" xfId="0" applyFont="1" applyFill="1" applyBorder="1" applyAlignment="1">
      <alignment horizontal="center" vertical="center" wrapText="1"/>
    </xf>
    <xf numFmtId="0" fontId="39" fillId="73" borderId="1" xfId="0" applyFont="1" applyFill="1" applyBorder="1" applyAlignment="1">
      <alignment horizontal="center" vertical="center" wrapText="1"/>
    </xf>
    <xf numFmtId="9" fontId="39" fillId="73" borderId="31" xfId="0" applyNumberFormat="1" applyFont="1" applyFill="1" applyBorder="1" applyAlignment="1">
      <alignment horizontal="center" vertical="center" wrapText="1"/>
    </xf>
    <xf numFmtId="0" fontId="39" fillId="73" borderId="39" xfId="0" applyFont="1" applyFill="1" applyBorder="1" applyAlignment="1">
      <alignment horizontal="center" vertical="center" wrapText="1"/>
    </xf>
    <xf numFmtId="0" fontId="39" fillId="73" borderId="11" xfId="0" applyFont="1" applyFill="1" applyBorder="1" applyAlignment="1">
      <alignment horizontal="center" vertical="center" wrapText="1"/>
    </xf>
    <xf numFmtId="0" fontId="39" fillId="73" borderId="45" xfId="0" applyFont="1" applyFill="1" applyBorder="1" applyAlignment="1">
      <alignment horizontal="center" vertical="center" wrapText="1"/>
    </xf>
    <xf numFmtId="10" fontId="39" fillId="73" borderId="31" xfId="26" applyNumberFormat="1" applyFont="1" applyFill="1" applyBorder="1" applyAlignment="1">
      <alignment horizontal="center" vertical="center" wrapText="1"/>
    </xf>
    <xf numFmtId="10" fontId="39" fillId="73" borderId="1" xfId="26" applyNumberFormat="1" applyFont="1" applyFill="1" applyBorder="1" applyAlignment="1">
      <alignment horizontal="center" vertical="center" wrapText="1"/>
    </xf>
    <xf numFmtId="175" fontId="39" fillId="73" borderId="39" xfId="26" applyNumberFormat="1" applyFont="1" applyFill="1" applyBorder="1" applyAlignment="1">
      <alignment horizontal="center" vertical="center" wrapText="1"/>
    </xf>
    <xf numFmtId="0" fontId="39" fillId="72" borderId="31" xfId="0" applyFont="1" applyFill="1" applyBorder="1" applyAlignment="1">
      <alignment horizontal="center" vertical="center" wrapText="1"/>
    </xf>
    <xf numFmtId="0" fontId="39" fillId="72" borderId="1" xfId="0" applyFont="1" applyFill="1" applyBorder="1" applyAlignment="1">
      <alignment horizontal="center" vertical="center" wrapText="1"/>
    </xf>
    <xf numFmtId="0" fontId="39" fillId="72" borderId="43" xfId="0" applyFont="1" applyFill="1" applyBorder="1" applyAlignment="1">
      <alignment horizontal="center" vertical="center" wrapText="1"/>
    </xf>
    <xf numFmtId="0" fontId="39" fillId="72" borderId="39" xfId="0" applyFont="1" applyFill="1" applyBorder="1" applyAlignment="1">
      <alignment horizontal="center" vertical="center" wrapText="1"/>
    </xf>
    <xf numFmtId="10" fontId="39" fillId="72" borderId="31" xfId="26" applyNumberFormat="1" applyFont="1" applyFill="1" applyBorder="1" applyAlignment="1">
      <alignment horizontal="center" vertical="center" wrapText="1"/>
    </xf>
    <xf numFmtId="10" fontId="39" fillId="72" borderId="1" xfId="26" applyNumberFormat="1" applyFont="1" applyFill="1" applyBorder="1" applyAlignment="1">
      <alignment horizontal="center" vertical="center" wrapText="1"/>
    </xf>
    <xf numFmtId="10" fontId="39" fillId="72" borderId="43" xfId="26" applyNumberFormat="1" applyFont="1" applyFill="1" applyBorder="1" applyAlignment="1">
      <alignment horizontal="center" vertical="center" wrapText="1"/>
    </xf>
    <xf numFmtId="175" fontId="98" fillId="76" borderId="168" xfId="2" applyNumberFormat="1" applyFont="1" applyFill="1" applyBorder="1" applyAlignment="1">
      <alignment horizontal="center" vertical="center"/>
    </xf>
    <xf numFmtId="175" fontId="98" fillId="76" borderId="169" xfId="2" applyNumberFormat="1" applyFont="1" applyFill="1" applyBorder="1" applyAlignment="1">
      <alignment horizontal="center" vertical="center"/>
    </xf>
    <xf numFmtId="175" fontId="98" fillId="77" borderId="168" xfId="2" applyNumberFormat="1" applyFont="1" applyFill="1" applyBorder="1" applyAlignment="1">
      <alignment horizontal="center" vertical="center"/>
    </xf>
    <xf numFmtId="175" fontId="98" fillId="77" borderId="126" xfId="2" applyNumberFormat="1" applyFont="1" applyFill="1" applyBorder="1" applyAlignment="1">
      <alignment horizontal="center" vertical="center"/>
    </xf>
    <xf numFmtId="175" fontId="39" fillId="77" borderId="140" xfId="2" applyNumberFormat="1" applyFont="1" applyFill="1" applyBorder="1" applyAlignment="1">
      <alignment horizontal="center" vertical="center"/>
    </xf>
    <xf numFmtId="175" fontId="39" fillId="77" borderId="168" xfId="2" applyNumberFormat="1" applyFont="1" applyFill="1" applyBorder="1" applyAlignment="1">
      <alignment horizontal="center" vertical="center"/>
    </xf>
    <xf numFmtId="175" fontId="39" fillId="77" borderId="141" xfId="2" applyNumberFormat="1" applyFont="1" applyFill="1" applyBorder="1" applyAlignment="1">
      <alignment horizontal="center" vertical="center"/>
    </xf>
    <xf numFmtId="175" fontId="98" fillId="77" borderId="141" xfId="2" applyNumberFormat="1" applyFont="1" applyFill="1" applyBorder="1" applyAlignment="1">
      <alignment horizontal="center" vertical="center"/>
    </xf>
    <xf numFmtId="175" fontId="39" fillId="76" borderId="41" xfId="26" applyNumberFormat="1" applyFont="1" applyFill="1" applyBorder="1" applyAlignment="1">
      <alignment horizontal="center" vertical="center" wrapText="1"/>
    </xf>
    <xf numFmtId="0" fontId="39" fillId="76" borderId="42" xfId="0" applyFont="1" applyFill="1" applyBorder="1" applyAlignment="1">
      <alignment horizontal="center" vertical="center" wrapText="1"/>
    </xf>
    <xf numFmtId="175" fontId="39" fillId="77" borderId="41" xfId="26" applyNumberFormat="1" applyFont="1" applyFill="1" applyBorder="1" applyAlignment="1">
      <alignment horizontal="center" vertical="center" wrapText="1"/>
    </xf>
    <xf numFmtId="0" fontId="39" fillId="77" borderId="42" xfId="0" applyFont="1" applyFill="1" applyBorder="1" applyAlignment="1">
      <alignment horizontal="center" vertical="center" wrapText="1"/>
    </xf>
    <xf numFmtId="175" fontId="39" fillId="73" borderId="41" xfId="0" applyNumberFormat="1" applyFont="1" applyFill="1" applyBorder="1" applyAlignment="1">
      <alignment horizontal="center" vertical="center"/>
    </xf>
    <xf numFmtId="0" fontId="39" fillId="73" borderId="42" xfId="0" applyFont="1" applyFill="1" applyBorder="1" applyAlignment="1">
      <alignment horizontal="center" vertical="center"/>
    </xf>
    <xf numFmtId="175" fontId="39" fillId="74" borderId="40" xfId="0" applyNumberFormat="1" applyFont="1" applyFill="1" applyBorder="1" applyAlignment="1">
      <alignment horizontal="center" vertical="center"/>
    </xf>
    <xf numFmtId="0" fontId="39" fillId="74" borderId="79" xfId="0" applyFont="1" applyFill="1" applyBorder="1" applyAlignment="1">
      <alignment horizontal="center" vertical="center"/>
    </xf>
    <xf numFmtId="175" fontId="39" fillId="74" borderId="33" xfId="0" applyNumberFormat="1" applyFont="1" applyFill="1" applyBorder="1" applyAlignment="1">
      <alignment horizontal="center" vertical="center"/>
    </xf>
    <xf numFmtId="0" fontId="39" fillId="74" borderId="48" xfId="0" applyFont="1" applyFill="1" applyBorder="1" applyAlignment="1">
      <alignment horizontal="center" vertical="center"/>
    </xf>
    <xf numFmtId="9" fontId="39" fillId="70" borderId="39" xfId="2" applyFont="1" applyFill="1" applyBorder="1" applyAlignment="1">
      <alignment horizontal="center" vertical="center" wrapText="1"/>
    </xf>
    <xf numFmtId="9" fontId="39" fillId="70" borderId="11" xfId="2" applyFont="1" applyFill="1" applyBorder="1" applyAlignment="1">
      <alignment horizontal="center" vertical="center" wrapText="1"/>
    </xf>
    <xf numFmtId="9" fontId="39" fillId="70" borderId="41" xfId="2" applyFont="1" applyFill="1" applyBorder="1" applyAlignment="1">
      <alignment horizontal="center" vertical="center" wrapText="1"/>
    </xf>
    <xf numFmtId="9" fontId="39" fillId="70" borderId="42" xfId="2" applyFont="1" applyFill="1" applyBorder="1" applyAlignment="1">
      <alignment horizontal="center" vertical="center" wrapText="1"/>
    </xf>
    <xf numFmtId="9" fontId="39" fillId="70" borderId="137" xfId="2" applyFont="1" applyFill="1" applyBorder="1" applyAlignment="1">
      <alignment horizontal="center" vertical="center" wrapText="1"/>
    </xf>
    <xf numFmtId="9" fontId="39" fillId="70" borderId="140" xfId="2" applyFont="1" applyFill="1" applyBorder="1" applyAlignment="1">
      <alignment horizontal="center" vertical="center" wrapText="1"/>
    </xf>
    <xf numFmtId="9" fontId="39" fillId="70" borderId="143" xfId="2" applyFont="1" applyFill="1" applyBorder="1" applyAlignment="1">
      <alignment horizontal="center" vertical="center" wrapText="1"/>
    </xf>
    <xf numFmtId="9" fontId="39" fillId="70" borderId="145" xfId="2" applyFont="1" applyFill="1" applyBorder="1" applyAlignment="1">
      <alignment horizontal="center" vertical="center" wrapText="1"/>
    </xf>
    <xf numFmtId="9" fontId="39" fillId="26" borderId="137" xfId="2" applyFont="1" applyFill="1" applyBorder="1" applyAlignment="1">
      <alignment horizontal="center" vertical="center" wrapText="1"/>
    </xf>
    <xf numFmtId="9" fontId="39" fillId="26" borderId="140" xfId="2" applyFont="1" applyFill="1" applyBorder="1" applyAlignment="1">
      <alignment horizontal="center" vertical="center" wrapText="1"/>
    </xf>
    <xf numFmtId="9" fontId="98" fillId="70" borderId="40" xfId="2" applyFont="1" applyFill="1" applyBorder="1" applyAlignment="1">
      <alignment horizontal="center" vertical="center" wrapText="1"/>
    </xf>
    <xf numFmtId="9" fontId="98" fillId="70" borderId="16" xfId="2" applyFont="1" applyFill="1" applyBorder="1" applyAlignment="1">
      <alignment horizontal="center" vertical="center" wrapText="1"/>
    </xf>
    <xf numFmtId="9" fontId="98" fillId="70" borderId="138" xfId="2" applyFont="1" applyFill="1" applyBorder="1" applyAlignment="1">
      <alignment horizontal="center" vertical="center" wrapText="1"/>
    </xf>
    <xf numFmtId="9" fontId="98" fillId="70" borderId="141" xfId="2" applyFont="1" applyFill="1" applyBorder="1" applyAlignment="1">
      <alignment horizontal="center" vertical="center" wrapText="1"/>
    </xf>
    <xf numFmtId="9" fontId="39" fillId="70" borderId="31" xfId="2" applyFont="1" applyFill="1" applyBorder="1" applyAlignment="1">
      <alignment horizontal="center" vertical="center" wrapText="1"/>
    </xf>
    <xf numFmtId="9" fontId="39" fillId="70" borderId="6" xfId="2" applyFont="1" applyFill="1" applyBorder="1" applyAlignment="1">
      <alignment horizontal="center" vertical="center" wrapText="1"/>
    </xf>
    <xf numFmtId="9" fontId="39" fillId="70" borderId="33" xfId="2" applyFont="1" applyFill="1" applyBorder="1" applyAlignment="1">
      <alignment horizontal="center" vertical="center" wrapText="1"/>
    </xf>
    <xf numFmtId="9" fontId="39" fillId="70" borderId="52" xfId="2" applyFont="1" applyFill="1" applyBorder="1" applyAlignment="1">
      <alignment horizontal="center" vertical="center" wrapText="1"/>
    </xf>
    <xf numFmtId="175" fontId="39" fillId="70" borderId="73" xfId="2" applyNumberFormat="1" applyFont="1" applyFill="1" applyBorder="1" applyAlignment="1">
      <alignment horizontal="center" vertical="center" wrapText="1"/>
    </xf>
    <xf numFmtId="175" fontId="39" fillId="70" borderId="74" xfId="2" applyNumberFormat="1" applyFont="1" applyFill="1" applyBorder="1" applyAlignment="1">
      <alignment horizontal="center" vertical="center" wrapText="1"/>
    </xf>
    <xf numFmtId="9" fontId="39" fillId="0" borderId="140" xfId="2" applyFont="1" applyBorder="1" applyAlignment="1">
      <alignment horizontal="center" vertical="center" wrapText="1"/>
    </xf>
    <xf numFmtId="9" fontId="39" fillId="26" borderId="153" xfId="2" applyFont="1" applyFill="1" applyBorder="1" applyAlignment="1">
      <alignment horizontal="center" vertical="center" wrapText="1"/>
    </xf>
    <xf numFmtId="9" fontId="39" fillId="0" borderId="156" xfId="2" applyFont="1" applyBorder="1" applyAlignment="1">
      <alignment horizontal="center" vertical="center" wrapText="1"/>
    </xf>
    <xf numFmtId="9" fontId="39" fillId="26" borderId="159" xfId="2" applyFont="1" applyFill="1" applyBorder="1" applyAlignment="1">
      <alignment horizontal="center" vertical="center" wrapText="1"/>
    </xf>
    <xf numFmtId="9" fontId="39" fillId="0" borderId="160" xfId="2" applyFont="1" applyBorder="1" applyAlignment="1">
      <alignment horizontal="center" vertical="center" wrapText="1"/>
    </xf>
    <xf numFmtId="9" fontId="39" fillId="26" borderId="138" xfId="2" applyFont="1" applyFill="1" applyBorder="1" applyAlignment="1">
      <alignment horizontal="center" vertical="center" wrapText="1"/>
    </xf>
    <xf numFmtId="9" fontId="39" fillId="0" borderId="141" xfId="2" applyFont="1" applyBorder="1" applyAlignment="1">
      <alignment horizontal="center" vertical="center" wrapText="1"/>
    </xf>
    <xf numFmtId="9" fontId="39" fillId="26" borderId="156" xfId="2" applyFont="1" applyFill="1" applyBorder="1" applyAlignment="1">
      <alignment horizontal="center" vertical="center" wrapText="1"/>
    </xf>
    <xf numFmtId="10" fontId="39" fillId="70" borderId="31" xfId="26" applyNumberFormat="1" applyFont="1" applyFill="1" applyBorder="1" applyAlignment="1">
      <alignment horizontal="center" vertical="center" wrapText="1"/>
    </xf>
    <xf numFmtId="0" fontId="39" fillId="70" borderId="43" xfId="0" applyFont="1" applyFill="1" applyBorder="1" applyAlignment="1">
      <alignment horizontal="center" vertical="center" wrapText="1"/>
    </xf>
    <xf numFmtId="9" fontId="39" fillId="70" borderId="45" xfId="2" applyFont="1" applyFill="1" applyBorder="1" applyAlignment="1">
      <alignment horizontal="center" vertical="center" wrapText="1"/>
    </xf>
    <xf numFmtId="9" fontId="39" fillId="70" borderId="69" xfId="2" applyFont="1" applyFill="1" applyBorder="1" applyAlignment="1">
      <alignment horizontal="center" vertical="center" wrapText="1"/>
    </xf>
    <xf numFmtId="175" fontId="39" fillId="70" borderId="39" xfId="2" applyNumberFormat="1" applyFont="1" applyFill="1" applyBorder="1" applyAlignment="1">
      <alignment horizontal="center" vertical="center" wrapText="1"/>
    </xf>
    <xf numFmtId="175" fontId="39" fillId="70" borderId="11" xfId="2" applyNumberFormat="1" applyFont="1" applyFill="1" applyBorder="1" applyAlignment="1">
      <alignment horizontal="center" vertical="center" wrapText="1"/>
    </xf>
    <xf numFmtId="175" fontId="39" fillId="70" borderId="41" xfId="2" applyNumberFormat="1" applyFont="1" applyFill="1" applyBorder="1" applyAlignment="1">
      <alignment horizontal="center" vertical="center" wrapText="1"/>
    </xf>
    <xf numFmtId="175" fontId="39" fillId="70" borderId="42" xfId="2" applyNumberFormat="1" applyFont="1" applyFill="1" applyBorder="1" applyAlignment="1">
      <alignment horizontal="center" vertical="center" wrapText="1"/>
    </xf>
    <xf numFmtId="175" fontId="39" fillId="61" borderId="41" xfId="26" applyNumberFormat="1" applyFont="1" applyFill="1" applyBorder="1" applyAlignment="1">
      <alignment horizontal="center" vertical="center" wrapText="1"/>
    </xf>
    <xf numFmtId="175" fontId="39" fillId="61" borderId="42" xfId="26" applyNumberFormat="1" applyFont="1" applyFill="1" applyBorder="1" applyAlignment="1">
      <alignment horizontal="center" vertical="center" wrapText="1"/>
    </xf>
    <xf numFmtId="0" fontId="39" fillId="61" borderId="69" xfId="0" applyFont="1" applyFill="1" applyBorder="1" applyAlignment="1">
      <alignment horizontal="center" vertical="center" wrapText="1"/>
    </xf>
    <xf numFmtId="175" fontId="39" fillId="61" borderId="39" xfId="26" applyNumberFormat="1" applyFont="1" applyFill="1" applyBorder="1" applyAlignment="1">
      <alignment horizontal="center" vertical="center" wrapText="1"/>
    </xf>
    <xf numFmtId="175" fontId="39" fillId="61" borderId="11" xfId="26" applyNumberFormat="1" applyFont="1" applyFill="1" applyBorder="1" applyAlignment="1">
      <alignment horizontal="center" vertical="center" wrapText="1"/>
    </xf>
    <xf numFmtId="0" fontId="39" fillId="61" borderId="45" xfId="0" applyFont="1" applyFill="1" applyBorder="1" applyAlignment="1">
      <alignment horizontal="center" vertical="center" wrapText="1"/>
    </xf>
    <xf numFmtId="9" fontId="39" fillId="70" borderId="40" xfId="2" applyFont="1" applyFill="1" applyBorder="1" applyAlignment="1">
      <alignment horizontal="center" vertical="center" wrapText="1"/>
    </xf>
    <xf numFmtId="9" fontId="39" fillId="70" borderId="16" xfId="2" applyFont="1" applyFill="1" applyBorder="1" applyAlignment="1">
      <alignment horizontal="center" vertical="center" wrapText="1"/>
    </xf>
    <xf numFmtId="175" fontId="39" fillId="68" borderId="39" xfId="26" applyNumberFormat="1" applyFont="1" applyFill="1" applyBorder="1" applyAlignment="1">
      <alignment horizontal="center" vertical="center" wrapText="1"/>
    </xf>
    <xf numFmtId="0" fontId="39" fillId="68" borderId="11" xfId="0" applyFont="1" applyFill="1" applyBorder="1" applyAlignment="1">
      <alignment horizontal="center" vertical="center" wrapText="1"/>
    </xf>
    <xf numFmtId="14" fontId="39" fillId="70" borderId="40" xfId="7" applyNumberFormat="1" applyFont="1" applyFill="1" applyBorder="1" applyAlignment="1">
      <alignment horizontal="center" vertical="center" wrapText="1"/>
    </xf>
    <xf numFmtId="14" fontId="39" fillId="70" borderId="79" xfId="7" applyNumberFormat="1" applyFont="1" applyFill="1" applyBorder="1" applyAlignment="1">
      <alignment horizontal="center" vertical="center" wrapText="1"/>
    </xf>
    <xf numFmtId="175" fontId="39" fillId="68" borderId="41" xfId="26" applyNumberFormat="1" applyFont="1" applyFill="1" applyBorder="1" applyAlignment="1">
      <alignment horizontal="center" vertical="center" wrapText="1"/>
    </xf>
    <xf numFmtId="0" fontId="39" fillId="68" borderId="42" xfId="0" applyFont="1" applyFill="1" applyBorder="1" applyAlignment="1">
      <alignment horizontal="center" vertical="center" wrapText="1"/>
    </xf>
    <xf numFmtId="175" fontId="39" fillId="61" borderId="39" xfId="2" applyNumberFormat="1" applyFont="1" applyFill="1" applyBorder="1" applyAlignment="1">
      <alignment horizontal="center" vertical="center" wrapText="1"/>
    </xf>
    <xf numFmtId="175" fontId="39" fillId="61" borderId="11" xfId="2" applyNumberFormat="1" applyFont="1" applyFill="1" applyBorder="1" applyAlignment="1">
      <alignment horizontal="center" vertical="center" wrapText="1"/>
    </xf>
    <xf numFmtId="175" fontId="39" fillId="61" borderId="45" xfId="2" applyNumberFormat="1" applyFont="1" applyFill="1" applyBorder="1" applyAlignment="1">
      <alignment horizontal="center" vertical="center" wrapText="1"/>
    </xf>
    <xf numFmtId="175" fontId="39" fillId="61" borderId="41" xfId="2" applyNumberFormat="1" applyFont="1" applyFill="1" applyBorder="1" applyAlignment="1">
      <alignment horizontal="center" vertical="center" wrapText="1"/>
    </xf>
    <xf numFmtId="175" fontId="39" fillId="61" borderId="42" xfId="2" applyNumberFormat="1" applyFont="1" applyFill="1" applyBorder="1" applyAlignment="1">
      <alignment horizontal="center" vertical="center" wrapText="1"/>
    </xf>
    <xf numFmtId="175" fontId="39" fillId="61" borderId="69" xfId="2" applyNumberFormat="1" applyFont="1" applyFill="1" applyBorder="1" applyAlignment="1">
      <alignment horizontal="center" vertical="center" wrapText="1"/>
    </xf>
    <xf numFmtId="0" fontId="39" fillId="70" borderId="31" xfId="0" applyFont="1" applyFill="1" applyBorder="1" applyAlignment="1">
      <alignment vertical="center" wrapText="1"/>
    </xf>
    <xf numFmtId="0" fontId="39" fillId="70" borderId="43" xfId="0" applyFont="1" applyFill="1" applyBorder="1" applyAlignment="1">
      <alignment vertical="center" wrapText="1"/>
    </xf>
    <xf numFmtId="0" fontId="39" fillId="70" borderId="31" xfId="0" applyFont="1" applyFill="1" applyBorder="1" applyAlignment="1">
      <alignment horizontal="left" vertical="center" wrapText="1"/>
    </xf>
    <xf numFmtId="0" fontId="39" fillId="70" borderId="43" xfId="0" applyFont="1" applyFill="1" applyBorder="1" applyAlignment="1">
      <alignment horizontal="left" vertical="center" wrapText="1"/>
    </xf>
    <xf numFmtId="0" fontId="39" fillId="70" borderId="31" xfId="0" applyFont="1" applyFill="1" applyBorder="1" applyAlignment="1">
      <alignment horizontal="center" vertical="center" wrapText="1"/>
    </xf>
    <xf numFmtId="0" fontId="94" fillId="70" borderId="30" xfId="0" applyFont="1" applyFill="1" applyBorder="1" applyAlignment="1">
      <alignment horizontal="center" vertical="center" wrapText="1"/>
    </xf>
    <xf numFmtId="0" fontId="94" fillId="70" borderId="47" xfId="0" applyFont="1" applyFill="1" applyBorder="1" applyAlignment="1">
      <alignment horizontal="center" vertical="center" wrapText="1"/>
    </xf>
    <xf numFmtId="0" fontId="39" fillId="70" borderId="30" xfId="0" applyFont="1" applyFill="1" applyBorder="1" applyAlignment="1">
      <alignment horizontal="center" vertical="center" wrapText="1"/>
    </xf>
    <xf numFmtId="0" fontId="39" fillId="70" borderId="47" xfId="0" applyFont="1" applyFill="1" applyBorder="1" applyAlignment="1">
      <alignment horizontal="center" vertical="center" wrapText="1"/>
    </xf>
    <xf numFmtId="10" fontId="39" fillId="68" borderId="31" xfId="26" applyNumberFormat="1" applyFont="1" applyFill="1" applyBorder="1" applyAlignment="1">
      <alignment horizontal="center" vertical="center" wrapText="1"/>
    </xf>
    <xf numFmtId="10" fontId="39" fillId="68" borderId="1" xfId="26" applyNumberFormat="1" applyFont="1" applyFill="1" applyBorder="1" applyAlignment="1">
      <alignment horizontal="center" vertical="center" wrapText="1"/>
    </xf>
    <xf numFmtId="10" fontId="39" fillId="68" borderId="6" xfId="26" applyNumberFormat="1" applyFont="1" applyFill="1" applyBorder="1" applyAlignment="1">
      <alignment horizontal="center" vertical="center" wrapText="1"/>
    </xf>
    <xf numFmtId="0" fontId="39" fillId="26" borderId="138" xfId="26" applyNumberFormat="1" applyFont="1" applyFill="1" applyBorder="1" applyAlignment="1">
      <alignment horizontal="center" vertical="center" wrapText="1"/>
    </xf>
    <xf numFmtId="175" fontId="39" fillId="26" borderId="126" xfId="26" applyNumberFormat="1" applyFont="1" applyFill="1" applyBorder="1" applyAlignment="1">
      <alignment horizontal="center" vertical="center" wrapText="1"/>
    </xf>
    <xf numFmtId="175" fontId="39" fillId="67" borderId="73" xfId="2" applyNumberFormat="1" applyFont="1" applyFill="1" applyBorder="1" applyAlignment="1">
      <alignment horizontal="center" vertical="center" wrapText="1"/>
    </xf>
    <xf numFmtId="175" fontId="39" fillId="67" borderId="74" xfId="2" applyNumberFormat="1" applyFont="1" applyFill="1" applyBorder="1" applyAlignment="1">
      <alignment horizontal="center" vertical="center" wrapText="1"/>
    </xf>
    <xf numFmtId="175" fontId="39" fillId="65" borderId="41" xfId="26" applyNumberFormat="1" applyFont="1" applyFill="1" applyBorder="1" applyAlignment="1">
      <alignment horizontal="center" vertical="center" wrapText="1"/>
    </xf>
    <xf numFmtId="0" fontId="39" fillId="65" borderId="42" xfId="0" applyFont="1" applyFill="1" applyBorder="1" applyAlignment="1">
      <alignment horizontal="center" vertical="center" wrapText="1"/>
    </xf>
    <xf numFmtId="0" fontId="39" fillId="65" borderId="69" xfId="0" applyFont="1" applyFill="1" applyBorder="1" applyAlignment="1">
      <alignment horizontal="center" vertical="center" wrapText="1"/>
    </xf>
    <xf numFmtId="175" fontId="39" fillId="26" borderId="38" xfId="26" applyNumberFormat="1" applyFont="1" applyFill="1" applyBorder="1" applyAlignment="1">
      <alignment horizontal="center" vertical="center" wrapText="1"/>
    </xf>
    <xf numFmtId="175" fontId="39" fillId="26" borderId="5" xfId="26" applyNumberFormat="1" applyFont="1" applyFill="1" applyBorder="1" applyAlignment="1">
      <alignment horizontal="center" vertical="center" wrapText="1"/>
    </xf>
    <xf numFmtId="175" fontId="39" fillId="26" borderId="44" xfId="26" applyNumberFormat="1" applyFont="1" applyFill="1" applyBorder="1" applyAlignment="1">
      <alignment horizontal="center" vertical="center" wrapText="1"/>
    </xf>
    <xf numFmtId="175" fontId="39" fillId="65" borderId="39" xfId="26" applyNumberFormat="1" applyFont="1" applyFill="1" applyBorder="1" applyAlignment="1">
      <alignment horizontal="center" vertical="center" wrapText="1"/>
    </xf>
    <xf numFmtId="0" fontId="39" fillId="65" borderId="11" xfId="0" applyFont="1" applyFill="1" applyBorder="1" applyAlignment="1">
      <alignment horizontal="center" vertical="center" wrapText="1"/>
    </xf>
    <xf numFmtId="0" fontId="39" fillId="65" borderId="45" xfId="0" applyFont="1" applyFill="1" applyBorder="1" applyAlignment="1">
      <alignment horizontal="center" vertical="center" wrapText="1"/>
    </xf>
    <xf numFmtId="175" fontId="39" fillId="65" borderId="102" xfId="26" applyNumberFormat="1" applyFont="1" applyFill="1" applyBorder="1" applyAlignment="1">
      <alignment horizontal="center" vertical="center" wrapText="1"/>
    </xf>
    <xf numFmtId="175" fontId="39" fillId="65" borderId="103" xfId="26" applyNumberFormat="1" applyFont="1" applyFill="1" applyBorder="1" applyAlignment="1">
      <alignment horizontal="center" vertical="center" wrapText="1"/>
    </xf>
    <xf numFmtId="175" fontId="39" fillId="65" borderId="104" xfId="26" applyNumberFormat="1" applyFont="1" applyFill="1" applyBorder="1" applyAlignment="1">
      <alignment horizontal="center" vertical="center" wrapText="1"/>
    </xf>
    <xf numFmtId="175" fontId="39" fillId="61" borderId="102" xfId="26" applyNumberFormat="1" applyFont="1" applyFill="1" applyBorder="1" applyAlignment="1">
      <alignment horizontal="center" vertical="center" wrapText="1"/>
    </xf>
    <xf numFmtId="175" fontId="39" fillId="61" borderId="103" xfId="26" applyNumberFormat="1" applyFont="1" applyFill="1" applyBorder="1" applyAlignment="1">
      <alignment horizontal="center" vertical="center" wrapText="1"/>
    </xf>
    <xf numFmtId="175" fontId="39" fillId="61" borderId="104" xfId="26" applyNumberFormat="1" applyFont="1" applyFill="1" applyBorder="1" applyAlignment="1">
      <alignment horizontal="center" vertical="center" wrapText="1"/>
    </xf>
    <xf numFmtId="175" fontId="39" fillId="26" borderId="9" xfId="26" applyNumberFormat="1" applyFont="1" applyFill="1" applyBorder="1" applyAlignment="1">
      <alignment horizontal="center" vertical="center" wrapText="1"/>
    </xf>
    <xf numFmtId="175" fontId="39" fillId="66" borderId="41" xfId="2" applyNumberFormat="1" applyFont="1" applyFill="1" applyBorder="1" applyAlignment="1">
      <alignment horizontal="center" vertical="center" wrapText="1"/>
    </xf>
    <xf numFmtId="175" fontId="39" fillId="66" borderId="42" xfId="2" applyNumberFormat="1" applyFont="1" applyFill="1" applyBorder="1" applyAlignment="1">
      <alignment horizontal="center" vertical="center" wrapText="1"/>
    </xf>
    <xf numFmtId="175" fontId="39" fillId="66" borderId="69" xfId="2" applyNumberFormat="1" applyFont="1" applyFill="1" applyBorder="1" applyAlignment="1">
      <alignment horizontal="center" vertical="center" wrapText="1"/>
    </xf>
    <xf numFmtId="175" fontId="39" fillId="66" borderId="39" xfId="26" applyNumberFormat="1" applyFont="1" applyFill="1" applyBorder="1" applyAlignment="1">
      <alignment horizontal="center" vertical="center" wrapText="1"/>
    </xf>
    <xf numFmtId="0" fontId="39" fillId="66" borderId="11" xfId="0" applyFont="1" applyFill="1" applyBorder="1" applyAlignment="1">
      <alignment horizontal="center" vertical="center" wrapText="1"/>
    </xf>
    <xf numFmtId="0" fontId="39" fillId="66" borderId="45" xfId="0" applyFont="1" applyFill="1" applyBorder="1" applyAlignment="1">
      <alignment horizontal="center" vertical="center" wrapText="1"/>
    </xf>
    <xf numFmtId="175" fontId="39" fillId="66" borderId="41" xfId="26" applyNumberFormat="1" applyFont="1" applyFill="1" applyBorder="1" applyAlignment="1">
      <alignment horizontal="center" vertical="center" wrapText="1"/>
    </xf>
    <xf numFmtId="0" fontId="39" fillId="66" borderId="42" xfId="0" applyFont="1" applyFill="1" applyBorder="1" applyAlignment="1">
      <alignment horizontal="center" vertical="center" wrapText="1"/>
    </xf>
    <xf numFmtId="0" fontId="39" fillId="66" borderId="69" xfId="0" applyFont="1" applyFill="1" applyBorder="1" applyAlignment="1">
      <alignment horizontal="center" vertical="center" wrapText="1"/>
    </xf>
    <xf numFmtId="175" fontId="39" fillId="68" borderId="41" xfId="2" applyNumberFormat="1" applyFont="1" applyFill="1" applyBorder="1" applyAlignment="1">
      <alignment horizontal="center" vertical="center" wrapText="1"/>
    </xf>
    <xf numFmtId="175" fontId="39" fillId="68" borderId="42" xfId="2" applyNumberFormat="1" applyFont="1" applyFill="1" applyBorder="1" applyAlignment="1">
      <alignment horizontal="center" vertical="center" wrapText="1"/>
    </xf>
    <xf numFmtId="175" fontId="39" fillId="68" borderId="102" xfId="26" applyNumberFormat="1" applyFont="1" applyFill="1" applyBorder="1" applyAlignment="1">
      <alignment horizontal="center" vertical="center" wrapText="1"/>
    </xf>
    <xf numFmtId="175" fontId="39" fillId="68" borderId="103" xfId="26" applyNumberFormat="1" applyFont="1" applyFill="1" applyBorder="1" applyAlignment="1">
      <alignment horizontal="center" vertical="center" wrapText="1"/>
    </xf>
    <xf numFmtId="175" fontId="39" fillId="68" borderId="104" xfId="26" applyNumberFormat="1" applyFont="1" applyFill="1" applyBorder="1" applyAlignment="1">
      <alignment horizontal="center" vertical="center" wrapText="1"/>
    </xf>
    <xf numFmtId="175" fontId="39" fillId="26" borderId="137" xfId="26" applyNumberFormat="1" applyFont="1" applyFill="1" applyBorder="1" applyAlignment="1">
      <alignment horizontal="center" vertical="center" wrapText="1"/>
    </xf>
    <xf numFmtId="0" fontId="39" fillId="0" borderId="11" xfId="0" applyFont="1" applyBorder="1" applyAlignment="1">
      <alignment horizontal="center" vertical="center" wrapText="1"/>
    </xf>
    <xf numFmtId="0" fontId="39" fillId="0" borderId="140" xfId="0" applyFont="1" applyBorder="1" applyAlignment="1">
      <alignment horizontal="center" vertical="center" wrapText="1"/>
    </xf>
    <xf numFmtId="175" fontId="39" fillId="26" borderId="141" xfId="26" applyNumberFormat="1" applyFont="1" applyFill="1" applyBorder="1" applyAlignment="1">
      <alignment horizontal="center" vertical="center" wrapText="1"/>
    </xf>
    <xf numFmtId="175" fontId="39" fillId="26" borderId="31" xfId="26" applyNumberFormat="1" applyFont="1" applyFill="1" applyBorder="1" applyAlignment="1">
      <alignment horizontal="center" vertical="center" wrapText="1"/>
    </xf>
    <xf numFmtId="175" fontId="39" fillId="26" borderId="1" xfId="26" applyNumberFormat="1" applyFont="1" applyFill="1" applyBorder="1" applyAlignment="1">
      <alignment horizontal="center" vertical="center" wrapText="1"/>
    </xf>
    <xf numFmtId="175" fontId="39" fillId="26" borderId="43" xfId="26" applyNumberFormat="1" applyFont="1" applyFill="1" applyBorder="1" applyAlignment="1">
      <alignment horizontal="center" vertical="center" wrapText="1"/>
    </xf>
    <xf numFmtId="0" fontId="39" fillId="26" borderId="32" xfId="26" applyNumberFormat="1" applyFont="1" applyFill="1" applyBorder="1" applyAlignment="1">
      <alignment horizontal="center" vertical="center" wrapText="1"/>
    </xf>
    <xf numFmtId="175" fontId="39" fillId="26" borderId="4" xfId="26" applyNumberFormat="1" applyFont="1" applyFill="1" applyBorder="1" applyAlignment="1">
      <alignment horizontal="center" vertical="center" wrapText="1"/>
    </xf>
    <xf numFmtId="175" fontId="39" fillId="26" borderId="46" xfId="26" applyNumberFormat="1" applyFont="1" applyFill="1" applyBorder="1" applyAlignment="1">
      <alignment horizontal="center" vertical="center" wrapText="1"/>
    </xf>
    <xf numFmtId="175" fontId="39" fillId="26" borderId="159" xfId="26" applyNumberFormat="1" applyFont="1" applyFill="1" applyBorder="1" applyAlignment="1">
      <alignment horizontal="center" vertical="center" wrapText="1"/>
    </xf>
    <xf numFmtId="175" fontId="39" fillId="26" borderId="203" xfId="26" applyNumberFormat="1" applyFont="1" applyFill="1" applyBorder="1" applyAlignment="1">
      <alignment horizontal="center" vertical="center" wrapText="1"/>
    </xf>
    <xf numFmtId="175" fontId="39" fillId="26" borderId="160" xfId="26" applyNumberFormat="1" applyFont="1" applyFill="1" applyBorder="1" applyAlignment="1">
      <alignment horizontal="center" vertical="center" wrapText="1"/>
    </xf>
    <xf numFmtId="175" fontId="39" fillId="67" borderId="41" xfId="26" applyNumberFormat="1" applyFont="1" applyFill="1" applyBorder="1" applyAlignment="1">
      <alignment horizontal="center" vertical="center" wrapText="1"/>
    </xf>
    <xf numFmtId="0" fontId="39" fillId="67" borderId="42" xfId="0" applyFont="1" applyFill="1" applyBorder="1" applyAlignment="1">
      <alignment horizontal="center" vertical="center" wrapText="1"/>
    </xf>
    <xf numFmtId="0" fontId="39" fillId="67" borderId="69" xfId="0" applyFont="1" applyFill="1" applyBorder="1" applyAlignment="1">
      <alignment horizontal="center" vertical="center" wrapText="1"/>
    </xf>
    <xf numFmtId="175" fontId="39" fillId="64" borderId="39" xfId="26" applyNumberFormat="1" applyFont="1" applyFill="1" applyBorder="1" applyAlignment="1">
      <alignment horizontal="center" vertical="center" wrapText="1"/>
    </xf>
    <xf numFmtId="0" fontId="39" fillId="64" borderId="11" xfId="0" applyFont="1" applyFill="1" applyBorder="1" applyAlignment="1">
      <alignment horizontal="center" vertical="center" wrapText="1"/>
    </xf>
    <xf numFmtId="0" fontId="39" fillId="64" borderId="45" xfId="0" applyFont="1" applyFill="1" applyBorder="1" applyAlignment="1">
      <alignment horizontal="center" vertical="center" wrapText="1"/>
    </xf>
    <xf numFmtId="175" fontId="39" fillId="64" borderId="41" xfId="26" applyNumberFormat="1" applyFont="1" applyFill="1" applyBorder="1" applyAlignment="1">
      <alignment horizontal="center" vertical="center" wrapText="1"/>
    </xf>
    <xf numFmtId="0" fontId="39" fillId="64" borderId="42" xfId="0" applyFont="1" applyFill="1" applyBorder="1" applyAlignment="1">
      <alignment horizontal="center" vertical="center" wrapText="1"/>
    </xf>
    <xf numFmtId="0" fontId="39" fillId="64" borderId="69" xfId="0" applyFont="1" applyFill="1" applyBorder="1" applyAlignment="1">
      <alignment horizontal="center" vertical="center" wrapText="1"/>
    </xf>
    <xf numFmtId="10" fontId="39" fillId="67" borderId="102" xfId="2" applyNumberFormat="1" applyFont="1" applyFill="1" applyBorder="1" applyAlignment="1">
      <alignment horizontal="center" vertical="center" wrapText="1"/>
    </xf>
    <xf numFmtId="10" fontId="39" fillId="67" borderId="103" xfId="2" applyNumberFormat="1" applyFont="1" applyFill="1" applyBorder="1" applyAlignment="1">
      <alignment horizontal="center" vertical="center" wrapText="1"/>
    </xf>
    <xf numFmtId="10" fontId="39" fillId="67" borderId="104" xfId="2" applyNumberFormat="1" applyFont="1" applyFill="1" applyBorder="1" applyAlignment="1">
      <alignment horizontal="center" vertical="center" wrapText="1"/>
    </xf>
    <xf numFmtId="10" fontId="39" fillId="67" borderId="105" xfId="2" applyNumberFormat="1" applyFont="1" applyFill="1" applyBorder="1" applyAlignment="1">
      <alignment horizontal="center" vertical="center" wrapText="1"/>
    </xf>
    <xf numFmtId="10" fontId="39" fillId="67" borderId="106" xfId="2" applyNumberFormat="1" applyFont="1" applyFill="1" applyBorder="1" applyAlignment="1">
      <alignment horizontal="center" vertical="center" wrapText="1"/>
    </xf>
    <xf numFmtId="10" fontId="39" fillId="67" borderId="107" xfId="2" applyNumberFormat="1" applyFont="1" applyFill="1" applyBorder="1" applyAlignment="1">
      <alignment horizontal="center" vertical="center" wrapText="1"/>
    </xf>
    <xf numFmtId="175" fontId="39" fillId="26" borderId="70" xfId="26" applyNumberFormat="1" applyFont="1" applyFill="1" applyBorder="1" applyAlignment="1">
      <alignment horizontal="center" vertical="center" wrapText="1"/>
    </xf>
    <xf numFmtId="0" fontId="39" fillId="0" borderId="17" xfId="0" applyFont="1" applyBorder="1" applyAlignment="1">
      <alignment horizontal="center" vertical="center" wrapText="1"/>
    </xf>
    <xf numFmtId="175" fontId="39" fillId="66" borderId="11" xfId="26" applyNumberFormat="1" applyFont="1" applyFill="1" applyBorder="1" applyAlignment="1">
      <alignment horizontal="center" vertical="center" wrapText="1"/>
    </xf>
    <xf numFmtId="175" fontId="39" fillId="66" borderId="16" xfId="26" applyNumberFormat="1" applyFont="1" applyFill="1" applyBorder="1" applyAlignment="1">
      <alignment horizontal="center" vertical="center" wrapText="1"/>
    </xf>
    <xf numFmtId="0" fontId="39" fillId="66" borderId="16" xfId="0" applyFont="1" applyFill="1" applyBorder="1" applyAlignment="1">
      <alignment horizontal="center" vertical="center" wrapText="1"/>
    </xf>
    <xf numFmtId="175" fontId="98" fillId="66" borderId="16" xfId="26" applyNumberFormat="1" applyFont="1" applyFill="1" applyBorder="1" applyAlignment="1">
      <alignment horizontal="center" vertical="center" wrapText="1"/>
    </xf>
    <xf numFmtId="0" fontId="98" fillId="66" borderId="16" xfId="0" applyFont="1" applyFill="1" applyBorder="1" applyAlignment="1">
      <alignment horizontal="center" vertical="center" wrapText="1"/>
    </xf>
    <xf numFmtId="175" fontId="39" fillId="67" borderId="39" xfId="26" applyNumberFormat="1" applyFont="1" applyFill="1" applyBorder="1" applyAlignment="1">
      <alignment horizontal="center" vertical="center" wrapText="1"/>
    </xf>
    <xf numFmtId="0" fontId="39" fillId="67" borderId="11" xfId="0" applyFont="1" applyFill="1" applyBorder="1" applyAlignment="1">
      <alignment horizontal="center" vertical="center" wrapText="1"/>
    </xf>
    <xf numFmtId="0" fontId="39" fillId="67" borderId="45" xfId="0" applyFont="1" applyFill="1" applyBorder="1" applyAlignment="1">
      <alignment horizontal="center" vertical="center" wrapText="1"/>
    </xf>
    <xf numFmtId="175" fontId="98" fillId="67" borderId="41" xfId="26" applyNumberFormat="1" applyFont="1" applyFill="1" applyBorder="1" applyAlignment="1">
      <alignment horizontal="center" vertical="center" wrapText="1"/>
    </xf>
    <xf numFmtId="0" fontId="98" fillId="67" borderId="42" xfId="0" applyFont="1" applyFill="1" applyBorder="1" applyAlignment="1">
      <alignment horizontal="center" vertical="center" wrapText="1"/>
    </xf>
    <xf numFmtId="0" fontId="98" fillId="67" borderId="69" xfId="0" applyFont="1" applyFill="1" applyBorder="1" applyAlignment="1">
      <alignment horizontal="center" vertical="center" wrapText="1"/>
    </xf>
    <xf numFmtId="175" fontId="98" fillId="65" borderId="41" xfId="26" applyNumberFormat="1" applyFont="1" applyFill="1" applyBorder="1" applyAlignment="1">
      <alignment horizontal="center" vertical="center" wrapText="1"/>
    </xf>
    <xf numFmtId="0" fontId="98" fillId="65" borderId="42" xfId="0" applyFont="1" applyFill="1" applyBorder="1" applyAlignment="1">
      <alignment horizontal="center" vertical="center" wrapText="1"/>
    </xf>
    <xf numFmtId="0" fontId="98" fillId="65" borderId="69" xfId="0" applyFont="1" applyFill="1" applyBorder="1" applyAlignment="1">
      <alignment horizontal="center" vertical="center" wrapText="1"/>
    </xf>
    <xf numFmtId="175" fontId="98" fillId="61" borderId="41" xfId="26" applyNumberFormat="1" applyFont="1" applyFill="1" applyBorder="1" applyAlignment="1">
      <alignment horizontal="center" vertical="center" wrapText="1"/>
    </xf>
    <xf numFmtId="175" fontId="98" fillId="61" borderId="42" xfId="26" applyNumberFormat="1" applyFont="1" applyFill="1" applyBorder="1" applyAlignment="1">
      <alignment horizontal="center" vertical="center" wrapText="1"/>
    </xf>
    <xf numFmtId="0" fontId="98" fillId="61" borderId="69" xfId="0" applyFont="1" applyFill="1" applyBorder="1" applyAlignment="1">
      <alignment horizontal="center" vertical="center" wrapText="1"/>
    </xf>
    <xf numFmtId="175" fontId="39" fillId="65" borderId="40" xfId="26" applyNumberFormat="1" applyFont="1" applyFill="1" applyBorder="1" applyAlignment="1">
      <alignment horizontal="center" vertical="center" wrapText="1"/>
    </xf>
    <xf numFmtId="0" fontId="39" fillId="65" borderId="16" xfId="0" applyFont="1" applyFill="1" applyBorder="1" applyAlignment="1">
      <alignment horizontal="center" vertical="center" wrapText="1"/>
    </xf>
    <xf numFmtId="0" fontId="39" fillId="65" borderId="79" xfId="0" applyFont="1" applyFill="1" applyBorder="1" applyAlignment="1">
      <alignment horizontal="center" vertical="center" wrapText="1"/>
    </xf>
    <xf numFmtId="175" fontId="98" fillId="65" borderId="40" xfId="26" applyNumberFormat="1" applyFont="1" applyFill="1" applyBorder="1" applyAlignment="1">
      <alignment horizontal="center" vertical="center" wrapText="1"/>
    </xf>
    <xf numFmtId="0" fontId="98" fillId="65" borderId="16" xfId="0" applyFont="1" applyFill="1" applyBorder="1" applyAlignment="1">
      <alignment horizontal="center" vertical="center" wrapText="1"/>
    </xf>
    <xf numFmtId="0" fontId="98" fillId="65" borderId="79" xfId="0" applyFont="1" applyFill="1" applyBorder="1" applyAlignment="1">
      <alignment horizontal="center" vertical="center" wrapText="1"/>
    </xf>
    <xf numFmtId="175" fontId="39" fillId="26" borderId="138" xfId="26" applyNumberFormat="1" applyFont="1" applyFill="1" applyBorder="1" applyAlignment="1">
      <alignment horizontal="center" vertical="center" wrapText="1"/>
    </xf>
    <xf numFmtId="0" fontId="39" fillId="0" borderId="126" xfId="0" applyFont="1" applyBorder="1" applyAlignment="1">
      <alignment horizontal="center" vertical="center" wrapText="1"/>
    </xf>
    <xf numFmtId="0" fontId="39" fillId="0" borderId="141" xfId="0" applyFont="1" applyBorder="1" applyAlignment="1">
      <alignment horizontal="center" vertical="center" wrapText="1"/>
    </xf>
    <xf numFmtId="175" fontId="39" fillId="26" borderId="11" xfId="26" applyNumberFormat="1" applyFont="1" applyFill="1" applyBorder="1" applyAlignment="1">
      <alignment horizontal="center" vertical="center" wrapText="1"/>
    </xf>
    <xf numFmtId="0" fontId="39" fillId="26" borderId="126" xfId="26" applyNumberFormat="1" applyFont="1" applyFill="1" applyBorder="1" applyAlignment="1">
      <alignment horizontal="center" vertical="center" wrapText="1"/>
    </xf>
    <xf numFmtId="175" fontId="39" fillId="26" borderId="136" xfId="26" applyNumberFormat="1" applyFont="1" applyFill="1" applyBorder="1" applyAlignment="1">
      <alignment horizontal="center" vertical="center" wrapText="1"/>
    </xf>
    <xf numFmtId="175" fontId="39" fillId="26" borderId="17" xfId="26" applyNumberFormat="1" applyFont="1" applyFill="1" applyBorder="1" applyAlignment="1">
      <alignment horizontal="center" vertical="center" wrapText="1"/>
    </xf>
    <xf numFmtId="175" fontId="39" fillId="26" borderId="139" xfId="26" applyNumberFormat="1" applyFont="1" applyFill="1" applyBorder="1" applyAlignment="1">
      <alignment horizontal="center" vertical="center" wrapText="1"/>
    </xf>
    <xf numFmtId="175" fontId="39" fillId="26" borderId="108" xfId="0" applyNumberFormat="1" applyFont="1" applyFill="1" applyBorder="1" applyAlignment="1">
      <alignment horizontal="center" vertical="center" wrapText="1"/>
    </xf>
    <xf numFmtId="175" fontId="39" fillId="26" borderId="109" xfId="0" applyNumberFormat="1" applyFont="1" applyFill="1" applyBorder="1" applyAlignment="1">
      <alignment horizontal="center" vertical="center" wrapText="1"/>
    </xf>
    <xf numFmtId="0" fontId="39" fillId="26" borderId="114" xfId="0" applyFont="1" applyFill="1" applyBorder="1" applyAlignment="1">
      <alignment horizontal="center" vertical="center" wrapText="1"/>
    </xf>
    <xf numFmtId="0" fontId="39" fillId="26" borderId="115" xfId="0" applyFont="1" applyFill="1" applyBorder="1" applyAlignment="1">
      <alignment horizontal="center" vertical="center" wrapText="1"/>
    </xf>
    <xf numFmtId="9" fontId="39" fillId="26" borderId="114" xfId="2" applyFont="1" applyFill="1" applyBorder="1" applyAlignment="1">
      <alignment horizontal="center" vertical="center" wrapText="1"/>
    </xf>
    <xf numFmtId="9" fontId="39" fillId="26" borderId="115" xfId="2" applyFont="1" applyFill="1" applyBorder="1" applyAlignment="1">
      <alignment horizontal="center" vertical="center" wrapText="1"/>
    </xf>
    <xf numFmtId="175" fontId="39" fillId="26" borderId="140" xfId="26" applyNumberFormat="1" applyFont="1" applyFill="1" applyBorder="1" applyAlignment="1">
      <alignment horizontal="center" vertical="center" wrapText="1"/>
    </xf>
    <xf numFmtId="175" fontId="39" fillId="26" borderId="138" xfId="2" applyNumberFormat="1" applyFont="1" applyFill="1" applyBorder="1" applyAlignment="1">
      <alignment horizontal="center" vertical="center" wrapText="1"/>
    </xf>
    <xf numFmtId="175" fontId="39" fillId="26" borderId="126" xfId="2" applyNumberFormat="1" applyFont="1" applyFill="1" applyBorder="1" applyAlignment="1">
      <alignment horizontal="center" vertical="center" wrapText="1"/>
    </xf>
    <xf numFmtId="175" fontId="39" fillId="26" borderId="141" xfId="2" applyNumberFormat="1" applyFont="1" applyFill="1" applyBorder="1" applyAlignment="1">
      <alignment horizontal="center" vertical="center" wrapText="1"/>
    </xf>
    <xf numFmtId="0" fontId="39" fillId="0" borderId="139" xfId="0" applyFont="1" applyBorder="1" applyAlignment="1">
      <alignment horizontal="center" vertical="center" wrapText="1"/>
    </xf>
    <xf numFmtId="175" fontId="39" fillId="26" borderId="39" xfId="26" applyNumberFormat="1" applyFont="1" applyFill="1" applyBorder="1" applyAlignment="1">
      <alignment horizontal="center" vertical="center" wrapText="1"/>
    </xf>
    <xf numFmtId="175" fontId="39" fillId="26" borderId="40" xfId="26" applyNumberFormat="1" applyFont="1" applyFill="1" applyBorder="1" applyAlignment="1">
      <alignment horizontal="center" vertical="center" wrapText="1"/>
    </xf>
    <xf numFmtId="0" fontId="39" fillId="0" borderId="16" xfId="0" applyFont="1" applyBorder="1" applyAlignment="1">
      <alignment horizontal="center" vertical="center" wrapText="1"/>
    </xf>
    <xf numFmtId="0" fontId="39" fillId="26" borderId="4" xfId="26" applyNumberFormat="1" applyFont="1" applyFill="1" applyBorder="1" applyAlignment="1">
      <alignment horizontal="center" vertical="center" wrapText="1"/>
    </xf>
    <xf numFmtId="175" fontId="39" fillId="26" borderId="6" xfId="26" applyNumberFormat="1" applyFont="1" applyFill="1" applyBorder="1" applyAlignment="1">
      <alignment horizontal="center" vertical="center" wrapText="1"/>
    </xf>
    <xf numFmtId="175" fontId="39" fillId="26" borderId="7" xfId="26" applyNumberFormat="1" applyFont="1" applyFill="1" applyBorder="1" applyAlignment="1">
      <alignment horizontal="center" vertical="center" wrapText="1"/>
    </xf>
    <xf numFmtId="0" fontId="39" fillId="68" borderId="31" xfId="0" applyFont="1" applyFill="1" applyBorder="1" applyAlignment="1">
      <alignment vertical="center" wrapText="1"/>
    </xf>
    <xf numFmtId="0" fontId="39" fillId="68" borderId="1" xfId="0" applyFont="1" applyFill="1" applyBorder="1" applyAlignment="1">
      <alignment vertical="center" wrapText="1"/>
    </xf>
    <xf numFmtId="0" fontId="39" fillId="68" borderId="6" xfId="0" applyFont="1" applyFill="1" applyBorder="1" applyAlignment="1">
      <alignment vertical="center" wrapText="1"/>
    </xf>
    <xf numFmtId="14" fontId="39" fillId="61" borderId="40" xfId="7" applyNumberFormat="1" applyFont="1" applyFill="1" applyBorder="1" applyAlignment="1">
      <alignment horizontal="center" vertical="center" wrapText="1"/>
    </xf>
    <xf numFmtId="14" fontId="39" fillId="61" borderId="16" xfId="7" applyNumberFormat="1" applyFont="1" applyFill="1" applyBorder="1" applyAlignment="1">
      <alignment horizontal="center" vertical="center" wrapText="1"/>
    </xf>
    <xf numFmtId="14" fontId="39" fillId="61" borderId="79" xfId="7" applyNumberFormat="1" applyFont="1" applyFill="1" applyBorder="1" applyAlignment="1">
      <alignment horizontal="center" vertical="center" wrapText="1"/>
    </xf>
    <xf numFmtId="14" fontId="39" fillId="66" borderId="40" xfId="7" applyNumberFormat="1" applyFont="1" applyFill="1" applyBorder="1" applyAlignment="1">
      <alignment horizontal="center" vertical="center" wrapText="1"/>
    </xf>
    <xf numFmtId="14" fontId="39" fillId="66" borderId="16" xfId="7" applyNumberFormat="1" applyFont="1" applyFill="1" applyBorder="1" applyAlignment="1">
      <alignment horizontal="center" vertical="center" wrapText="1"/>
    </xf>
    <xf numFmtId="14" fontId="39" fillId="66" borderId="79" xfId="7" applyNumberFormat="1" applyFont="1" applyFill="1" applyBorder="1" applyAlignment="1">
      <alignment horizontal="center" vertical="center" wrapText="1"/>
    </xf>
    <xf numFmtId="14" fontId="39" fillId="68" borderId="40" xfId="0" applyNumberFormat="1" applyFont="1" applyFill="1" applyBorder="1" applyAlignment="1">
      <alignment horizontal="center" vertical="center" wrapText="1"/>
    </xf>
    <xf numFmtId="0" fontId="39" fillId="68" borderId="16" xfId="0" applyFont="1" applyFill="1" applyBorder="1" applyAlignment="1">
      <alignment horizontal="center" vertical="center" wrapText="1"/>
    </xf>
    <xf numFmtId="0" fontId="39" fillId="61" borderId="3" xfId="0" applyFont="1" applyFill="1" applyBorder="1" applyAlignment="1">
      <alignment vertical="center" wrapText="1"/>
    </xf>
    <xf numFmtId="0" fontId="39" fillId="61" borderId="43" xfId="0" applyFont="1" applyFill="1" applyBorder="1" applyAlignment="1">
      <alignment vertical="center" wrapText="1"/>
    </xf>
    <xf numFmtId="10" fontId="39" fillId="61" borderId="3" xfId="26" applyNumberFormat="1" applyFont="1" applyFill="1" applyBorder="1" applyAlignment="1">
      <alignment horizontal="center" vertical="center" wrapText="1"/>
    </xf>
    <xf numFmtId="10" fontId="39" fillId="61" borderId="43" xfId="26" applyNumberFormat="1" applyFont="1" applyFill="1" applyBorder="1" applyAlignment="1">
      <alignment horizontal="center" vertical="center" wrapText="1"/>
    </xf>
    <xf numFmtId="0" fontId="39" fillId="66" borderId="31" xfId="0" applyFont="1" applyFill="1" applyBorder="1" applyAlignment="1">
      <alignment vertical="center" wrapText="1"/>
    </xf>
    <xf numFmtId="0" fontId="39" fillId="66" borderId="1" xfId="0" applyFont="1" applyFill="1" applyBorder="1" applyAlignment="1">
      <alignment vertical="center" wrapText="1"/>
    </xf>
    <xf numFmtId="0" fontId="39" fillId="66" borderId="43" xfId="0" applyFont="1" applyFill="1" applyBorder="1" applyAlignment="1">
      <alignment vertical="center" wrapText="1"/>
    </xf>
    <xf numFmtId="10" fontId="39" fillId="66" borderId="31" xfId="26" applyNumberFormat="1" applyFont="1" applyFill="1" applyBorder="1" applyAlignment="1">
      <alignment horizontal="center" vertical="center" wrapText="1"/>
    </xf>
    <xf numFmtId="10" fontId="39" fillId="66" borderId="1" xfId="26" applyNumberFormat="1" applyFont="1" applyFill="1" applyBorder="1" applyAlignment="1">
      <alignment horizontal="center" vertical="center" wrapText="1"/>
    </xf>
    <xf numFmtId="10" fontId="39" fillId="66" borderId="43" xfId="26" applyNumberFormat="1" applyFont="1" applyFill="1" applyBorder="1" applyAlignment="1">
      <alignment horizontal="center" vertical="center" wrapText="1"/>
    </xf>
    <xf numFmtId="175" fontId="39" fillId="68" borderId="39" xfId="2" applyNumberFormat="1" applyFont="1" applyFill="1" applyBorder="1" applyAlignment="1">
      <alignment horizontal="center" vertical="center" wrapText="1"/>
    </xf>
    <xf numFmtId="175" fontId="39" fillId="68" borderId="11" xfId="2" applyNumberFormat="1" applyFont="1" applyFill="1" applyBorder="1" applyAlignment="1">
      <alignment horizontal="center" vertical="center" wrapText="1"/>
    </xf>
    <xf numFmtId="175" fontId="39" fillId="61" borderId="105" xfId="26" applyNumberFormat="1" applyFont="1" applyFill="1" applyBorder="1" applyAlignment="1">
      <alignment horizontal="center" vertical="center" wrapText="1"/>
    </xf>
    <xf numFmtId="175" fontId="39" fillId="61" borderId="106" xfId="26" applyNumberFormat="1" applyFont="1" applyFill="1" applyBorder="1" applyAlignment="1">
      <alignment horizontal="center" vertical="center" wrapText="1"/>
    </xf>
    <xf numFmtId="175" fontId="39" fillId="61" borderId="107" xfId="26" applyNumberFormat="1" applyFont="1" applyFill="1" applyBorder="1" applyAlignment="1">
      <alignment horizontal="center" vertical="center" wrapText="1"/>
    </xf>
    <xf numFmtId="175" fontId="39" fillId="68" borderId="105" xfId="26" applyNumberFormat="1" applyFont="1" applyFill="1" applyBorder="1" applyAlignment="1">
      <alignment horizontal="center" vertical="center" wrapText="1"/>
    </xf>
    <xf numFmtId="175" fontId="39" fillId="68" borderId="106" xfId="26" applyNumberFormat="1" applyFont="1" applyFill="1" applyBorder="1" applyAlignment="1">
      <alignment horizontal="center" vertical="center" wrapText="1"/>
    </xf>
    <xf numFmtId="175" fontId="39" fillId="68" borderId="107" xfId="26" applyNumberFormat="1" applyFont="1" applyFill="1" applyBorder="1" applyAlignment="1">
      <alignment horizontal="center" vertical="center" wrapText="1"/>
    </xf>
    <xf numFmtId="175" fontId="39" fillId="65" borderId="105" xfId="26" applyNumberFormat="1" applyFont="1" applyFill="1" applyBorder="1" applyAlignment="1">
      <alignment horizontal="center" vertical="center" wrapText="1"/>
    </xf>
    <xf numFmtId="175" fontId="39" fillId="65" borderId="106" xfId="26" applyNumberFormat="1" applyFont="1" applyFill="1" applyBorder="1" applyAlignment="1">
      <alignment horizontal="center" vertical="center" wrapText="1"/>
    </xf>
    <xf numFmtId="175" fontId="39" fillId="65" borderId="107" xfId="26" applyNumberFormat="1" applyFont="1" applyFill="1" applyBorder="1" applyAlignment="1">
      <alignment horizontal="center" vertical="center" wrapText="1"/>
    </xf>
    <xf numFmtId="175" fontId="39" fillId="66" borderId="39" xfId="2" applyNumberFormat="1" applyFont="1" applyFill="1" applyBorder="1" applyAlignment="1">
      <alignment horizontal="center" vertical="center" wrapText="1"/>
    </xf>
    <xf numFmtId="175" fontId="39" fillId="66" borderId="11" xfId="2" applyNumberFormat="1" applyFont="1" applyFill="1" applyBorder="1" applyAlignment="1">
      <alignment horizontal="center" vertical="center" wrapText="1"/>
    </xf>
    <xf numFmtId="175" fontId="39" fillId="66" borderId="45" xfId="2" applyNumberFormat="1" applyFont="1" applyFill="1" applyBorder="1" applyAlignment="1">
      <alignment horizontal="center" vertical="center" wrapText="1"/>
    </xf>
    <xf numFmtId="0" fontId="39" fillId="65" borderId="31" xfId="0" applyFont="1" applyFill="1" applyBorder="1" applyAlignment="1">
      <alignment vertical="center" wrapText="1"/>
    </xf>
    <xf numFmtId="0" fontId="39" fillId="65" borderId="1" xfId="0" applyFont="1" applyFill="1" applyBorder="1" applyAlignment="1">
      <alignment vertical="center" wrapText="1"/>
    </xf>
    <xf numFmtId="0" fontId="39" fillId="65" borderId="43" xfId="0" applyFont="1" applyFill="1" applyBorder="1" applyAlignment="1">
      <alignment vertical="center" wrapText="1"/>
    </xf>
    <xf numFmtId="10" fontId="39" fillId="65" borderId="31" xfId="26" applyNumberFormat="1" applyFont="1" applyFill="1" applyBorder="1" applyAlignment="1">
      <alignment horizontal="center" vertical="center" wrapText="1"/>
    </xf>
    <xf numFmtId="10" fontId="39" fillId="65" borderId="1" xfId="26" applyNumberFormat="1" applyFont="1" applyFill="1" applyBorder="1" applyAlignment="1">
      <alignment horizontal="center" vertical="center" wrapText="1"/>
    </xf>
    <xf numFmtId="10" fontId="39" fillId="65" borderId="43" xfId="26" applyNumberFormat="1" applyFont="1" applyFill="1" applyBorder="1" applyAlignment="1">
      <alignment horizontal="center" vertical="center" wrapText="1"/>
    </xf>
    <xf numFmtId="175" fontId="39" fillId="65" borderId="39" xfId="2" applyNumberFormat="1" applyFont="1" applyFill="1" applyBorder="1" applyAlignment="1">
      <alignment horizontal="center" vertical="center" wrapText="1"/>
    </xf>
    <xf numFmtId="175" fontId="39" fillId="65" borderId="11" xfId="2" applyNumberFormat="1" applyFont="1" applyFill="1" applyBorder="1" applyAlignment="1">
      <alignment horizontal="center" vertical="center" wrapText="1"/>
    </xf>
    <xf numFmtId="175" fontId="39" fillId="65" borderId="45" xfId="2" applyNumberFormat="1" applyFont="1" applyFill="1" applyBorder="1" applyAlignment="1">
      <alignment horizontal="center" vertical="center" wrapText="1"/>
    </xf>
    <xf numFmtId="175" fontId="39" fillId="65" borderId="41" xfId="2" applyNumberFormat="1" applyFont="1" applyFill="1" applyBorder="1" applyAlignment="1">
      <alignment horizontal="center" vertical="center" wrapText="1"/>
    </xf>
    <xf numFmtId="175" fontId="39" fillId="65" borderId="42" xfId="2" applyNumberFormat="1" applyFont="1" applyFill="1" applyBorder="1" applyAlignment="1">
      <alignment horizontal="center" vertical="center" wrapText="1"/>
    </xf>
    <xf numFmtId="175" fontId="39" fillId="65" borderId="69" xfId="2" applyNumberFormat="1" applyFont="1" applyFill="1" applyBorder="1" applyAlignment="1">
      <alignment horizontal="center" vertical="center" wrapText="1"/>
    </xf>
    <xf numFmtId="9" fontId="94" fillId="64" borderId="33" xfId="2" applyFont="1" applyFill="1" applyBorder="1" applyAlignment="1">
      <alignment horizontal="center" vertical="center" wrapText="1"/>
    </xf>
    <xf numFmtId="9" fontId="94" fillId="64" borderId="37" xfId="2" applyFont="1" applyFill="1" applyBorder="1" applyAlignment="1">
      <alignment horizontal="center" vertical="center" wrapText="1"/>
    </xf>
    <xf numFmtId="9" fontId="94" fillId="64" borderId="52" xfId="2" applyFont="1" applyFill="1" applyBorder="1" applyAlignment="1">
      <alignment horizontal="center" vertical="center" wrapText="1"/>
    </xf>
    <xf numFmtId="0" fontId="39" fillId="65" borderId="67" xfId="0" applyFont="1" applyFill="1" applyBorder="1" applyAlignment="1">
      <alignment horizontal="center" vertical="center" wrapText="1"/>
    </xf>
    <xf numFmtId="0" fontId="39" fillId="65" borderId="51" xfId="0" applyFont="1" applyFill="1" applyBorder="1" applyAlignment="1">
      <alignment horizontal="center" vertical="center" wrapText="1"/>
    </xf>
    <xf numFmtId="0" fontId="39" fillId="65" borderId="68" xfId="0" applyFont="1" applyFill="1" applyBorder="1" applyAlignment="1">
      <alignment horizontal="center" vertical="center" wrapText="1"/>
    </xf>
    <xf numFmtId="0" fontId="39" fillId="65" borderId="31" xfId="0" applyFont="1" applyFill="1" applyBorder="1" applyAlignment="1">
      <alignment horizontal="left" vertical="center" wrapText="1"/>
    </xf>
    <xf numFmtId="0" fontId="39" fillId="65" borderId="1" xfId="0" applyFont="1" applyFill="1" applyBorder="1" applyAlignment="1">
      <alignment horizontal="left" vertical="center" wrapText="1"/>
    </xf>
    <xf numFmtId="0" fontId="39" fillId="65" borderId="43" xfId="0" applyFont="1" applyFill="1" applyBorder="1" applyAlignment="1">
      <alignment horizontal="left" vertical="center" wrapText="1"/>
    </xf>
    <xf numFmtId="0" fontId="39" fillId="65" borderId="31" xfId="0" applyFont="1" applyFill="1" applyBorder="1" applyAlignment="1">
      <alignment horizontal="center" vertical="center" wrapText="1"/>
    </xf>
    <xf numFmtId="0" fontId="39" fillId="65" borderId="1" xfId="0" applyFont="1" applyFill="1" applyBorder="1" applyAlignment="1">
      <alignment horizontal="center" vertical="center" wrapText="1"/>
    </xf>
    <xf numFmtId="0" fontId="39" fillId="65" borderId="43" xfId="0" applyFont="1" applyFill="1" applyBorder="1" applyAlignment="1">
      <alignment horizontal="center" vertical="center" wrapText="1"/>
    </xf>
    <xf numFmtId="0" fontId="39" fillId="66" borderId="31" xfId="0" applyFont="1" applyFill="1" applyBorder="1" applyAlignment="1">
      <alignment horizontal="left" vertical="center" wrapText="1"/>
    </xf>
    <xf numFmtId="0" fontId="39" fillId="66" borderId="1" xfId="0" applyFont="1" applyFill="1" applyBorder="1" applyAlignment="1">
      <alignment horizontal="left" vertical="center" wrapText="1"/>
    </xf>
    <xf numFmtId="0" fontId="39" fillId="66" borderId="43" xfId="0" applyFont="1" applyFill="1" applyBorder="1" applyAlignment="1">
      <alignment horizontal="left" vertical="center" wrapText="1"/>
    </xf>
    <xf numFmtId="0" fontId="39" fillId="66" borderId="39" xfId="0" applyFont="1" applyFill="1" applyBorder="1" applyAlignment="1">
      <alignment horizontal="center" vertical="center" wrapText="1"/>
    </xf>
    <xf numFmtId="0" fontId="39" fillId="61" borderId="3" xfId="0" applyFont="1" applyFill="1" applyBorder="1" applyAlignment="1">
      <alignment horizontal="left" vertical="center" wrapText="1"/>
    </xf>
    <xf numFmtId="0" fontId="39" fillId="61" borderId="43" xfId="0" applyFont="1" applyFill="1" applyBorder="1" applyAlignment="1">
      <alignment horizontal="left" vertical="center" wrapText="1"/>
    </xf>
    <xf numFmtId="0" fontId="39" fillId="61" borderId="11" xfId="0" applyFont="1" applyFill="1" applyBorder="1" applyAlignment="1">
      <alignment horizontal="center" vertical="center" wrapText="1"/>
    </xf>
    <xf numFmtId="0" fontId="39" fillId="61" borderId="3" xfId="0" applyFont="1" applyFill="1" applyBorder="1" applyAlignment="1">
      <alignment horizontal="center" vertical="center" wrapText="1"/>
    </xf>
    <xf numFmtId="0" fontId="39" fillId="61" borderId="43" xfId="0" applyFont="1" applyFill="1" applyBorder="1" applyAlignment="1">
      <alignment horizontal="center" vertical="center" wrapText="1"/>
    </xf>
    <xf numFmtId="0" fontId="39" fillId="66" borderId="31" xfId="0" applyFont="1" applyFill="1" applyBorder="1" applyAlignment="1">
      <alignment horizontal="center" vertical="center" wrapText="1"/>
    </xf>
    <xf numFmtId="0" fontId="39" fillId="66" borderId="1" xfId="0" applyFont="1" applyFill="1" applyBorder="1" applyAlignment="1">
      <alignment horizontal="center" vertical="center" wrapText="1"/>
    </xf>
    <xf numFmtId="0" fontId="39" fillId="66" borderId="43" xfId="0" applyFont="1" applyFill="1" applyBorder="1" applyAlignment="1">
      <alignment horizontal="center" vertical="center" wrapText="1"/>
    </xf>
    <xf numFmtId="0" fontId="39" fillId="68" borderId="31" xfId="0" applyFont="1" applyFill="1" applyBorder="1" applyAlignment="1">
      <alignment horizontal="left" vertical="center" wrapText="1"/>
    </xf>
    <xf numFmtId="0" fontId="39" fillId="68" borderId="1" xfId="0" applyFont="1" applyFill="1" applyBorder="1" applyAlignment="1">
      <alignment horizontal="left" vertical="center" wrapText="1"/>
    </xf>
    <xf numFmtId="0" fontId="39" fillId="68" borderId="6" xfId="0" applyFont="1" applyFill="1" applyBorder="1" applyAlignment="1">
      <alignment horizontal="left" vertical="center" wrapText="1"/>
    </xf>
    <xf numFmtId="0" fontId="39" fillId="68" borderId="39" xfId="0" applyFont="1" applyFill="1" applyBorder="1" applyAlignment="1">
      <alignment horizontal="center" vertical="center" wrapText="1"/>
    </xf>
    <xf numFmtId="0" fontId="39" fillId="68" borderId="31" xfId="0" applyFont="1" applyFill="1" applyBorder="1" applyAlignment="1">
      <alignment horizontal="center" vertical="center" wrapText="1"/>
    </xf>
    <xf numFmtId="0" fontId="39" fillId="68" borderId="1" xfId="0" applyFont="1" applyFill="1" applyBorder="1" applyAlignment="1">
      <alignment horizontal="center" vertical="center" wrapText="1"/>
    </xf>
    <xf numFmtId="0" fontId="39" fillId="68" borderId="6" xfId="0" applyFont="1" applyFill="1" applyBorder="1" applyAlignment="1">
      <alignment horizontal="center" vertical="center" wrapText="1"/>
    </xf>
    <xf numFmtId="0" fontId="94" fillId="16" borderId="1" xfId="0" applyFont="1" applyFill="1" applyBorder="1" applyAlignment="1">
      <alignment horizontal="center" vertical="center" wrapText="1"/>
    </xf>
    <xf numFmtId="0" fontId="94" fillId="22" borderId="1" xfId="0" applyFont="1" applyFill="1" applyBorder="1" applyAlignment="1">
      <alignment horizontal="center" vertical="center" wrapText="1"/>
    </xf>
    <xf numFmtId="0" fontId="94" fillId="3" borderId="1" xfId="0" applyFont="1" applyFill="1" applyBorder="1" applyAlignment="1">
      <alignment horizontal="center" vertical="center" wrapText="1"/>
    </xf>
    <xf numFmtId="0" fontId="94" fillId="64" borderId="30" xfId="0" applyFont="1" applyFill="1" applyBorder="1" applyAlignment="1">
      <alignment horizontal="center" vertical="center" wrapText="1"/>
    </xf>
    <xf numFmtId="0" fontId="94" fillId="64" borderId="36" xfId="0" applyFont="1" applyFill="1" applyBorder="1" applyAlignment="1">
      <alignment horizontal="center" vertical="center" wrapText="1"/>
    </xf>
    <xf numFmtId="0" fontId="94" fillId="64" borderId="50" xfId="0" applyFont="1" applyFill="1" applyBorder="1" applyAlignment="1">
      <alignment horizontal="center" vertical="center" wrapText="1"/>
    </xf>
    <xf numFmtId="0" fontId="94" fillId="64" borderId="31" xfId="0" applyFont="1" applyFill="1" applyBorder="1" applyAlignment="1">
      <alignment horizontal="center" vertical="center" wrapText="1"/>
    </xf>
    <xf numFmtId="0" fontId="94" fillId="64" borderId="1" xfId="0" applyFont="1" applyFill="1" applyBorder="1" applyAlignment="1">
      <alignment horizontal="center" vertical="center" wrapText="1"/>
    </xf>
    <xf numFmtId="0" fontId="94" fillId="64" borderId="6" xfId="0" applyFont="1" applyFill="1" applyBorder="1" applyAlignment="1">
      <alignment horizontal="center" vertical="center" wrapText="1"/>
    </xf>
    <xf numFmtId="1" fontId="94" fillId="64" borderId="31" xfId="2" applyNumberFormat="1" applyFont="1" applyFill="1" applyBorder="1" applyAlignment="1">
      <alignment horizontal="center" vertical="center" wrapText="1"/>
    </xf>
    <xf numFmtId="1" fontId="94" fillId="64" borderId="1" xfId="2" applyNumberFormat="1" applyFont="1" applyFill="1" applyBorder="1" applyAlignment="1">
      <alignment horizontal="center" vertical="center" wrapText="1"/>
    </xf>
    <xf numFmtId="1" fontId="94" fillId="64" borderId="6" xfId="2" applyNumberFormat="1" applyFont="1" applyFill="1" applyBorder="1" applyAlignment="1">
      <alignment horizontal="center" vertical="center" wrapText="1"/>
    </xf>
    <xf numFmtId="0" fontId="94" fillId="16" borderId="5" xfId="0" applyFont="1" applyFill="1" applyBorder="1" applyAlignment="1">
      <alignment horizontal="center" vertical="center" wrapText="1"/>
    </xf>
    <xf numFmtId="0" fontId="94" fillId="3" borderId="121" xfId="0" applyFont="1" applyFill="1" applyBorder="1" applyAlignment="1">
      <alignment horizontal="center" vertical="center" wrapText="1"/>
    </xf>
    <xf numFmtId="0" fontId="94" fillId="0" borderId="6" xfId="0" applyFont="1" applyBorder="1" applyAlignment="1">
      <alignment horizontal="center" vertical="center"/>
    </xf>
    <xf numFmtId="0" fontId="94" fillId="2" borderId="1" xfId="0" applyFont="1" applyFill="1" applyBorder="1" applyAlignment="1">
      <alignment horizontal="center" vertical="center" wrapText="1"/>
    </xf>
    <xf numFmtId="0" fontId="94" fillId="2" borderId="6" xfId="0" applyFont="1" applyFill="1" applyBorder="1" applyAlignment="1">
      <alignment horizontal="center" vertical="center" wrapText="1"/>
    </xf>
    <xf numFmtId="0" fontId="94" fillId="2" borderId="4" xfId="0" applyFont="1" applyFill="1" applyBorder="1" applyAlignment="1">
      <alignment horizontal="center" vertical="center" wrapText="1"/>
    </xf>
    <xf numFmtId="0" fontId="94" fillId="2" borderId="7" xfId="0" applyFont="1" applyFill="1" applyBorder="1" applyAlignment="1">
      <alignment horizontal="center" vertical="center" wrapText="1"/>
    </xf>
    <xf numFmtId="0" fontId="94" fillId="2" borderId="36" xfId="0" applyFont="1" applyFill="1" applyBorder="1" applyAlignment="1">
      <alignment horizontal="center" vertical="center" wrapText="1"/>
    </xf>
    <xf numFmtId="0" fontId="94" fillId="2" borderId="50" xfId="0" applyFont="1" applyFill="1" applyBorder="1" applyAlignment="1">
      <alignment horizontal="center" vertical="center" wrapText="1"/>
    </xf>
    <xf numFmtId="0" fontId="94" fillId="4" borderId="37" xfId="0" applyFont="1" applyFill="1" applyBorder="1" applyAlignment="1">
      <alignment horizontal="center" vertical="center" wrapText="1"/>
    </xf>
    <xf numFmtId="0" fontId="94" fillId="4" borderId="52" xfId="0" applyFont="1" applyFill="1" applyBorder="1" applyAlignment="1">
      <alignment horizontal="center" vertical="center" wrapText="1"/>
    </xf>
    <xf numFmtId="0" fontId="94" fillId="16" borderId="30" xfId="0" applyFont="1" applyFill="1" applyBorder="1" applyAlignment="1">
      <alignment horizontal="center" vertical="center" wrapText="1"/>
    </xf>
    <xf numFmtId="0" fontId="94" fillId="16" borderId="31" xfId="0" applyFont="1" applyFill="1" applyBorder="1" applyAlignment="1">
      <alignment horizontal="center" vertical="center" wrapText="1"/>
    </xf>
    <xf numFmtId="0" fontId="94" fillId="16" borderId="32" xfId="0" applyFont="1" applyFill="1" applyBorder="1" applyAlignment="1">
      <alignment horizontal="center" vertical="center" wrapText="1"/>
    </xf>
    <xf numFmtId="0" fontId="94" fillId="16" borderId="33" xfId="0" applyFont="1" applyFill="1" applyBorder="1" applyAlignment="1">
      <alignment horizontal="center" vertical="center" wrapText="1"/>
    </xf>
    <xf numFmtId="0" fontId="94" fillId="16" borderId="36" xfId="0" applyFont="1" applyFill="1" applyBorder="1" applyAlignment="1">
      <alignment horizontal="center" vertical="center" wrapText="1"/>
    </xf>
    <xf numFmtId="0" fontId="94" fillId="16" borderId="4" xfId="0" applyFont="1" applyFill="1" applyBorder="1" applyAlignment="1">
      <alignment horizontal="center" vertical="center" wrapText="1"/>
    </xf>
    <xf numFmtId="0" fontId="94" fillId="16" borderId="37" xfId="0" applyFont="1" applyFill="1" applyBorder="1" applyAlignment="1">
      <alignment horizontal="center" vertical="center" wrapText="1"/>
    </xf>
    <xf numFmtId="0" fontId="39" fillId="66" borderId="67" xfId="0" applyFont="1" applyFill="1" applyBorder="1" applyAlignment="1">
      <alignment horizontal="center" vertical="center" wrapText="1"/>
    </xf>
    <xf numFmtId="0" fontId="39" fillId="66" borderId="51" xfId="0" applyFont="1" applyFill="1" applyBorder="1" applyAlignment="1">
      <alignment horizontal="center" vertical="center" wrapText="1"/>
    </xf>
    <xf numFmtId="0" fontId="39" fillId="66" borderId="68" xfId="0" applyFont="1" applyFill="1" applyBorder="1" applyAlignment="1">
      <alignment horizontal="center" vertical="center" wrapText="1"/>
    </xf>
    <xf numFmtId="0" fontId="39" fillId="68" borderId="67" xfId="0" applyFont="1" applyFill="1" applyBorder="1" applyAlignment="1">
      <alignment horizontal="center" vertical="center" wrapText="1"/>
    </xf>
    <xf numFmtId="0" fontId="39" fillId="68" borderId="51" xfId="0" applyFont="1" applyFill="1" applyBorder="1" applyAlignment="1">
      <alignment horizontal="center" vertical="center" wrapText="1"/>
    </xf>
    <xf numFmtId="0" fontId="94" fillId="17" borderId="135" xfId="0" applyFont="1" applyFill="1" applyBorder="1" applyAlignment="1">
      <alignment horizontal="center" vertical="center"/>
    </xf>
    <xf numFmtId="0" fontId="94" fillId="17" borderId="118" xfId="0" applyFont="1" applyFill="1" applyBorder="1" applyAlignment="1">
      <alignment horizontal="center" vertical="center"/>
    </xf>
    <xf numFmtId="0" fontId="94" fillId="17" borderId="119" xfId="0" applyFont="1" applyFill="1" applyBorder="1" applyAlignment="1">
      <alignment horizontal="center" vertical="center"/>
    </xf>
    <xf numFmtId="0" fontId="94" fillId="17" borderId="5" xfId="0" applyFont="1" applyFill="1" applyBorder="1" applyAlignment="1">
      <alignment horizontal="center" vertical="center"/>
    </xf>
    <xf numFmtId="0" fontId="94" fillId="17" borderId="1" xfId="0" applyFont="1" applyFill="1" applyBorder="1" applyAlignment="1">
      <alignment horizontal="center" vertical="center"/>
    </xf>
    <xf numFmtId="0" fontId="94" fillId="0" borderId="6" xfId="0" applyFont="1" applyBorder="1" applyAlignment="1">
      <alignment horizontal="center" vertical="center" wrapText="1"/>
    </xf>
    <xf numFmtId="9" fontId="94" fillId="2" borderId="1" xfId="2" applyFont="1" applyFill="1" applyBorder="1" applyAlignment="1">
      <alignment horizontal="center" vertical="center" wrapText="1"/>
    </xf>
    <xf numFmtId="9" fontId="94" fillId="2" borderId="6" xfId="2" applyFont="1" applyFill="1" applyBorder="1" applyAlignment="1">
      <alignment horizontal="center" vertical="center" wrapText="1"/>
    </xf>
    <xf numFmtId="0" fontId="94" fillId="2" borderId="6" xfId="0" applyFont="1" applyFill="1" applyBorder="1" applyAlignment="1">
      <alignment horizontal="center" vertical="center"/>
    </xf>
    <xf numFmtId="0" fontId="94" fillId="16" borderId="12" xfId="0" applyFont="1" applyFill="1" applyBorder="1" applyAlignment="1">
      <alignment horizontal="center" vertical="center" wrapText="1"/>
    </xf>
    <xf numFmtId="0" fontId="94" fillId="16" borderId="29" xfId="0" applyFont="1" applyFill="1" applyBorder="1" applyAlignment="1">
      <alignment horizontal="center" vertical="center" wrapText="1"/>
    </xf>
    <xf numFmtId="0" fontId="39" fillId="0" borderId="13" xfId="0" applyFont="1" applyBorder="1" applyAlignment="1">
      <alignment horizontal="center" vertical="center" wrapText="1"/>
    </xf>
    <xf numFmtId="0" fontId="94" fillId="16" borderId="34" xfId="0" applyFont="1" applyFill="1" applyBorder="1" applyAlignment="1">
      <alignment horizontal="center" vertical="center" wrapText="1"/>
    </xf>
    <xf numFmtId="0" fontId="94" fillId="16" borderId="2" xfId="0" applyFont="1" applyFill="1" applyBorder="1" applyAlignment="1">
      <alignment horizontal="center" vertical="center" wrapText="1"/>
    </xf>
    <xf numFmtId="0" fontId="39" fillId="0" borderId="35" xfId="0" applyFont="1" applyBorder="1" applyAlignment="1">
      <alignment horizontal="center" vertical="center" wrapText="1"/>
    </xf>
    <xf numFmtId="0" fontId="39" fillId="0" borderId="29" xfId="0" applyFont="1" applyBorder="1" applyAlignment="1">
      <alignment horizontal="center" vertical="center" wrapText="1"/>
    </xf>
    <xf numFmtId="0" fontId="94" fillId="16" borderId="76" xfId="0" applyFont="1" applyFill="1" applyBorder="1" applyAlignment="1">
      <alignment horizontal="center" vertical="center" wrapText="1"/>
    </xf>
    <xf numFmtId="0" fontId="94" fillId="16" borderId="0" xfId="0" applyFont="1" applyFill="1" applyAlignment="1">
      <alignment horizontal="center" vertical="center" wrapText="1"/>
    </xf>
    <xf numFmtId="0" fontId="39" fillId="0" borderId="0" xfId="0" applyFont="1" applyAlignment="1">
      <alignment horizontal="center" vertical="center" wrapText="1"/>
    </xf>
    <xf numFmtId="0" fontId="39" fillId="0" borderId="71" xfId="0" applyFont="1" applyBorder="1" applyAlignment="1">
      <alignment horizontal="center" vertical="center" wrapText="1"/>
    </xf>
    <xf numFmtId="0" fontId="94" fillId="17" borderId="117" xfId="0" applyFont="1" applyFill="1" applyBorder="1" applyAlignment="1">
      <alignment horizontal="center" vertical="center"/>
    </xf>
    <xf numFmtId="0" fontId="94" fillId="16" borderId="120" xfId="0" applyFont="1" applyFill="1" applyBorder="1" applyAlignment="1">
      <alignment horizontal="center" vertical="center" wrapText="1"/>
    </xf>
    <xf numFmtId="0" fontId="94" fillId="16" borderId="7" xfId="0" applyFont="1" applyFill="1" applyBorder="1" applyAlignment="1">
      <alignment horizontal="center" vertical="center" wrapText="1"/>
    </xf>
    <xf numFmtId="0" fontId="94" fillId="16" borderId="8" xfId="0" applyFont="1" applyFill="1" applyBorder="1" applyAlignment="1">
      <alignment horizontal="center" vertical="center" wrapText="1"/>
    </xf>
    <xf numFmtId="0" fontId="39" fillId="0" borderId="9" xfId="0" applyFont="1" applyBorder="1" applyAlignment="1">
      <alignment horizontal="center" vertical="center" wrapText="1"/>
    </xf>
    <xf numFmtId="0" fontId="94" fillId="16" borderId="15" xfId="0" applyFont="1" applyFill="1" applyBorder="1" applyAlignment="1">
      <alignment horizontal="center" vertical="center" wrapText="1"/>
    </xf>
    <xf numFmtId="0" fontId="39" fillId="0" borderId="14" xfId="0" applyFont="1" applyBorder="1" applyAlignment="1">
      <alignment horizontal="center" vertical="center" wrapText="1"/>
    </xf>
    <xf numFmtId="0" fontId="94" fillId="2" borderId="9" xfId="0" applyFont="1" applyFill="1" applyBorder="1" applyAlignment="1">
      <alignment horizontal="center" vertical="center" wrapText="1"/>
    </xf>
    <xf numFmtId="0" fontId="94" fillId="2" borderId="16" xfId="0" applyFont="1" applyFill="1" applyBorder="1" applyAlignment="1">
      <alignment horizontal="center" vertical="center" wrapText="1"/>
    </xf>
    <xf numFmtId="0" fontId="94" fillId="2" borderId="17" xfId="0" applyFont="1" applyFill="1" applyBorder="1" applyAlignment="1">
      <alignment horizontal="center" vertical="center" wrapText="1"/>
    </xf>
    <xf numFmtId="0" fontId="94" fillId="2" borderId="8" xfId="0" applyFont="1" applyFill="1" applyBorder="1" applyAlignment="1">
      <alignment horizontal="center" vertical="center" wrapText="1"/>
    </xf>
    <xf numFmtId="0" fontId="94" fillId="2" borderId="7" xfId="0" applyFont="1" applyFill="1" applyBorder="1" applyAlignment="1">
      <alignment horizontal="center" vertical="center"/>
    </xf>
    <xf numFmtId="0" fontId="94" fillId="2" borderId="8" xfId="0" applyFont="1" applyFill="1" applyBorder="1" applyAlignment="1">
      <alignment horizontal="center" vertical="center"/>
    </xf>
    <xf numFmtId="0" fontId="94" fillId="2" borderId="12" xfId="0" applyFont="1" applyFill="1" applyBorder="1" applyAlignment="1">
      <alignment horizontal="center" vertical="center" wrapText="1"/>
    </xf>
    <xf numFmtId="0" fontId="94" fillId="2" borderId="13" xfId="0" applyFont="1" applyFill="1" applyBorder="1" applyAlignment="1">
      <alignment horizontal="center" vertical="center" wrapText="1"/>
    </xf>
    <xf numFmtId="0" fontId="94" fillId="2" borderId="1" xfId="0" applyFont="1" applyFill="1" applyBorder="1" applyAlignment="1">
      <alignment horizontal="left" vertical="center" wrapText="1"/>
    </xf>
    <xf numFmtId="0" fontId="94" fillId="2" borderId="6" xfId="0" applyFont="1" applyFill="1" applyBorder="1" applyAlignment="1">
      <alignment horizontal="left" vertical="center"/>
    </xf>
    <xf numFmtId="0" fontId="94" fillId="2" borderId="19" xfId="0" applyFont="1" applyFill="1" applyBorder="1" applyAlignment="1">
      <alignment horizontal="left" vertical="center" wrapText="1"/>
    </xf>
    <xf numFmtId="0" fontId="94" fillId="2" borderId="20" xfId="0" applyFont="1" applyFill="1"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94" fillId="2" borderId="19" xfId="0" applyFont="1" applyFill="1" applyBorder="1" applyAlignment="1">
      <alignment horizontal="left" vertical="center"/>
    </xf>
    <xf numFmtId="0" fontId="94" fillId="2" borderId="20" xfId="0" applyFont="1" applyFill="1" applyBorder="1" applyAlignment="1">
      <alignment horizontal="left" vertical="center"/>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2" xfId="0" applyBorder="1" applyAlignment="1">
      <alignment horizontal="left" vertical="center" wrapText="1"/>
    </xf>
    <xf numFmtId="0" fontId="94" fillId="2" borderId="21" xfId="0" applyFont="1" applyFill="1" applyBorder="1" applyAlignment="1">
      <alignment horizontal="left" vertical="center"/>
    </xf>
    <xf numFmtId="0" fontId="94" fillId="2" borderId="28" xfId="0" applyFont="1" applyFill="1" applyBorder="1" applyAlignment="1">
      <alignment horizontal="left" vertical="center"/>
    </xf>
    <xf numFmtId="0" fontId="94" fillId="2" borderId="23" xfId="0" applyFont="1" applyFill="1" applyBorder="1" applyAlignment="1">
      <alignment horizontal="left" vertical="center"/>
    </xf>
    <xf numFmtId="0" fontId="94" fillId="2" borderId="66" xfId="0" applyFont="1" applyFill="1" applyBorder="1" applyAlignment="1">
      <alignment horizontal="left" vertical="center"/>
    </xf>
    <xf numFmtId="0" fontId="94" fillId="2" borderId="1" xfId="0" applyFont="1" applyFill="1" applyBorder="1" applyAlignment="1" applyProtection="1">
      <alignment horizontal="center" vertical="center"/>
      <protection hidden="1"/>
    </xf>
    <xf numFmtId="0" fontId="77" fillId="2" borderId="19" xfId="0" applyFont="1" applyFill="1" applyBorder="1" applyAlignment="1" applyProtection="1">
      <alignment horizontal="left" vertical="center" wrapText="1"/>
      <protection hidden="1"/>
    </xf>
    <xf numFmtId="0" fontId="77" fillId="2" borderId="25" xfId="0" applyFont="1" applyFill="1" applyBorder="1" applyAlignment="1" applyProtection="1">
      <alignment horizontal="left" vertical="center" wrapText="1"/>
      <protection hidden="1"/>
    </xf>
    <xf numFmtId="0" fontId="77" fillId="2" borderId="20" xfId="0" applyFont="1" applyFill="1" applyBorder="1" applyAlignment="1" applyProtection="1">
      <alignment horizontal="left" vertical="center" wrapText="1"/>
      <protection hidden="1"/>
    </xf>
    <xf numFmtId="0" fontId="39" fillId="2" borderId="6"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7"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5" xfId="0" applyFont="1" applyFill="1" applyBorder="1" applyAlignment="1">
      <alignment horizontal="center" vertical="center"/>
    </xf>
    <xf numFmtId="175" fontId="39" fillId="72" borderId="39" xfId="0" applyNumberFormat="1" applyFont="1" applyFill="1" applyBorder="1" applyAlignment="1">
      <alignment horizontal="center" vertical="center"/>
    </xf>
    <xf numFmtId="0" fontId="39" fillId="72" borderId="11" xfId="0" applyFont="1" applyFill="1" applyBorder="1" applyAlignment="1">
      <alignment horizontal="center" vertical="center"/>
    </xf>
    <xf numFmtId="0" fontId="39" fillId="72" borderId="45" xfId="0" applyFont="1" applyFill="1" applyBorder="1" applyAlignment="1">
      <alignment horizontal="center" vertical="center"/>
    </xf>
    <xf numFmtId="175" fontId="39" fillId="73" borderId="39" xfId="0" applyNumberFormat="1" applyFont="1" applyFill="1" applyBorder="1" applyAlignment="1">
      <alignment horizontal="center" vertical="center"/>
    </xf>
    <xf numFmtId="0" fontId="39" fillId="73" borderId="11" xfId="0" applyFont="1" applyFill="1" applyBorder="1" applyAlignment="1">
      <alignment horizontal="center" vertical="center"/>
    </xf>
    <xf numFmtId="0" fontId="39" fillId="73" borderId="45" xfId="0" applyFont="1" applyFill="1" applyBorder="1" applyAlignment="1">
      <alignment horizontal="center" vertical="center"/>
    </xf>
    <xf numFmtId="175" fontId="98" fillId="68" borderId="40" xfId="26" applyNumberFormat="1" applyFont="1" applyFill="1" applyBorder="1" applyAlignment="1">
      <alignment horizontal="center" vertical="center" wrapText="1"/>
    </xf>
    <xf numFmtId="0" fontId="98" fillId="68" borderId="16" xfId="0" applyFont="1" applyFill="1" applyBorder="1" applyAlignment="1">
      <alignment horizontal="center" vertical="center" wrapText="1"/>
    </xf>
    <xf numFmtId="175" fontId="98" fillId="68" borderId="41" xfId="26" applyNumberFormat="1" applyFont="1" applyFill="1" applyBorder="1" applyAlignment="1">
      <alignment horizontal="center" vertical="center" wrapText="1"/>
    </xf>
    <xf numFmtId="0" fontId="98" fillId="68" borderId="42" xfId="0" applyFont="1" applyFill="1" applyBorder="1" applyAlignment="1">
      <alignment horizontal="center" vertical="center" wrapText="1"/>
    </xf>
    <xf numFmtId="175" fontId="98" fillId="61" borderId="40" xfId="26" applyNumberFormat="1" applyFont="1" applyFill="1" applyBorder="1" applyAlignment="1">
      <alignment horizontal="center" vertical="center" wrapText="1"/>
    </xf>
    <xf numFmtId="175" fontId="98" fillId="61" borderId="16" xfId="26" applyNumberFormat="1" applyFont="1" applyFill="1" applyBorder="1" applyAlignment="1">
      <alignment horizontal="center" vertical="center" wrapText="1"/>
    </xf>
    <xf numFmtId="0" fontId="98" fillId="61" borderId="79" xfId="0" applyFont="1" applyFill="1" applyBorder="1" applyAlignment="1">
      <alignment horizontal="center" vertical="center" wrapText="1"/>
    </xf>
    <xf numFmtId="0" fontId="39" fillId="73" borderId="69" xfId="0" applyFont="1" applyFill="1" applyBorder="1" applyAlignment="1">
      <alignment horizontal="center" vertical="center"/>
    </xf>
    <xf numFmtId="175" fontId="39" fillId="74" borderId="39" xfId="0" applyNumberFormat="1" applyFont="1" applyFill="1" applyBorder="1" applyAlignment="1">
      <alignment horizontal="center" vertical="center"/>
    </xf>
    <xf numFmtId="0" fontId="39" fillId="74" borderId="45" xfId="0" applyFont="1" applyFill="1" applyBorder="1" applyAlignment="1">
      <alignment horizontal="center" vertical="center"/>
    </xf>
    <xf numFmtId="175" fontId="39" fillId="73" borderId="39" xfId="2" applyNumberFormat="1" applyFont="1" applyFill="1" applyBorder="1" applyAlignment="1">
      <alignment horizontal="center" vertical="center"/>
    </xf>
    <xf numFmtId="175" fontId="39" fillId="73" borderId="11" xfId="2" applyNumberFormat="1" applyFont="1" applyFill="1" applyBorder="1" applyAlignment="1">
      <alignment horizontal="center" vertical="center"/>
    </xf>
    <xf numFmtId="175" fontId="39" fillId="73" borderId="45" xfId="2" applyNumberFormat="1" applyFont="1" applyFill="1" applyBorder="1" applyAlignment="1">
      <alignment horizontal="center" vertical="center"/>
    </xf>
    <xf numFmtId="175" fontId="39" fillId="75" borderId="39" xfId="2" applyNumberFormat="1" applyFont="1" applyFill="1" applyBorder="1" applyAlignment="1">
      <alignment horizontal="center" vertical="center"/>
    </xf>
    <xf numFmtId="175" fontId="39" fillId="75" borderId="11" xfId="2" applyNumberFormat="1" applyFont="1" applyFill="1" applyBorder="1" applyAlignment="1">
      <alignment horizontal="center" vertical="center"/>
    </xf>
    <xf numFmtId="175" fontId="39" fillId="75" borderId="39" xfId="0" applyNumberFormat="1" applyFont="1" applyFill="1" applyBorder="1" applyAlignment="1">
      <alignment horizontal="center" vertical="center"/>
    </xf>
    <xf numFmtId="0" fontId="39" fillId="75" borderId="45" xfId="0" applyFont="1" applyFill="1" applyBorder="1" applyAlignment="1">
      <alignment horizontal="center" vertical="center"/>
    </xf>
    <xf numFmtId="175" fontId="39" fillId="72" borderId="41" xfId="0" applyNumberFormat="1" applyFont="1" applyFill="1" applyBorder="1" applyAlignment="1">
      <alignment horizontal="center" vertical="center"/>
    </xf>
    <xf numFmtId="0" fontId="39" fillId="72" borderId="42" xfId="0" applyFont="1" applyFill="1" applyBorder="1" applyAlignment="1">
      <alignment horizontal="center" vertical="center"/>
    </xf>
    <xf numFmtId="0" fontId="39" fillId="72" borderId="69" xfId="0" applyFont="1" applyFill="1" applyBorder="1" applyAlignment="1">
      <alignment horizontal="center" vertical="center"/>
    </xf>
    <xf numFmtId="175" fontId="39" fillId="75" borderId="41" xfId="0" applyNumberFormat="1" applyFont="1" applyFill="1" applyBorder="1" applyAlignment="1">
      <alignment horizontal="center" vertical="center"/>
    </xf>
    <xf numFmtId="0" fontId="39" fillId="75" borderId="69" xfId="0" applyFont="1" applyFill="1" applyBorder="1" applyAlignment="1">
      <alignment horizontal="center" vertical="center"/>
    </xf>
    <xf numFmtId="175" fontId="39" fillId="74" borderId="41" xfId="0" applyNumberFormat="1" applyFont="1" applyFill="1" applyBorder="1" applyAlignment="1">
      <alignment horizontal="center" vertical="center"/>
    </xf>
    <xf numFmtId="0" fontId="39" fillId="74" borderId="69" xfId="0" applyFont="1" applyFill="1" applyBorder="1" applyAlignment="1">
      <alignment horizontal="center" vertical="center"/>
    </xf>
    <xf numFmtId="175" fontId="98" fillId="72" borderId="41" xfId="0" applyNumberFormat="1" applyFont="1" applyFill="1" applyBorder="1" applyAlignment="1">
      <alignment horizontal="center" vertical="center"/>
    </xf>
    <xf numFmtId="0" fontId="98" fillId="72" borderId="42" xfId="0" applyFont="1" applyFill="1" applyBorder="1" applyAlignment="1">
      <alignment horizontal="center" vertical="center"/>
    </xf>
    <xf numFmtId="0" fontId="98" fillId="72" borderId="69" xfId="0" applyFont="1" applyFill="1" applyBorder="1" applyAlignment="1">
      <alignment horizontal="center" vertical="center"/>
    </xf>
    <xf numFmtId="175" fontId="98" fillId="73" borderId="41" xfId="0" applyNumberFormat="1" applyFont="1" applyFill="1" applyBorder="1" applyAlignment="1">
      <alignment horizontal="center" vertical="center"/>
    </xf>
    <xf numFmtId="0" fontId="98" fillId="73" borderId="42" xfId="0" applyFont="1" applyFill="1" applyBorder="1" applyAlignment="1">
      <alignment horizontal="center" vertical="center"/>
    </xf>
    <xf numFmtId="0" fontId="98" fillId="73" borderId="69" xfId="0" applyFont="1" applyFill="1" applyBorder="1" applyAlignment="1">
      <alignment horizontal="center" vertical="center"/>
    </xf>
    <xf numFmtId="175" fontId="98" fillId="74" borderId="41" xfId="0" applyNumberFormat="1" applyFont="1" applyFill="1" applyBorder="1" applyAlignment="1">
      <alignment horizontal="center" vertical="center"/>
    </xf>
    <xf numFmtId="0" fontId="98" fillId="74" borderId="69" xfId="0" applyFont="1" applyFill="1" applyBorder="1" applyAlignment="1">
      <alignment horizontal="center" vertical="center"/>
    </xf>
    <xf numFmtId="175" fontId="39" fillId="72" borderId="11" xfId="0" applyNumberFormat="1" applyFont="1" applyFill="1" applyBorder="1" applyAlignment="1">
      <alignment horizontal="center" vertical="center"/>
    </xf>
    <xf numFmtId="0" fontId="39" fillId="76" borderId="39" xfId="0" applyFont="1" applyFill="1" applyBorder="1" applyAlignment="1">
      <alignment horizontal="center" vertical="center" wrapText="1"/>
    </xf>
    <xf numFmtId="0" fontId="39" fillId="76" borderId="45" xfId="0" applyFont="1" applyFill="1" applyBorder="1" applyAlignment="1">
      <alignment horizontal="center" vertical="center" wrapText="1"/>
    </xf>
    <xf numFmtId="0" fontId="39" fillId="77" borderId="39" xfId="0" applyFont="1" applyFill="1" applyBorder="1" applyAlignment="1">
      <alignment horizontal="center" vertical="center" wrapText="1"/>
    </xf>
    <xf numFmtId="0" fontId="39" fillId="77" borderId="11" xfId="0" applyFont="1" applyFill="1" applyBorder="1" applyAlignment="1">
      <alignment horizontal="center" vertical="center" wrapText="1"/>
    </xf>
    <xf numFmtId="9" fontId="39" fillId="77" borderId="39" xfId="0" applyNumberFormat="1" applyFont="1" applyFill="1" applyBorder="1" applyAlignment="1">
      <alignment horizontal="center" vertical="center" wrapText="1"/>
    </xf>
    <xf numFmtId="175" fontId="98" fillId="72" borderId="42" xfId="0" applyNumberFormat="1" applyFont="1" applyFill="1" applyBorder="1" applyAlignment="1">
      <alignment horizontal="center" vertical="center"/>
    </xf>
    <xf numFmtId="175" fontId="39" fillId="72" borderId="41" xfId="2" applyNumberFormat="1" applyFont="1" applyFill="1" applyBorder="1" applyAlignment="1">
      <alignment horizontal="center" vertical="center"/>
    </xf>
    <xf numFmtId="175" fontId="39" fillId="72" borderId="42" xfId="2" applyNumberFormat="1" applyFont="1" applyFill="1" applyBorder="1" applyAlignment="1">
      <alignment horizontal="center" vertical="center"/>
    </xf>
    <xf numFmtId="175" fontId="39" fillId="72" borderId="69" xfId="2" applyNumberFormat="1" applyFont="1" applyFill="1" applyBorder="1" applyAlignment="1">
      <alignment horizontal="center" vertical="center"/>
    </xf>
    <xf numFmtId="175" fontId="39" fillId="73" borderId="41" xfId="2" applyNumberFormat="1" applyFont="1" applyFill="1" applyBorder="1" applyAlignment="1">
      <alignment horizontal="center" vertical="center"/>
    </xf>
    <xf numFmtId="175" fontId="39" fillId="73" borderId="42" xfId="2" applyNumberFormat="1" applyFont="1" applyFill="1" applyBorder="1" applyAlignment="1">
      <alignment horizontal="center" vertical="center"/>
    </xf>
    <xf numFmtId="175" fontId="39" fillId="73" borderId="69" xfId="2" applyNumberFormat="1" applyFont="1" applyFill="1" applyBorder="1" applyAlignment="1">
      <alignment horizontal="center" vertical="center"/>
    </xf>
    <xf numFmtId="175" fontId="39" fillId="75" borderId="41" xfId="2" applyNumberFormat="1" applyFont="1" applyFill="1" applyBorder="1" applyAlignment="1">
      <alignment horizontal="center" vertical="center"/>
    </xf>
    <xf numFmtId="175" fontId="39" fillId="75" borderId="42" xfId="2" applyNumberFormat="1" applyFont="1" applyFill="1" applyBorder="1" applyAlignment="1">
      <alignment horizontal="center" vertical="center"/>
    </xf>
    <xf numFmtId="175" fontId="39" fillId="72" borderId="39" xfId="2" applyNumberFormat="1" applyFont="1" applyFill="1" applyBorder="1" applyAlignment="1">
      <alignment horizontal="center" vertical="center"/>
    </xf>
    <xf numFmtId="175" fontId="39" fillId="72" borderId="11" xfId="2" applyNumberFormat="1" applyFont="1" applyFill="1" applyBorder="1" applyAlignment="1">
      <alignment horizontal="center" vertical="center"/>
    </xf>
    <xf numFmtId="175" fontId="39" fillId="72" borderId="45" xfId="2" applyNumberFormat="1" applyFont="1" applyFill="1" applyBorder="1" applyAlignment="1">
      <alignment horizontal="center" vertical="center"/>
    </xf>
    <xf numFmtId="0" fontId="39" fillId="74" borderId="140" xfId="0" applyFont="1" applyFill="1" applyBorder="1" applyAlignment="1">
      <alignment horizontal="center" vertical="center"/>
    </xf>
    <xf numFmtId="175" fontId="39" fillId="77" borderId="126" xfId="2" applyNumberFormat="1" applyFont="1" applyFill="1" applyBorder="1" applyAlignment="1">
      <alignment horizontal="center" vertical="center"/>
    </xf>
    <xf numFmtId="175" fontId="39" fillId="72" borderId="137" xfId="0" applyNumberFormat="1" applyFont="1" applyFill="1" applyBorder="1" applyAlignment="1">
      <alignment horizontal="center" vertical="center"/>
    </xf>
    <xf numFmtId="175" fontId="39" fillId="72" borderId="143" xfId="0" applyNumberFormat="1" applyFont="1" applyFill="1" applyBorder="1" applyAlignment="1">
      <alignment horizontal="center" vertical="center"/>
    </xf>
    <xf numFmtId="0" fontId="39" fillId="74" borderId="145" xfId="0" applyFont="1" applyFill="1" applyBorder="1" applyAlignment="1">
      <alignment horizontal="center" vertical="center"/>
    </xf>
    <xf numFmtId="175" fontId="39" fillId="79" borderId="137" xfId="2" applyNumberFormat="1" applyFont="1" applyFill="1" applyBorder="1" applyAlignment="1">
      <alignment horizontal="center" vertical="center"/>
    </xf>
    <xf numFmtId="175" fontId="39" fillId="79" borderId="45" xfId="2" applyNumberFormat="1" applyFont="1" applyFill="1" applyBorder="1" applyAlignment="1">
      <alignment horizontal="center" vertical="center"/>
    </xf>
    <xf numFmtId="175" fontId="39" fillId="79" borderId="138" xfId="2" applyNumberFormat="1" applyFont="1" applyFill="1" applyBorder="1" applyAlignment="1">
      <alignment horizontal="center" vertical="center"/>
    </xf>
    <xf numFmtId="175" fontId="39" fillId="79" borderId="169" xfId="2" applyNumberFormat="1" applyFont="1" applyFill="1" applyBorder="1" applyAlignment="1">
      <alignment horizontal="center" vertical="center"/>
    </xf>
    <xf numFmtId="175" fontId="39" fillId="71" borderId="39" xfId="2" applyNumberFormat="1" applyFont="1" applyFill="1" applyBorder="1" applyAlignment="1">
      <alignment horizontal="center" vertical="center"/>
    </xf>
    <xf numFmtId="175" fontId="39" fillId="71" borderId="11" xfId="2" applyNumberFormat="1" applyFont="1" applyFill="1" applyBorder="1" applyAlignment="1">
      <alignment horizontal="center" vertical="center"/>
    </xf>
    <xf numFmtId="175" fontId="39" fillId="71" borderId="45" xfId="2" applyNumberFormat="1" applyFont="1" applyFill="1" applyBorder="1" applyAlignment="1">
      <alignment horizontal="center" vertical="center"/>
    </xf>
    <xf numFmtId="175" fontId="39" fillId="71" borderId="168" xfId="2" applyNumberFormat="1" applyFont="1" applyFill="1" applyBorder="1" applyAlignment="1">
      <alignment horizontal="center" vertical="center"/>
    </xf>
    <xf numFmtId="175" fontId="39" fillId="71" borderId="126" xfId="2" applyNumberFormat="1" applyFont="1" applyFill="1" applyBorder="1" applyAlignment="1">
      <alignment horizontal="center" vertical="center"/>
    </xf>
    <xf numFmtId="175" fontId="39" fillId="71" borderId="169" xfId="2" applyNumberFormat="1" applyFont="1" applyFill="1" applyBorder="1" applyAlignment="1">
      <alignment horizontal="center" vertical="center"/>
    </xf>
    <xf numFmtId="175" fontId="98" fillId="79" borderId="138" xfId="2" applyNumberFormat="1" applyFont="1" applyFill="1" applyBorder="1" applyAlignment="1">
      <alignment horizontal="center" vertical="center"/>
    </xf>
    <xf numFmtId="175" fontId="98" fillId="79" borderId="169" xfId="2" applyNumberFormat="1" applyFont="1" applyFill="1" applyBorder="1" applyAlignment="1">
      <alignment horizontal="center" vertical="center"/>
    </xf>
    <xf numFmtId="175" fontId="98" fillId="71" borderId="168" xfId="2" applyNumberFormat="1" applyFont="1" applyFill="1" applyBorder="1" applyAlignment="1">
      <alignment horizontal="center" vertical="center"/>
    </xf>
    <xf numFmtId="175" fontId="98" fillId="71" borderId="126" xfId="2" applyNumberFormat="1" applyFont="1" applyFill="1" applyBorder="1" applyAlignment="1">
      <alignment horizontal="center" vertical="center"/>
    </xf>
    <xf numFmtId="175" fontId="98" fillId="71" borderId="169" xfId="2" applyNumberFormat="1" applyFont="1" applyFill="1" applyBorder="1" applyAlignment="1">
      <alignment horizontal="center" vertical="center"/>
    </xf>
    <xf numFmtId="175" fontId="98" fillId="79" borderId="41" xfId="2" applyNumberFormat="1" applyFont="1" applyFill="1" applyBorder="1" applyAlignment="1">
      <alignment horizontal="center" vertical="center"/>
    </xf>
    <xf numFmtId="175" fontId="98" fillId="79" borderId="69" xfId="2" applyNumberFormat="1" applyFont="1" applyFill="1" applyBorder="1" applyAlignment="1">
      <alignment horizontal="center" vertical="center"/>
    </xf>
    <xf numFmtId="175" fontId="39" fillId="79" borderId="39" xfId="2" applyNumberFormat="1" applyFont="1" applyFill="1" applyBorder="1" applyAlignment="1">
      <alignment horizontal="center" vertical="center"/>
    </xf>
    <xf numFmtId="175" fontId="98" fillId="71" borderId="41" xfId="2" applyNumberFormat="1" applyFont="1" applyFill="1" applyBorder="1" applyAlignment="1">
      <alignment horizontal="center" vertical="center"/>
    </xf>
    <xf numFmtId="175" fontId="98" fillId="71" borderId="42" xfId="2" applyNumberFormat="1" applyFont="1" applyFill="1" applyBorder="1" applyAlignment="1">
      <alignment horizontal="center" vertical="center"/>
    </xf>
    <xf numFmtId="175" fontId="98" fillId="71" borderId="69" xfId="2" applyNumberFormat="1" applyFont="1" applyFill="1" applyBorder="1" applyAlignment="1">
      <alignment horizontal="center" vertical="center"/>
    </xf>
    <xf numFmtId="9" fontId="39" fillId="26" borderId="108" xfId="2" applyFont="1" applyFill="1" applyBorder="1" applyAlignment="1">
      <alignment horizontal="center" vertical="center" wrapText="1"/>
    </xf>
    <xf numFmtId="9" fontId="39" fillId="26" borderId="109" xfId="2" applyFont="1" applyFill="1" applyBorder="1" applyAlignment="1">
      <alignment horizontal="center" vertical="center" wrapText="1"/>
    </xf>
    <xf numFmtId="9" fontId="39" fillId="26" borderId="110" xfId="2" applyFont="1" applyFill="1" applyBorder="1" applyAlignment="1">
      <alignment horizontal="center" vertical="center" wrapText="1"/>
    </xf>
    <xf numFmtId="175" fontId="39" fillId="26" borderId="110" xfId="0" applyNumberFormat="1" applyFont="1" applyFill="1" applyBorder="1" applyAlignment="1">
      <alignment horizontal="center" vertical="center" wrapText="1"/>
    </xf>
    <xf numFmtId="175" fontId="39" fillId="26" borderId="114" xfId="0" applyNumberFormat="1" applyFont="1" applyFill="1" applyBorder="1" applyAlignment="1">
      <alignment horizontal="center" vertical="center" wrapText="1"/>
    </xf>
    <xf numFmtId="175" fontId="39" fillId="26" borderId="116" xfId="0" applyNumberFormat="1" applyFont="1" applyFill="1" applyBorder="1" applyAlignment="1">
      <alignment horizontal="center" vertical="center" wrapText="1"/>
    </xf>
    <xf numFmtId="175" fontId="39" fillId="26" borderId="177" xfId="26" applyNumberFormat="1" applyFont="1" applyFill="1" applyBorder="1" applyAlignment="1">
      <alignment horizontal="center" vertical="center" wrapText="1"/>
    </xf>
    <xf numFmtId="175" fontId="39" fillId="26" borderId="178" xfId="26" applyNumberFormat="1" applyFont="1" applyFill="1" applyBorder="1" applyAlignment="1">
      <alignment horizontal="center" vertical="center" wrapText="1"/>
    </xf>
    <xf numFmtId="175" fontId="39" fillId="26" borderId="179" xfId="26"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63" fillId="2" borderId="4" xfId="0" applyFont="1" applyFill="1" applyBorder="1" applyAlignment="1">
      <alignment horizontal="center" vertical="center" wrapText="1"/>
    </xf>
    <xf numFmtId="0" fontId="63" fillId="2" borderId="10" xfId="0" applyFont="1" applyFill="1" applyBorder="1" applyAlignment="1">
      <alignment horizontal="center" vertical="center" wrapText="1"/>
    </xf>
    <xf numFmtId="0" fontId="63" fillId="2" borderId="5" xfId="0" applyFont="1" applyFill="1" applyBorder="1" applyAlignment="1">
      <alignment horizontal="center" vertical="center" wrapText="1"/>
    </xf>
    <xf numFmtId="0" fontId="63" fillId="2" borderId="1" xfId="0" applyFont="1" applyFill="1" applyBorder="1" applyAlignment="1">
      <alignment horizontal="center" vertical="center"/>
    </xf>
    <xf numFmtId="0" fontId="63" fillId="2" borderId="1" xfId="0" applyFont="1" applyFill="1" applyBorder="1" applyAlignment="1">
      <alignment horizontal="center" vertical="center" wrapText="1"/>
    </xf>
    <xf numFmtId="0" fontId="3" fillId="4" borderId="18" xfId="0" applyFont="1" applyFill="1" applyBorder="1" applyAlignment="1">
      <alignment horizontal="left" vertical="center" wrapText="1"/>
    </xf>
    <xf numFmtId="0" fontId="9" fillId="16" borderId="1"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18" fillId="25" borderId="6"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16" xfId="0" applyFont="1" applyFill="1" applyBorder="1" applyAlignment="1">
      <alignment horizontal="center" vertical="center" wrapText="1"/>
    </xf>
    <xf numFmtId="0" fontId="18" fillId="15" borderId="17" xfId="0" applyFont="1" applyFill="1" applyBorder="1" applyAlignment="1">
      <alignment horizontal="center" vertical="center" wrapText="1"/>
    </xf>
    <xf numFmtId="0" fontId="0" fillId="0" borderId="87" xfId="0" applyBorder="1" applyAlignment="1">
      <alignment horizontal="center" vertical="center" wrapText="1"/>
    </xf>
    <xf numFmtId="0" fontId="0" fillId="0" borderId="87" xfId="0" applyBorder="1" applyAlignment="1">
      <alignment horizontal="center" vertical="center"/>
    </xf>
    <xf numFmtId="0" fontId="9" fillId="0" borderId="151"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88" xfId="0" applyFont="1" applyBorder="1" applyAlignment="1">
      <alignment horizontal="center" vertical="center" wrapText="1"/>
    </xf>
    <xf numFmtId="175" fontId="9" fillId="0" borderId="151" xfId="2" applyNumberFormat="1" applyFont="1" applyFill="1" applyBorder="1" applyAlignment="1">
      <alignment horizontal="center" vertical="center" wrapText="1"/>
    </xf>
    <xf numFmtId="175" fontId="9" fillId="0" borderId="103" xfId="2" applyNumberFormat="1" applyFont="1" applyFill="1" applyBorder="1" applyAlignment="1">
      <alignment horizontal="center" vertical="center" wrapText="1"/>
    </xf>
    <xf numFmtId="175" fontId="9" fillId="0" borderId="88" xfId="2" applyNumberFormat="1" applyFont="1" applyFill="1"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151" xfId="0" applyBorder="1" applyAlignment="1">
      <alignment horizontal="center" vertical="center" wrapText="1"/>
    </xf>
    <xf numFmtId="0" fontId="0" fillId="0" borderId="103" xfId="0" applyBorder="1" applyAlignment="1">
      <alignment horizontal="center" vertical="center" wrapText="1"/>
    </xf>
    <xf numFmtId="0" fontId="0" fillId="0" borderId="88" xfId="0" applyBorder="1" applyAlignment="1">
      <alignment horizontal="center" vertical="center" wrapText="1"/>
    </xf>
    <xf numFmtId="0" fontId="12" fillId="0" borderId="151"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88" xfId="0" applyFont="1" applyBorder="1" applyAlignment="1">
      <alignment horizontal="center" vertical="center" wrapText="1"/>
    </xf>
    <xf numFmtId="10" fontId="12" fillId="0" borderId="151" xfId="0" applyNumberFormat="1" applyFont="1" applyBorder="1" applyAlignment="1">
      <alignment horizontal="left" vertical="center" wrapText="1"/>
    </xf>
    <xf numFmtId="10" fontId="12" fillId="0" borderId="103" xfId="0" applyNumberFormat="1" applyFont="1" applyBorder="1" applyAlignment="1">
      <alignment horizontal="left" vertical="center" wrapText="1"/>
    </xf>
    <xf numFmtId="10" fontId="12" fillId="0" borderId="88" xfId="0" applyNumberFormat="1" applyFont="1" applyBorder="1" applyAlignment="1">
      <alignment horizontal="left" vertical="center" wrapText="1"/>
    </xf>
    <xf numFmtId="0" fontId="12" fillId="0" borderId="15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88" xfId="0" applyFont="1" applyBorder="1" applyAlignment="1">
      <alignment horizontal="left" vertical="center" wrapText="1"/>
    </xf>
  </cellXfs>
  <cellStyles count="323">
    <cellStyle name="20% - Énfasis1" xfId="45" builtinId="30" customBuiltin="1"/>
    <cellStyle name="20% - Énfasis1 2" xfId="115" xr:uid="{3275C06A-BB66-4605-A703-68E1B52C8F89}"/>
    <cellStyle name="20% - Énfasis2" xfId="49" builtinId="34" customBuiltin="1"/>
    <cellStyle name="20% - Énfasis2 2" xfId="119" xr:uid="{854C78C9-E52B-47A9-9E02-AC8B6C2DDDE4}"/>
    <cellStyle name="20% - Énfasis3" xfId="53" builtinId="38" customBuiltin="1"/>
    <cellStyle name="20% - Énfasis3 2" xfId="123" xr:uid="{5D6D33E9-BE28-4392-915A-A77DC31D5F85}"/>
    <cellStyle name="20% - Énfasis4" xfId="57" builtinId="42" customBuiltin="1"/>
    <cellStyle name="20% - Énfasis4 2" xfId="127" xr:uid="{B2975E95-EBA7-4113-B8C9-BCDE6DC6C15B}"/>
    <cellStyle name="20% - Énfasis5" xfId="61" builtinId="46" customBuiltin="1"/>
    <cellStyle name="20% - Énfasis5 2" xfId="131" xr:uid="{CB676AF6-0240-4C09-81E8-DA03A84E8B5D}"/>
    <cellStyle name="20% - Énfasis6" xfId="65" builtinId="50" customBuiltin="1"/>
    <cellStyle name="20% - Énfasis6 2" xfId="135" xr:uid="{A62C2C30-19EF-45FF-A648-611813F89097}"/>
    <cellStyle name="40% - Énfasis1" xfId="46" builtinId="31" customBuiltin="1"/>
    <cellStyle name="40% - Énfasis1 2" xfId="116" xr:uid="{6CE65909-6C08-442C-8D48-892D5993CE9D}"/>
    <cellStyle name="40% - Énfasis2" xfId="50" builtinId="35" customBuiltin="1"/>
    <cellStyle name="40% - Énfasis2 2" xfId="120" xr:uid="{A6D40D78-7DD3-49F1-A184-1A4CD60B3C99}"/>
    <cellStyle name="40% - Énfasis3" xfId="54" builtinId="39" customBuiltin="1"/>
    <cellStyle name="40% - Énfasis3 2" xfId="124" xr:uid="{474DE238-C450-4EB6-B206-38F2CCE0DB21}"/>
    <cellStyle name="40% - Énfasis4" xfId="58" builtinId="43" customBuiltin="1"/>
    <cellStyle name="40% - Énfasis4 2" xfId="128" xr:uid="{B42FE1C8-C9C1-4470-BDC8-30CBF24A64F7}"/>
    <cellStyle name="40% - Énfasis5" xfId="62" builtinId="47" customBuiltin="1"/>
    <cellStyle name="40% - Énfasis5 2" xfId="132" xr:uid="{0A2E62F6-DD91-46C6-B02A-68FC65155225}"/>
    <cellStyle name="40% - Énfasis6" xfId="66" builtinId="51" customBuiltin="1"/>
    <cellStyle name="40% - Énfasis6 2" xfId="136" xr:uid="{E3AF2677-92E9-4276-BC0C-B0CEB2B75E02}"/>
    <cellStyle name="60% - Énfasis1" xfId="47" builtinId="32" customBuiltin="1"/>
    <cellStyle name="60% - Énfasis1 2" xfId="117" xr:uid="{76FCF161-9AA5-499F-86D5-AD3E415CE2F4}"/>
    <cellStyle name="60% - Énfasis2" xfId="51" builtinId="36" customBuiltin="1"/>
    <cellStyle name="60% - Énfasis2 2" xfId="121" xr:uid="{EF0C9557-1C48-4CE5-9246-4679AEF463C8}"/>
    <cellStyle name="60% - Énfasis3" xfId="55" builtinId="40" customBuiltin="1"/>
    <cellStyle name="60% - Énfasis3 2" xfId="125" xr:uid="{AB172083-36BB-44FC-8BFC-7C2B0259C846}"/>
    <cellStyle name="60% - Énfasis4" xfId="59" builtinId="44" customBuiltin="1"/>
    <cellStyle name="60% - Énfasis4 2" xfId="129" xr:uid="{7DEA8DA3-ACE7-4478-9A31-6BCA991FC823}"/>
    <cellStyle name="60% - Énfasis5" xfId="63" builtinId="48" customBuiltin="1"/>
    <cellStyle name="60% - Énfasis5 2" xfId="133" xr:uid="{F5ECE0A5-2B59-4F00-96C3-E40996568592}"/>
    <cellStyle name="60% - Énfasis6" xfId="67" builtinId="52" customBuiltin="1"/>
    <cellStyle name="60% - Énfasis6 2" xfId="137" xr:uid="{C9F2D7B0-5509-47D4-8A27-0993C6B6C922}"/>
    <cellStyle name="BodyStyle" xfId="98" xr:uid="{DF933337-BDA1-4B8A-BC9A-BB45D755EB53}"/>
    <cellStyle name="Bueno" xfId="32" builtinId="26" customBuiltin="1"/>
    <cellStyle name="Bueno 2" xfId="102" xr:uid="{0955C4D7-8140-4284-BFA7-A63908B5BE5E}"/>
    <cellStyle name="Cálculo" xfId="37" builtinId="22" customBuiltin="1"/>
    <cellStyle name="Cálculo 2" xfId="107" xr:uid="{4AA06E49-D1D8-4278-83C7-9F467CB4D56F}"/>
    <cellStyle name="Celda de comprobación" xfId="39" builtinId="23" customBuiltin="1"/>
    <cellStyle name="Celda de comprobación 2" xfId="109" xr:uid="{5DA04C73-A523-4A91-AFB3-853E32D7919A}"/>
    <cellStyle name="Celda vinculada" xfId="38" builtinId="24" customBuiltin="1"/>
    <cellStyle name="Celda vinculada 2" xfId="108" xr:uid="{39D6E746-6AD2-4C24-BF36-20C65B4B6021}"/>
    <cellStyle name="Encabezado 1" xfId="28" builtinId="16" customBuiltin="1"/>
    <cellStyle name="Encabezado 4" xfId="31" builtinId="19" customBuiltin="1"/>
    <cellStyle name="Énfasis1" xfId="44" builtinId="29" customBuiltin="1"/>
    <cellStyle name="Énfasis1 2" xfId="114" xr:uid="{C897C68B-B08E-4A7F-8430-2D0D522181B1}"/>
    <cellStyle name="Énfasis2" xfId="48" builtinId="33" customBuiltin="1"/>
    <cellStyle name="Énfasis2 2" xfId="118" xr:uid="{A6020181-C7F1-4469-8DA2-7ABCA5F64D04}"/>
    <cellStyle name="Énfasis3" xfId="52" builtinId="37" customBuiltin="1"/>
    <cellStyle name="Énfasis3 2" xfId="122" xr:uid="{C200B9ED-6BA0-485E-A4CC-5A379A694ED3}"/>
    <cellStyle name="Énfasis4" xfId="56" builtinId="41" customBuiltin="1"/>
    <cellStyle name="Énfasis4 2" xfId="126" xr:uid="{7CE5045A-7F3A-40FD-A5EF-12033BDBFBD9}"/>
    <cellStyle name="Énfasis5" xfId="60" builtinId="45" customBuiltin="1"/>
    <cellStyle name="Énfasis5 2" xfId="130" xr:uid="{7B27FEB3-32C3-4336-8DDF-B7C0890A5ACE}"/>
    <cellStyle name="Énfasis6" xfId="64" builtinId="49" customBuiltin="1"/>
    <cellStyle name="Énfasis6 2" xfId="134" xr:uid="{FDF74F06-AA50-4E9D-B2BF-BD2529487FD8}"/>
    <cellStyle name="Entrada" xfId="35" builtinId="20" customBuiltin="1"/>
    <cellStyle name="Entrada 2" xfId="105" xr:uid="{5BA3A9A2-1652-47D5-856B-77A7B4C13548}"/>
    <cellStyle name="Hipervínculo" xfId="4" builtinId="8"/>
    <cellStyle name="Incorrecto" xfId="33" builtinId="27" customBuiltin="1"/>
    <cellStyle name="Incorrecto 2" xfId="103" xr:uid="{E62B48E1-733B-4B5E-B137-05B72B084075}"/>
    <cellStyle name="Millares" xfId="3" builtinId="3"/>
    <cellStyle name="Millares [0]" xfId="18" builtinId="6"/>
    <cellStyle name="Millares [0] 10" xfId="72" xr:uid="{4F95ECA7-7A20-44A4-AE7E-3EC4BCD7C17E}"/>
    <cellStyle name="Millares [0] 2" xfId="24" xr:uid="{00000000-0005-0000-0000-000003000000}"/>
    <cellStyle name="Millares [0] 2 2" xfId="84" xr:uid="{D3BA8C41-3651-4215-877F-C650E4894143}"/>
    <cellStyle name="Millares [0] 2 2 2" xfId="159" xr:uid="{F9DDB78C-5968-4B48-9497-4EC468DE4DCA}"/>
    <cellStyle name="Millares [0] 2 2 3" xfId="188" xr:uid="{D7616388-23D0-450E-9C29-FD9ED8C8AC0D}"/>
    <cellStyle name="Millares [0] 2 2 4" xfId="218" xr:uid="{94DF439C-1393-4526-BFCF-5E359424BB3D}"/>
    <cellStyle name="Millares [0] 2 2 5" xfId="247" xr:uid="{485B7D9E-FF2D-487C-B744-694DD9E395EC}"/>
    <cellStyle name="Millares [0] 2 2 6" xfId="279" xr:uid="{8E18C7F8-1AE6-4481-AA45-D479BB7D760B}"/>
    <cellStyle name="Millares [0] 2 2 7" xfId="309" xr:uid="{91542B5E-29A7-424F-96BC-A47AA571F673}"/>
    <cellStyle name="Millares [0] 2 3" xfId="154" xr:uid="{4C5F33CC-3840-4336-97D0-DEF682CE7F35}"/>
    <cellStyle name="Millares [0] 2 4" xfId="183" xr:uid="{6662D229-2A3D-4271-85F7-F7EC514103F6}"/>
    <cellStyle name="Millares [0] 2 5" xfId="213" xr:uid="{A6D9E3AF-B623-40FA-B992-1DD73EF2CF70}"/>
    <cellStyle name="Millares [0] 2 6" xfId="242" xr:uid="{1C4818F1-F12A-4429-8CB1-2AA5A129070A}"/>
    <cellStyle name="Millares [0] 2 7" xfId="274" xr:uid="{025D70A8-48BD-4C2F-9FBD-97C2919FD52D}"/>
    <cellStyle name="Millares [0] 2 8" xfId="304" xr:uid="{CDD17009-3632-4D70-93B0-74E722496BA1}"/>
    <cellStyle name="Millares [0] 2 9" xfId="78" xr:uid="{8416FEA9-9E9D-48F8-98E2-E20F14664331}"/>
    <cellStyle name="Millares [0] 3" xfId="83" xr:uid="{31FD4FA1-55A3-4A4C-A11E-E8D8B3BDD666}"/>
    <cellStyle name="Millares [0] 3 2" xfId="158" xr:uid="{B98EC3FE-2C36-4A6E-A185-053D12B971A9}"/>
    <cellStyle name="Millares [0] 3 3" xfId="187" xr:uid="{E8D7F266-B583-437D-8264-F834974AD1E6}"/>
    <cellStyle name="Millares [0] 3 4" xfId="217" xr:uid="{0B6B718C-1260-47E8-84A0-6E0337A9DD90}"/>
    <cellStyle name="Millares [0] 3 5" xfId="246" xr:uid="{90D8E505-7CF3-42DD-93E5-07BFCD7C054F}"/>
    <cellStyle name="Millares [0] 3 6" xfId="278" xr:uid="{F578FD72-CF0F-488A-B4A8-5FFA229A3F11}"/>
    <cellStyle name="Millares [0] 3 7" xfId="308" xr:uid="{4371D44C-BB54-4A13-AF83-51EFF040EAC0}"/>
    <cellStyle name="Millares [0] 4" xfId="148" xr:uid="{8E8BF474-0E98-439C-BDB3-858DF0318103}"/>
    <cellStyle name="Millares [0] 5" xfId="177" xr:uid="{B51B3CE5-1303-4CC3-9C73-1FF011D6DA8C}"/>
    <cellStyle name="Millares [0] 6" xfId="207" xr:uid="{D4856F21-32F5-4A04-84E9-183ED7CF0572}"/>
    <cellStyle name="Millares [0] 7" xfId="236" xr:uid="{1A734EEB-9FDA-4730-A257-35498585CDD9}"/>
    <cellStyle name="Millares [0] 8" xfId="268" xr:uid="{17D837D9-2224-4B97-B355-7C52A8BC9AF7}"/>
    <cellStyle name="Millares [0] 9" xfId="298" xr:uid="{6A72ED73-DC16-47FD-8CD8-9C7E9CE05A9C}"/>
    <cellStyle name="Millares 10" xfId="95" xr:uid="{BC99F5A7-A2EC-43C6-A1D5-BE5A69002C1D}"/>
    <cellStyle name="Millares 10 2" xfId="169" xr:uid="{D11802A1-B2DF-4274-B45D-5E1296216F3E}"/>
    <cellStyle name="Millares 10 3" xfId="198" xr:uid="{52A848A9-2F30-4EB9-825A-E4CB6F6D2CB7}"/>
    <cellStyle name="Millares 10 4" xfId="228" xr:uid="{FDD8F874-9FB2-493B-8FA3-358F2D9A59A8}"/>
    <cellStyle name="Millares 10 5" xfId="257" xr:uid="{3911D158-3E72-4570-B755-7036D662CA8F}"/>
    <cellStyle name="Millares 10 6" xfId="289" xr:uid="{007F5ED7-00B8-472B-83A9-124CDE3A3EF9}"/>
    <cellStyle name="Millares 10 7" xfId="319" xr:uid="{45427591-143C-4001-9AB8-FF02DB0B11A2}"/>
    <cellStyle name="Millares 11" xfId="143" xr:uid="{A41128DE-C619-47B6-A976-5933BC505EBE}"/>
    <cellStyle name="Millares 12" xfId="144" xr:uid="{E36950F4-C1FA-487F-9CF8-55B722B8E2B7}"/>
    <cellStyle name="Millares 13" xfId="173" xr:uid="{9B290F5D-B6A5-4C51-8C14-D7427A93DE2C}"/>
    <cellStyle name="Millares 14" xfId="201" xr:uid="{B65E74D3-37AF-47F6-8CCF-D399365FD5E0}"/>
    <cellStyle name="Millares 15" xfId="203" xr:uid="{92A8A4C4-50CE-4307-AF9C-2663EF9A87DA}"/>
    <cellStyle name="Millares 16" xfId="232" xr:uid="{4DDC08CF-1BB9-4158-841C-740EAC5F4091}"/>
    <cellStyle name="Millares 17" xfId="260" xr:uid="{7BCB20EE-6789-4E73-B968-6AF02B84648A}"/>
    <cellStyle name="Millares 18" xfId="264" xr:uid="{9CC0455B-3B87-45A8-99DF-5A53BE900F39}"/>
    <cellStyle name="Millares 19" xfId="292" xr:uid="{DE4805BD-B2DB-4EA1-8292-AA705A724B8E}"/>
    <cellStyle name="Millares 2" xfId="5" xr:uid="{00000000-0005-0000-0000-000004000000}"/>
    <cellStyle name="Millares 2 2" xfId="14" xr:uid="{00000000-0005-0000-0000-000005000000}"/>
    <cellStyle name="Millares 2 2 10" xfId="70" xr:uid="{F4B04EA2-14CE-4A1C-BFB7-CA2D7CF93409}"/>
    <cellStyle name="Millares 2 2 2" xfId="22" xr:uid="{00000000-0005-0000-0000-000006000000}"/>
    <cellStyle name="Millares 2 2 2 2" xfId="86" xr:uid="{7F79F5D5-EFCA-464D-8107-3C9CF5FFCF07}"/>
    <cellStyle name="Millares 2 2 2 2 2" xfId="161" xr:uid="{378431EF-9823-4B7A-8441-D89EACF91C3B}"/>
    <cellStyle name="Millares 2 2 2 2 3" xfId="190" xr:uid="{581D8DAE-D1E1-4267-A9AF-6ACA86C51046}"/>
    <cellStyle name="Millares 2 2 2 2 4" xfId="220" xr:uid="{1613C344-5AB9-443A-BD09-41923E7E21A3}"/>
    <cellStyle name="Millares 2 2 2 2 5" xfId="249" xr:uid="{6482FB31-B713-47D7-AF37-1B4A01DF3DE7}"/>
    <cellStyle name="Millares 2 2 2 2 6" xfId="281" xr:uid="{661CA56E-E317-403E-BA69-EF4290B94A10}"/>
    <cellStyle name="Millares 2 2 2 2 7" xfId="311" xr:uid="{8A3118D3-F668-407A-B7A9-50AB7AEBE50D}"/>
    <cellStyle name="Millares 2 2 2 3" xfId="152" xr:uid="{69F59BF2-4305-4BCB-90B7-00BCEC82274C}"/>
    <cellStyle name="Millares 2 2 2 4" xfId="181" xr:uid="{A49248B1-7755-4CA8-AFB5-E0D5704B4223}"/>
    <cellStyle name="Millares 2 2 2 5" xfId="211" xr:uid="{4BDCCA2C-EA16-44F0-A694-4F0E131C3BAE}"/>
    <cellStyle name="Millares 2 2 2 6" xfId="240" xr:uid="{12F83196-8321-42F9-9838-D809904B3B72}"/>
    <cellStyle name="Millares 2 2 2 7" xfId="272" xr:uid="{49C29242-A3C4-4291-AAA1-8D48025EB379}"/>
    <cellStyle name="Millares 2 2 2 8" xfId="302" xr:uid="{E08021EE-FE01-4830-A34B-F35980E302A6}"/>
    <cellStyle name="Millares 2 2 2 9" xfId="76" xr:uid="{CE975F6C-F102-4D1F-9770-39C169AEB245}"/>
    <cellStyle name="Millares 2 2 3" xfId="85" xr:uid="{63ED1E19-E45F-49B1-9254-21E0371909D6}"/>
    <cellStyle name="Millares 2 2 3 2" xfId="160" xr:uid="{1B959E4D-FBCE-473D-B536-0953799C7D92}"/>
    <cellStyle name="Millares 2 2 3 3" xfId="189" xr:uid="{78588C65-E8E7-4C64-BDEA-95D00AD083A8}"/>
    <cellStyle name="Millares 2 2 3 4" xfId="219" xr:uid="{DD5B3B29-CFA1-4751-BAE3-4EB9905E9402}"/>
    <cellStyle name="Millares 2 2 3 5" xfId="248" xr:uid="{4D85B91C-E9E1-4DB5-9B71-B995E1DC31A2}"/>
    <cellStyle name="Millares 2 2 3 6" xfId="280" xr:uid="{2A1BB8A4-77DA-4C68-A91A-FDB2EE6DF32E}"/>
    <cellStyle name="Millares 2 2 3 7" xfId="310" xr:uid="{D018115B-83C5-416F-8383-97550A4CD2D6}"/>
    <cellStyle name="Millares 2 2 4" xfId="146" xr:uid="{B88A9C71-1FF1-4D88-9A4E-89B0987E0537}"/>
    <cellStyle name="Millares 2 2 5" xfId="175" xr:uid="{593B2FD5-58AE-440F-85B6-DBD7BF0C37BA}"/>
    <cellStyle name="Millares 2 2 6" xfId="205" xr:uid="{0ABE6F36-7908-450D-AD24-BC5FA6A6512D}"/>
    <cellStyle name="Millares 2 2 7" xfId="234" xr:uid="{34CCD540-1D72-4AF8-B466-7BA758F97F0F}"/>
    <cellStyle name="Millares 2 2 8" xfId="266" xr:uid="{75738BF2-A33F-46D0-A75F-97857B015714}"/>
    <cellStyle name="Millares 2 2 9" xfId="296" xr:uid="{B4C54AC2-DBF6-4442-BD10-FCF6E7BD790D}"/>
    <cellStyle name="Millares 2 3" xfId="263" xr:uid="{171E8E84-73C8-419B-9CEC-ABCB0D54CD9F}"/>
    <cellStyle name="Millares 20" xfId="294" xr:uid="{91CE788A-8185-4740-9797-BD2AE5641A40}"/>
    <cellStyle name="Millares 21" xfId="68" xr:uid="{08880D87-62ED-42DB-B560-3A81AFD4D2BD}"/>
    <cellStyle name="Millares 22" xfId="100" xr:uid="{2060B580-7876-4D0D-8ED7-264F798B8E32}"/>
    <cellStyle name="Millares 3" xfId="13" xr:uid="{00000000-0005-0000-0000-000007000000}"/>
    <cellStyle name="Millares 3 10" xfId="69" xr:uid="{7865EE65-7CBE-4CD7-9B6F-CB090C03FE50}"/>
    <cellStyle name="Millares 3 2" xfId="21" xr:uid="{00000000-0005-0000-0000-000008000000}"/>
    <cellStyle name="Millares 3 2 2" xfId="88" xr:uid="{76D38947-105F-4C11-ADEB-465DC0CD6B15}"/>
    <cellStyle name="Millares 3 2 2 2" xfId="163" xr:uid="{73012D58-6617-4220-86B3-2DE70883091F}"/>
    <cellStyle name="Millares 3 2 2 3" xfId="192" xr:uid="{317A4CF6-CF33-4655-9492-E7DC9F5F3860}"/>
    <cellStyle name="Millares 3 2 2 4" xfId="222" xr:uid="{0D460A8B-8DC1-4FB4-88B7-51C5A8474BE4}"/>
    <cellStyle name="Millares 3 2 2 5" xfId="251" xr:uid="{BB2DD0C7-D93C-4283-97EF-02D56E4AF2C0}"/>
    <cellStyle name="Millares 3 2 2 6" xfId="283" xr:uid="{1F1802D2-9FDF-43C1-807F-44494CBBC67A}"/>
    <cellStyle name="Millares 3 2 2 7" xfId="313" xr:uid="{8CBEDC59-6DD0-494E-A45B-D2E93324E167}"/>
    <cellStyle name="Millares 3 2 3" xfId="151" xr:uid="{E67DEBFB-074D-4A98-A100-3DA4180AFE77}"/>
    <cellStyle name="Millares 3 2 4" xfId="180" xr:uid="{EAEA5D1B-2B90-4873-80AB-97E66F99121B}"/>
    <cellStyle name="Millares 3 2 5" xfId="210" xr:uid="{9AECFED4-9BE0-465F-AE98-56C249402238}"/>
    <cellStyle name="Millares 3 2 6" xfId="239" xr:uid="{DC415499-B317-49E8-AF7F-6137387B0902}"/>
    <cellStyle name="Millares 3 2 7" xfId="271" xr:uid="{08B0B86E-1D7D-4481-9A2C-38C8FD53F86F}"/>
    <cellStyle name="Millares 3 2 8" xfId="301" xr:uid="{46570F20-5036-4657-9A08-04F44553E37E}"/>
    <cellStyle name="Millares 3 2 9" xfId="75" xr:uid="{0FD66374-3E4F-4BB6-8D89-91AA016368FF}"/>
    <cellStyle name="Millares 3 3" xfId="87" xr:uid="{A2EF18A3-EA99-43CD-B23C-411494C0D5EC}"/>
    <cellStyle name="Millares 3 3 2" xfId="162" xr:uid="{57FE1A9F-B262-481A-8A0F-0F397656CE7B}"/>
    <cellStyle name="Millares 3 3 3" xfId="191" xr:uid="{4EB4FD68-A1F4-4778-9437-E1FA059E61AF}"/>
    <cellStyle name="Millares 3 3 4" xfId="221" xr:uid="{F52D738A-61CD-452A-8EDD-A42A4B7A1799}"/>
    <cellStyle name="Millares 3 3 5" xfId="250" xr:uid="{7DCB329F-7A2C-48C0-9813-EB05737BFFF3}"/>
    <cellStyle name="Millares 3 3 6" xfId="282" xr:uid="{2076DEBF-A23A-4521-8BC7-4BE91B7261EC}"/>
    <cellStyle name="Millares 3 3 7" xfId="312" xr:uid="{5F7CBDCC-2294-4EFE-81CF-016ACD7BCA8C}"/>
    <cellStyle name="Millares 3 4" xfId="145" xr:uid="{62743BB1-E0C2-4EAC-8CCE-477181DB304C}"/>
    <cellStyle name="Millares 3 5" xfId="174" xr:uid="{590D87C5-759D-485A-B5C3-DABD50015BF3}"/>
    <cellStyle name="Millares 3 6" xfId="204" xr:uid="{09634393-28C6-4B56-B5C8-15ECB58B15A4}"/>
    <cellStyle name="Millares 3 7" xfId="233" xr:uid="{98D128D6-CBD8-417C-AEC7-C561F9570E37}"/>
    <cellStyle name="Millares 3 8" xfId="265" xr:uid="{B45CB4B5-0200-4E90-AE24-95F01F462983}"/>
    <cellStyle name="Millares 3 9" xfId="295" xr:uid="{C2159CAF-4B0E-4C7D-BA11-23A2B234A569}"/>
    <cellStyle name="Millares 4" xfId="16" xr:uid="{00000000-0005-0000-0000-000009000000}"/>
    <cellStyle name="Millares 4 10" xfId="71" xr:uid="{6C57B3BC-D463-43E5-A772-50F7514F7067}"/>
    <cellStyle name="Millares 4 2" xfId="23" xr:uid="{00000000-0005-0000-0000-00000A000000}"/>
    <cellStyle name="Millares 4 2 2" xfId="90" xr:uid="{1AE44959-4DEE-4D49-BEE4-367DC0D8FA55}"/>
    <cellStyle name="Millares 4 2 2 2" xfId="165" xr:uid="{45548736-928B-46F8-85C7-6FE424776A40}"/>
    <cellStyle name="Millares 4 2 2 3" xfId="194" xr:uid="{34771A5A-7A13-4B5D-9A9B-7BC8654A9172}"/>
    <cellStyle name="Millares 4 2 2 4" xfId="224" xr:uid="{44DE5EA7-61F6-497C-9ABF-7D057954FD15}"/>
    <cellStyle name="Millares 4 2 2 5" xfId="253" xr:uid="{E33A4A10-1DCD-43E2-8611-D9BB0725AA5A}"/>
    <cellStyle name="Millares 4 2 2 6" xfId="285" xr:uid="{D9689BB8-D210-4864-8CA3-AC7D6273446E}"/>
    <cellStyle name="Millares 4 2 2 7" xfId="315" xr:uid="{44A5B7B0-53F4-4AFF-AFA8-F913B7EF1DD5}"/>
    <cellStyle name="Millares 4 2 3" xfId="153" xr:uid="{41D3D72B-77BC-483D-BA7D-91B8D552DA36}"/>
    <cellStyle name="Millares 4 2 4" xfId="182" xr:uid="{A075741B-FD71-4159-898C-F4A53ABDBD06}"/>
    <cellStyle name="Millares 4 2 5" xfId="212" xr:uid="{5584B6E6-F8B8-4139-8FB9-2D94EC03EF53}"/>
    <cellStyle name="Millares 4 2 6" xfId="241" xr:uid="{9FF69707-BA29-4024-8F76-6756225141AB}"/>
    <cellStyle name="Millares 4 2 7" xfId="273" xr:uid="{8A0C6A6D-568A-44D0-AE3B-77E2FAE0EBC8}"/>
    <cellStyle name="Millares 4 2 8" xfId="303" xr:uid="{F756B6EC-9A03-4ABB-A550-D62C2585DEA0}"/>
    <cellStyle name="Millares 4 2 9" xfId="77" xr:uid="{51DADEFF-00F0-4169-9928-00C69BEA7821}"/>
    <cellStyle name="Millares 4 3" xfId="89" xr:uid="{25E34FA1-20F1-45EB-94D2-5352A67BAF5F}"/>
    <cellStyle name="Millares 4 3 2" xfId="164" xr:uid="{E42597C8-9052-44D0-AD76-6839D4AA7C16}"/>
    <cellStyle name="Millares 4 3 3" xfId="193" xr:uid="{EFDA1227-935C-489A-8E36-FA1BDF1EDD25}"/>
    <cellStyle name="Millares 4 3 4" xfId="223" xr:uid="{AF327156-C5E8-48A5-AF72-1797CFB5B1AC}"/>
    <cellStyle name="Millares 4 3 5" xfId="252" xr:uid="{4A688D4C-8C72-4C47-914F-117ADBF88F9A}"/>
    <cellStyle name="Millares 4 3 6" xfId="284" xr:uid="{4A557E68-848C-43FC-A7EC-B82B2FE824BA}"/>
    <cellStyle name="Millares 4 3 7" xfId="314" xr:uid="{07245D04-4CF9-41D3-904E-8798E1FAE363}"/>
    <cellStyle name="Millares 4 4" xfId="147" xr:uid="{1023C84A-5CC6-4453-B6A1-A88F58805F7E}"/>
    <cellStyle name="Millares 4 5" xfId="176" xr:uid="{EEF0C625-98F2-492E-81E9-4A76CFC402DB}"/>
    <cellStyle name="Millares 4 6" xfId="206" xr:uid="{B57D52BC-1570-47D1-AF87-4B5B488A0361}"/>
    <cellStyle name="Millares 4 7" xfId="235" xr:uid="{7BD026D6-493A-4011-9C3E-F1D8F6982B36}"/>
    <cellStyle name="Millares 4 8" xfId="267" xr:uid="{6171B13B-44C1-432F-ABEB-8D4C127F2801}"/>
    <cellStyle name="Millares 4 9" xfId="297" xr:uid="{3E5051DB-EBF1-42DE-BAF1-53F93E183A3E}"/>
    <cellStyle name="Millares 5" xfId="20" xr:uid="{00000000-0005-0000-0000-00000B000000}"/>
    <cellStyle name="Millares 5 2" xfId="91" xr:uid="{B46C0AD1-40D9-41EA-85F2-7B9B07A5246F}"/>
    <cellStyle name="Millares 5 2 2" xfId="166" xr:uid="{E448C44C-24CD-49B2-A9EE-E2A07273DF44}"/>
    <cellStyle name="Millares 5 2 3" xfId="195" xr:uid="{B9421557-672C-4D69-9887-89C0A065FF9C}"/>
    <cellStyle name="Millares 5 2 4" xfId="225" xr:uid="{A4B8110F-B9DD-4D70-96CF-7260BECCDE7C}"/>
    <cellStyle name="Millares 5 2 5" xfId="254" xr:uid="{298C16C7-7DF9-4A9D-B5B1-EC818A6E26CD}"/>
    <cellStyle name="Millares 5 2 6" xfId="286" xr:uid="{89D7AD80-8091-4669-A377-30F56E1AE0C7}"/>
    <cellStyle name="Millares 5 2 7" xfId="316" xr:uid="{E31954F5-21AA-4E14-9A82-CA913E069799}"/>
    <cellStyle name="Millares 5 3" xfId="150" xr:uid="{56DF8E86-6B37-4ADC-9213-07C3F84B9DB2}"/>
    <cellStyle name="Millares 5 4" xfId="179" xr:uid="{AA1C319F-1D84-433B-A092-E9D427EB93F8}"/>
    <cellStyle name="Millares 5 5" xfId="209" xr:uid="{09983ED4-7929-4061-96FE-5EFA887B28C8}"/>
    <cellStyle name="Millares 5 6" xfId="238" xr:uid="{C1EF5F36-1B95-461B-A736-27048AB16403}"/>
    <cellStyle name="Millares 5 7" xfId="270" xr:uid="{4380A997-2AC3-4BCE-BBD3-43F0F46288D0}"/>
    <cellStyle name="Millares 5 8" xfId="300" xr:uid="{AE3E4B7F-D2C9-4877-98E8-38311D4B8FA8}"/>
    <cellStyle name="Millares 5 9" xfId="74" xr:uid="{8ADF6BD0-BADF-4A68-8B7A-D91C19AFBB27}"/>
    <cellStyle name="Millares 6" xfId="19" xr:uid="{00000000-0005-0000-0000-00000C000000}"/>
    <cellStyle name="Millares 6 2" xfId="92" xr:uid="{DB45E47F-5818-46DF-B9E4-98D9A5CF0B80}"/>
    <cellStyle name="Millares 6 2 2" xfId="167" xr:uid="{4DCBEC48-884B-40F5-9033-672026FA0618}"/>
    <cellStyle name="Millares 6 2 3" xfId="196" xr:uid="{5EE0177B-EF93-405C-B66D-470BDF3C70A6}"/>
    <cellStyle name="Millares 6 2 4" xfId="226" xr:uid="{528975BB-A1B1-420F-901D-2ABF61F4C26A}"/>
    <cellStyle name="Millares 6 2 5" xfId="255" xr:uid="{CEEB7329-B08B-49DA-9F75-894AD179BA25}"/>
    <cellStyle name="Millares 6 2 6" xfId="287" xr:uid="{638D6CF5-40DC-49ED-A24C-D1467F94FB42}"/>
    <cellStyle name="Millares 6 2 7" xfId="317" xr:uid="{652A5D07-DA7B-4FCB-85E7-BB4BBE76EB1A}"/>
    <cellStyle name="Millares 6 3" xfId="149" xr:uid="{3FC92C98-1E15-4988-9718-B93C32A0363A}"/>
    <cellStyle name="Millares 6 4" xfId="178" xr:uid="{54410034-8E98-4971-8FEC-476CE596DF45}"/>
    <cellStyle name="Millares 6 5" xfId="208" xr:uid="{A89FC5F4-89D2-4F51-B771-76DA54B98F9B}"/>
    <cellStyle name="Millares 6 6" xfId="237" xr:uid="{866465B0-8B90-4424-968A-C42B5FC1388C}"/>
    <cellStyle name="Millares 6 7" xfId="269" xr:uid="{0A73DC09-0C11-47FC-935F-5AE73F013C3A}"/>
    <cellStyle name="Millares 6 8" xfId="299" xr:uid="{F4CFE3C3-430B-4659-B7A1-A4EEF5C4E436}"/>
    <cellStyle name="Millares 6 9" xfId="73" xr:uid="{4CA63DAD-F5B5-480E-8A96-3339D62060A2}"/>
    <cellStyle name="Millares 7" xfId="82" xr:uid="{5C2AEB80-0478-4EB2-9661-420D54C95299}"/>
    <cellStyle name="Millares 7 2" xfId="157" xr:uid="{BA991AC9-8FE8-4858-8CF4-8628D7F35CCD}"/>
    <cellStyle name="Millares 7 3" xfId="186" xr:uid="{F11B588F-F840-4E52-93CC-88C9A1BC0DCC}"/>
    <cellStyle name="Millares 7 4" xfId="216" xr:uid="{A49219CF-517E-4479-8D5E-C9C873BBA7C6}"/>
    <cellStyle name="Millares 7 5" xfId="245" xr:uid="{59DE0A84-4961-4FEA-A22D-271DDE8473CD}"/>
    <cellStyle name="Millares 7 6" xfId="277" xr:uid="{43A34FFD-E243-4CAB-BB1E-42D3E4DAC198}"/>
    <cellStyle name="Millares 7 7" xfId="307" xr:uid="{12393481-E949-4645-A1C8-F4D826DEEB83}"/>
    <cellStyle name="Millares 8" xfId="96" xr:uid="{7753199D-70D5-4278-A961-8A0DACB807E4}"/>
    <cellStyle name="Millares 8 2" xfId="170" xr:uid="{6C4B3AA7-71A2-49D0-9963-214BA722503E}"/>
    <cellStyle name="Millares 8 3" xfId="199" xr:uid="{FC5A14C8-422C-4CB8-A5DC-48C602A4E3E7}"/>
    <cellStyle name="Millares 8 4" xfId="229" xr:uid="{4C1D17B9-9BBA-45B3-BA4D-D88554CCF427}"/>
    <cellStyle name="Millares 8 5" xfId="258" xr:uid="{3C26CEEA-7F62-4866-A18D-C52188828A11}"/>
    <cellStyle name="Millares 8 6" xfId="290" xr:uid="{ED95ABF5-D86B-49CC-8CF8-40A45004CE59}"/>
    <cellStyle name="Millares 8 7" xfId="320" xr:uid="{7854EDC9-9CAD-4369-B3A8-2369E9E78947}"/>
    <cellStyle name="Millares 9" xfId="97" xr:uid="{2936613E-FDBC-4D4F-8F99-E2823B0EB04C}"/>
    <cellStyle name="Millares 9 2" xfId="171" xr:uid="{75B92912-D927-4706-82FF-2E4345B67DC8}"/>
    <cellStyle name="Millares 9 3" xfId="200" xr:uid="{5D3CE1C9-F0CA-45FC-A1BB-1F8D4214EF16}"/>
    <cellStyle name="Millares 9 4" xfId="230" xr:uid="{0FBCB79D-DE25-4400-999B-C3AC24191C82}"/>
    <cellStyle name="Millares 9 5" xfId="259" xr:uid="{FAD830D9-F2A5-45FB-BF35-2FA7EFDB4109}"/>
    <cellStyle name="Millares 9 6" xfId="291" xr:uid="{4700AF63-3D83-40FF-8E87-C2662D2F95BB}"/>
    <cellStyle name="Millares 9 7" xfId="321" xr:uid="{F33B80F3-1733-4CCC-9717-3499A89A7EA4}"/>
    <cellStyle name="Moneda" xfId="1" builtinId="4"/>
    <cellStyle name="Moneda [0] 10" xfId="80" xr:uid="{C7AC1A97-3F65-46D9-86D0-107759083737}"/>
    <cellStyle name="Moneda [0] 2" xfId="25" xr:uid="{00000000-0005-0000-0000-00000E000000}"/>
    <cellStyle name="Moneda [0] 2 10" xfId="79" xr:uid="{646EAEAE-176E-4743-8AF0-5C16DB6672CD}"/>
    <cellStyle name="Moneda [0] 2 2" xfId="94" xr:uid="{896D5D9D-9F8A-4FA6-91E6-8561629F1B59}"/>
    <cellStyle name="Moneda [0] 2 2 2" xfId="168" xr:uid="{86270079-60DC-45A2-9735-5FE3BEED50D5}"/>
    <cellStyle name="Moneda [0] 2 2 3" xfId="197" xr:uid="{779BB85A-FD5B-4B80-AF15-7FF3CC8463AC}"/>
    <cellStyle name="Moneda [0] 2 2 4" xfId="227" xr:uid="{724BB563-1EEF-4E35-98F8-8517B757F7D2}"/>
    <cellStyle name="Moneda [0] 2 2 5" xfId="256" xr:uid="{C84F4D56-87C6-456A-B868-9B5F60F0F333}"/>
    <cellStyle name="Moneda [0] 2 2 6" xfId="288" xr:uid="{D0A303B5-0B53-49EE-9D85-3E4DD8ADC17A}"/>
    <cellStyle name="Moneda [0] 2 2 7" xfId="318" xr:uid="{3F4AB964-DC95-40DF-96B5-C65539133D01}"/>
    <cellStyle name="Moneda [0] 2 3" xfId="140" xr:uid="{6970F7B1-A3BD-4D60-8161-D2F59F0CB6DD}"/>
    <cellStyle name="Moneda [0] 2 3 2" xfId="172" xr:uid="{AF092D69-80B1-4F1F-8854-B3AE36F402BF}"/>
    <cellStyle name="Moneda [0] 2 3 3" xfId="202" xr:uid="{3950D222-9971-41BD-A226-33AC1474BEC3}"/>
    <cellStyle name="Moneda [0] 2 3 4" xfId="231" xr:uid="{208D8F1D-691D-4417-AC87-296FF337A495}"/>
    <cellStyle name="Moneda [0] 2 3 5" xfId="261" xr:uid="{3C9517C8-F404-4435-8C6C-23BF089140BE}"/>
    <cellStyle name="Moneda [0] 2 3 6" xfId="293" xr:uid="{2EF06320-9FC7-413A-A514-1160826F631E}"/>
    <cellStyle name="Moneda [0] 2 3 7" xfId="322" xr:uid="{8AA4615D-E57C-4E4F-8A3C-AF86D232C746}"/>
    <cellStyle name="Moneda [0] 2 4" xfId="155" xr:uid="{C4D51B8F-A7A1-477D-8BFB-4BAD5377B7A8}"/>
    <cellStyle name="Moneda [0] 2 5" xfId="184" xr:uid="{B5D5876C-82F6-4FD2-B5DE-FBB63DF8CE76}"/>
    <cellStyle name="Moneda [0] 2 6" xfId="214" xr:uid="{E25535AE-476A-4003-8D08-13936DAB219C}"/>
    <cellStyle name="Moneda [0] 2 7" xfId="243" xr:uid="{EF77ED8E-5FAC-4D05-A578-310203A007A1}"/>
    <cellStyle name="Moneda [0] 2 8" xfId="275" xr:uid="{BE0EAB5A-E8AB-45EF-A784-481CF816DAA1}"/>
    <cellStyle name="Moneda [0] 2 9" xfId="305" xr:uid="{B0A5EBCC-2ED7-4672-BC29-17CC7A4FA943}"/>
    <cellStyle name="Moneda [0] 3" xfId="93" xr:uid="{62E0C04B-642F-4A49-B756-969DDEF0B167}"/>
    <cellStyle name="Moneda [0] 4" xfId="156" xr:uid="{1660E5F9-A8AE-4195-92F3-4566A527FA4D}"/>
    <cellStyle name="Moneda [0] 5" xfId="185" xr:uid="{3882815C-1992-4E2E-AD20-0B1D56EB11B9}"/>
    <cellStyle name="Moneda [0] 6" xfId="215" xr:uid="{ADEA819B-D640-42DA-A04C-210D4BA3ECA2}"/>
    <cellStyle name="Moneda [0] 7" xfId="244" xr:uid="{49CBB574-9DA3-472F-825A-8B6A9A29DED4}"/>
    <cellStyle name="Moneda [0] 8" xfId="276" xr:uid="{38705426-1238-42F7-97EF-115E036E37B4}"/>
    <cellStyle name="Moneda [0] 9" xfId="306" xr:uid="{F77B73B9-8391-4B9F-B524-51BECEDD5B92}"/>
    <cellStyle name="Moneda 2" xfId="9" xr:uid="{00000000-0005-0000-0000-00000F000000}"/>
    <cellStyle name="Moneda 2 2" xfId="141" xr:uid="{77161832-3079-447B-B3E1-A81A0EB7F906}"/>
    <cellStyle name="Moneda 3" xfId="12" xr:uid="{00000000-0005-0000-0000-000010000000}"/>
    <cellStyle name="Moneda 4" xfId="15" xr:uid="{00000000-0005-0000-0000-000011000000}"/>
    <cellStyle name="Neutral" xfId="34" builtinId="28" customBuiltin="1"/>
    <cellStyle name="Neutral 2" xfId="104" xr:uid="{0C98DFCD-2721-425A-84EC-1183BB7F34F9}"/>
    <cellStyle name="Normal" xfId="0" builtinId="0"/>
    <cellStyle name="Normal 2" xfId="11" xr:uid="{00000000-0005-0000-0000-000013000000}"/>
    <cellStyle name="Normal 2 2" xfId="139" xr:uid="{0548219E-2AF8-4024-99A3-8C081713108F}"/>
    <cellStyle name="Normal 2 3" xfId="262" xr:uid="{F7A0FDFB-4610-4528-9DDD-4E7D942881C5}"/>
    <cellStyle name="Normal 2 4" xfId="99" xr:uid="{7F165AF6-AA99-4578-B6DF-50882FAC211A}"/>
    <cellStyle name="Normal 3" xfId="17" xr:uid="{00000000-0005-0000-0000-000014000000}"/>
    <cellStyle name="Normal 3 2" xfId="81" xr:uid="{F4354680-02F2-48B8-92ED-3ED0B28E60FC}"/>
    <cellStyle name="Normal 4" xfId="101" xr:uid="{40A1A337-40E6-40CA-9914-7B5B62AEB236}"/>
    <cellStyle name="Normal_504 Seguimiento Plan de Acción reprogramacion junio 2010" xfId="6" xr:uid="{00000000-0005-0000-0000-000015000000}"/>
    <cellStyle name="Notas" xfId="41" builtinId="10" customBuiltin="1"/>
    <cellStyle name="Notas 2" xfId="111" xr:uid="{FFAB15D0-7726-4098-8C58-52724C0DC312}"/>
    <cellStyle name="Porcentaje" xfId="2" builtinId="5"/>
    <cellStyle name="Porcentaje 2" xfId="8" xr:uid="{00000000-0005-0000-0000-000017000000}"/>
    <cellStyle name="Porcentaje 2 2" xfId="26" xr:uid="{00000000-0005-0000-0000-000018000000}"/>
    <cellStyle name="Porcentaje 2 3" xfId="142" xr:uid="{049CD315-3BEE-4D86-8119-6C50990E82C8}"/>
    <cellStyle name="Porcentaje 3" xfId="138" xr:uid="{72E27732-5891-47E3-AA69-C6505D79A61D}"/>
    <cellStyle name="Porcentaje 4" xfId="7" xr:uid="{00000000-0005-0000-0000-000019000000}"/>
    <cellStyle name="Porcentual 4" xfId="10" xr:uid="{00000000-0005-0000-0000-00001A000000}"/>
    <cellStyle name="Salida" xfId="36" builtinId="21" customBuiltin="1"/>
    <cellStyle name="Salida 2" xfId="106" xr:uid="{89FEDA90-EA49-4C07-B19A-78B50A9ADD99}"/>
    <cellStyle name="Texto de advertencia" xfId="40" builtinId="11" customBuiltin="1"/>
    <cellStyle name="Texto de advertencia 2" xfId="110" xr:uid="{9877FB94-847F-41E0-93DB-41E29CF8BB04}"/>
    <cellStyle name="Texto explicativo" xfId="42" builtinId="53" customBuiltin="1"/>
    <cellStyle name="Texto explicativo 2" xfId="112" xr:uid="{E3471998-7F50-4EAB-8F05-E7BB9455BE9D}"/>
    <cellStyle name="Título" xfId="27" builtinId="15" customBuiltin="1"/>
    <cellStyle name="Título 2" xfId="29" builtinId="17" customBuiltin="1"/>
    <cellStyle name="Título 3" xfId="30" builtinId="18" customBuiltin="1"/>
    <cellStyle name="Total" xfId="43" builtinId="25" customBuiltin="1"/>
    <cellStyle name="Total 2" xfId="113" xr:uid="{FF6DB31F-2203-4583-A34B-53CFCB1B0962}"/>
  </cellStyles>
  <dxfs count="0"/>
  <tableStyles count="0" defaultTableStyle="TableStyleMedium2" defaultPivotStyle="PivotStyleLight16"/>
  <colors>
    <mruColors>
      <color rgb="FFF747E2"/>
      <color rgb="FFD9FFEC"/>
      <color rgb="FFEBFFF5"/>
      <color rgb="FFCCFFCC"/>
      <color rgb="FFCFF7B3"/>
      <color rgb="FF99FFCC"/>
      <color rgb="FF66FFFF"/>
      <color rgb="FFFFFF99"/>
      <color rgb="FFFFFFEF"/>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1</xdr:colOff>
      <xdr:row>1</xdr:row>
      <xdr:rowOff>367392</xdr:rowOff>
    </xdr:to>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133350</xdr:colOff>
          <xdr:row>1</xdr:row>
          <xdr:rowOff>9525</xdr:rowOff>
        </xdr:from>
        <xdr:to>
          <xdr:col>7</xdr:col>
          <xdr:colOff>1400175</xdr:colOff>
          <xdr:row>1</xdr:row>
          <xdr:rowOff>400050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111126"/>
          <a:ext cx="809624" cy="90170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4244638" y="1566863"/>
          <a:ext cx="1863860" cy="67318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162</xdr:col>
      <xdr:colOff>38100</xdr:colOff>
      <xdr:row>0</xdr:row>
      <xdr:rowOff>0</xdr:rowOff>
    </xdr:from>
    <xdr:ext cx="4907217" cy="1698254"/>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068125"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400-000005000000}"/>
            </a:ext>
          </a:extLst>
        </xdr:cNvPr>
        <xdr:cNvSpPr/>
      </xdr:nvSpPr>
      <xdr:spPr bwMode="auto">
        <a:xfrm>
          <a:off x="31442025" y="266700"/>
          <a:ext cx="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041B24B6-87C9-4630-B88C-F048F34EF6E2}"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0" dT="2024-08-26T22:20:57.91" personId="{041B24B6-87C9-4630-B88C-F048F34EF6E2}" id="{4F40E02B-95D4-466B-B061-B79E150BCEFA}" done="1">
    <text>Es tipo EFICACIA</text>
  </threadedComment>
  <threadedComment ref="F20" dT="2024-08-26T22:21:40.29" personId="{041B24B6-87C9-4630-B88C-F048F34EF6E2}" id="{F3DED123-0501-47CD-A1DB-65244D8C5B9E}" done="1">
    <text>Por favor describir las metas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70" zoomScaleNormal="70" workbookViewId="0">
      <selection activeCell="D2" sqref="D2:S2"/>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1130"/>
      <c r="B1" s="1130"/>
      <c r="C1" s="1130"/>
      <c r="D1" s="1137" t="s">
        <v>0</v>
      </c>
      <c r="E1" s="1137"/>
      <c r="F1" s="1137"/>
      <c r="G1" s="1137"/>
      <c r="H1" s="1137"/>
      <c r="I1" s="1137"/>
      <c r="J1" s="1137"/>
      <c r="K1" s="1137"/>
      <c r="L1" s="1137"/>
      <c r="M1" s="1137"/>
      <c r="N1" s="1137"/>
      <c r="O1" s="1137"/>
      <c r="P1" s="1137"/>
      <c r="Q1" s="1137"/>
      <c r="R1" s="1137"/>
      <c r="S1" s="1137"/>
      <c r="T1" s="1131"/>
      <c r="U1" s="1132"/>
    </row>
    <row r="2" spans="1:21" ht="35.25" customHeight="1" x14ac:dyDescent="0.25">
      <c r="A2" s="1130"/>
      <c r="B2" s="1130"/>
      <c r="C2" s="1130"/>
      <c r="D2" s="1137" t="s">
        <v>1</v>
      </c>
      <c r="E2" s="1137"/>
      <c r="F2" s="1137"/>
      <c r="G2" s="1137"/>
      <c r="H2" s="1137"/>
      <c r="I2" s="1137"/>
      <c r="J2" s="1137"/>
      <c r="K2" s="1137"/>
      <c r="L2" s="1137"/>
      <c r="M2" s="1137"/>
      <c r="N2" s="1137"/>
      <c r="O2" s="1137"/>
      <c r="P2" s="1137"/>
      <c r="Q2" s="1137"/>
      <c r="R2" s="1137"/>
      <c r="S2" s="1137"/>
      <c r="T2" s="1133"/>
      <c r="U2" s="1134"/>
    </row>
    <row r="3" spans="1:21" ht="35.25" customHeight="1" x14ac:dyDescent="0.25">
      <c r="A3" s="1130"/>
      <c r="B3" s="1130"/>
      <c r="C3" s="1130"/>
      <c r="D3" s="1138" t="s">
        <v>2</v>
      </c>
      <c r="E3" s="1139"/>
      <c r="F3" s="1139"/>
      <c r="G3" s="1139"/>
      <c r="H3" s="1139"/>
      <c r="I3" s="1139"/>
      <c r="J3" s="1139"/>
      <c r="K3" s="1137" t="s">
        <v>143</v>
      </c>
      <c r="L3" s="1137"/>
      <c r="M3" s="1137"/>
      <c r="N3" s="1137"/>
      <c r="O3" s="1137"/>
      <c r="P3" s="1137"/>
      <c r="Q3" s="1137"/>
      <c r="R3" s="1137"/>
      <c r="S3" s="1137"/>
      <c r="T3" s="1135"/>
      <c r="U3" s="1136"/>
    </row>
    <row r="5" spans="1:21" x14ac:dyDescent="0.25">
      <c r="B5"/>
    </row>
    <row r="6" spans="1:21" ht="26.25" x14ac:dyDescent="0.4">
      <c r="I6" s="13" t="s">
        <v>3</v>
      </c>
    </row>
    <row r="8" spans="1:21" x14ac:dyDescent="0.25">
      <c r="B8" s="8"/>
      <c r="C8" s="8"/>
      <c r="D8" s="8"/>
      <c r="E8" s="8"/>
      <c r="F8" s="8"/>
      <c r="G8" s="8"/>
      <c r="H8" s="8"/>
      <c r="I8" s="8"/>
      <c r="J8" s="8"/>
      <c r="K8" s="8"/>
      <c r="M8" s="11"/>
      <c r="N8" s="11"/>
      <c r="O8" s="11"/>
      <c r="P8" s="11"/>
      <c r="Q8" s="11"/>
      <c r="R8" s="11"/>
      <c r="S8" s="11"/>
      <c r="T8" s="11"/>
      <c r="U8" s="11"/>
    </row>
    <row r="9" spans="1:21" ht="64.5" customHeight="1" x14ac:dyDescent="0.25">
      <c r="B9" s="8"/>
      <c r="C9" s="81"/>
      <c r="D9" s="1127" t="s">
        <v>4</v>
      </c>
      <c r="E9" s="1127"/>
      <c r="F9" s="1127"/>
      <c r="G9" s="1127"/>
      <c r="H9" s="1127"/>
      <c r="I9" s="1127"/>
      <c r="J9" s="81"/>
      <c r="K9" s="82"/>
      <c r="M9" s="1128" t="s">
        <v>5</v>
      </c>
      <c r="N9" s="1128"/>
      <c r="O9" s="1128"/>
      <c r="P9" s="1128"/>
      <c r="Q9" s="1128"/>
      <c r="R9" s="1128"/>
      <c r="S9" s="1128"/>
      <c r="T9" s="1128"/>
      <c r="U9" s="1128"/>
    </row>
    <row r="10" spans="1:21" x14ac:dyDescent="0.25">
      <c r="B10" s="8"/>
      <c r="C10" s="81"/>
      <c r="D10" s="81"/>
      <c r="E10" s="81"/>
      <c r="F10" s="81"/>
      <c r="G10" s="81"/>
      <c r="H10" s="81"/>
      <c r="I10" s="81"/>
      <c r="J10" s="81"/>
      <c r="K10" s="81"/>
      <c r="M10" s="11"/>
      <c r="N10" s="11"/>
      <c r="O10" s="11"/>
      <c r="P10" s="11"/>
      <c r="Q10" s="11"/>
      <c r="R10" s="11"/>
      <c r="S10" s="11"/>
      <c r="T10" s="11"/>
      <c r="U10" s="11"/>
    </row>
    <row r="11" spans="1:21" s="7" customFormat="1" ht="18" x14ac:dyDescent="0.25">
      <c r="B11" s="9"/>
      <c r="C11" s="83"/>
      <c r="D11" s="83"/>
      <c r="E11" s="83"/>
      <c r="F11" s="83"/>
      <c r="G11" s="83"/>
      <c r="H11" s="83"/>
      <c r="I11" s="83"/>
      <c r="J11" s="83"/>
      <c r="K11" s="83"/>
      <c r="M11" s="12"/>
      <c r="N11" s="1126" t="s">
        <v>6</v>
      </c>
      <c r="O11" s="1126"/>
      <c r="P11" s="1126"/>
      <c r="Q11" s="1126"/>
      <c r="R11" s="1126"/>
      <c r="S11" s="1126"/>
      <c r="T11" s="1126"/>
      <c r="U11" s="1126"/>
    </row>
    <row r="12" spans="1:21" s="7" customFormat="1" ht="30" customHeight="1" x14ac:dyDescent="0.25">
      <c r="B12" s="9"/>
      <c r="C12" s="83"/>
      <c r="D12" s="83"/>
      <c r="E12" s="83"/>
      <c r="F12" s="83"/>
      <c r="G12" s="83"/>
      <c r="H12" s="83"/>
      <c r="I12" s="83"/>
      <c r="J12" s="83"/>
      <c r="K12" s="83"/>
      <c r="M12" s="12"/>
      <c r="N12" s="1126"/>
      <c r="O12" s="1126"/>
      <c r="P12" s="1126"/>
      <c r="Q12" s="1126"/>
      <c r="R12" s="1126"/>
      <c r="S12" s="1126"/>
      <c r="T12" s="1126"/>
      <c r="U12" s="1126"/>
    </row>
    <row r="13" spans="1:21" s="7" customFormat="1" ht="20.25" x14ac:dyDescent="0.3">
      <c r="B13" s="9"/>
      <c r="C13" s="83"/>
      <c r="D13" s="83"/>
      <c r="E13" s="83"/>
      <c r="F13" s="83"/>
      <c r="G13" s="83"/>
      <c r="H13" s="83"/>
      <c r="I13" s="83"/>
      <c r="J13" s="83"/>
      <c r="K13" s="83"/>
      <c r="M13" s="12"/>
      <c r="N13" s="31"/>
      <c r="O13" s="31"/>
      <c r="P13" s="31"/>
      <c r="Q13" s="31"/>
      <c r="R13" s="31"/>
      <c r="S13" s="31"/>
      <c r="T13" s="31"/>
      <c r="U13" s="31"/>
    </row>
    <row r="14" spans="1:21" s="7" customFormat="1" ht="20.25" x14ac:dyDescent="0.3">
      <c r="B14" s="9"/>
      <c r="C14" s="83"/>
      <c r="D14" s="83"/>
      <c r="E14" s="83"/>
      <c r="F14" s="83"/>
      <c r="G14" s="83"/>
      <c r="H14" s="83"/>
      <c r="I14" s="83"/>
      <c r="J14" s="83"/>
      <c r="K14" s="83"/>
      <c r="M14" s="12"/>
      <c r="N14" s="32" t="s">
        <v>7</v>
      </c>
      <c r="O14" s="31"/>
      <c r="P14" s="31"/>
      <c r="Q14" s="31"/>
      <c r="R14" s="31"/>
      <c r="S14" s="31"/>
      <c r="T14" s="31"/>
      <c r="U14" s="31"/>
    </row>
    <row r="15" spans="1:21" s="7" customFormat="1" ht="20.25" x14ac:dyDescent="0.3">
      <c r="B15" s="9"/>
      <c r="C15" s="83"/>
      <c r="D15" s="83"/>
      <c r="E15" s="83"/>
      <c r="F15" s="83"/>
      <c r="G15" s="83"/>
      <c r="H15" s="83"/>
      <c r="I15" s="83"/>
      <c r="J15" s="83"/>
      <c r="K15" s="83"/>
      <c r="M15" s="12"/>
      <c r="N15" s="32" t="s">
        <v>8</v>
      </c>
      <c r="O15" s="31"/>
      <c r="P15" s="31"/>
      <c r="Q15" s="31"/>
      <c r="R15" s="31"/>
      <c r="S15" s="31"/>
      <c r="T15" s="31"/>
      <c r="U15" s="31"/>
    </row>
    <row r="16" spans="1:21" s="7" customFormat="1" ht="20.25" x14ac:dyDescent="0.3">
      <c r="B16" s="9"/>
      <c r="C16" s="83"/>
      <c r="D16" s="83"/>
      <c r="E16" s="83"/>
      <c r="F16" s="83"/>
      <c r="G16" s="83"/>
      <c r="H16" s="83"/>
      <c r="I16" s="83"/>
      <c r="J16" s="83"/>
      <c r="K16" s="83"/>
      <c r="M16" s="12"/>
      <c r="N16" s="32" t="s">
        <v>9</v>
      </c>
      <c r="O16" s="31"/>
      <c r="P16" s="31"/>
      <c r="Q16" s="31"/>
      <c r="R16" s="31"/>
      <c r="S16" s="31"/>
      <c r="T16" s="31"/>
      <c r="U16" s="31"/>
    </row>
    <row r="17" spans="2:21" ht="21" x14ac:dyDescent="0.35">
      <c r="B17" s="8"/>
      <c r="C17" s="81"/>
      <c r="D17" s="81"/>
      <c r="E17" s="81"/>
      <c r="F17" s="81"/>
      <c r="G17" s="81"/>
      <c r="H17" s="81"/>
      <c r="I17" s="81"/>
      <c r="J17" s="81"/>
      <c r="K17" s="81"/>
      <c r="M17" s="11"/>
      <c r="N17" s="32" t="s">
        <v>141</v>
      </c>
      <c r="O17" s="31"/>
      <c r="P17" s="31"/>
      <c r="Q17" s="31"/>
      <c r="R17" s="31"/>
      <c r="S17" s="33"/>
      <c r="T17" s="33"/>
      <c r="U17" s="33"/>
    </row>
    <row r="18" spans="2:21" ht="21" x14ac:dyDescent="0.35">
      <c r="B18" s="8"/>
      <c r="C18" s="81"/>
      <c r="D18" s="81"/>
      <c r="E18" s="81"/>
      <c r="F18" s="81"/>
      <c r="G18" s="81"/>
      <c r="H18" s="81"/>
      <c r="I18" s="81"/>
      <c r="J18" s="81"/>
      <c r="K18" s="81"/>
      <c r="M18" s="11"/>
      <c r="N18" s="32"/>
      <c r="O18" s="33"/>
      <c r="P18" s="33"/>
      <c r="Q18" s="33"/>
      <c r="R18" s="33"/>
      <c r="S18" s="33"/>
      <c r="T18" s="33"/>
      <c r="U18" s="33"/>
    </row>
    <row r="19" spans="2:21" ht="26.25" customHeight="1" x14ac:dyDescent="0.4">
      <c r="B19" s="10"/>
      <c r="C19" s="81"/>
      <c r="D19" s="81"/>
      <c r="E19" s="81"/>
      <c r="F19" s="81"/>
      <c r="G19" s="81"/>
      <c r="H19" s="81"/>
      <c r="I19" s="81"/>
      <c r="J19" s="81"/>
      <c r="K19" s="81"/>
      <c r="M19" s="11"/>
      <c r="N19" s="11"/>
      <c r="O19" s="11"/>
      <c r="P19" s="11"/>
      <c r="Q19" s="11"/>
      <c r="R19" s="11"/>
      <c r="S19" s="11"/>
      <c r="T19" s="11"/>
      <c r="U19" s="11"/>
    </row>
    <row r="20" spans="2:21" ht="15" customHeight="1" x14ac:dyDescent="0.25">
      <c r="B20" s="8"/>
      <c r="C20" s="84"/>
      <c r="D20" s="84"/>
      <c r="E20" s="84"/>
      <c r="F20" s="84"/>
      <c r="G20" s="84"/>
      <c r="H20" s="81"/>
      <c r="I20" s="81"/>
      <c r="J20" s="81"/>
      <c r="K20" s="81"/>
      <c r="M20" s="11"/>
      <c r="N20" s="11"/>
      <c r="O20" s="11"/>
      <c r="P20" s="11"/>
      <c r="Q20" s="11"/>
      <c r="R20" s="11"/>
      <c r="S20" s="11"/>
      <c r="T20" s="11"/>
      <c r="U20" s="11"/>
    </row>
    <row r="21" spans="2:21" ht="15" customHeight="1" x14ac:dyDescent="0.25">
      <c r="B21" s="8"/>
      <c r="C21" s="84"/>
      <c r="D21" s="84"/>
      <c r="E21" s="84"/>
      <c r="F21" s="84"/>
      <c r="G21" s="84"/>
      <c r="H21" s="81"/>
      <c r="I21" s="81"/>
      <c r="J21" s="81"/>
      <c r="K21" s="81"/>
      <c r="M21" s="11"/>
      <c r="N21" s="11"/>
      <c r="O21" s="11"/>
      <c r="P21" s="11"/>
      <c r="Q21" s="11"/>
      <c r="R21" s="11"/>
      <c r="S21" s="11"/>
      <c r="T21" s="11"/>
      <c r="U21" s="11"/>
    </row>
    <row r="22" spans="2:21" ht="15" customHeight="1" x14ac:dyDescent="0.25">
      <c r="B22" s="8"/>
      <c r="C22" s="85"/>
      <c r="D22" s="81"/>
      <c r="E22" s="81"/>
      <c r="F22" s="81"/>
      <c r="G22" s="81"/>
      <c r="H22" s="81"/>
      <c r="I22" s="81"/>
      <c r="J22" s="81"/>
      <c r="K22" s="81"/>
      <c r="M22" s="11"/>
      <c r="N22" s="11"/>
      <c r="O22" s="11"/>
      <c r="P22" s="11"/>
      <c r="Q22" s="11"/>
      <c r="R22" s="11"/>
      <c r="S22" s="11"/>
      <c r="T22" s="11"/>
      <c r="U22" s="11"/>
    </row>
    <row r="23" spans="2:21" x14ac:dyDescent="0.25">
      <c r="B23" s="8"/>
      <c r="C23" s="81"/>
      <c r="D23" s="81"/>
      <c r="E23" s="81"/>
      <c r="F23" s="81"/>
      <c r="G23" s="81"/>
      <c r="H23" s="81"/>
      <c r="I23" s="81"/>
      <c r="J23" s="81"/>
      <c r="K23" s="81"/>
      <c r="M23" s="11"/>
      <c r="N23" s="1129" t="s">
        <v>10</v>
      </c>
      <c r="O23" s="1129"/>
      <c r="P23" s="1129"/>
      <c r="Q23" s="1129"/>
      <c r="R23" s="1129"/>
      <c r="S23" s="1129"/>
      <c r="T23" s="1129"/>
      <c r="U23" s="11"/>
    </row>
    <row r="24" spans="2:21" x14ac:dyDescent="0.25">
      <c r="B24" s="8"/>
      <c r="C24" s="81"/>
      <c r="D24" s="81"/>
      <c r="E24" s="81"/>
      <c r="F24" s="81"/>
      <c r="G24" s="81"/>
      <c r="H24" s="81"/>
      <c r="I24" s="81"/>
      <c r="J24" s="81"/>
      <c r="K24" s="81"/>
      <c r="M24" s="11"/>
      <c r="N24" s="1129"/>
      <c r="O24" s="1129"/>
      <c r="P24" s="1129"/>
      <c r="Q24" s="1129"/>
      <c r="R24" s="1129"/>
      <c r="S24" s="1129"/>
      <c r="T24" s="1129"/>
      <c r="U24" s="11"/>
    </row>
    <row r="25" spans="2:21" x14ac:dyDescent="0.25">
      <c r="B25" s="8"/>
      <c r="C25" s="81"/>
      <c r="D25" s="81"/>
      <c r="E25" s="81"/>
      <c r="F25" s="81"/>
      <c r="G25" s="81"/>
      <c r="H25" s="81"/>
      <c r="I25" s="81"/>
      <c r="J25" s="81"/>
      <c r="K25" s="81"/>
      <c r="M25" s="11"/>
      <c r="N25" s="1129"/>
      <c r="O25" s="1129"/>
      <c r="P25" s="1129"/>
      <c r="Q25" s="1129"/>
      <c r="R25" s="1129"/>
      <c r="S25" s="1129"/>
      <c r="T25" s="1129"/>
      <c r="U25" s="11"/>
    </row>
    <row r="26" spans="2:21" x14ac:dyDescent="0.25">
      <c r="B26" s="8"/>
      <c r="C26" s="81"/>
      <c r="D26" s="81"/>
      <c r="E26" s="81"/>
      <c r="F26" s="81"/>
      <c r="G26" s="81"/>
      <c r="H26" s="81"/>
      <c r="I26" s="81"/>
      <c r="J26" s="81"/>
      <c r="K26" s="81"/>
      <c r="M26" s="11"/>
      <c r="N26" s="1129"/>
      <c r="O26" s="1129"/>
      <c r="P26" s="1129"/>
      <c r="Q26" s="1129"/>
      <c r="R26" s="1129"/>
      <c r="S26" s="1129"/>
      <c r="T26" s="1129"/>
      <c r="U26" s="11"/>
    </row>
    <row r="27" spans="2:21" x14ac:dyDescent="0.25">
      <c r="B27" s="8"/>
      <c r="C27" s="81"/>
      <c r="D27" s="81"/>
      <c r="E27" s="81"/>
      <c r="F27" s="81"/>
      <c r="G27" s="81"/>
      <c r="H27" s="81"/>
      <c r="I27" s="81"/>
      <c r="J27" s="81"/>
      <c r="K27" s="81"/>
      <c r="M27" s="11"/>
      <c r="N27" s="11"/>
      <c r="O27" s="11"/>
      <c r="P27" s="11"/>
      <c r="Q27" s="11"/>
      <c r="R27" s="11"/>
      <c r="S27" s="11"/>
      <c r="T27" s="11"/>
      <c r="U27" s="11"/>
    </row>
    <row r="28" spans="2:21" x14ac:dyDescent="0.25">
      <c r="B28" s="8"/>
      <c r="C28" s="81"/>
      <c r="D28" s="81"/>
      <c r="E28" s="81"/>
      <c r="F28" s="81"/>
      <c r="G28" s="81"/>
      <c r="H28" s="81"/>
      <c r="I28" s="81"/>
      <c r="J28" s="81"/>
      <c r="K28" s="81"/>
    </row>
    <row r="29" spans="2:21" x14ac:dyDescent="0.25">
      <c r="B29" s="8"/>
      <c r="C29" s="81"/>
      <c r="D29" s="81"/>
      <c r="E29" s="81"/>
      <c r="F29" s="81"/>
      <c r="G29" s="81"/>
      <c r="H29" s="81"/>
      <c r="I29" s="81"/>
      <c r="J29" s="81"/>
      <c r="K29" s="81"/>
    </row>
    <row r="30" spans="2:21" x14ac:dyDescent="0.25">
      <c r="B30" s="8"/>
      <c r="C30" s="81"/>
      <c r="D30" s="81"/>
      <c r="E30" s="81"/>
      <c r="F30" s="81"/>
      <c r="G30" s="81"/>
      <c r="H30" s="81"/>
      <c r="I30" s="81"/>
      <c r="J30" s="81"/>
      <c r="K30" s="81"/>
    </row>
    <row r="31" spans="2:21" x14ac:dyDescent="0.25">
      <c r="B31" s="8"/>
      <c r="C31" s="81"/>
      <c r="D31" s="81"/>
      <c r="E31" s="81"/>
      <c r="F31" s="81"/>
      <c r="G31" s="81"/>
      <c r="H31" s="81"/>
      <c r="I31" s="81"/>
      <c r="J31" s="81"/>
      <c r="K31" s="81"/>
    </row>
    <row r="32" spans="2:21" x14ac:dyDescent="0.25">
      <c r="B32" s="8"/>
      <c r="C32" s="81"/>
      <c r="D32" s="81"/>
      <c r="E32" s="81"/>
      <c r="F32" s="81"/>
      <c r="G32" s="81"/>
      <c r="H32" s="81"/>
      <c r="I32" s="81"/>
      <c r="J32" s="81"/>
      <c r="K32" s="81"/>
    </row>
    <row r="33" spans="2:11" x14ac:dyDescent="0.25">
      <c r="B33" s="8"/>
      <c r="C33" s="81"/>
      <c r="D33" s="81"/>
      <c r="E33" s="81"/>
      <c r="F33" s="81"/>
      <c r="G33" s="81"/>
      <c r="H33" s="81"/>
      <c r="I33" s="81"/>
      <c r="J33" s="81"/>
      <c r="K33" s="81"/>
    </row>
    <row r="34" spans="2:11" x14ac:dyDescent="0.25">
      <c r="B34" s="8"/>
      <c r="C34" s="81"/>
      <c r="D34" s="81"/>
      <c r="E34" s="81"/>
      <c r="F34" s="81"/>
      <c r="G34" s="81"/>
      <c r="H34" s="81"/>
      <c r="I34" s="81"/>
      <c r="J34" s="81"/>
      <c r="K34" s="81"/>
    </row>
  </sheetData>
  <sheetProtection algorithmName="SHA-512" hashValue="Z2vSfTmw9sHfTIufvfiyRvNBBWXO37c14CUR6LHPZeU/5NIMMfJPyJhygjS3YCB3m6Ds4A9t3Ecu31EzR5ktEQ==" saltValue="3Wu4fVIqz1gmOeHh+95q2g==" spinCount="100000" sheet="1" objects="1" scenarios="1"/>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7"/>
  <sheetViews>
    <sheetView topLeftCell="A7" zoomScale="80" zoomScaleNormal="80" workbookViewId="0">
      <selection activeCell="F39" sqref="F39"/>
    </sheetView>
  </sheetViews>
  <sheetFormatPr baseColWidth="10" defaultColWidth="11.42578125" defaultRowHeight="14.25" x14ac:dyDescent="0.25"/>
  <cols>
    <col min="1" max="1" width="42.140625" style="36" customWidth="1"/>
    <col min="2" max="2" width="24.7109375" style="36" customWidth="1"/>
    <col min="3" max="3" width="55.85546875" style="36" customWidth="1"/>
    <col min="4" max="4" width="27.140625" style="36" customWidth="1"/>
    <col min="5" max="5" width="21.7109375" style="36" customWidth="1"/>
    <col min="6" max="6" width="26.42578125" style="134" customWidth="1"/>
    <col min="7" max="7" width="31.140625" style="36" customWidth="1"/>
    <col min="8" max="8" width="24.85546875" style="36" customWidth="1"/>
    <col min="9" max="9" width="21.7109375" style="54" customWidth="1"/>
    <col min="10" max="10" width="26.7109375" style="36" customWidth="1"/>
    <col min="11" max="11" width="21.5703125" style="36" customWidth="1"/>
    <col min="12" max="12" width="26.140625" style="36" customWidth="1"/>
    <col min="13" max="13" width="26.5703125" style="36" customWidth="1"/>
    <col min="14" max="258" width="11.42578125" style="36"/>
    <col min="259" max="259" width="6.42578125" style="36" customWidth="1"/>
    <col min="260" max="260" width="63.5703125" style="36" customWidth="1"/>
    <col min="261" max="261" width="32.7109375" style="36" customWidth="1"/>
    <col min="262" max="263" width="21.7109375" style="36" customWidth="1"/>
    <col min="264" max="264" width="22" style="36" customWidth="1"/>
    <col min="265" max="265" width="24.7109375" style="36" customWidth="1"/>
    <col min="266" max="266" width="18.85546875" style="36" customWidth="1"/>
    <col min="267" max="267" width="12.5703125" style="36" bestFit="1" customWidth="1"/>
    <col min="268" max="268" width="20" style="36" bestFit="1" customWidth="1"/>
    <col min="269" max="514" width="11.42578125" style="36"/>
    <col min="515" max="515" width="6.42578125" style="36" customWidth="1"/>
    <col min="516" max="516" width="63.5703125" style="36" customWidth="1"/>
    <col min="517" max="517" width="32.7109375" style="36" customWidth="1"/>
    <col min="518" max="519" width="21.7109375" style="36" customWidth="1"/>
    <col min="520" max="520" width="22" style="36" customWidth="1"/>
    <col min="521" max="521" width="24.7109375" style="36" customWidth="1"/>
    <col min="522" max="522" width="18.85546875" style="36" customWidth="1"/>
    <col min="523" max="523" width="12.5703125" style="36" bestFit="1" customWidth="1"/>
    <col min="524" max="524" width="20" style="36" bestFit="1" customWidth="1"/>
    <col min="525" max="770" width="11.42578125" style="36"/>
    <col min="771" max="771" width="6.42578125" style="36" customWidth="1"/>
    <col min="772" max="772" width="63.5703125" style="36" customWidth="1"/>
    <col min="773" max="773" width="32.7109375" style="36" customWidth="1"/>
    <col min="774" max="775" width="21.7109375" style="36" customWidth="1"/>
    <col min="776" max="776" width="22" style="36" customWidth="1"/>
    <col min="777" max="777" width="24.7109375" style="36" customWidth="1"/>
    <col min="778" max="778" width="18.85546875" style="36" customWidth="1"/>
    <col min="779" max="779" width="12.5703125" style="36" bestFit="1" customWidth="1"/>
    <col min="780" max="780" width="20" style="36" bestFit="1" customWidth="1"/>
    <col min="781" max="1026" width="11.42578125" style="36"/>
    <col min="1027" max="1027" width="6.42578125" style="36" customWidth="1"/>
    <col min="1028" max="1028" width="63.5703125" style="36" customWidth="1"/>
    <col min="1029" max="1029" width="32.7109375" style="36" customWidth="1"/>
    <col min="1030" max="1031" width="21.7109375" style="36" customWidth="1"/>
    <col min="1032" max="1032" width="22" style="36" customWidth="1"/>
    <col min="1033" max="1033" width="24.7109375" style="36" customWidth="1"/>
    <col min="1034" max="1034" width="18.85546875" style="36" customWidth="1"/>
    <col min="1035" max="1035" width="12.5703125" style="36" bestFit="1" customWidth="1"/>
    <col min="1036" max="1036" width="20" style="36" bestFit="1" customWidth="1"/>
    <col min="1037" max="1282" width="11.42578125" style="36"/>
    <col min="1283" max="1283" width="6.42578125" style="36" customWidth="1"/>
    <col min="1284" max="1284" width="63.5703125" style="36" customWidth="1"/>
    <col min="1285" max="1285" width="32.7109375" style="36" customWidth="1"/>
    <col min="1286" max="1287" width="21.7109375" style="36" customWidth="1"/>
    <col min="1288" max="1288" width="22" style="36" customWidth="1"/>
    <col min="1289" max="1289" width="24.7109375" style="36" customWidth="1"/>
    <col min="1290" max="1290" width="18.85546875" style="36" customWidth="1"/>
    <col min="1291" max="1291" width="12.5703125" style="36" bestFit="1" customWidth="1"/>
    <col min="1292" max="1292" width="20" style="36" bestFit="1" customWidth="1"/>
    <col min="1293" max="1538" width="11.42578125" style="36"/>
    <col min="1539" max="1539" width="6.42578125" style="36" customWidth="1"/>
    <col min="1540" max="1540" width="63.5703125" style="36" customWidth="1"/>
    <col min="1541" max="1541" width="32.7109375" style="36" customWidth="1"/>
    <col min="1542" max="1543" width="21.7109375" style="36" customWidth="1"/>
    <col min="1544" max="1544" width="22" style="36" customWidth="1"/>
    <col min="1545" max="1545" width="24.7109375" style="36" customWidth="1"/>
    <col min="1546" max="1546" width="18.85546875" style="36" customWidth="1"/>
    <col min="1547" max="1547" width="12.5703125" style="36" bestFit="1" customWidth="1"/>
    <col min="1548" max="1548" width="20" style="36" bestFit="1" customWidth="1"/>
    <col min="1549" max="1794" width="11.42578125" style="36"/>
    <col min="1795" max="1795" width="6.42578125" style="36" customWidth="1"/>
    <col min="1796" max="1796" width="63.5703125" style="36" customWidth="1"/>
    <col min="1797" max="1797" width="32.7109375" style="36" customWidth="1"/>
    <col min="1798" max="1799" width="21.7109375" style="36" customWidth="1"/>
    <col min="1800" max="1800" width="22" style="36" customWidth="1"/>
    <col min="1801" max="1801" width="24.7109375" style="36" customWidth="1"/>
    <col min="1802" max="1802" width="18.85546875" style="36" customWidth="1"/>
    <col min="1803" max="1803" width="12.5703125" style="36" bestFit="1" customWidth="1"/>
    <col min="1804" max="1804" width="20" style="36" bestFit="1" customWidth="1"/>
    <col min="1805" max="2050" width="11.42578125" style="36"/>
    <col min="2051" max="2051" width="6.42578125" style="36" customWidth="1"/>
    <col min="2052" max="2052" width="63.5703125" style="36" customWidth="1"/>
    <col min="2053" max="2053" width="32.7109375" style="36" customWidth="1"/>
    <col min="2054" max="2055" width="21.7109375" style="36" customWidth="1"/>
    <col min="2056" max="2056" width="22" style="36" customWidth="1"/>
    <col min="2057" max="2057" width="24.7109375" style="36" customWidth="1"/>
    <col min="2058" max="2058" width="18.85546875" style="36" customWidth="1"/>
    <col min="2059" max="2059" width="12.5703125" style="36" bestFit="1" customWidth="1"/>
    <col min="2060" max="2060" width="20" style="36" bestFit="1" customWidth="1"/>
    <col min="2061" max="2306" width="11.42578125" style="36"/>
    <col min="2307" max="2307" width="6.42578125" style="36" customWidth="1"/>
    <col min="2308" max="2308" width="63.5703125" style="36" customWidth="1"/>
    <col min="2309" max="2309" width="32.7109375" style="36" customWidth="1"/>
    <col min="2310" max="2311" width="21.7109375" style="36" customWidth="1"/>
    <col min="2312" max="2312" width="22" style="36" customWidth="1"/>
    <col min="2313" max="2313" width="24.7109375" style="36" customWidth="1"/>
    <col min="2314" max="2314" width="18.85546875" style="36" customWidth="1"/>
    <col min="2315" max="2315" width="12.5703125" style="36" bestFit="1" customWidth="1"/>
    <col min="2316" max="2316" width="20" style="36" bestFit="1" customWidth="1"/>
    <col min="2317" max="2562" width="11.42578125" style="36"/>
    <col min="2563" max="2563" width="6.42578125" style="36" customWidth="1"/>
    <col min="2564" max="2564" width="63.5703125" style="36" customWidth="1"/>
    <col min="2565" max="2565" width="32.7109375" style="36" customWidth="1"/>
    <col min="2566" max="2567" width="21.7109375" style="36" customWidth="1"/>
    <col min="2568" max="2568" width="22" style="36" customWidth="1"/>
    <col min="2569" max="2569" width="24.7109375" style="36" customWidth="1"/>
    <col min="2570" max="2570" width="18.85546875" style="36" customWidth="1"/>
    <col min="2571" max="2571" width="12.5703125" style="36" bestFit="1" customWidth="1"/>
    <col min="2572" max="2572" width="20" style="36" bestFit="1" customWidth="1"/>
    <col min="2573" max="2818" width="11.42578125" style="36"/>
    <col min="2819" max="2819" width="6.42578125" style="36" customWidth="1"/>
    <col min="2820" max="2820" width="63.5703125" style="36" customWidth="1"/>
    <col min="2821" max="2821" width="32.7109375" style="36" customWidth="1"/>
    <col min="2822" max="2823" width="21.7109375" style="36" customWidth="1"/>
    <col min="2824" max="2824" width="22" style="36" customWidth="1"/>
    <col min="2825" max="2825" width="24.7109375" style="36" customWidth="1"/>
    <col min="2826" max="2826" width="18.85546875" style="36" customWidth="1"/>
    <col min="2827" max="2827" width="12.5703125" style="36" bestFit="1" customWidth="1"/>
    <col min="2828" max="2828" width="20" style="36" bestFit="1" customWidth="1"/>
    <col min="2829" max="3074" width="11.42578125" style="36"/>
    <col min="3075" max="3075" width="6.42578125" style="36" customWidth="1"/>
    <col min="3076" max="3076" width="63.5703125" style="36" customWidth="1"/>
    <col min="3077" max="3077" width="32.7109375" style="36" customWidth="1"/>
    <col min="3078" max="3079" width="21.7109375" style="36" customWidth="1"/>
    <col min="3080" max="3080" width="22" style="36" customWidth="1"/>
    <col min="3081" max="3081" width="24.7109375" style="36" customWidth="1"/>
    <col min="3082" max="3082" width="18.85546875" style="36" customWidth="1"/>
    <col min="3083" max="3083" width="12.5703125" style="36" bestFit="1" customWidth="1"/>
    <col min="3084" max="3084" width="20" style="36" bestFit="1" customWidth="1"/>
    <col min="3085" max="3330" width="11.42578125" style="36"/>
    <col min="3331" max="3331" width="6.42578125" style="36" customWidth="1"/>
    <col min="3332" max="3332" width="63.5703125" style="36" customWidth="1"/>
    <col min="3333" max="3333" width="32.7109375" style="36" customWidth="1"/>
    <col min="3334" max="3335" width="21.7109375" style="36" customWidth="1"/>
    <col min="3336" max="3336" width="22" style="36" customWidth="1"/>
    <col min="3337" max="3337" width="24.7109375" style="36" customWidth="1"/>
    <col min="3338" max="3338" width="18.85546875" style="36" customWidth="1"/>
    <col min="3339" max="3339" width="12.5703125" style="36" bestFit="1" customWidth="1"/>
    <col min="3340" max="3340" width="20" style="36" bestFit="1" customWidth="1"/>
    <col min="3341" max="3586" width="11.42578125" style="36"/>
    <col min="3587" max="3587" width="6.42578125" style="36" customWidth="1"/>
    <col min="3588" max="3588" width="63.5703125" style="36" customWidth="1"/>
    <col min="3589" max="3589" width="32.7109375" style="36" customWidth="1"/>
    <col min="3590" max="3591" width="21.7109375" style="36" customWidth="1"/>
    <col min="3592" max="3592" width="22" style="36" customWidth="1"/>
    <col min="3593" max="3593" width="24.7109375" style="36" customWidth="1"/>
    <col min="3594" max="3594" width="18.85546875" style="36" customWidth="1"/>
    <col min="3595" max="3595" width="12.5703125" style="36" bestFit="1" customWidth="1"/>
    <col min="3596" max="3596" width="20" style="36" bestFit="1" customWidth="1"/>
    <col min="3597" max="3842" width="11.42578125" style="36"/>
    <col min="3843" max="3843" width="6.42578125" style="36" customWidth="1"/>
    <col min="3844" max="3844" width="63.5703125" style="36" customWidth="1"/>
    <col min="3845" max="3845" width="32.7109375" style="36" customWidth="1"/>
    <col min="3846" max="3847" width="21.7109375" style="36" customWidth="1"/>
    <col min="3848" max="3848" width="22" style="36" customWidth="1"/>
    <col min="3849" max="3849" width="24.7109375" style="36" customWidth="1"/>
    <col min="3850" max="3850" width="18.85546875" style="36" customWidth="1"/>
    <col min="3851" max="3851" width="12.5703125" style="36" bestFit="1" customWidth="1"/>
    <col min="3852" max="3852" width="20" style="36" bestFit="1" customWidth="1"/>
    <col min="3853" max="4098" width="11.42578125" style="36"/>
    <col min="4099" max="4099" width="6.42578125" style="36" customWidth="1"/>
    <col min="4100" max="4100" width="63.5703125" style="36" customWidth="1"/>
    <col min="4101" max="4101" width="32.7109375" style="36" customWidth="1"/>
    <col min="4102" max="4103" width="21.7109375" style="36" customWidth="1"/>
    <col min="4104" max="4104" width="22" style="36" customWidth="1"/>
    <col min="4105" max="4105" width="24.7109375" style="36" customWidth="1"/>
    <col min="4106" max="4106" width="18.85546875" style="36" customWidth="1"/>
    <col min="4107" max="4107" width="12.5703125" style="36" bestFit="1" customWidth="1"/>
    <col min="4108" max="4108" width="20" style="36" bestFit="1" customWidth="1"/>
    <col min="4109" max="4354" width="11.42578125" style="36"/>
    <col min="4355" max="4355" width="6.42578125" style="36" customWidth="1"/>
    <col min="4356" max="4356" width="63.5703125" style="36" customWidth="1"/>
    <col min="4357" max="4357" width="32.7109375" style="36" customWidth="1"/>
    <col min="4358" max="4359" width="21.7109375" style="36" customWidth="1"/>
    <col min="4360" max="4360" width="22" style="36" customWidth="1"/>
    <col min="4361" max="4361" width="24.7109375" style="36" customWidth="1"/>
    <col min="4362" max="4362" width="18.85546875" style="36" customWidth="1"/>
    <col min="4363" max="4363" width="12.5703125" style="36" bestFit="1" customWidth="1"/>
    <col min="4364" max="4364" width="20" style="36" bestFit="1" customWidth="1"/>
    <col min="4365" max="4610" width="11.42578125" style="36"/>
    <col min="4611" max="4611" width="6.42578125" style="36" customWidth="1"/>
    <col min="4612" max="4612" width="63.5703125" style="36" customWidth="1"/>
    <col min="4613" max="4613" width="32.7109375" style="36" customWidth="1"/>
    <col min="4614" max="4615" width="21.7109375" style="36" customWidth="1"/>
    <col min="4616" max="4616" width="22" style="36" customWidth="1"/>
    <col min="4617" max="4617" width="24.7109375" style="36" customWidth="1"/>
    <col min="4618" max="4618" width="18.85546875" style="36" customWidth="1"/>
    <col min="4619" max="4619" width="12.5703125" style="36" bestFit="1" customWidth="1"/>
    <col min="4620" max="4620" width="20" style="36" bestFit="1" customWidth="1"/>
    <col min="4621" max="4866" width="11.42578125" style="36"/>
    <col min="4867" max="4867" width="6.42578125" style="36" customWidth="1"/>
    <col min="4868" max="4868" width="63.5703125" style="36" customWidth="1"/>
    <col min="4869" max="4869" width="32.7109375" style="36" customWidth="1"/>
    <col min="4870" max="4871" width="21.7109375" style="36" customWidth="1"/>
    <col min="4872" max="4872" width="22" style="36" customWidth="1"/>
    <col min="4873" max="4873" width="24.7109375" style="36" customWidth="1"/>
    <col min="4874" max="4874" width="18.85546875" style="36" customWidth="1"/>
    <col min="4875" max="4875" width="12.5703125" style="36" bestFit="1" customWidth="1"/>
    <col min="4876" max="4876" width="20" style="36" bestFit="1" customWidth="1"/>
    <col min="4877" max="5122" width="11.42578125" style="36"/>
    <col min="5123" max="5123" width="6.42578125" style="36" customWidth="1"/>
    <col min="5124" max="5124" width="63.5703125" style="36" customWidth="1"/>
    <col min="5125" max="5125" width="32.7109375" style="36" customWidth="1"/>
    <col min="5126" max="5127" width="21.7109375" style="36" customWidth="1"/>
    <col min="5128" max="5128" width="22" style="36" customWidth="1"/>
    <col min="5129" max="5129" width="24.7109375" style="36" customWidth="1"/>
    <col min="5130" max="5130" width="18.85546875" style="36" customWidth="1"/>
    <col min="5131" max="5131" width="12.5703125" style="36" bestFit="1" customWidth="1"/>
    <col min="5132" max="5132" width="20" style="36" bestFit="1" customWidth="1"/>
    <col min="5133" max="5378" width="11.42578125" style="36"/>
    <col min="5379" max="5379" width="6.42578125" style="36" customWidth="1"/>
    <col min="5380" max="5380" width="63.5703125" style="36" customWidth="1"/>
    <col min="5381" max="5381" width="32.7109375" style="36" customWidth="1"/>
    <col min="5382" max="5383" width="21.7109375" style="36" customWidth="1"/>
    <col min="5384" max="5384" width="22" style="36" customWidth="1"/>
    <col min="5385" max="5385" width="24.7109375" style="36" customWidth="1"/>
    <col min="5386" max="5386" width="18.85546875" style="36" customWidth="1"/>
    <col min="5387" max="5387" width="12.5703125" style="36" bestFit="1" customWidth="1"/>
    <col min="5388" max="5388" width="20" style="36" bestFit="1" customWidth="1"/>
    <col min="5389" max="5634" width="11.42578125" style="36"/>
    <col min="5635" max="5635" width="6.42578125" style="36" customWidth="1"/>
    <col min="5636" max="5636" width="63.5703125" style="36" customWidth="1"/>
    <col min="5637" max="5637" width="32.7109375" style="36" customWidth="1"/>
    <col min="5638" max="5639" width="21.7109375" style="36" customWidth="1"/>
    <col min="5640" max="5640" width="22" style="36" customWidth="1"/>
    <col min="5641" max="5641" width="24.7109375" style="36" customWidth="1"/>
    <col min="5642" max="5642" width="18.85546875" style="36" customWidth="1"/>
    <col min="5643" max="5643" width="12.5703125" style="36" bestFit="1" customWidth="1"/>
    <col min="5644" max="5644" width="20" style="36" bestFit="1" customWidth="1"/>
    <col min="5645" max="5890" width="11.42578125" style="36"/>
    <col min="5891" max="5891" width="6.42578125" style="36" customWidth="1"/>
    <col min="5892" max="5892" width="63.5703125" style="36" customWidth="1"/>
    <col min="5893" max="5893" width="32.7109375" style="36" customWidth="1"/>
    <col min="5894" max="5895" width="21.7109375" style="36" customWidth="1"/>
    <col min="5896" max="5896" width="22" style="36" customWidth="1"/>
    <col min="5897" max="5897" width="24.7109375" style="36" customWidth="1"/>
    <col min="5898" max="5898" width="18.85546875" style="36" customWidth="1"/>
    <col min="5899" max="5899" width="12.5703125" style="36" bestFit="1" customWidth="1"/>
    <col min="5900" max="5900" width="20" style="36" bestFit="1" customWidth="1"/>
    <col min="5901" max="6146" width="11.42578125" style="36"/>
    <col min="6147" max="6147" width="6.42578125" style="36" customWidth="1"/>
    <col min="6148" max="6148" width="63.5703125" style="36" customWidth="1"/>
    <col min="6149" max="6149" width="32.7109375" style="36" customWidth="1"/>
    <col min="6150" max="6151" width="21.7109375" style="36" customWidth="1"/>
    <col min="6152" max="6152" width="22" style="36" customWidth="1"/>
    <col min="6153" max="6153" width="24.7109375" style="36" customWidth="1"/>
    <col min="6154" max="6154" width="18.85546875" style="36" customWidth="1"/>
    <col min="6155" max="6155" width="12.5703125" style="36" bestFit="1" customWidth="1"/>
    <col min="6156" max="6156" width="20" style="36" bestFit="1" customWidth="1"/>
    <col min="6157" max="6402" width="11.42578125" style="36"/>
    <col min="6403" max="6403" width="6.42578125" style="36" customWidth="1"/>
    <col min="6404" max="6404" width="63.5703125" style="36" customWidth="1"/>
    <col min="6405" max="6405" width="32.7109375" style="36" customWidth="1"/>
    <col min="6406" max="6407" width="21.7109375" style="36" customWidth="1"/>
    <col min="6408" max="6408" width="22" style="36" customWidth="1"/>
    <col min="6409" max="6409" width="24.7109375" style="36" customWidth="1"/>
    <col min="6410" max="6410" width="18.85546875" style="36" customWidth="1"/>
    <col min="6411" max="6411" width="12.5703125" style="36" bestFit="1" customWidth="1"/>
    <col min="6412" max="6412" width="20" style="36" bestFit="1" customWidth="1"/>
    <col min="6413" max="6658" width="11.42578125" style="36"/>
    <col min="6659" max="6659" width="6.42578125" style="36" customWidth="1"/>
    <col min="6660" max="6660" width="63.5703125" style="36" customWidth="1"/>
    <col min="6661" max="6661" width="32.7109375" style="36" customWidth="1"/>
    <col min="6662" max="6663" width="21.7109375" style="36" customWidth="1"/>
    <col min="6664" max="6664" width="22" style="36" customWidth="1"/>
    <col min="6665" max="6665" width="24.7109375" style="36" customWidth="1"/>
    <col min="6666" max="6666" width="18.85546875" style="36" customWidth="1"/>
    <col min="6667" max="6667" width="12.5703125" style="36" bestFit="1" customWidth="1"/>
    <col min="6668" max="6668" width="20" style="36" bestFit="1" customWidth="1"/>
    <col min="6669" max="6914" width="11.42578125" style="36"/>
    <col min="6915" max="6915" width="6.42578125" style="36" customWidth="1"/>
    <col min="6916" max="6916" width="63.5703125" style="36" customWidth="1"/>
    <col min="6917" max="6917" width="32.7109375" style="36" customWidth="1"/>
    <col min="6918" max="6919" width="21.7109375" style="36" customWidth="1"/>
    <col min="6920" max="6920" width="22" style="36" customWidth="1"/>
    <col min="6921" max="6921" width="24.7109375" style="36" customWidth="1"/>
    <col min="6922" max="6922" width="18.85546875" style="36" customWidth="1"/>
    <col min="6923" max="6923" width="12.5703125" style="36" bestFit="1" customWidth="1"/>
    <col min="6924" max="6924" width="20" style="36" bestFit="1" customWidth="1"/>
    <col min="6925" max="7170" width="11.42578125" style="36"/>
    <col min="7171" max="7171" width="6.42578125" style="36" customWidth="1"/>
    <col min="7172" max="7172" width="63.5703125" style="36" customWidth="1"/>
    <col min="7173" max="7173" width="32.7109375" style="36" customWidth="1"/>
    <col min="7174" max="7175" width="21.7109375" style="36" customWidth="1"/>
    <col min="7176" max="7176" width="22" style="36" customWidth="1"/>
    <col min="7177" max="7177" width="24.7109375" style="36" customWidth="1"/>
    <col min="7178" max="7178" width="18.85546875" style="36" customWidth="1"/>
    <col min="7179" max="7179" width="12.5703125" style="36" bestFit="1" customWidth="1"/>
    <col min="7180" max="7180" width="20" style="36" bestFit="1" customWidth="1"/>
    <col min="7181" max="7426" width="11.42578125" style="36"/>
    <col min="7427" max="7427" width="6.42578125" style="36" customWidth="1"/>
    <col min="7428" max="7428" width="63.5703125" style="36" customWidth="1"/>
    <col min="7429" max="7429" width="32.7109375" style="36" customWidth="1"/>
    <col min="7430" max="7431" width="21.7109375" style="36" customWidth="1"/>
    <col min="7432" max="7432" width="22" style="36" customWidth="1"/>
    <col min="7433" max="7433" width="24.7109375" style="36" customWidth="1"/>
    <col min="7434" max="7434" width="18.85546875" style="36" customWidth="1"/>
    <col min="7435" max="7435" width="12.5703125" style="36" bestFit="1" customWidth="1"/>
    <col min="7436" max="7436" width="20" style="36" bestFit="1" customWidth="1"/>
    <col min="7437" max="7682" width="11.42578125" style="36"/>
    <col min="7683" max="7683" width="6.42578125" style="36" customWidth="1"/>
    <col min="7684" max="7684" width="63.5703125" style="36" customWidth="1"/>
    <col min="7685" max="7685" width="32.7109375" style="36" customWidth="1"/>
    <col min="7686" max="7687" width="21.7109375" style="36" customWidth="1"/>
    <col min="7688" max="7688" width="22" style="36" customWidth="1"/>
    <col min="7689" max="7689" width="24.7109375" style="36" customWidth="1"/>
    <col min="7690" max="7690" width="18.85546875" style="36" customWidth="1"/>
    <col min="7691" max="7691" width="12.5703125" style="36" bestFit="1" customWidth="1"/>
    <col min="7692" max="7692" width="20" style="36" bestFit="1" customWidth="1"/>
    <col min="7693" max="7938" width="11.42578125" style="36"/>
    <col min="7939" max="7939" width="6.42578125" style="36" customWidth="1"/>
    <col min="7940" max="7940" width="63.5703125" style="36" customWidth="1"/>
    <col min="7941" max="7941" width="32.7109375" style="36" customWidth="1"/>
    <col min="7942" max="7943" width="21.7109375" style="36" customWidth="1"/>
    <col min="7944" max="7944" width="22" style="36" customWidth="1"/>
    <col min="7945" max="7945" width="24.7109375" style="36" customWidth="1"/>
    <col min="7946" max="7946" width="18.85546875" style="36" customWidth="1"/>
    <col min="7947" max="7947" width="12.5703125" style="36" bestFit="1" customWidth="1"/>
    <col min="7948" max="7948" width="20" style="36" bestFit="1" customWidth="1"/>
    <col min="7949" max="8194" width="11.42578125" style="36"/>
    <col min="8195" max="8195" width="6.42578125" style="36" customWidth="1"/>
    <col min="8196" max="8196" width="63.5703125" style="36" customWidth="1"/>
    <col min="8197" max="8197" width="32.7109375" style="36" customWidth="1"/>
    <col min="8198" max="8199" width="21.7109375" style="36" customWidth="1"/>
    <col min="8200" max="8200" width="22" style="36" customWidth="1"/>
    <col min="8201" max="8201" width="24.7109375" style="36" customWidth="1"/>
    <col min="8202" max="8202" width="18.85546875" style="36" customWidth="1"/>
    <col min="8203" max="8203" width="12.5703125" style="36" bestFit="1" customWidth="1"/>
    <col min="8204" max="8204" width="20" style="36" bestFit="1" customWidth="1"/>
    <col min="8205" max="8450" width="11.42578125" style="36"/>
    <col min="8451" max="8451" width="6.42578125" style="36" customWidth="1"/>
    <col min="8452" max="8452" width="63.5703125" style="36" customWidth="1"/>
    <col min="8453" max="8453" width="32.7109375" style="36" customWidth="1"/>
    <col min="8454" max="8455" width="21.7109375" style="36" customWidth="1"/>
    <col min="8456" max="8456" width="22" style="36" customWidth="1"/>
    <col min="8457" max="8457" width="24.7109375" style="36" customWidth="1"/>
    <col min="8458" max="8458" width="18.85546875" style="36" customWidth="1"/>
    <col min="8459" max="8459" width="12.5703125" style="36" bestFit="1" customWidth="1"/>
    <col min="8460" max="8460" width="20" style="36" bestFit="1" customWidth="1"/>
    <col min="8461" max="8706" width="11.42578125" style="36"/>
    <col min="8707" max="8707" width="6.42578125" style="36" customWidth="1"/>
    <col min="8708" max="8708" width="63.5703125" style="36" customWidth="1"/>
    <col min="8709" max="8709" width="32.7109375" style="36" customWidth="1"/>
    <col min="8710" max="8711" width="21.7109375" style="36" customWidth="1"/>
    <col min="8712" max="8712" width="22" style="36" customWidth="1"/>
    <col min="8713" max="8713" width="24.7109375" style="36" customWidth="1"/>
    <col min="8714" max="8714" width="18.85546875" style="36" customWidth="1"/>
    <col min="8715" max="8715" width="12.5703125" style="36" bestFit="1" customWidth="1"/>
    <col min="8716" max="8716" width="20" style="36" bestFit="1" customWidth="1"/>
    <col min="8717" max="8962" width="11.42578125" style="36"/>
    <col min="8963" max="8963" width="6.42578125" style="36" customWidth="1"/>
    <col min="8964" max="8964" width="63.5703125" style="36" customWidth="1"/>
    <col min="8965" max="8965" width="32.7109375" style="36" customWidth="1"/>
    <col min="8966" max="8967" width="21.7109375" style="36" customWidth="1"/>
    <col min="8968" max="8968" width="22" style="36" customWidth="1"/>
    <col min="8969" max="8969" width="24.7109375" style="36" customWidth="1"/>
    <col min="8970" max="8970" width="18.85546875" style="36" customWidth="1"/>
    <col min="8971" max="8971" width="12.5703125" style="36" bestFit="1" customWidth="1"/>
    <col min="8972" max="8972" width="20" style="36" bestFit="1" customWidth="1"/>
    <col min="8973" max="9218" width="11.42578125" style="36"/>
    <col min="9219" max="9219" width="6.42578125" style="36" customWidth="1"/>
    <col min="9220" max="9220" width="63.5703125" style="36" customWidth="1"/>
    <col min="9221" max="9221" width="32.7109375" style="36" customWidth="1"/>
    <col min="9222" max="9223" width="21.7109375" style="36" customWidth="1"/>
    <col min="9224" max="9224" width="22" style="36" customWidth="1"/>
    <col min="9225" max="9225" width="24.7109375" style="36" customWidth="1"/>
    <col min="9226" max="9226" width="18.85546875" style="36" customWidth="1"/>
    <col min="9227" max="9227" width="12.5703125" style="36" bestFit="1" customWidth="1"/>
    <col min="9228" max="9228" width="20" style="36" bestFit="1" customWidth="1"/>
    <col min="9229" max="9474" width="11.42578125" style="36"/>
    <col min="9475" max="9475" width="6.42578125" style="36" customWidth="1"/>
    <col min="9476" max="9476" width="63.5703125" style="36" customWidth="1"/>
    <col min="9477" max="9477" width="32.7109375" style="36" customWidth="1"/>
    <col min="9478" max="9479" width="21.7109375" style="36" customWidth="1"/>
    <col min="9480" max="9480" width="22" style="36" customWidth="1"/>
    <col min="9481" max="9481" width="24.7109375" style="36" customWidth="1"/>
    <col min="9482" max="9482" width="18.85546875" style="36" customWidth="1"/>
    <col min="9483" max="9483" width="12.5703125" style="36" bestFit="1" customWidth="1"/>
    <col min="9484" max="9484" width="20" style="36" bestFit="1" customWidth="1"/>
    <col min="9485" max="9730" width="11.42578125" style="36"/>
    <col min="9731" max="9731" width="6.42578125" style="36" customWidth="1"/>
    <col min="9732" max="9732" width="63.5703125" style="36" customWidth="1"/>
    <col min="9733" max="9733" width="32.7109375" style="36" customWidth="1"/>
    <col min="9734" max="9735" width="21.7109375" style="36" customWidth="1"/>
    <col min="9736" max="9736" width="22" style="36" customWidth="1"/>
    <col min="9737" max="9737" width="24.7109375" style="36" customWidth="1"/>
    <col min="9738" max="9738" width="18.85546875" style="36" customWidth="1"/>
    <col min="9739" max="9739" width="12.5703125" style="36" bestFit="1" customWidth="1"/>
    <col min="9740" max="9740" width="20" style="36" bestFit="1" customWidth="1"/>
    <col min="9741" max="9986" width="11.42578125" style="36"/>
    <col min="9987" max="9987" width="6.42578125" style="36" customWidth="1"/>
    <col min="9988" max="9988" width="63.5703125" style="36" customWidth="1"/>
    <col min="9989" max="9989" width="32.7109375" style="36" customWidth="1"/>
    <col min="9990" max="9991" width="21.7109375" style="36" customWidth="1"/>
    <col min="9992" max="9992" width="22" style="36" customWidth="1"/>
    <col min="9993" max="9993" width="24.7109375" style="36" customWidth="1"/>
    <col min="9994" max="9994" width="18.85546875" style="36" customWidth="1"/>
    <col min="9995" max="9995" width="12.5703125" style="36" bestFit="1" customWidth="1"/>
    <col min="9996" max="9996" width="20" style="36" bestFit="1" customWidth="1"/>
    <col min="9997" max="10242" width="11.42578125" style="36"/>
    <col min="10243" max="10243" width="6.42578125" style="36" customWidth="1"/>
    <col min="10244" max="10244" width="63.5703125" style="36" customWidth="1"/>
    <col min="10245" max="10245" width="32.7109375" style="36" customWidth="1"/>
    <col min="10246" max="10247" width="21.7109375" style="36" customWidth="1"/>
    <col min="10248" max="10248" width="22" style="36" customWidth="1"/>
    <col min="10249" max="10249" width="24.7109375" style="36" customWidth="1"/>
    <col min="10250" max="10250" width="18.85546875" style="36" customWidth="1"/>
    <col min="10251" max="10251" width="12.5703125" style="36" bestFit="1" customWidth="1"/>
    <col min="10252" max="10252" width="20" style="36" bestFit="1" customWidth="1"/>
    <col min="10253" max="10498" width="11.42578125" style="36"/>
    <col min="10499" max="10499" width="6.42578125" style="36" customWidth="1"/>
    <col min="10500" max="10500" width="63.5703125" style="36" customWidth="1"/>
    <col min="10501" max="10501" width="32.7109375" style="36" customWidth="1"/>
    <col min="10502" max="10503" width="21.7109375" style="36" customWidth="1"/>
    <col min="10504" max="10504" width="22" style="36" customWidth="1"/>
    <col min="10505" max="10505" width="24.7109375" style="36" customWidth="1"/>
    <col min="10506" max="10506" width="18.85546875" style="36" customWidth="1"/>
    <col min="10507" max="10507" width="12.5703125" style="36" bestFit="1" customWidth="1"/>
    <col min="10508" max="10508" width="20" style="36" bestFit="1" customWidth="1"/>
    <col min="10509" max="10754" width="11.42578125" style="36"/>
    <col min="10755" max="10755" width="6.42578125" style="36" customWidth="1"/>
    <col min="10756" max="10756" width="63.5703125" style="36" customWidth="1"/>
    <col min="10757" max="10757" width="32.7109375" style="36" customWidth="1"/>
    <col min="10758" max="10759" width="21.7109375" style="36" customWidth="1"/>
    <col min="10760" max="10760" width="22" style="36" customWidth="1"/>
    <col min="10761" max="10761" width="24.7109375" style="36" customWidth="1"/>
    <col min="10762" max="10762" width="18.85546875" style="36" customWidth="1"/>
    <col min="10763" max="10763" width="12.5703125" style="36" bestFit="1" customWidth="1"/>
    <col min="10764" max="10764" width="20" style="36" bestFit="1" customWidth="1"/>
    <col min="10765" max="11010" width="11.42578125" style="36"/>
    <col min="11011" max="11011" width="6.42578125" style="36" customWidth="1"/>
    <col min="11012" max="11012" width="63.5703125" style="36" customWidth="1"/>
    <col min="11013" max="11013" width="32.7109375" style="36" customWidth="1"/>
    <col min="11014" max="11015" width="21.7109375" style="36" customWidth="1"/>
    <col min="11016" max="11016" width="22" style="36" customWidth="1"/>
    <col min="11017" max="11017" width="24.7109375" style="36" customWidth="1"/>
    <col min="11018" max="11018" width="18.85546875" style="36" customWidth="1"/>
    <col min="11019" max="11019" width="12.5703125" style="36" bestFit="1" customWidth="1"/>
    <col min="11020" max="11020" width="20" style="36" bestFit="1" customWidth="1"/>
    <col min="11021" max="11266" width="11.42578125" style="36"/>
    <col min="11267" max="11267" width="6.42578125" style="36" customWidth="1"/>
    <col min="11268" max="11268" width="63.5703125" style="36" customWidth="1"/>
    <col min="11269" max="11269" width="32.7109375" style="36" customWidth="1"/>
    <col min="11270" max="11271" width="21.7109375" style="36" customWidth="1"/>
    <col min="11272" max="11272" width="22" style="36" customWidth="1"/>
    <col min="11273" max="11273" width="24.7109375" style="36" customWidth="1"/>
    <col min="11274" max="11274" width="18.85546875" style="36" customWidth="1"/>
    <col min="11275" max="11275" width="12.5703125" style="36" bestFit="1" customWidth="1"/>
    <col min="11276" max="11276" width="20" style="36" bestFit="1" customWidth="1"/>
    <col min="11277" max="11522" width="11.42578125" style="36"/>
    <col min="11523" max="11523" width="6.42578125" style="36" customWidth="1"/>
    <col min="11524" max="11524" width="63.5703125" style="36" customWidth="1"/>
    <col min="11525" max="11525" width="32.7109375" style="36" customWidth="1"/>
    <col min="11526" max="11527" width="21.7109375" style="36" customWidth="1"/>
    <col min="11528" max="11528" width="22" style="36" customWidth="1"/>
    <col min="11529" max="11529" width="24.7109375" style="36" customWidth="1"/>
    <col min="11530" max="11530" width="18.85546875" style="36" customWidth="1"/>
    <col min="11531" max="11531" width="12.5703125" style="36" bestFit="1" customWidth="1"/>
    <col min="11532" max="11532" width="20" style="36" bestFit="1" customWidth="1"/>
    <col min="11533" max="11778" width="11.42578125" style="36"/>
    <col min="11779" max="11779" width="6.42578125" style="36" customWidth="1"/>
    <col min="11780" max="11780" width="63.5703125" style="36" customWidth="1"/>
    <col min="11781" max="11781" width="32.7109375" style="36" customWidth="1"/>
    <col min="11782" max="11783" width="21.7109375" style="36" customWidth="1"/>
    <col min="11784" max="11784" width="22" style="36" customWidth="1"/>
    <col min="11785" max="11785" width="24.7109375" style="36" customWidth="1"/>
    <col min="11786" max="11786" width="18.85546875" style="36" customWidth="1"/>
    <col min="11787" max="11787" width="12.5703125" style="36" bestFit="1" customWidth="1"/>
    <col min="11788" max="11788" width="20" style="36" bestFit="1" customWidth="1"/>
    <col min="11789" max="12034" width="11.42578125" style="36"/>
    <col min="12035" max="12035" width="6.42578125" style="36" customWidth="1"/>
    <col min="12036" max="12036" width="63.5703125" style="36" customWidth="1"/>
    <col min="12037" max="12037" width="32.7109375" style="36" customWidth="1"/>
    <col min="12038" max="12039" width="21.7109375" style="36" customWidth="1"/>
    <col min="12040" max="12040" width="22" style="36" customWidth="1"/>
    <col min="12041" max="12041" width="24.7109375" style="36" customWidth="1"/>
    <col min="12042" max="12042" width="18.85546875" style="36" customWidth="1"/>
    <col min="12043" max="12043" width="12.5703125" style="36" bestFit="1" customWidth="1"/>
    <col min="12044" max="12044" width="20" style="36" bestFit="1" customWidth="1"/>
    <col min="12045" max="12290" width="11.42578125" style="36"/>
    <col min="12291" max="12291" width="6.42578125" style="36" customWidth="1"/>
    <col min="12292" max="12292" width="63.5703125" style="36" customWidth="1"/>
    <col min="12293" max="12293" width="32.7109375" style="36" customWidth="1"/>
    <col min="12294" max="12295" width="21.7109375" style="36" customWidth="1"/>
    <col min="12296" max="12296" width="22" style="36" customWidth="1"/>
    <col min="12297" max="12297" width="24.7109375" style="36" customWidth="1"/>
    <col min="12298" max="12298" width="18.85546875" style="36" customWidth="1"/>
    <col min="12299" max="12299" width="12.5703125" style="36" bestFit="1" customWidth="1"/>
    <col min="12300" max="12300" width="20" style="36" bestFit="1" customWidth="1"/>
    <col min="12301" max="12546" width="11.42578125" style="36"/>
    <col min="12547" max="12547" width="6.42578125" style="36" customWidth="1"/>
    <col min="12548" max="12548" width="63.5703125" style="36" customWidth="1"/>
    <col min="12549" max="12549" width="32.7109375" style="36" customWidth="1"/>
    <col min="12550" max="12551" width="21.7109375" style="36" customWidth="1"/>
    <col min="12552" max="12552" width="22" style="36" customWidth="1"/>
    <col min="12553" max="12553" width="24.7109375" style="36" customWidth="1"/>
    <col min="12554" max="12554" width="18.85546875" style="36" customWidth="1"/>
    <col min="12555" max="12555" width="12.5703125" style="36" bestFit="1" customWidth="1"/>
    <col min="12556" max="12556" width="20" style="36" bestFit="1" customWidth="1"/>
    <col min="12557" max="12802" width="11.42578125" style="36"/>
    <col min="12803" max="12803" width="6.42578125" style="36" customWidth="1"/>
    <col min="12804" max="12804" width="63.5703125" style="36" customWidth="1"/>
    <col min="12805" max="12805" width="32.7109375" style="36" customWidth="1"/>
    <col min="12806" max="12807" width="21.7109375" style="36" customWidth="1"/>
    <col min="12808" max="12808" width="22" style="36" customWidth="1"/>
    <col min="12809" max="12809" width="24.7109375" style="36" customWidth="1"/>
    <col min="12810" max="12810" width="18.85546875" style="36" customWidth="1"/>
    <col min="12811" max="12811" width="12.5703125" style="36" bestFit="1" customWidth="1"/>
    <col min="12812" max="12812" width="20" style="36" bestFit="1" customWidth="1"/>
    <col min="12813" max="13058" width="11.42578125" style="36"/>
    <col min="13059" max="13059" width="6.42578125" style="36" customWidth="1"/>
    <col min="13060" max="13060" width="63.5703125" style="36" customWidth="1"/>
    <col min="13061" max="13061" width="32.7109375" style="36" customWidth="1"/>
    <col min="13062" max="13063" width="21.7109375" style="36" customWidth="1"/>
    <col min="13064" max="13064" width="22" style="36" customWidth="1"/>
    <col min="13065" max="13065" width="24.7109375" style="36" customWidth="1"/>
    <col min="13066" max="13066" width="18.85546875" style="36" customWidth="1"/>
    <col min="13067" max="13067" width="12.5703125" style="36" bestFit="1" customWidth="1"/>
    <col min="13068" max="13068" width="20" style="36" bestFit="1" customWidth="1"/>
    <col min="13069" max="13314" width="11.42578125" style="36"/>
    <col min="13315" max="13315" width="6.42578125" style="36" customWidth="1"/>
    <col min="13316" max="13316" width="63.5703125" style="36" customWidth="1"/>
    <col min="13317" max="13317" width="32.7109375" style="36" customWidth="1"/>
    <col min="13318" max="13319" width="21.7109375" style="36" customWidth="1"/>
    <col min="13320" max="13320" width="22" style="36" customWidth="1"/>
    <col min="13321" max="13321" width="24.7109375" style="36" customWidth="1"/>
    <col min="13322" max="13322" width="18.85546875" style="36" customWidth="1"/>
    <col min="13323" max="13323" width="12.5703125" style="36" bestFit="1" customWidth="1"/>
    <col min="13324" max="13324" width="20" style="36" bestFit="1" customWidth="1"/>
    <col min="13325" max="13570" width="11.42578125" style="36"/>
    <col min="13571" max="13571" width="6.42578125" style="36" customWidth="1"/>
    <col min="13572" max="13572" width="63.5703125" style="36" customWidth="1"/>
    <col min="13573" max="13573" width="32.7109375" style="36" customWidth="1"/>
    <col min="13574" max="13575" width="21.7109375" style="36" customWidth="1"/>
    <col min="13576" max="13576" width="22" style="36" customWidth="1"/>
    <col min="13577" max="13577" width="24.7109375" style="36" customWidth="1"/>
    <col min="13578" max="13578" width="18.85546875" style="36" customWidth="1"/>
    <col min="13579" max="13579" width="12.5703125" style="36" bestFit="1" customWidth="1"/>
    <col min="13580" max="13580" width="20" style="36" bestFit="1" customWidth="1"/>
    <col min="13581" max="13826" width="11.42578125" style="36"/>
    <col min="13827" max="13827" width="6.42578125" style="36" customWidth="1"/>
    <col min="13828" max="13828" width="63.5703125" style="36" customWidth="1"/>
    <col min="13829" max="13829" width="32.7109375" style="36" customWidth="1"/>
    <col min="13830" max="13831" width="21.7109375" style="36" customWidth="1"/>
    <col min="13832" max="13832" width="22" style="36" customWidth="1"/>
    <col min="13833" max="13833" width="24.7109375" style="36" customWidth="1"/>
    <col min="13834" max="13834" width="18.85546875" style="36" customWidth="1"/>
    <col min="13835" max="13835" width="12.5703125" style="36" bestFit="1" customWidth="1"/>
    <col min="13836" max="13836" width="20" style="36" bestFit="1" customWidth="1"/>
    <col min="13837" max="14082" width="11.42578125" style="36"/>
    <col min="14083" max="14083" width="6.42578125" style="36" customWidth="1"/>
    <col min="14084" max="14084" width="63.5703125" style="36" customWidth="1"/>
    <col min="14085" max="14085" width="32.7109375" style="36" customWidth="1"/>
    <col min="14086" max="14087" width="21.7109375" style="36" customWidth="1"/>
    <col min="14088" max="14088" width="22" style="36" customWidth="1"/>
    <col min="14089" max="14089" width="24.7109375" style="36" customWidth="1"/>
    <col min="14090" max="14090" width="18.85546875" style="36" customWidth="1"/>
    <col min="14091" max="14091" width="12.5703125" style="36" bestFit="1" customWidth="1"/>
    <col min="14092" max="14092" width="20" style="36" bestFit="1" customWidth="1"/>
    <col min="14093" max="14338" width="11.42578125" style="36"/>
    <col min="14339" max="14339" width="6.42578125" style="36" customWidth="1"/>
    <col min="14340" max="14340" width="63.5703125" style="36" customWidth="1"/>
    <col min="14341" max="14341" width="32.7109375" style="36" customWidth="1"/>
    <col min="14342" max="14343" width="21.7109375" style="36" customWidth="1"/>
    <col min="14344" max="14344" width="22" style="36" customWidth="1"/>
    <col min="14345" max="14345" width="24.7109375" style="36" customWidth="1"/>
    <col min="14346" max="14346" width="18.85546875" style="36" customWidth="1"/>
    <col min="14347" max="14347" width="12.5703125" style="36" bestFit="1" customWidth="1"/>
    <col min="14348" max="14348" width="20" style="36" bestFit="1" customWidth="1"/>
    <col min="14349" max="14594" width="11.42578125" style="36"/>
    <col min="14595" max="14595" width="6.42578125" style="36" customWidth="1"/>
    <col min="14596" max="14596" width="63.5703125" style="36" customWidth="1"/>
    <col min="14597" max="14597" width="32.7109375" style="36" customWidth="1"/>
    <col min="14598" max="14599" width="21.7109375" style="36" customWidth="1"/>
    <col min="14600" max="14600" width="22" style="36" customWidth="1"/>
    <col min="14601" max="14601" width="24.7109375" style="36" customWidth="1"/>
    <col min="14602" max="14602" width="18.85546875" style="36" customWidth="1"/>
    <col min="14603" max="14603" width="12.5703125" style="36" bestFit="1" customWidth="1"/>
    <col min="14604" max="14604" width="20" style="36" bestFit="1" customWidth="1"/>
    <col min="14605" max="14850" width="11.42578125" style="36"/>
    <col min="14851" max="14851" width="6.42578125" style="36" customWidth="1"/>
    <col min="14852" max="14852" width="63.5703125" style="36" customWidth="1"/>
    <col min="14853" max="14853" width="32.7109375" style="36" customWidth="1"/>
    <col min="14854" max="14855" width="21.7109375" style="36" customWidth="1"/>
    <col min="14856" max="14856" width="22" style="36" customWidth="1"/>
    <col min="14857" max="14857" width="24.7109375" style="36" customWidth="1"/>
    <col min="14858" max="14858" width="18.85546875" style="36" customWidth="1"/>
    <col min="14859" max="14859" width="12.5703125" style="36" bestFit="1" customWidth="1"/>
    <col min="14860" max="14860" width="20" style="36" bestFit="1" customWidth="1"/>
    <col min="14861" max="15106" width="11.42578125" style="36"/>
    <col min="15107" max="15107" width="6.42578125" style="36" customWidth="1"/>
    <col min="15108" max="15108" width="63.5703125" style="36" customWidth="1"/>
    <col min="15109" max="15109" width="32.7109375" style="36" customWidth="1"/>
    <col min="15110" max="15111" width="21.7109375" style="36" customWidth="1"/>
    <col min="15112" max="15112" width="22" style="36" customWidth="1"/>
    <col min="15113" max="15113" width="24.7109375" style="36" customWidth="1"/>
    <col min="15114" max="15114" width="18.85546875" style="36" customWidth="1"/>
    <col min="15115" max="15115" width="12.5703125" style="36" bestFit="1" customWidth="1"/>
    <col min="15116" max="15116" width="20" style="36" bestFit="1" customWidth="1"/>
    <col min="15117" max="15362" width="11.42578125" style="36"/>
    <col min="15363" max="15363" width="6.42578125" style="36" customWidth="1"/>
    <col min="15364" max="15364" width="63.5703125" style="36" customWidth="1"/>
    <col min="15365" max="15365" width="32.7109375" style="36" customWidth="1"/>
    <col min="15366" max="15367" width="21.7109375" style="36" customWidth="1"/>
    <col min="15368" max="15368" width="22" style="36" customWidth="1"/>
    <col min="15369" max="15369" width="24.7109375" style="36" customWidth="1"/>
    <col min="15370" max="15370" width="18.85546875" style="36" customWidth="1"/>
    <col min="15371" max="15371" width="12.5703125" style="36" bestFit="1" customWidth="1"/>
    <col min="15372" max="15372" width="20" style="36" bestFit="1" customWidth="1"/>
    <col min="15373" max="15618" width="11.42578125" style="36"/>
    <col min="15619" max="15619" width="6.42578125" style="36" customWidth="1"/>
    <col min="15620" max="15620" width="63.5703125" style="36" customWidth="1"/>
    <col min="15621" max="15621" width="32.7109375" style="36" customWidth="1"/>
    <col min="15622" max="15623" width="21.7109375" style="36" customWidth="1"/>
    <col min="15624" max="15624" width="22" style="36" customWidth="1"/>
    <col min="15625" max="15625" width="24.7109375" style="36" customWidth="1"/>
    <col min="15626" max="15626" width="18.85546875" style="36" customWidth="1"/>
    <col min="15627" max="15627" width="12.5703125" style="36" bestFit="1" customWidth="1"/>
    <col min="15628" max="15628" width="20" style="36" bestFit="1" customWidth="1"/>
    <col min="15629" max="15874" width="11.42578125" style="36"/>
    <col min="15875" max="15875" width="6.42578125" style="36" customWidth="1"/>
    <col min="15876" max="15876" width="63.5703125" style="36" customWidth="1"/>
    <col min="15877" max="15877" width="32.7109375" style="36" customWidth="1"/>
    <col min="15878" max="15879" width="21.7109375" style="36" customWidth="1"/>
    <col min="15880" max="15880" width="22" style="36" customWidth="1"/>
    <col min="15881" max="15881" width="24.7109375" style="36" customWidth="1"/>
    <col min="15882" max="15882" width="18.85546875" style="36" customWidth="1"/>
    <col min="15883" max="15883" width="12.5703125" style="36" bestFit="1" customWidth="1"/>
    <col min="15884" max="15884" width="20" style="36" bestFit="1" customWidth="1"/>
    <col min="15885" max="16130" width="11.42578125" style="36"/>
    <col min="16131" max="16131" width="6.42578125" style="36" customWidth="1"/>
    <col min="16132" max="16132" width="63.5703125" style="36" customWidth="1"/>
    <col min="16133" max="16133" width="32.7109375" style="36" customWidth="1"/>
    <col min="16134" max="16135" width="21.7109375" style="36" customWidth="1"/>
    <col min="16136" max="16136" width="22" style="36" customWidth="1"/>
    <col min="16137" max="16137" width="24.7109375" style="36" customWidth="1"/>
    <col min="16138" max="16138" width="18.85546875" style="36" customWidth="1"/>
    <col min="16139" max="16139" width="12.5703125" style="36" bestFit="1" customWidth="1"/>
    <col min="16140" max="16140" width="20" style="36" bestFit="1" customWidth="1"/>
    <col min="16141" max="16384" width="11.42578125" style="36"/>
  </cols>
  <sheetData>
    <row r="1" spans="1:11" s="53" customFormat="1" ht="36" customHeight="1" x14ac:dyDescent="0.25">
      <c r="A1" s="1144"/>
      <c r="B1" s="1140" t="s">
        <v>11</v>
      </c>
      <c r="C1" s="1140"/>
      <c r="D1" s="1140"/>
      <c r="E1" s="1140"/>
      <c r="F1" s="1141"/>
      <c r="I1" s="52"/>
    </row>
    <row r="2" spans="1:11" s="53" customFormat="1" ht="36" customHeight="1" x14ac:dyDescent="0.25">
      <c r="A2" s="1145"/>
      <c r="B2" s="1140" t="s">
        <v>1</v>
      </c>
      <c r="C2" s="1140"/>
      <c r="D2" s="1140"/>
      <c r="E2" s="1140"/>
      <c r="F2" s="1142"/>
      <c r="I2" s="52"/>
    </row>
    <row r="3" spans="1:11" s="53" customFormat="1" ht="36" customHeight="1" x14ac:dyDescent="0.25">
      <c r="A3" s="1146"/>
      <c r="B3" s="1140" t="s">
        <v>2</v>
      </c>
      <c r="C3" s="1140"/>
      <c r="D3" s="1147" t="s">
        <v>143</v>
      </c>
      <c r="E3" s="1148"/>
      <c r="F3" s="1143"/>
      <c r="I3" s="52"/>
    </row>
    <row r="4" spans="1:11" s="53" customFormat="1" ht="41.25" customHeight="1" x14ac:dyDescent="0.25">
      <c r="F4" s="133"/>
      <c r="I4" s="52"/>
    </row>
    <row r="5" spans="1:11" s="53" customFormat="1" ht="17.25" customHeight="1" x14ac:dyDescent="0.25">
      <c r="A5" s="1274" t="s">
        <v>12</v>
      </c>
      <c r="B5" s="1275"/>
      <c r="C5" s="1276" t="s">
        <v>154</v>
      </c>
      <c r="D5" s="1277"/>
      <c r="E5" s="1277"/>
      <c r="F5" s="1278"/>
      <c r="G5" s="36"/>
      <c r="H5" s="36"/>
      <c r="I5" s="54"/>
      <c r="J5" s="36"/>
      <c r="K5" s="36"/>
    </row>
    <row r="6" spans="1:11" s="53" customFormat="1" ht="18" customHeight="1" x14ac:dyDescent="0.25">
      <c r="A6" s="1274" t="s">
        <v>142</v>
      </c>
      <c r="B6" s="1275"/>
      <c r="C6" s="1279" t="s">
        <v>155</v>
      </c>
      <c r="D6" s="1279"/>
      <c r="E6" s="1279"/>
      <c r="F6" s="1279"/>
      <c r="G6" s="36"/>
      <c r="H6" s="36"/>
      <c r="I6" s="54"/>
      <c r="J6" s="36"/>
      <c r="K6" s="36"/>
    </row>
    <row r="7" spans="1:11" s="53" customFormat="1" ht="15" x14ac:dyDescent="0.25">
      <c r="A7" s="1280" t="s">
        <v>13</v>
      </c>
      <c r="B7" s="1281"/>
      <c r="C7" s="1282" t="s">
        <v>156</v>
      </c>
      <c r="D7" s="1283"/>
      <c r="E7" s="1283"/>
      <c r="F7" s="1284"/>
      <c r="G7" s="36"/>
      <c r="H7" s="36"/>
      <c r="I7" s="54"/>
      <c r="J7" s="36"/>
      <c r="K7" s="36"/>
    </row>
    <row r="8" spans="1:11" s="53" customFormat="1" ht="104.25" customHeight="1" x14ac:dyDescent="0.25">
      <c r="A8" s="1280" t="s">
        <v>144</v>
      </c>
      <c r="B8" s="1281"/>
      <c r="C8" s="1279" t="s">
        <v>268</v>
      </c>
      <c r="D8" s="1279"/>
      <c r="E8" s="1279"/>
      <c r="F8" s="1279"/>
      <c r="G8" s="36"/>
      <c r="H8" s="36"/>
      <c r="I8" s="54"/>
      <c r="J8" s="36"/>
      <c r="K8" s="36"/>
    </row>
    <row r="9" spans="1:11" s="53" customFormat="1" ht="39" customHeight="1" x14ac:dyDescent="0.25">
      <c r="A9" s="1274" t="s">
        <v>14</v>
      </c>
      <c r="B9" s="1275"/>
      <c r="C9" s="1279" t="s">
        <v>157</v>
      </c>
      <c r="D9" s="1279"/>
      <c r="E9" s="1279"/>
      <c r="F9" s="1279"/>
      <c r="G9" s="36"/>
      <c r="H9" s="36"/>
      <c r="I9" s="54"/>
      <c r="J9" s="36"/>
    </row>
    <row r="10" spans="1:11" s="53" customFormat="1" ht="33" customHeight="1" x14ac:dyDescent="0.25">
      <c r="A10" s="1280" t="s">
        <v>15</v>
      </c>
      <c r="B10" s="1281"/>
      <c r="C10" s="1279" t="s">
        <v>158</v>
      </c>
      <c r="D10" s="1279"/>
      <c r="E10" s="1279"/>
      <c r="F10" s="1279"/>
      <c r="G10" s="36"/>
      <c r="H10" s="36"/>
      <c r="I10" s="54"/>
      <c r="J10" s="36"/>
      <c r="K10" s="36"/>
    </row>
    <row r="11" spans="1:11" s="53" customFormat="1" ht="39" customHeight="1" x14ac:dyDescent="0.25">
      <c r="A11" s="1280" t="s">
        <v>145</v>
      </c>
      <c r="B11" s="1281"/>
      <c r="C11" s="1279" t="s">
        <v>662</v>
      </c>
      <c r="D11" s="1279"/>
      <c r="E11" s="1279"/>
      <c r="F11" s="1279"/>
      <c r="G11" s="36"/>
      <c r="H11" s="36"/>
      <c r="I11" s="54"/>
      <c r="J11" s="36"/>
      <c r="K11" s="36"/>
    </row>
    <row r="12" spans="1:11" s="53" customFormat="1" ht="20.25" customHeight="1" x14ac:dyDescent="0.25">
      <c r="A12" s="1274" t="s">
        <v>16</v>
      </c>
      <c r="B12" s="1275"/>
      <c r="C12" s="1279" t="s">
        <v>663</v>
      </c>
      <c r="D12" s="1279"/>
      <c r="E12" s="1279"/>
      <c r="F12" s="1279"/>
      <c r="G12" s="36"/>
      <c r="H12" s="36"/>
      <c r="I12" s="54"/>
      <c r="J12" s="36"/>
      <c r="K12" s="36"/>
    </row>
    <row r="13" spans="1:11" s="53" customFormat="1" ht="24.75" customHeight="1" x14ac:dyDescent="0.25">
      <c r="A13" s="1285" t="s">
        <v>17</v>
      </c>
      <c r="B13" s="1286"/>
      <c r="C13" s="80" t="s">
        <v>18</v>
      </c>
      <c r="D13" s="1289" t="s">
        <v>660</v>
      </c>
      <c r="E13" s="1289"/>
      <c r="F13" s="1289">
        <v>2024</v>
      </c>
      <c r="G13" s="36"/>
      <c r="H13" s="36"/>
      <c r="I13" s="54"/>
      <c r="J13" s="36"/>
      <c r="K13" s="36"/>
    </row>
    <row r="14" spans="1:11" s="53" customFormat="1" x14ac:dyDescent="0.25">
      <c r="A14" s="1287"/>
      <c r="B14" s="1288"/>
      <c r="C14" s="80" t="s">
        <v>19</v>
      </c>
      <c r="D14" s="1289" t="s">
        <v>661</v>
      </c>
      <c r="E14" s="1289"/>
      <c r="F14" s="1289"/>
      <c r="G14" s="36"/>
      <c r="H14" s="36"/>
      <c r="I14" s="54"/>
      <c r="J14" s="36"/>
      <c r="K14" s="36"/>
    </row>
    <row r="15" spans="1:11" ht="15" x14ac:dyDescent="0.25">
      <c r="B15" s="68"/>
    </row>
    <row r="16" spans="1:11" ht="15" x14ac:dyDescent="0.25">
      <c r="B16" s="3"/>
    </row>
    <row r="17" spans="1:13" ht="15" x14ac:dyDescent="0.25">
      <c r="B17" s="3"/>
    </row>
    <row r="18" spans="1:13" ht="16.5" thickBot="1" x14ac:dyDescent="0.3">
      <c r="A18" s="25" t="s">
        <v>20</v>
      </c>
      <c r="C18" s="30"/>
      <c r="D18" s="26"/>
      <c r="E18" s="30"/>
      <c r="F18" s="135"/>
      <c r="G18" s="30"/>
      <c r="H18" s="30"/>
      <c r="I18" s="27"/>
      <c r="J18" s="30"/>
      <c r="K18" s="69" t="s">
        <v>21</v>
      </c>
    </row>
    <row r="19" spans="1:13" s="47" customFormat="1" ht="48" customHeight="1" thickBot="1" x14ac:dyDescent="0.3">
      <c r="A19" s="94" t="s">
        <v>22</v>
      </c>
      <c r="B19" s="94" t="s">
        <v>23</v>
      </c>
      <c r="C19" s="94" t="s">
        <v>24</v>
      </c>
      <c r="D19" s="94" t="s">
        <v>25</v>
      </c>
      <c r="E19" s="94" t="s">
        <v>26</v>
      </c>
      <c r="F19" s="850" t="s">
        <v>27</v>
      </c>
      <c r="G19" s="901" t="s">
        <v>169</v>
      </c>
      <c r="H19" s="851" t="s">
        <v>28</v>
      </c>
      <c r="I19" s="854" t="s">
        <v>29</v>
      </c>
      <c r="J19" s="886" t="s">
        <v>30</v>
      </c>
      <c r="K19" s="853" t="s">
        <v>170</v>
      </c>
      <c r="L19" s="852" t="s">
        <v>31</v>
      </c>
      <c r="M19" s="854" t="s">
        <v>32</v>
      </c>
    </row>
    <row r="20" spans="1:13" ht="18.75" customHeight="1" x14ac:dyDescent="0.25">
      <c r="A20" s="1238" t="s">
        <v>164</v>
      </c>
      <c r="B20" s="1208">
        <v>1</v>
      </c>
      <c r="C20" s="1211" t="s">
        <v>161</v>
      </c>
      <c r="D20" s="1214" t="s">
        <v>168</v>
      </c>
      <c r="E20" s="115">
        <v>2024</v>
      </c>
      <c r="F20" s="867">
        <v>5400</v>
      </c>
      <c r="G20" s="1217">
        <f>SUM(F20:F24)</f>
        <v>41800</v>
      </c>
      <c r="H20" s="925">
        <v>549</v>
      </c>
      <c r="I20" s="1220">
        <f>SUM(H20:H24)</f>
        <v>549</v>
      </c>
      <c r="J20" s="920">
        <v>3644178877</v>
      </c>
      <c r="K20" s="1235">
        <f>+J20+J21+J22+J23+J24</f>
        <v>26518326568</v>
      </c>
      <c r="L20" s="116">
        <v>1606249957</v>
      </c>
      <c r="M20" s="1187">
        <f>+L20+L21+L22+L23+L24</f>
        <v>1606249957</v>
      </c>
    </row>
    <row r="21" spans="1:13" ht="18.75" customHeight="1" x14ac:dyDescent="0.25">
      <c r="A21" s="1239"/>
      <c r="B21" s="1209"/>
      <c r="C21" s="1212"/>
      <c r="D21" s="1215"/>
      <c r="E21" s="117">
        <v>2025</v>
      </c>
      <c r="F21" s="868">
        <v>11600</v>
      </c>
      <c r="G21" s="1218"/>
      <c r="H21" s="926"/>
      <c r="I21" s="1221"/>
      <c r="J21" s="887">
        <v>7224846367</v>
      </c>
      <c r="K21" s="1236"/>
      <c r="L21" s="118">
        <v>0</v>
      </c>
      <c r="M21" s="1188"/>
    </row>
    <row r="22" spans="1:13" ht="18.75" customHeight="1" x14ac:dyDescent="0.25">
      <c r="A22" s="1239"/>
      <c r="B22" s="1209"/>
      <c r="C22" s="1212"/>
      <c r="D22" s="1215"/>
      <c r="E22" s="117">
        <v>2026</v>
      </c>
      <c r="F22" s="868">
        <v>12400</v>
      </c>
      <c r="G22" s="1218"/>
      <c r="H22" s="927"/>
      <c r="I22" s="1221"/>
      <c r="J22" s="887">
        <v>7753053774</v>
      </c>
      <c r="K22" s="1236"/>
      <c r="L22" s="118">
        <v>0</v>
      </c>
      <c r="M22" s="1188"/>
    </row>
    <row r="23" spans="1:13" ht="18.75" customHeight="1" x14ac:dyDescent="0.25">
      <c r="A23" s="1239"/>
      <c r="B23" s="1209"/>
      <c r="C23" s="1212"/>
      <c r="D23" s="1215"/>
      <c r="E23" s="117">
        <v>2027</v>
      </c>
      <c r="F23" s="868">
        <v>12400</v>
      </c>
      <c r="G23" s="1218"/>
      <c r="H23" s="926"/>
      <c r="I23" s="1221"/>
      <c r="J23" s="887">
        <v>7896247550</v>
      </c>
      <c r="K23" s="1236"/>
      <c r="L23" s="118">
        <v>0</v>
      </c>
      <c r="M23" s="1188"/>
    </row>
    <row r="24" spans="1:13" ht="18.75" customHeight="1" thickBot="1" x14ac:dyDescent="0.3">
      <c r="A24" s="1239"/>
      <c r="B24" s="1210"/>
      <c r="C24" s="1213"/>
      <c r="D24" s="1216"/>
      <c r="E24" s="119"/>
      <c r="F24" s="869"/>
      <c r="G24" s="1219"/>
      <c r="H24" s="928"/>
      <c r="I24" s="1222"/>
      <c r="J24" s="888"/>
      <c r="K24" s="1237"/>
      <c r="L24" s="120"/>
      <c r="M24" s="1189"/>
    </row>
    <row r="25" spans="1:13" ht="18.75" customHeight="1" x14ac:dyDescent="0.25">
      <c r="A25" s="1239"/>
      <c r="B25" s="1265">
        <v>2</v>
      </c>
      <c r="C25" s="1244" t="s">
        <v>162</v>
      </c>
      <c r="D25" s="1268" t="s">
        <v>168</v>
      </c>
      <c r="E25" s="109">
        <v>2024</v>
      </c>
      <c r="F25" s="870">
        <v>600</v>
      </c>
      <c r="G25" s="1271">
        <f>SUM(F25:F29)</f>
        <v>5000</v>
      </c>
      <c r="H25" s="1020">
        <v>2</v>
      </c>
      <c r="I25" s="1223">
        <f>SUM(H25:H29)</f>
        <v>2</v>
      </c>
      <c r="J25" s="921">
        <v>303330157</v>
      </c>
      <c r="K25" s="1247">
        <f>+J25+J26+J27+J28+J29</f>
        <v>768057352</v>
      </c>
      <c r="L25" s="110">
        <v>203678137</v>
      </c>
      <c r="M25" s="1229">
        <f>+L25+L26+L27+L28+L29</f>
        <v>203678137</v>
      </c>
    </row>
    <row r="26" spans="1:13" ht="18.75" customHeight="1" x14ac:dyDescent="0.25">
      <c r="A26" s="1239"/>
      <c r="B26" s="1266"/>
      <c r="C26" s="1245"/>
      <c r="D26" s="1269"/>
      <c r="E26" s="111">
        <v>2025</v>
      </c>
      <c r="F26" s="871">
        <v>1400</v>
      </c>
      <c r="G26" s="1272"/>
      <c r="H26" s="855"/>
      <c r="I26" s="1224"/>
      <c r="J26" s="889">
        <v>147344535</v>
      </c>
      <c r="K26" s="1248"/>
      <c r="L26" s="112">
        <v>0</v>
      </c>
      <c r="M26" s="1230"/>
    </row>
    <row r="27" spans="1:13" ht="18.75" customHeight="1" x14ac:dyDescent="0.25">
      <c r="A27" s="1239"/>
      <c r="B27" s="1266"/>
      <c r="C27" s="1245"/>
      <c r="D27" s="1269"/>
      <c r="E27" s="111">
        <v>2026</v>
      </c>
      <c r="F27" s="871">
        <v>1500</v>
      </c>
      <c r="G27" s="1272"/>
      <c r="H27" s="856"/>
      <c r="I27" s="1224"/>
      <c r="J27" s="889">
        <v>157901821</v>
      </c>
      <c r="K27" s="1248"/>
      <c r="L27" s="112">
        <v>0</v>
      </c>
      <c r="M27" s="1230"/>
    </row>
    <row r="28" spans="1:13" ht="18.75" customHeight="1" x14ac:dyDescent="0.25">
      <c r="A28" s="1239"/>
      <c r="B28" s="1266"/>
      <c r="C28" s="1245"/>
      <c r="D28" s="1269"/>
      <c r="E28" s="111">
        <v>2027</v>
      </c>
      <c r="F28" s="871">
        <v>1500</v>
      </c>
      <c r="G28" s="1272"/>
      <c r="H28" s="855"/>
      <c r="I28" s="1224"/>
      <c r="J28" s="889">
        <v>159480839</v>
      </c>
      <c r="K28" s="1248"/>
      <c r="L28" s="112">
        <v>0</v>
      </c>
      <c r="M28" s="1230"/>
    </row>
    <row r="29" spans="1:13" ht="18.75" customHeight="1" thickBot="1" x14ac:dyDescent="0.3">
      <c r="A29" s="1239"/>
      <c r="B29" s="1267"/>
      <c r="C29" s="1246"/>
      <c r="D29" s="1270"/>
      <c r="E29" s="113"/>
      <c r="F29" s="872"/>
      <c r="G29" s="1273"/>
      <c r="H29" s="857"/>
      <c r="I29" s="1225"/>
      <c r="J29" s="890"/>
      <c r="K29" s="1249"/>
      <c r="L29" s="114"/>
      <c r="M29" s="1231"/>
    </row>
    <row r="30" spans="1:13" ht="18.75" customHeight="1" x14ac:dyDescent="0.25">
      <c r="A30" s="1239"/>
      <c r="B30" s="1250">
        <v>3</v>
      </c>
      <c r="C30" s="1241" t="s">
        <v>163</v>
      </c>
      <c r="D30" s="1253" t="s">
        <v>168</v>
      </c>
      <c r="E30" s="121">
        <v>2024</v>
      </c>
      <c r="F30" s="873">
        <v>4000</v>
      </c>
      <c r="G30" s="1256">
        <f>SUM(F30:F34)</f>
        <v>23200</v>
      </c>
      <c r="H30" s="929">
        <v>664</v>
      </c>
      <c r="I30" s="1259">
        <f>SUM(H30:H34)</f>
        <v>664</v>
      </c>
      <c r="J30" s="922">
        <v>1255900101</v>
      </c>
      <c r="K30" s="1262">
        <f>+J30+J31+J32+J33+J34</f>
        <v>3929699175</v>
      </c>
      <c r="L30" s="122">
        <v>639724586</v>
      </c>
      <c r="M30" s="1232">
        <f>+L30+L31+L32+L33+L34</f>
        <v>639724586</v>
      </c>
    </row>
    <row r="31" spans="1:13" ht="18.75" customHeight="1" x14ac:dyDescent="0.25">
      <c r="A31" s="1239"/>
      <c r="B31" s="1251"/>
      <c r="C31" s="1242"/>
      <c r="D31" s="1254"/>
      <c r="E31" s="105">
        <v>2025</v>
      </c>
      <c r="F31" s="874">
        <v>7000</v>
      </c>
      <c r="G31" s="1257"/>
      <c r="H31" s="930"/>
      <c r="I31" s="1260"/>
      <c r="J31" s="891">
        <v>956085731</v>
      </c>
      <c r="K31" s="1263"/>
      <c r="L31" s="106">
        <v>0</v>
      </c>
      <c r="M31" s="1233"/>
    </row>
    <row r="32" spans="1:13" ht="18.75" customHeight="1" x14ac:dyDescent="0.25">
      <c r="A32" s="1239"/>
      <c r="B32" s="1251"/>
      <c r="C32" s="1242"/>
      <c r="D32" s="1254"/>
      <c r="E32" s="105">
        <v>2026</v>
      </c>
      <c r="F32" s="874">
        <v>6100</v>
      </c>
      <c r="G32" s="1257"/>
      <c r="H32" s="931"/>
      <c r="I32" s="1260"/>
      <c r="J32" s="891">
        <v>939880886</v>
      </c>
      <c r="K32" s="1263"/>
      <c r="L32" s="106">
        <v>0</v>
      </c>
      <c r="M32" s="1233"/>
    </row>
    <row r="33" spans="1:13" ht="18.75" customHeight="1" x14ac:dyDescent="0.25">
      <c r="A33" s="1239"/>
      <c r="B33" s="1251"/>
      <c r="C33" s="1242"/>
      <c r="D33" s="1254"/>
      <c r="E33" s="105">
        <v>2027</v>
      </c>
      <c r="F33" s="874">
        <v>6100</v>
      </c>
      <c r="G33" s="1257"/>
      <c r="H33" s="930"/>
      <c r="I33" s="1260"/>
      <c r="J33" s="891">
        <v>777832457</v>
      </c>
      <c r="K33" s="1263"/>
      <c r="L33" s="106">
        <v>0</v>
      </c>
      <c r="M33" s="1233"/>
    </row>
    <row r="34" spans="1:13" ht="18.75" customHeight="1" thickBot="1" x14ac:dyDescent="0.3">
      <c r="A34" s="1239"/>
      <c r="B34" s="1252"/>
      <c r="C34" s="1243"/>
      <c r="D34" s="1255"/>
      <c r="E34" s="123"/>
      <c r="F34" s="875"/>
      <c r="G34" s="1258"/>
      <c r="H34" s="932"/>
      <c r="I34" s="1261"/>
      <c r="J34" s="892"/>
      <c r="K34" s="1264"/>
      <c r="L34" s="124"/>
      <c r="M34" s="1234"/>
    </row>
    <row r="35" spans="1:13" ht="18.75" customHeight="1" x14ac:dyDescent="0.25">
      <c r="A35" s="1239"/>
      <c r="B35" s="1190">
        <v>4</v>
      </c>
      <c r="C35" s="1193" t="s">
        <v>165</v>
      </c>
      <c r="D35" s="1196" t="s">
        <v>168</v>
      </c>
      <c r="E35" s="125">
        <v>2024</v>
      </c>
      <c r="F35" s="876">
        <v>20000</v>
      </c>
      <c r="G35" s="1199">
        <f>SUM(F35:F39)</f>
        <v>320000</v>
      </c>
      <c r="H35" s="1017">
        <v>551</v>
      </c>
      <c r="I35" s="1226">
        <f>SUM(H35:H39)</f>
        <v>551</v>
      </c>
      <c r="J35" s="923">
        <v>4836214729</v>
      </c>
      <c r="K35" s="1202">
        <f>+J35+J36+J37+J38+J39</f>
        <v>50403966829</v>
      </c>
      <c r="L35" s="126">
        <v>505912315</v>
      </c>
      <c r="M35" s="1205">
        <f>+L35+L36+L37+L38+L39</f>
        <v>505912315</v>
      </c>
    </row>
    <row r="36" spans="1:13" ht="18.75" customHeight="1" x14ac:dyDescent="0.25">
      <c r="A36" s="1239"/>
      <c r="B36" s="1191"/>
      <c r="C36" s="1194"/>
      <c r="D36" s="1197"/>
      <c r="E36" s="103">
        <v>2025</v>
      </c>
      <c r="F36" s="877">
        <v>100000</v>
      </c>
      <c r="G36" s="1200"/>
      <c r="H36" s="1018"/>
      <c r="I36" s="1227"/>
      <c r="J36" s="893">
        <v>14386561099</v>
      </c>
      <c r="K36" s="1203"/>
      <c r="L36" s="104">
        <v>0</v>
      </c>
      <c r="M36" s="1206"/>
    </row>
    <row r="37" spans="1:13" ht="18.75" customHeight="1" x14ac:dyDescent="0.25">
      <c r="A37" s="1239"/>
      <c r="B37" s="1191"/>
      <c r="C37" s="1194"/>
      <c r="D37" s="1197"/>
      <c r="E37" s="103">
        <v>2026</v>
      </c>
      <c r="F37" s="877">
        <v>100000</v>
      </c>
      <c r="G37" s="1200"/>
      <c r="H37" s="1018"/>
      <c r="I37" s="1227"/>
      <c r="J37" s="893">
        <v>15209757389</v>
      </c>
      <c r="K37" s="1203"/>
      <c r="L37" s="104">
        <v>0</v>
      </c>
      <c r="M37" s="1206"/>
    </row>
    <row r="38" spans="1:13" ht="18.75" customHeight="1" x14ac:dyDescent="0.25">
      <c r="A38" s="1239"/>
      <c r="B38" s="1191"/>
      <c r="C38" s="1194"/>
      <c r="D38" s="1197"/>
      <c r="E38" s="103">
        <v>2027</v>
      </c>
      <c r="F38" s="877">
        <v>100000</v>
      </c>
      <c r="G38" s="1200"/>
      <c r="H38" s="1018"/>
      <c r="I38" s="1227"/>
      <c r="J38" s="893">
        <v>15971433612</v>
      </c>
      <c r="K38" s="1203"/>
      <c r="L38" s="104">
        <v>0</v>
      </c>
      <c r="M38" s="1206"/>
    </row>
    <row r="39" spans="1:13" ht="18.75" customHeight="1" thickBot="1" x14ac:dyDescent="0.3">
      <c r="A39" s="1240"/>
      <c r="B39" s="1192"/>
      <c r="C39" s="1195"/>
      <c r="D39" s="1198"/>
      <c r="E39" s="127"/>
      <c r="F39" s="878"/>
      <c r="G39" s="1201"/>
      <c r="H39" s="1019"/>
      <c r="I39" s="1228"/>
      <c r="J39" s="894"/>
      <c r="K39" s="1204"/>
      <c r="L39" s="128"/>
      <c r="M39" s="1207"/>
    </row>
    <row r="40" spans="1:13" ht="18.75" customHeight="1" x14ac:dyDescent="0.25">
      <c r="A40" s="1155" t="s">
        <v>167</v>
      </c>
      <c r="B40" s="1158">
        <v>5</v>
      </c>
      <c r="C40" s="1167" t="s">
        <v>166</v>
      </c>
      <c r="D40" s="1161" t="s">
        <v>168</v>
      </c>
      <c r="E40" s="129">
        <v>2024</v>
      </c>
      <c r="F40" s="879">
        <v>0.2</v>
      </c>
      <c r="G40" s="1164">
        <f>SUM(F40:F44)</f>
        <v>2</v>
      </c>
      <c r="H40" s="933">
        <v>3.3000000000000002E-2</v>
      </c>
      <c r="I40" s="1170">
        <f>SUM(H40:H44)</f>
        <v>3.3000000000000002E-2</v>
      </c>
      <c r="J40" s="924">
        <v>140968422</v>
      </c>
      <c r="K40" s="1149">
        <f>+J40+J41+J42+J43+J44</f>
        <v>1309684201</v>
      </c>
      <c r="L40" s="130">
        <v>20662175</v>
      </c>
      <c r="M40" s="1152">
        <f>+L40+L41+L42+L43+L44</f>
        <v>20662175</v>
      </c>
    </row>
    <row r="41" spans="1:13" ht="18.75" customHeight="1" x14ac:dyDescent="0.25">
      <c r="A41" s="1156"/>
      <c r="B41" s="1159"/>
      <c r="C41" s="1168"/>
      <c r="D41" s="1162"/>
      <c r="E41" s="107">
        <v>2025</v>
      </c>
      <c r="F41" s="880">
        <v>0.6</v>
      </c>
      <c r="G41" s="1165"/>
      <c r="H41" s="858"/>
      <c r="I41" s="1171"/>
      <c r="J41" s="895">
        <v>392905257</v>
      </c>
      <c r="K41" s="1150"/>
      <c r="L41" s="108">
        <v>0</v>
      </c>
      <c r="M41" s="1153"/>
    </row>
    <row r="42" spans="1:13" ht="18.75" customHeight="1" x14ac:dyDescent="0.25">
      <c r="A42" s="1156"/>
      <c r="B42" s="1159"/>
      <c r="C42" s="1168"/>
      <c r="D42" s="1162"/>
      <c r="E42" s="107">
        <v>2026</v>
      </c>
      <c r="F42" s="880">
        <v>0.6</v>
      </c>
      <c r="G42" s="1165"/>
      <c r="H42" s="858"/>
      <c r="I42" s="1171"/>
      <c r="J42" s="895">
        <v>513873683</v>
      </c>
      <c r="K42" s="1150"/>
      <c r="L42" s="108">
        <v>0</v>
      </c>
      <c r="M42" s="1153"/>
    </row>
    <row r="43" spans="1:13" ht="18.75" customHeight="1" x14ac:dyDescent="0.25">
      <c r="A43" s="1156"/>
      <c r="B43" s="1159"/>
      <c r="C43" s="1168"/>
      <c r="D43" s="1162"/>
      <c r="E43" s="107">
        <v>2027</v>
      </c>
      <c r="F43" s="880">
        <v>0.6</v>
      </c>
      <c r="G43" s="1165"/>
      <c r="H43" s="858"/>
      <c r="I43" s="1171"/>
      <c r="J43" s="895">
        <v>261936839</v>
      </c>
      <c r="K43" s="1150"/>
      <c r="L43" s="108">
        <v>0</v>
      </c>
      <c r="M43" s="1153"/>
    </row>
    <row r="44" spans="1:13" ht="14.25" hidden="1" customHeight="1" thickBot="1" x14ac:dyDescent="0.3">
      <c r="A44" s="1157"/>
      <c r="B44" s="1160"/>
      <c r="C44" s="1169"/>
      <c r="D44" s="1163"/>
      <c r="E44" s="131"/>
      <c r="F44" s="881"/>
      <c r="G44" s="1166"/>
      <c r="H44" s="859"/>
      <c r="I44" s="1172"/>
      <c r="J44" s="896"/>
      <c r="K44" s="1151"/>
      <c r="L44" s="132"/>
      <c r="M44" s="1154"/>
    </row>
    <row r="45" spans="1:13" ht="14.25" hidden="1" customHeight="1" x14ac:dyDescent="0.25">
      <c r="A45" s="1177"/>
      <c r="B45" s="1179"/>
      <c r="C45" s="1181"/>
      <c r="D45" s="1183"/>
      <c r="E45" s="102">
        <v>2024</v>
      </c>
      <c r="F45" s="882"/>
      <c r="G45" s="1185">
        <f>SUM(F45:F49)</f>
        <v>0</v>
      </c>
      <c r="H45" s="860"/>
      <c r="I45" s="1186">
        <f>SUM(H45:H49)</f>
        <v>0</v>
      </c>
      <c r="J45" s="897"/>
      <c r="K45" s="1173">
        <f>+J45+J46+J47+J48+J49</f>
        <v>0</v>
      </c>
      <c r="L45" s="95"/>
      <c r="M45" s="1176">
        <f>+L45+L46+L47+L48+L49</f>
        <v>0</v>
      </c>
    </row>
    <row r="46" spans="1:13" ht="14.25" hidden="1" customHeight="1" x14ac:dyDescent="0.25">
      <c r="A46" s="1178"/>
      <c r="B46" s="1180"/>
      <c r="C46" s="1182"/>
      <c r="D46" s="1184"/>
      <c r="E46" s="96">
        <v>2025</v>
      </c>
      <c r="F46" s="883"/>
      <c r="G46" s="1185"/>
      <c r="H46" s="861"/>
      <c r="I46" s="1186"/>
      <c r="J46" s="898"/>
      <c r="K46" s="1174"/>
      <c r="L46" s="29"/>
      <c r="M46" s="1176"/>
    </row>
    <row r="47" spans="1:13" ht="14.25" hidden="1" customHeight="1" x14ac:dyDescent="0.25">
      <c r="A47" s="1178"/>
      <c r="B47" s="1180"/>
      <c r="C47" s="1182"/>
      <c r="D47" s="1184"/>
      <c r="E47" s="96">
        <v>2026</v>
      </c>
      <c r="F47" s="883"/>
      <c r="G47" s="1185"/>
      <c r="H47" s="861"/>
      <c r="I47" s="1186"/>
      <c r="J47" s="898"/>
      <c r="K47" s="1174"/>
      <c r="L47" s="29"/>
      <c r="M47" s="1176"/>
    </row>
    <row r="48" spans="1:13" ht="14.25" hidden="1" customHeight="1" x14ac:dyDescent="0.25">
      <c r="A48" s="1178"/>
      <c r="B48" s="1180"/>
      <c r="C48" s="1182"/>
      <c r="D48" s="1184"/>
      <c r="E48" s="96">
        <v>2027</v>
      </c>
      <c r="F48" s="883"/>
      <c r="G48" s="1185"/>
      <c r="H48" s="861"/>
      <c r="I48" s="1186"/>
      <c r="J48" s="898"/>
      <c r="K48" s="1174"/>
      <c r="L48" s="29"/>
      <c r="M48" s="1176"/>
    </row>
    <row r="49" spans="1:13" ht="14.25" hidden="1" customHeight="1" x14ac:dyDescent="0.25">
      <c r="A49" s="1178"/>
      <c r="B49" s="1180"/>
      <c r="C49" s="1182"/>
      <c r="D49" s="1184"/>
      <c r="E49" s="100"/>
      <c r="F49" s="884"/>
      <c r="G49" s="1185"/>
      <c r="H49" s="862"/>
      <c r="I49" s="1186"/>
      <c r="J49" s="899"/>
      <c r="K49" s="1175"/>
      <c r="L49" s="101"/>
      <c r="M49" s="1176"/>
    </row>
    <row r="50" spans="1:13" ht="51.75" customHeight="1" thickBot="1" x14ac:dyDescent="0.3">
      <c r="A50" s="97" t="s">
        <v>146</v>
      </c>
      <c r="B50" s="97"/>
      <c r="C50" s="98"/>
      <c r="D50" s="97"/>
      <c r="E50" s="99"/>
      <c r="F50" s="885"/>
      <c r="G50" s="902"/>
      <c r="H50" s="863"/>
      <c r="I50" s="903"/>
      <c r="J50" s="900" t="s">
        <v>265</v>
      </c>
      <c r="K50" s="865">
        <f>SUM(K20:K49)</f>
        <v>82929734125</v>
      </c>
      <c r="L50" s="864" t="s">
        <v>33</v>
      </c>
      <c r="M50" s="866">
        <f>SUM(M20:M49)</f>
        <v>2976227170</v>
      </c>
    </row>
    <row r="51" spans="1:13" s="66" customFormat="1" ht="27" customHeight="1" x14ac:dyDescent="0.25">
      <c r="F51" s="136"/>
      <c r="I51" s="55"/>
    </row>
    <row r="52" spans="1:13" x14ac:dyDescent="0.25">
      <c r="E52" s="67"/>
      <c r="F52" s="137"/>
      <c r="J52" s="67"/>
    </row>
    <row r="53" spans="1:13" ht="31.5" x14ac:dyDescent="0.25">
      <c r="E53" s="67"/>
      <c r="F53" s="137"/>
      <c r="G53" s="67"/>
      <c r="H53" s="67"/>
      <c r="I53" s="56"/>
      <c r="J53" s="40" t="s">
        <v>34</v>
      </c>
      <c r="K53" s="40" t="s">
        <v>35</v>
      </c>
      <c r="L53" s="40" t="s">
        <v>36</v>
      </c>
    </row>
    <row r="54" spans="1:13" x14ac:dyDescent="0.25">
      <c r="E54" s="67"/>
      <c r="F54" s="137"/>
      <c r="J54" s="65">
        <v>2024</v>
      </c>
      <c r="K54" s="86">
        <f>+SUMIF($E$20:$E$49,J54,$J$20:$J$49)</f>
        <v>10180592286</v>
      </c>
      <c r="L54" s="86">
        <f>+SUMIF($E$20:$E$49,J54,$L$20:$L$49)</f>
        <v>2976227170</v>
      </c>
    </row>
    <row r="55" spans="1:13" x14ac:dyDescent="0.25">
      <c r="J55" s="65">
        <v>2025</v>
      </c>
      <c r="K55" s="86">
        <f>+SUMIF($E$20:$E$49,J55,$J$20:$J$49)</f>
        <v>23107742989</v>
      </c>
      <c r="L55" s="86">
        <f>+SUMIF($E$20:$E$49,J55,$L$20:$L$49)</f>
        <v>0</v>
      </c>
    </row>
    <row r="56" spans="1:13" x14ac:dyDescent="0.25">
      <c r="J56" s="65">
        <v>2026</v>
      </c>
      <c r="K56" s="86">
        <f>+SUMIF($E$20:$E$49,J56,$J$20:$J$49)</f>
        <v>24574467553</v>
      </c>
      <c r="L56" s="86">
        <f>+SUMIF($E$20:$E$49,J56,$L$20:$L$49)</f>
        <v>0</v>
      </c>
      <c r="M56" s="71"/>
    </row>
    <row r="57" spans="1:13" x14ac:dyDescent="0.25">
      <c r="J57" s="65">
        <v>2027</v>
      </c>
      <c r="K57" s="86">
        <f>+SUMIF($E$20:$E$49,J57,$J$20:$J$49)</f>
        <v>25066931297</v>
      </c>
      <c r="L57" s="86">
        <f>+SUMIF($E$20:$E$49,J57,$L$20:$L$49)</f>
        <v>0</v>
      </c>
      <c r="M57" s="71"/>
    </row>
    <row r="58" spans="1:13" hidden="1" x14ac:dyDescent="0.25">
      <c r="J58" s="65"/>
      <c r="K58" s="70">
        <f>+SUMIF($E$20:$E$49,J58,$J$20:$J$49)</f>
        <v>0</v>
      </c>
      <c r="L58" s="70">
        <f>+SUMIF($E$20:$E$49,J58,$L$20:$L$49)</f>
        <v>0</v>
      </c>
      <c r="M58" s="72"/>
    </row>
    <row r="59" spans="1:13" ht="31.5" x14ac:dyDescent="0.25">
      <c r="J59" s="40" t="s">
        <v>37</v>
      </c>
      <c r="K59" s="28">
        <f>SUM(K54:K58)</f>
        <v>82929734125</v>
      </c>
      <c r="L59" s="28">
        <f>SUM(L54:L58)</f>
        <v>2976227170</v>
      </c>
    </row>
    <row r="60" spans="1:13" x14ac:dyDescent="0.25">
      <c r="F60" s="138"/>
      <c r="K60" s="73"/>
      <c r="L60" s="73"/>
    </row>
    <row r="61" spans="1:13" x14ac:dyDescent="0.25">
      <c r="J61" s="74"/>
      <c r="K61" s="73"/>
      <c r="L61" s="73"/>
    </row>
    <row r="62" spans="1:13" x14ac:dyDescent="0.25">
      <c r="J62" s="74"/>
      <c r="K62" s="73"/>
      <c r="L62" s="73"/>
    </row>
    <row r="63" spans="1:13" x14ac:dyDescent="0.25">
      <c r="J63" s="74"/>
      <c r="K63" s="73"/>
      <c r="L63" s="73"/>
    </row>
    <row r="64" spans="1:13" x14ac:dyDescent="0.25">
      <c r="J64" s="74"/>
      <c r="K64" s="73"/>
      <c r="L64" s="73"/>
    </row>
    <row r="65" spans="10:12" x14ac:dyDescent="0.25">
      <c r="J65" s="74"/>
      <c r="K65" s="73"/>
      <c r="L65" s="73"/>
    </row>
    <row r="66" spans="10:12" x14ac:dyDescent="0.25">
      <c r="J66" s="74"/>
      <c r="K66" s="73"/>
      <c r="L66" s="73"/>
    </row>
    <row r="67" spans="10:12" x14ac:dyDescent="0.25">
      <c r="K67" s="73"/>
      <c r="L67" s="73"/>
    </row>
  </sheetData>
  <sheetProtection algorithmName="SHA-512" hashValue="70WX9CRFBmrqxKIVUQXV5a5Nthpb0IPJr/8zCulBN/0q1zUUSfqNtA8Gfj70aszuFlnXYROzBxGEIpgMkNugOA==" saltValue="bRfiC9aIa8ZaZLW6OEYYdw==" spinCount="100000" sheet="1" objects="1" scenarios="1"/>
  <mergeCells count="71">
    <mergeCell ref="A13:B14"/>
    <mergeCell ref="D13:E13"/>
    <mergeCell ref="F13:F14"/>
    <mergeCell ref="D14:E14"/>
    <mergeCell ref="A9:B9"/>
    <mergeCell ref="C9:F9"/>
    <mergeCell ref="A10:B10"/>
    <mergeCell ref="C10:F10"/>
    <mergeCell ref="A12:B12"/>
    <mergeCell ref="C12:F12"/>
    <mergeCell ref="A11:B11"/>
    <mergeCell ref="C11:F11"/>
    <mergeCell ref="A5:B5"/>
    <mergeCell ref="C5:F5"/>
    <mergeCell ref="A6:B6"/>
    <mergeCell ref="C6:F6"/>
    <mergeCell ref="A8:B8"/>
    <mergeCell ref="C8:F8"/>
    <mergeCell ref="A7:B7"/>
    <mergeCell ref="C7:F7"/>
    <mergeCell ref="K20:K24"/>
    <mergeCell ref="A20:A39"/>
    <mergeCell ref="C30:C34"/>
    <mergeCell ref="C25:C29"/>
    <mergeCell ref="K25:K29"/>
    <mergeCell ref="B30:B34"/>
    <mergeCell ref="D30:D34"/>
    <mergeCell ref="G30:G34"/>
    <mergeCell ref="I30:I34"/>
    <mergeCell ref="K30:K34"/>
    <mergeCell ref="B25:B29"/>
    <mergeCell ref="D25:D29"/>
    <mergeCell ref="G25:G29"/>
    <mergeCell ref="M20:M24"/>
    <mergeCell ref="B35:B39"/>
    <mergeCell ref="C35:C39"/>
    <mergeCell ref="D35:D39"/>
    <mergeCell ref="G35:G39"/>
    <mergeCell ref="K35:K39"/>
    <mergeCell ref="M35:M39"/>
    <mergeCell ref="B20:B24"/>
    <mergeCell ref="C20:C24"/>
    <mergeCell ref="D20:D24"/>
    <mergeCell ref="G20:G24"/>
    <mergeCell ref="I20:I24"/>
    <mergeCell ref="I25:I29"/>
    <mergeCell ref="I35:I39"/>
    <mergeCell ref="M25:M29"/>
    <mergeCell ref="M30:M34"/>
    <mergeCell ref="K45:K49"/>
    <mergeCell ref="M45:M49"/>
    <mergeCell ref="A45:A49"/>
    <mergeCell ref="B45:B49"/>
    <mergeCell ref="C45:C49"/>
    <mergeCell ref="D45:D49"/>
    <mergeCell ref="G45:G49"/>
    <mergeCell ref="I45:I49"/>
    <mergeCell ref="K40:K44"/>
    <mergeCell ref="M40:M44"/>
    <mergeCell ref="A40:A44"/>
    <mergeCell ref="B40:B44"/>
    <mergeCell ref="D40:D44"/>
    <mergeCell ref="G40:G44"/>
    <mergeCell ref="C40:C44"/>
    <mergeCell ref="I40:I44"/>
    <mergeCell ref="B1:E1"/>
    <mergeCell ref="B2:E2"/>
    <mergeCell ref="F1:F3"/>
    <mergeCell ref="A1:A3"/>
    <mergeCell ref="B3:C3"/>
    <mergeCell ref="D3:E3"/>
  </mergeCells>
  <dataValidations xWindow="856" yWindow="487" count="14">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 type="list" allowBlank="1" showInputMessage="1" showErrorMessage="1" sqref="J13 G6:K7" xr:uid="{00000000-0002-0000-0300-00000D000000}"/>
  </dataValidations>
  <pageMargins left="0.70866141732283472" right="0.70866141732283472" top="0.74803149606299213" bottom="0.74803149606299213" header="0.31496062992125984" footer="0.31496062992125984"/>
  <pageSetup orientation="landscape" r:id="rId1"/>
  <ignoredErrors>
    <ignoredError sqref="G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70" zoomScaleNormal="70" zoomScaleSheetLayoutView="85" workbookViewId="0">
      <selection activeCell="E26" sqref="E26"/>
    </sheetView>
  </sheetViews>
  <sheetFormatPr baseColWidth="10" defaultColWidth="11.42578125" defaultRowHeight="14.25" x14ac:dyDescent="0.2"/>
  <cols>
    <col min="1" max="1" width="15.28515625" style="18" customWidth="1"/>
    <col min="2" max="2" width="52.140625" style="19" customWidth="1"/>
    <col min="3" max="3" width="26.85546875" style="19" customWidth="1"/>
    <col min="4" max="4" width="27.140625" style="19" customWidth="1"/>
    <col min="5" max="5" width="12.140625" style="19" customWidth="1"/>
    <col min="6" max="6" width="24.140625" style="15" customWidth="1"/>
    <col min="7" max="7" width="14.85546875" style="15" customWidth="1"/>
    <col min="8" max="8" width="15.85546875" style="15" bestFit="1" customWidth="1"/>
    <col min="9" max="9" width="17.42578125" style="19" bestFit="1" customWidth="1"/>
    <col min="10" max="11" width="17.42578125" style="19" customWidth="1"/>
    <col min="12" max="12" width="17.42578125" style="19" bestFit="1" customWidth="1"/>
    <col min="13" max="13" width="10" style="19" bestFit="1" customWidth="1"/>
    <col min="14" max="14" width="140" style="15" customWidth="1"/>
    <col min="15" max="15" width="63.140625" style="15" customWidth="1"/>
    <col min="16" max="16" width="58.28515625" style="15" customWidth="1"/>
    <col min="17" max="17" width="76.140625" style="15" customWidth="1"/>
    <col min="18" max="19" width="94.28515625" style="15" customWidth="1"/>
    <col min="20" max="20" width="99.7109375" style="15" customWidth="1"/>
    <col min="21" max="252" width="11.42578125" style="15"/>
    <col min="253" max="253" width="7.28515625" style="15" customWidth="1"/>
    <col min="254" max="254" width="66" style="15" customWidth="1"/>
    <col min="255" max="255" width="31.7109375" style="15" customWidth="1"/>
    <col min="256" max="256" width="25.42578125" style="15" customWidth="1"/>
    <col min="257" max="508" width="11.42578125" style="15"/>
    <col min="509" max="509" width="7.28515625" style="15" customWidth="1"/>
    <col min="510" max="510" width="66" style="15" customWidth="1"/>
    <col min="511" max="511" width="31.7109375" style="15" customWidth="1"/>
    <col min="512" max="512" width="25.42578125" style="15" customWidth="1"/>
    <col min="513" max="764" width="11.42578125" style="15"/>
    <col min="765" max="765" width="7.28515625" style="15" customWidth="1"/>
    <col min="766" max="766" width="66" style="15" customWidth="1"/>
    <col min="767" max="767" width="31.7109375" style="15" customWidth="1"/>
    <col min="768" max="768" width="25.42578125" style="15" customWidth="1"/>
    <col min="769" max="1020" width="11.42578125" style="15"/>
    <col min="1021" max="1021" width="7.28515625" style="15" customWidth="1"/>
    <col min="1022" max="1022" width="66" style="15" customWidth="1"/>
    <col min="1023" max="1023" width="31.7109375" style="15" customWidth="1"/>
    <col min="1024" max="1024" width="25.42578125" style="15" customWidth="1"/>
    <col min="1025" max="1276" width="11.42578125" style="15"/>
    <col min="1277" max="1277" width="7.28515625" style="15" customWidth="1"/>
    <col min="1278" max="1278" width="66" style="15" customWidth="1"/>
    <col min="1279" max="1279" width="31.7109375" style="15" customWidth="1"/>
    <col min="1280" max="1280" width="25.42578125" style="15" customWidth="1"/>
    <col min="1281" max="1532" width="11.42578125" style="15"/>
    <col min="1533" max="1533" width="7.28515625" style="15" customWidth="1"/>
    <col min="1534" max="1534" width="66" style="15" customWidth="1"/>
    <col min="1535" max="1535" width="31.7109375" style="15" customWidth="1"/>
    <col min="1536" max="1536" width="25.42578125" style="15" customWidth="1"/>
    <col min="1537" max="1788" width="11.42578125" style="15"/>
    <col min="1789" max="1789" width="7.28515625" style="15" customWidth="1"/>
    <col min="1790" max="1790" width="66" style="15" customWidth="1"/>
    <col min="1791" max="1791" width="31.7109375" style="15" customWidth="1"/>
    <col min="1792" max="1792" width="25.42578125" style="15" customWidth="1"/>
    <col min="1793" max="2044" width="11.42578125" style="15"/>
    <col min="2045" max="2045" width="7.28515625" style="15" customWidth="1"/>
    <col min="2046" max="2046" width="66" style="15" customWidth="1"/>
    <col min="2047" max="2047" width="31.7109375" style="15" customWidth="1"/>
    <col min="2048" max="2048" width="25.42578125" style="15" customWidth="1"/>
    <col min="2049" max="2300" width="11.42578125" style="15"/>
    <col min="2301" max="2301" width="7.28515625" style="15" customWidth="1"/>
    <col min="2302" max="2302" width="66" style="15" customWidth="1"/>
    <col min="2303" max="2303" width="31.7109375" style="15" customWidth="1"/>
    <col min="2304" max="2304" width="25.42578125" style="15" customWidth="1"/>
    <col min="2305" max="2556" width="11.42578125" style="15"/>
    <col min="2557" max="2557" width="7.28515625" style="15" customWidth="1"/>
    <col min="2558" max="2558" width="66" style="15" customWidth="1"/>
    <col min="2559" max="2559" width="31.7109375" style="15" customWidth="1"/>
    <col min="2560" max="2560" width="25.42578125" style="15" customWidth="1"/>
    <col min="2561" max="2812" width="11.42578125" style="15"/>
    <col min="2813" max="2813" width="7.28515625" style="15" customWidth="1"/>
    <col min="2814" max="2814" width="66" style="15" customWidth="1"/>
    <col min="2815" max="2815" width="31.7109375" style="15" customWidth="1"/>
    <col min="2816" max="2816" width="25.42578125" style="15" customWidth="1"/>
    <col min="2817" max="3068" width="11.42578125" style="15"/>
    <col min="3069" max="3069" width="7.28515625" style="15" customWidth="1"/>
    <col min="3070" max="3070" width="66" style="15" customWidth="1"/>
    <col min="3071" max="3071" width="31.7109375" style="15" customWidth="1"/>
    <col min="3072" max="3072" width="25.42578125" style="15" customWidth="1"/>
    <col min="3073" max="3324" width="11.42578125" style="15"/>
    <col min="3325" max="3325" width="7.28515625" style="15" customWidth="1"/>
    <col min="3326" max="3326" width="66" style="15" customWidth="1"/>
    <col min="3327" max="3327" width="31.7109375" style="15" customWidth="1"/>
    <col min="3328" max="3328" width="25.42578125" style="15" customWidth="1"/>
    <col min="3329" max="3580" width="11.42578125" style="15"/>
    <col min="3581" max="3581" width="7.28515625" style="15" customWidth="1"/>
    <col min="3582" max="3582" width="66" style="15" customWidth="1"/>
    <col min="3583" max="3583" width="31.7109375" style="15" customWidth="1"/>
    <col min="3584" max="3584" width="25.42578125" style="15" customWidth="1"/>
    <col min="3585" max="3836" width="11.42578125" style="15"/>
    <col min="3837" max="3837" width="7.28515625" style="15" customWidth="1"/>
    <col min="3838" max="3838" width="66" style="15" customWidth="1"/>
    <col min="3839" max="3839" width="31.7109375" style="15" customWidth="1"/>
    <col min="3840" max="3840" width="25.42578125" style="15" customWidth="1"/>
    <col min="3841" max="4092" width="11.42578125" style="15"/>
    <col min="4093" max="4093" width="7.28515625" style="15" customWidth="1"/>
    <col min="4094" max="4094" width="66" style="15" customWidth="1"/>
    <col min="4095" max="4095" width="31.7109375" style="15" customWidth="1"/>
    <col min="4096" max="4096" width="25.42578125" style="15" customWidth="1"/>
    <col min="4097" max="4348" width="11.42578125" style="15"/>
    <col min="4349" max="4349" width="7.28515625" style="15" customWidth="1"/>
    <col min="4350" max="4350" width="66" style="15" customWidth="1"/>
    <col min="4351" max="4351" width="31.7109375" style="15" customWidth="1"/>
    <col min="4352" max="4352" width="25.42578125" style="15" customWidth="1"/>
    <col min="4353" max="4604" width="11.42578125" style="15"/>
    <col min="4605" max="4605" width="7.28515625" style="15" customWidth="1"/>
    <col min="4606" max="4606" width="66" style="15" customWidth="1"/>
    <col min="4607" max="4607" width="31.7109375" style="15" customWidth="1"/>
    <col min="4608" max="4608" width="25.42578125" style="15" customWidth="1"/>
    <col min="4609" max="4860" width="11.42578125" style="15"/>
    <col min="4861" max="4861" width="7.28515625" style="15" customWidth="1"/>
    <col min="4862" max="4862" width="66" style="15" customWidth="1"/>
    <col min="4863" max="4863" width="31.7109375" style="15" customWidth="1"/>
    <col min="4864" max="4864" width="25.42578125" style="15" customWidth="1"/>
    <col min="4865" max="5116" width="11.42578125" style="15"/>
    <col min="5117" max="5117" width="7.28515625" style="15" customWidth="1"/>
    <col min="5118" max="5118" width="66" style="15" customWidth="1"/>
    <col min="5119" max="5119" width="31.7109375" style="15" customWidth="1"/>
    <col min="5120" max="5120" width="25.42578125" style="15" customWidth="1"/>
    <col min="5121" max="5372" width="11.42578125" style="15"/>
    <col min="5373" max="5373" width="7.28515625" style="15" customWidth="1"/>
    <col min="5374" max="5374" width="66" style="15" customWidth="1"/>
    <col min="5375" max="5375" width="31.7109375" style="15" customWidth="1"/>
    <col min="5376" max="5376" width="25.42578125" style="15" customWidth="1"/>
    <col min="5377" max="5628" width="11.42578125" style="15"/>
    <col min="5629" max="5629" width="7.28515625" style="15" customWidth="1"/>
    <col min="5630" max="5630" width="66" style="15" customWidth="1"/>
    <col min="5631" max="5631" width="31.7109375" style="15" customWidth="1"/>
    <col min="5632" max="5632" width="25.42578125" style="15" customWidth="1"/>
    <col min="5633" max="5884" width="11.42578125" style="15"/>
    <col min="5885" max="5885" width="7.28515625" style="15" customWidth="1"/>
    <col min="5886" max="5886" width="66" style="15" customWidth="1"/>
    <col min="5887" max="5887" width="31.7109375" style="15" customWidth="1"/>
    <col min="5888" max="5888" width="25.42578125" style="15" customWidth="1"/>
    <col min="5889" max="6140" width="11.42578125" style="15"/>
    <col min="6141" max="6141" width="7.28515625" style="15" customWidth="1"/>
    <col min="6142" max="6142" width="66" style="15" customWidth="1"/>
    <col min="6143" max="6143" width="31.7109375" style="15" customWidth="1"/>
    <col min="6144" max="6144" width="25.42578125" style="15" customWidth="1"/>
    <col min="6145" max="6396" width="11.42578125" style="15"/>
    <col min="6397" max="6397" width="7.28515625" style="15" customWidth="1"/>
    <col min="6398" max="6398" width="66" style="15" customWidth="1"/>
    <col min="6399" max="6399" width="31.7109375" style="15" customWidth="1"/>
    <col min="6400" max="6400" width="25.42578125" style="15" customWidth="1"/>
    <col min="6401" max="6652" width="11.42578125" style="15"/>
    <col min="6653" max="6653" width="7.28515625" style="15" customWidth="1"/>
    <col min="6654" max="6654" width="66" style="15" customWidth="1"/>
    <col min="6655" max="6655" width="31.7109375" style="15" customWidth="1"/>
    <col min="6656" max="6656" width="25.42578125" style="15" customWidth="1"/>
    <col min="6657" max="6908" width="11.42578125" style="15"/>
    <col min="6909" max="6909" width="7.28515625" style="15" customWidth="1"/>
    <col min="6910" max="6910" width="66" style="15" customWidth="1"/>
    <col min="6911" max="6911" width="31.7109375" style="15" customWidth="1"/>
    <col min="6912" max="6912" width="25.42578125" style="15" customWidth="1"/>
    <col min="6913" max="7164" width="11.42578125" style="15"/>
    <col min="7165" max="7165" width="7.28515625" style="15" customWidth="1"/>
    <col min="7166" max="7166" width="66" style="15" customWidth="1"/>
    <col min="7167" max="7167" width="31.7109375" style="15" customWidth="1"/>
    <col min="7168" max="7168" width="25.42578125" style="15" customWidth="1"/>
    <col min="7169" max="7420" width="11.42578125" style="15"/>
    <col min="7421" max="7421" width="7.28515625" style="15" customWidth="1"/>
    <col min="7422" max="7422" width="66" style="15" customWidth="1"/>
    <col min="7423" max="7423" width="31.7109375" style="15" customWidth="1"/>
    <col min="7424" max="7424" width="25.42578125" style="15" customWidth="1"/>
    <col min="7425" max="7676" width="11.42578125" style="15"/>
    <col min="7677" max="7677" width="7.28515625" style="15" customWidth="1"/>
    <col min="7678" max="7678" width="66" style="15" customWidth="1"/>
    <col min="7679" max="7679" width="31.7109375" style="15" customWidth="1"/>
    <col min="7680" max="7680" width="25.42578125" style="15" customWidth="1"/>
    <col min="7681" max="7932" width="11.42578125" style="15"/>
    <col min="7933" max="7933" width="7.28515625" style="15" customWidth="1"/>
    <col min="7934" max="7934" width="66" style="15" customWidth="1"/>
    <col min="7935" max="7935" width="31.7109375" style="15" customWidth="1"/>
    <col min="7936" max="7936" width="25.42578125" style="15" customWidth="1"/>
    <col min="7937" max="8188" width="11.42578125" style="15"/>
    <col min="8189" max="8189" width="7.28515625" style="15" customWidth="1"/>
    <col min="8190" max="8190" width="66" style="15" customWidth="1"/>
    <col min="8191" max="8191" width="31.7109375" style="15" customWidth="1"/>
    <col min="8192" max="8192" width="25.42578125" style="15" customWidth="1"/>
    <col min="8193" max="8444" width="11.42578125" style="15"/>
    <col min="8445" max="8445" width="7.28515625" style="15" customWidth="1"/>
    <col min="8446" max="8446" width="66" style="15" customWidth="1"/>
    <col min="8447" max="8447" width="31.7109375" style="15" customWidth="1"/>
    <col min="8448" max="8448" width="25.42578125" style="15" customWidth="1"/>
    <col min="8449" max="8700" width="11.42578125" style="15"/>
    <col min="8701" max="8701" width="7.28515625" style="15" customWidth="1"/>
    <col min="8702" max="8702" width="66" style="15" customWidth="1"/>
    <col min="8703" max="8703" width="31.7109375" style="15" customWidth="1"/>
    <col min="8704" max="8704" width="25.42578125" style="15" customWidth="1"/>
    <col min="8705" max="8956" width="11.42578125" style="15"/>
    <col min="8957" max="8957" width="7.28515625" style="15" customWidth="1"/>
    <col min="8958" max="8958" width="66" style="15" customWidth="1"/>
    <col min="8959" max="8959" width="31.7109375" style="15" customWidth="1"/>
    <col min="8960" max="8960" width="25.42578125" style="15" customWidth="1"/>
    <col min="8961" max="9212" width="11.42578125" style="15"/>
    <col min="9213" max="9213" width="7.28515625" style="15" customWidth="1"/>
    <col min="9214" max="9214" width="66" style="15" customWidth="1"/>
    <col min="9215" max="9215" width="31.7109375" style="15" customWidth="1"/>
    <col min="9216" max="9216" width="25.42578125" style="15" customWidth="1"/>
    <col min="9217" max="9468" width="11.42578125" style="15"/>
    <col min="9469" max="9469" width="7.28515625" style="15" customWidth="1"/>
    <col min="9470" max="9470" width="66" style="15" customWidth="1"/>
    <col min="9471" max="9471" width="31.7109375" style="15" customWidth="1"/>
    <col min="9472" max="9472" width="25.42578125" style="15" customWidth="1"/>
    <col min="9473" max="9724" width="11.42578125" style="15"/>
    <col min="9725" max="9725" width="7.28515625" style="15" customWidth="1"/>
    <col min="9726" max="9726" width="66" style="15" customWidth="1"/>
    <col min="9727" max="9727" width="31.7109375" style="15" customWidth="1"/>
    <col min="9728" max="9728" width="25.42578125" style="15" customWidth="1"/>
    <col min="9729" max="9980" width="11.42578125" style="15"/>
    <col min="9981" max="9981" width="7.28515625" style="15" customWidth="1"/>
    <col min="9982" max="9982" width="66" style="15" customWidth="1"/>
    <col min="9983" max="9983" width="31.7109375" style="15" customWidth="1"/>
    <col min="9984" max="9984" width="25.42578125" style="15" customWidth="1"/>
    <col min="9985" max="10236" width="11.42578125" style="15"/>
    <col min="10237" max="10237" width="7.28515625" style="15" customWidth="1"/>
    <col min="10238" max="10238" width="66" style="15" customWidth="1"/>
    <col min="10239" max="10239" width="31.7109375" style="15" customWidth="1"/>
    <col min="10240" max="10240" width="25.42578125" style="15" customWidth="1"/>
    <col min="10241" max="10492" width="11.42578125" style="15"/>
    <col min="10493" max="10493" width="7.28515625" style="15" customWidth="1"/>
    <col min="10494" max="10494" width="66" style="15" customWidth="1"/>
    <col min="10495" max="10495" width="31.7109375" style="15" customWidth="1"/>
    <col min="10496" max="10496" width="25.42578125" style="15" customWidth="1"/>
    <col min="10497" max="10748" width="11.42578125" style="15"/>
    <col min="10749" max="10749" width="7.28515625" style="15" customWidth="1"/>
    <col min="10750" max="10750" width="66" style="15" customWidth="1"/>
    <col min="10751" max="10751" width="31.7109375" style="15" customWidth="1"/>
    <col min="10752" max="10752" width="25.42578125" style="15" customWidth="1"/>
    <col min="10753" max="11004" width="11.42578125" style="15"/>
    <col min="11005" max="11005" width="7.28515625" style="15" customWidth="1"/>
    <col min="11006" max="11006" width="66" style="15" customWidth="1"/>
    <col min="11007" max="11007" width="31.7109375" style="15" customWidth="1"/>
    <col min="11008" max="11008" width="25.42578125" style="15" customWidth="1"/>
    <col min="11009" max="11260" width="11.42578125" style="15"/>
    <col min="11261" max="11261" width="7.28515625" style="15" customWidth="1"/>
    <col min="11262" max="11262" width="66" style="15" customWidth="1"/>
    <col min="11263" max="11263" width="31.7109375" style="15" customWidth="1"/>
    <col min="11264" max="11264" width="25.42578125" style="15" customWidth="1"/>
    <col min="11265" max="11516" width="11.42578125" style="15"/>
    <col min="11517" max="11517" width="7.28515625" style="15" customWidth="1"/>
    <col min="11518" max="11518" width="66" style="15" customWidth="1"/>
    <col min="11519" max="11519" width="31.7109375" style="15" customWidth="1"/>
    <col min="11520" max="11520" width="25.42578125" style="15" customWidth="1"/>
    <col min="11521" max="11772" width="11.42578125" style="15"/>
    <col min="11773" max="11773" width="7.28515625" style="15" customWidth="1"/>
    <col min="11774" max="11774" width="66" style="15" customWidth="1"/>
    <col min="11775" max="11775" width="31.7109375" style="15" customWidth="1"/>
    <col min="11776" max="11776" width="25.42578125" style="15" customWidth="1"/>
    <col min="11777" max="12028" width="11.42578125" style="15"/>
    <col min="12029" max="12029" width="7.28515625" style="15" customWidth="1"/>
    <col min="12030" max="12030" width="66" style="15" customWidth="1"/>
    <col min="12031" max="12031" width="31.7109375" style="15" customWidth="1"/>
    <col min="12032" max="12032" width="25.42578125" style="15" customWidth="1"/>
    <col min="12033" max="12284" width="11.42578125" style="15"/>
    <col min="12285" max="12285" width="7.28515625" style="15" customWidth="1"/>
    <col min="12286" max="12286" width="66" style="15" customWidth="1"/>
    <col min="12287" max="12287" width="31.7109375" style="15" customWidth="1"/>
    <col min="12288" max="12288" width="25.42578125" style="15" customWidth="1"/>
    <col min="12289" max="12540" width="11.42578125" style="15"/>
    <col min="12541" max="12541" width="7.28515625" style="15" customWidth="1"/>
    <col min="12542" max="12542" width="66" style="15" customWidth="1"/>
    <col min="12543" max="12543" width="31.7109375" style="15" customWidth="1"/>
    <col min="12544" max="12544" width="25.42578125" style="15" customWidth="1"/>
    <col min="12545" max="12796" width="11.42578125" style="15"/>
    <col min="12797" max="12797" width="7.28515625" style="15" customWidth="1"/>
    <col min="12798" max="12798" width="66" style="15" customWidth="1"/>
    <col min="12799" max="12799" width="31.7109375" style="15" customWidth="1"/>
    <col min="12800" max="12800" width="25.42578125" style="15" customWidth="1"/>
    <col min="12801" max="13052" width="11.42578125" style="15"/>
    <col min="13053" max="13053" width="7.28515625" style="15" customWidth="1"/>
    <col min="13054" max="13054" width="66" style="15" customWidth="1"/>
    <col min="13055" max="13055" width="31.7109375" style="15" customWidth="1"/>
    <col min="13056" max="13056" width="25.42578125" style="15" customWidth="1"/>
    <col min="13057" max="13308" width="11.42578125" style="15"/>
    <col min="13309" max="13309" width="7.28515625" style="15" customWidth="1"/>
    <col min="13310" max="13310" width="66" style="15" customWidth="1"/>
    <col min="13311" max="13311" width="31.7109375" style="15" customWidth="1"/>
    <col min="13312" max="13312" width="25.42578125" style="15" customWidth="1"/>
    <col min="13313" max="13564" width="11.42578125" style="15"/>
    <col min="13565" max="13565" width="7.28515625" style="15" customWidth="1"/>
    <col min="13566" max="13566" width="66" style="15" customWidth="1"/>
    <col min="13567" max="13567" width="31.7109375" style="15" customWidth="1"/>
    <col min="13568" max="13568" width="25.42578125" style="15" customWidth="1"/>
    <col min="13569" max="13820" width="11.42578125" style="15"/>
    <col min="13821" max="13821" width="7.28515625" style="15" customWidth="1"/>
    <col min="13822" max="13822" width="66" style="15" customWidth="1"/>
    <col min="13823" max="13823" width="31.7109375" style="15" customWidth="1"/>
    <col min="13824" max="13824" width="25.42578125" style="15" customWidth="1"/>
    <col min="13825" max="14076" width="11.42578125" style="15"/>
    <col min="14077" max="14077" width="7.28515625" style="15" customWidth="1"/>
    <col min="14078" max="14078" width="66" style="15" customWidth="1"/>
    <col min="14079" max="14079" width="31.7109375" style="15" customWidth="1"/>
    <col min="14080" max="14080" width="25.42578125" style="15" customWidth="1"/>
    <col min="14081" max="14332" width="11.42578125" style="15"/>
    <col min="14333" max="14333" width="7.28515625" style="15" customWidth="1"/>
    <col min="14334" max="14334" width="66" style="15" customWidth="1"/>
    <col min="14335" max="14335" width="31.7109375" style="15" customWidth="1"/>
    <col min="14336" max="14336" width="25.42578125" style="15" customWidth="1"/>
    <col min="14337" max="14588" width="11.42578125" style="15"/>
    <col min="14589" max="14589" width="7.28515625" style="15" customWidth="1"/>
    <col min="14590" max="14590" width="66" style="15" customWidth="1"/>
    <col min="14591" max="14591" width="31.7109375" style="15" customWidth="1"/>
    <col min="14592" max="14592" width="25.42578125" style="15" customWidth="1"/>
    <col min="14593" max="14844" width="11.42578125" style="15"/>
    <col min="14845" max="14845" width="7.28515625" style="15" customWidth="1"/>
    <col min="14846" max="14846" width="66" style="15" customWidth="1"/>
    <col min="14847" max="14847" width="31.7109375" style="15" customWidth="1"/>
    <col min="14848" max="14848" width="25.42578125" style="15" customWidth="1"/>
    <col min="14849" max="15100" width="11.42578125" style="15"/>
    <col min="15101" max="15101" width="7.28515625" style="15" customWidth="1"/>
    <col min="15102" max="15102" width="66" style="15" customWidth="1"/>
    <col min="15103" max="15103" width="31.7109375" style="15" customWidth="1"/>
    <col min="15104" max="15104" width="25.42578125" style="15" customWidth="1"/>
    <col min="15105" max="15356" width="11.42578125" style="15"/>
    <col min="15357" max="15357" width="7.28515625" style="15" customWidth="1"/>
    <col min="15358" max="15358" width="66" style="15" customWidth="1"/>
    <col min="15359" max="15359" width="31.7109375" style="15" customWidth="1"/>
    <col min="15360" max="15360" width="25.42578125" style="15" customWidth="1"/>
    <col min="15361" max="15612" width="11.42578125" style="15"/>
    <col min="15613" max="15613" width="7.28515625" style="15" customWidth="1"/>
    <col min="15614" max="15614" width="66" style="15" customWidth="1"/>
    <col min="15615" max="15615" width="31.7109375" style="15" customWidth="1"/>
    <col min="15616" max="15616" width="25.42578125" style="15" customWidth="1"/>
    <col min="15617" max="15868" width="11.42578125" style="15"/>
    <col min="15869" max="15869" width="7.28515625" style="15" customWidth="1"/>
    <col min="15870" max="15870" width="66" style="15" customWidth="1"/>
    <col min="15871" max="15871" width="31.7109375" style="15" customWidth="1"/>
    <col min="15872" max="15872" width="25.42578125" style="15" customWidth="1"/>
    <col min="15873" max="16124" width="11.42578125" style="15"/>
    <col min="16125" max="16125" width="7.28515625" style="15" customWidth="1"/>
    <col min="16126" max="16126" width="66" style="15" customWidth="1"/>
    <col min="16127" max="16127" width="31.7109375" style="15" customWidth="1"/>
    <col min="16128" max="16128" width="25.42578125" style="15" customWidth="1"/>
    <col min="16129" max="16384" width="11.42578125" style="15"/>
  </cols>
  <sheetData>
    <row r="1" spans="1:50" s="53" customFormat="1" ht="36" customHeight="1" x14ac:dyDescent="0.25">
      <c r="A1" s="1144"/>
      <c r="B1" s="1140" t="s">
        <v>11</v>
      </c>
      <c r="C1" s="1140"/>
      <c r="D1" s="1140"/>
      <c r="E1" s="1140"/>
      <c r="F1" s="1141"/>
      <c r="I1" s="52"/>
      <c r="J1" s="52"/>
      <c r="K1" s="52"/>
    </row>
    <row r="2" spans="1:50" s="53" customFormat="1" ht="36" customHeight="1" x14ac:dyDescent="0.25">
      <c r="A2" s="1145"/>
      <c r="B2" s="1140" t="s">
        <v>1</v>
      </c>
      <c r="C2" s="1140"/>
      <c r="D2" s="1140"/>
      <c r="E2" s="1140"/>
      <c r="F2" s="1142"/>
      <c r="I2" s="52"/>
      <c r="J2" s="52"/>
      <c r="K2" s="52"/>
    </row>
    <row r="3" spans="1:50" s="53" customFormat="1" ht="36" customHeight="1" x14ac:dyDescent="0.25">
      <c r="A3" s="1146"/>
      <c r="B3" s="1140" t="s">
        <v>2</v>
      </c>
      <c r="C3" s="1140"/>
      <c r="D3" s="1147" t="s">
        <v>143</v>
      </c>
      <c r="E3" s="1148"/>
      <c r="F3" s="1143"/>
      <c r="I3" s="52"/>
      <c r="J3" s="52"/>
      <c r="K3" s="52"/>
    </row>
    <row r="6" spans="1:50" s="2"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2"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53" customFormat="1" ht="17.25" customHeight="1" x14ac:dyDescent="0.25">
      <c r="A8" s="1274" t="s">
        <v>12</v>
      </c>
      <c r="B8" s="1275"/>
      <c r="C8" s="1276" t="s">
        <v>154</v>
      </c>
      <c r="D8" s="1277"/>
      <c r="E8" s="1277"/>
      <c r="F8" s="1278"/>
      <c r="G8" s="36"/>
      <c r="H8" s="36"/>
      <c r="I8" s="54"/>
      <c r="J8" s="54"/>
      <c r="K8" s="54"/>
      <c r="L8" s="36"/>
      <c r="M8" s="36"/>
    </row>
    <row r="9" spans="1:50" s="53" customFormat="1" ht="18" customHeight="1" x14ac:dyDescent="0.25">
      <c r="A9" s="1274" t="s">
        <v>142</v>
      </c>
      <c r="B9" s="1275"/>
      <c r="C9" s="1279" t="s">
        <v>155</v>
      </c>
      <c r="D9" s="1279"/>
      <c r="E9" s="1279"/>
      <c r="F9" s="1279"/>
      <c r="G9" s="36"/>
      <c r="H9" s="36"/>
      <c r="I9" s="54"/>
      <c r="J9" s="54"/>
      <c r="K9" s="54"/>
      <c r="L9" s="36"/>
      <c r="M9" s="36"/>
    </row>
    <row r="10" spans="1:50" s="53" customFormat="1" ht="15" customHeight="1" x14ac:dyDescent="0.25">
      <c r="A10" s="1280" t="s">
        <v>13</v>
      </c>
      <c r="B10" s="1281"/>
      <c r="C10" s="1282" t="s">
        <v>156</v>
      </c>
      <c r="D10" s="1283"/>
      <c r="E10" s="1283"/>
      <c r="F10" s="1284"/>
      <c r="G10" s="36"/>
      <c r="H10" s="36"/>
      <c r="I10" s="54"/>
      <c r="J10" s="54"/>
      <c r="K10" s="54"/>
      <c r="L10" s="36"/>
      <c r="M10" s="36"/>
    </row>
    <row r="11" spans="1:50" s="53" customFormat="1" ht="117" customHeight="1" x14ac:dyDescent="0.25">
      <c r="A11" s="1280" t="s">
        <v>144</v>
      </c>
      <c r="B11" s="1281"/>
      <c r="C11" s="1290" t="s">
        <v>268</v>
      </c>
      <c r="D11" s="1290"/>
      <c r="E11" s="1290"/>
      <c r="F11" s="1290"/>
      <c r="G11" s="36"/>
      <c r="H11" s="36"/>
      <c r="I11" s="54"/>
      <c r="J11" s="54"/>
      <c r="K11" s="54"/>
      <c r="L11" s="36"/>
      <c r="M11" s="36"/>
    </row>
    <row r="12" spans="1:50" s="53" customFormat="1" ht="41.25" customHeight="1" x14ac:dyDescent="0.25">
      <c r="A12" s="1274" t="s">
        <v>14</v>
      </c>
      <c r="B12" s="1275"/>
      <c r="C12" s="1279" t="s">
        <v>157</v>
      </c>
      <c r="D12" s="1279"/>
      <c r="E12" s="1279"/>
      <c r="F12" s="1279"/>
      <c r="G12" s="36"/>
      <c r="H12" s="36"/>
      <c r="I12" s="54"/>
      <c r="J12" s="54"/>
      <c r="K12" s="54"/>
      <c r="L12" s="36"/>
    </row>
    <row r="13" spans="1:50" s="53" customFormat="1" ht="33" customHeight="1" x14ac:dyDescent="0.25">
      <c r="A13" s="1280" t="s">
        <v>15</v>
      </c>
      <c r="B13" s="1281"/>
      <c r="C13" s="1279" t="s">
        <v>158</v>
      </c>
      <c r="D13" s="1279"/>
      <c r="E13" s="1279"/>
      <c r="F13" s="1279"/>
      <c r="G13" s="36"/>
      <c r="H13" s="36"/>
      <c r="I13" s="54"/>
      <c r="J13" s="54"/>
      <c r="K13" s="54"/>
      <c r="L13" s="36"/>
      <c r="M13" s="36"/>
    </row>
    <row r="14" spans="1:50" s="53" customFormat="1" ht="20.25" customHeight="1" x14ac:dyDescent="0.25">
      <c r="A14" s="1280" t="s">
        <v>145</v>
      </c>
      <c r="B14" s="1281"/>
      <c r="C14" s="1279" t="s">
        <v>662</v>
      </c>
      <c r="D14" s="1279"/>
      <c r="E14" s="1279"/>
      <c r="F14" s="1279"/>
      <c r="G14" s="36"/>
      <c r="H14" s="36"/>
      <c r="I14" s="54"/>
      <c r="J14" s="54"/>
      <c r="K14" s="54"/>
      <c r="L14" s="36"/>
      <c r="M14" s="36"/>
    </row>
    <row r="15" spans="1:50" s="53" customFormat="1" ht="20.25" customHeight="1" x14ac:dyDescent="0.25">
      <c r="A15" s="1274" t="s">
        <v>16</v>
      </c>
      <c r="B15" s="1275"/>
      <c r="C15" s="1279" t="s">
        <v>160</v>
      </c>
      <c r="D15" s="1279"/>
      <c r="E15" s="1279"/>
      <c r="F15" s="1279"/>
      <c r="G15" s="36"/>
      <c r="H15" s="36"/>
      <c r="I15" s="54"/>
      <c r="J15" s="54"/>
      <c r="K15" s="54"/>
      <c r="L15" s="36"/>
      <c r="M15" s="36"/>
    </row>
    <row r="16" spans="1:50" s="53" customFormat="1" ht="24.75" customHeight="1" x14ac:dyDescent="0.25">
      <c r="A16" s="1285" t="s">
        <v>17</v>
      </c>
      <c r="B16" s="1286"/>
      <c r="C16" s="80" t="s">
        <v>18</v>
      </c>
      <c r="D16" s="1289" t="s">
        <v>660</v>
      </c>
      <c r="E16" s="1289"/>
      <c r="F16" s="1289">
        <v>2024</v>
      </c>
      <c r="G16" s="36"/>
      <c r="H16" s="36"/>
      <c r="I16" s="54"/>
      <c r="J16" s="54"/>
      <c r="K16" s="54"/>
      <c r="L16" s="36"/>
      <c r="M16" s="36"/>
    </row>
    <row r="17" spans="1:17" s="53" customFormat="1" ht="14.25" customHeight="1" x14ac:dyDescent="0.25">
      <c r="A17" s="1287"/>
      <c r="B17" s="1288"/>
      <c r="C17" s="80" t="s">
        <v>19</v>
      </c>
      <c r="D17" s="1289" t="s">
        <v>661</v>
      </c>
      <c r="E17" s="1289"/>
      <c r="F17" s="1289"/>
      <c r="G17" s="36"/>
      <c r="H17" s="36"/>
      <c r="I17" s="54"/>
      <c r="J17" s="54"/>
      <c r="K17" s="54"/>
      <c r="L17" s="36"/>
      <c r="M17" s="36"/>
    </row>
    <row r="18" spans="1:17" ht="15" x14ac:dyDescent="0.2">
      <c r="B18" s="3"/>
      <c r="C18" s="15"/>
      <c r="I18" s="15"/>
      <c r="J18" s="15"/>
      <c r="K18" s="15"/>
    </row>
    <row r="19" spans="1:17" ht="21" customHeight="1" thickBot="1" x14ac:dyDescent="0.3">
      <c r="A19" s="1285" t="s">
        <v>38</v>
      </c>
      <c r="B19" s="1286"/>
      <c r="C19" s="20"/>
      <c r="D19" s="21"/>
      <c r="E19" s="21"/>
      <c r="F19" s="20"/>
      <c r="H19" s="22" t="s">
        <v>21</v>
      </c>
      <c r="I19" s="20"/>
      <c r="J19" s="20"/>
      <c r="K19" s="20"/>
      <c r="L19" s="21"/>
      <c r="M19" s="21"/>
    </row>
    <row r="20" spans="1:17" s="23" customFormat="1" ht="21" customHeight="1" x14ac:dyDescent="0.25">
      <c r="A20" s="57"/>
      <c r="B20" s="838"/>
      <c r="C20" s="1301" t="s">
        <v>39</v>
      </c>
      <c r="D20" s="1302"/>
      <c r="E20" s="1303"/>
      <c r="F20" s="1298" t="s">
        <v>40</v>
      </c>
      <c r="G20" s="1299"/>
      <c r="H20" s="1300"/>
      <c r="I20" s="1301" t="s">
        <v>41</v>
      </c>
      <c r="J20" s="1302"/>
      <c r="K20" s="1302"/>
      <c r="L20" s="1302"/>
      <c r="M20" s="1303"/>
      <c r="N20" s="1296"/>
      <c r="O20" s="1296"/>
      <c r="P20" s="1296"/>
      <c r="Q20" s="1297"/>
    </row>
    <row r="21" spans="1:17" s="24" customFormat="1" ht="151.5" customHeight="1" x14ac:dyDescent="0.25">
      <c r="A21" s="57" t="s">
        <v>42</v>
      </c>
      <c r="B21" s="839" t="s">
        <v>24</v>
      </c>
      <c r="C21" s="842" t="s">
        <v>43</v>
      </c>
      <c r="D21" s="44" t="s">
        <v>44</v>
      </c>
      <c r="E21" s="843" t="s">
        <v>45</v>
      </c>
      <c r="F21" s="833" t="s">
        <v>46</v>
      </c>
      <c r="G21" s="89" t="s">
        <v>47</v>
      </c>
      <c r="H21" s="834" t="s">
        <v>45</v>
      </c>
      <c r="I21" s="842" t="s">
        <v>43</v>
      </c>
      <c r="J21" s="44" t="s">
        <v>48</v>
      </c>
      <c r="K21" s="44" t="s">
        <v>49</v>
      </c>
      <c r="L21" s="44" t="s">
        <v>44</v>
      </c>
      <c r="M21" s="843" t="s">
        <v>45</v>
      </c>
      <c r="N21" s="847" t="s">
        <v>147</v>
      </c>
      <c r="O21" s="45" t="s">
        <v>50</v>
      </c>
      <c r="P21" s="45" t="s">
        <v>51</v>
      </c>
      <c r="Q21" s="46" t="s">
        <v>148</v>
      </c>
    </row>
    <row r="22" spans="1:17" s="38" customFormat="1" ht="119.25" customHeight="1" x14ac:dyDescent="0.25">
      <c r="A22" s="39">
        <v>1</v>
      </c>
      <c r="B22" s="840" t="s">
        <v>161</v>
      </c>
      <c r="C22" s="844">
        <f>+'1.PROGRAMACION CUATRIENIO'!J20</f>
        <v>3644178877</v>
      </c>
      <c r="D22" s="844">
        <v>1606249957</v>
      </c>
      <c r="E22" s="934">
        <f>D22/C22</f>
        <v>0.44077143609435393</v>
      </c>
      <c r="F22" s="835">
        <v>5400</v>
      </c>
      <c r="G22" s="50">
        <f>+'1.PROGRAMACION CUATRIENIO'!H20</f>
        <v>549</v>
      </c>
      <c r="H22" s="836">
        <f>G22/F22</f>
        <v>0.10166666666666667</v>
      </c>
      <c r="I22" s="848">
        <v>0</v>
      </c>
      <c r="J22" s="64">
        <v>0</v>
      </c>
      <c r="K22" s="64">
        <v>0</v>
      </c>
      <c r="L22" s="64">
        <v>0</v>
      </c>
      <c r="M22" s="836" t="e">
        <f>L22/K22</f>
        <v>#DIV/0!</v>
      </c>
      <c r="N22" s="1014" t="s">
        <v>665</v>
      </c>
      <c r="O22" s="1013" t="s">
        <v>621</v>
      </c>
      <c r="P22" s="1013" t="s">
        <v>617</v>
      </c>
      <c r="Q22" s="1015" t="s">
        <v>623</v>
      </c>
    </row>
    <row r="23" spans="1:17" s="36" customFormat="1" ht="78.75" x14ac:dyDescent="0.25">
      <c r="A23" s="39">
        <v>2</v>
      </c>
      <c r="B23" s="840" t="s">
        <v>162</v>
      </c>
      <c r="C23" s="844">
        <f>+'1.PROGRAMACION CUATRIENIO'!J25</f>
        <v>303330157</v>
      </c>
      <c r="D23" s="844">
        <v>203678137</v>
      </c>
      <c r="E23" s="934">
        <f t="shared" ref="E23:E26" si="0">D23/C23</f>
        <v>0.67147341700020946</v>
      </c>
      <c r="F23" s="835">
        <v>600</v>
      </c>
      <c r="G23" s="50">
        <f>+'1.PROGRAMACION CUATRIENIO'!H25</f>
        <v>2</v>
      </c>
      <c r="H23" s="836">
        <f t="shared" ref="H23:H26" si="1">G23/F23</f>
        <v>3.3333333333333335E-3</v>
      </c>
      <c r="I23" s="848">
        <v>0</v>
      </c>
      <c r="J23" s="64">
        <v>0</v>
      </c>
      <c r="K23" s="64">
        <f t="shared" ref="K23:K26" si="2">I23-J23</f>
        <v>0</v>
      </c>
      <c r="L23" s="64">
        <v>0</v>
      </c>
      <c r="M23" s="836" t="e">
        <f t="shared" ref="M23:M26" si="3">L23/K23</f>
        <v>#DIV/0!</v>
      </c>
      <c r="N23" s="1014" t="s">
        <v>632</v>
      </c>
      <c r="O23" s="1013" t="s">
        <v>621</v>
      </c>
      <c r="P23" s="1013" t="s">
        <v>617</v>
      </c>
      <c r="Q23" s="1015" t="s">
        <v>624</v>
      </c>
    </row>
    <row r="24" spans="1:17" s="36" customFormat="1" ht="63" x14ac:dyDescent="0.25">
      <c r="A24" s="34">
        <v>3</v>
      </c>
      <c r="B24" s="841" t="s">
        <v>163</v>
      </c>
      <c r="C24" s="844">
        <f>+'1.PROGRAMACION CUATRIENIO'!J30</f>
        <v>1255900101</v>
      </c>
      <c r="D24" s="844">
        <v>639724586</v>
      </c>
      <c r="E24" s="934">
        <f t="shared" si="0"/>
        <v>0.50937537586837089</v>
      </c>
      <c r="F24" s="835">
        <v>4000</v>
      </c>
      <c r="G24" s="50">
        <v>433</v>
      </c>
      <c r="H24" s="836">
        <f t="shared" si="1"/>
        <v>0.10825</v>
      </c>
      <c r="I24" s="848">
        <v>0</v>
      </c>
      <c r="J24" s="64">
        <v>0</v>
      </c>
      <c r="K24" s="64">
        <f t="shared" si="2"/>
        <v>0</v>
      </c>
      <c r="L24" s="64">
        <v>0</v>
      </c>
      <c r="M24" s="836" t="e">
        <f t="shared" si="3"/>
        <v>#DIV/0!</v>
      </c>
      <c r="N24" s="1014" t="s">
        <v>666</v>
      </c>
      <c r="O24" s="1016" t="s">
        <v>582</v>
      </c>
      <c r="P24" s="1016" t="s">
        <v>582</v>
      </c>
      <c r="Q24" s="1015" t="s">
        <v>624</v>
      </c>
    </row>
    <row r="25" spans="1:17" s="36" customFormat="1" ht="94.5" x14ac:dyDescent="0.25">
      <c r="A25" s="34">
        <v>4</v>
      </c>
      <c r="B25" s="841" t="s">
        <v>165</v>
      </c>
      <c r="C25" s="844">
        <f>+'1.PROGRAMACION CUATRIENIO'!J35</f>
        <v>4836214729</v>
      </c>
      <c r="D25" s="844">
        <v>505912315</v>
      </c>
      <c r="E25" s="934">
        <f t="shared" si="0"/>
        <v>0.1046091506165627</v>
      </c>
      <c r="F25" s="835">
        <v>20000</v>
      </c>
      <c r="G25" s="50">
        <v>286</v>
      </c>
      <c r="H25" s="836">
        <f t="shared" si="1"/>
        <v>1.43E-2</v>
      </c>
      <c r="I25" s="848">
        <v>0</v>
      </c>
      <c r="J25" s="64">
        <v>0</v>
      </c>
      <c r="K25" s="64">
        <f t="shared" si="2"/>
        <v>0</v>
      </c>
      <c r="L25" s="64">
        <v>0</v>
      </c>
      <c r="M25" s="836" t="e">
        <f t="shared" si="3"/>
        <v>#DIV/0!</v>
      </c>
      <c r="N25" s="1014" t="s">
        <v>633</v>
      </c>
      <c r="O25" s="1013" t="s">
        <v>622</v>
      </c>
      <c r="P25" s="1013" t="s">
        <v>617</v>
      </c>
      <c r="Q25" s="1015" t="s">
        <v>618</v>
      </c>
    </row>
    <row r="26" spans="1:17" s="36" customFormat="1" ht="191.25" x14ac:dyDescent="0.25">
      <c r="A26" s="39">
        <v>5</v>
      </c>
      <c r="B26" s="840" t="s">
        <v>166</v>
      </c>
      <c r="C26" s="844">
        <f>+'1.PROGRAMACION CUATRIENIO'!J40</f>
        <v>140968422</v>
      </c>
      <c r="D26" s="844">
        <v>20662175</v>
      </c>
      <c r="E26" s="934">
        <f t="shared" si="0"/>
        <v>0.14657307435845454</v>
      </c>
      <c r="F26" s="837">
        <v>0.2</v>
      </c>
      <c r="G26" s="1021">
        <f>+'1.PROGRAMACION CUATRIENIO'!H40</f>
        <v>3.3000000000000002E-2</v>
      </c>
      <c r="H26" s="836">
        <f t="shared" si="1"/>
        <v>0.16500000000000001</v>
      </c>
      <c r="I26" s="848">
        <v>0</v>
      </c>
      <c r="J26" s="64">
        <v>0</v>
      </c>
      <c r="K26" s="64">
        <f t="shared" si="2"/>
        <v>0</v>
      </c>
      <c r="L26" s="64">
        <v>0</v>
      </c>
      <c r="M26" s="836" t="e">
        <f t="shared" si="3"/>
        <v>#DIV/0!</v>
      </c>
      <c r="N26" s="1014" t="s">
        <v>634</v>
      </c>
      <c r="O26" s="1016" t="s">
        <v>582</v>
      </c>
      <c r="P26" s="1016" t="s">
        <v>582</v>
      </c>
      <c r="Q26" s="1015" t="s">
        <v>620</v>
      </c>
    </row>
    <row r="27" spans="1:17" ht="41.25" customHeight="1" thickBot="1" x14ac:dyDescent="0.25">
      <c r="A27" s="1294" t="s">
        <v>52</v>
      </c>
      <c r="B27" s="1295"/>
      <c r="C27" s="845">
        <f>SUM(C22:C26)</f>
        <v>10180592286</v>
      </c>
      <c r="D27" s="846">
        <f>SUM(D22:D26)</f>
        <v>2976227170</v>
      </c>
      <c r="E27" s="935">
        <f>+D27/C27</f>
        <v>0.29234322389010758</v>
      </c>
      <c r="F27" s="1291"/>
      <c r="G27" s="1292"/>
      <c r="H27" s="1293"/>
      <c r="I27" s="845">
        <f>SUM(I22:I26)</f>
        <v>0</v>
      </c>
      <c r="J27" s="846">
        <f>SUM(J22:J26)</f>
        <v>0</v>
      </c>
      <c r="K27" s="846">
        <f>SUM(K22:K26)</f>
        <v>0</v>
      </c>
      <c r="L27" s="846">
        <f>SUM(L22:L26)</f>
        <v>0</v>
      </c>
      <c r="M27" s="849" t="e">
        <f t="shared" ref="M27" si="4">+L27/I27</f>
        <v>#DIV/0!</v>
      </c>
      <c r="N27" s="42"/>
      <c r="O27" s="41"/>
      <c r="P27" s="41"/>
      <c r="Q27" s="43"/>
    </row>
    <row r="28" spans="1:17" x14ac:dyDescent="0.2">
      <c r="C28" s="37" t="e">
        <f>SUM(#REF!)</f>
        <v>#REF!</v>
      </c>
      <c r="D28" s="37"/>
      <c r="I28" s="37" t="e">
        <f>SUM(#REF!)</f>
        <v>#REF!</v>
      </c>
      <c r="J28" s="37"/>
      <c r="K28" s="37"/>
      <c r="L28" s="37"/>
    </row>
    <row r="30" spans="1:17" x14ac:dyDescent="0.2">
      <c r="I30" s="60"/>
      <c r="J30" s="60"/>
      <c r="K30" s="60"/>
      <c r="L30" s="62"/>
    </row>
    <row r="31" spans="1:17" x14ac:dyDescent="0.2">
      <c r="C31" s="15"/>
      <c r="D31" s="15"/>
      <c r="E31" s="15"/>
      <c r="F31" s="19"/>
      <c r="G31" s="63"/>
      <c r="H31" s="19"/>
      <c r="I31" s="15"/>
      <c r="J31" s="15"/>
      <c r="K31" s="15"/>
      <c r="L31" s="15"/>
      <c r="M31" s="15"/>
    </row>
    <row r="32" spans="1:17" ht="15" x14ac:dyDescent="0.2">
      <c r="C32" s="15"/>
      <c r="D32" s="15"/>
      <c r="E32" s="15"/>
      <c r="F32" s="75"/>
      <c r="G32" s="76"/>
      <c r="H32" s="19"/>
      <c r="I32" s="15"/>
      <c r="J32" s="15"/>
      <c r="K32" s="15"/>
      <c r="L32" s="15"/>
      <c r="M32" s="15"/>
    </row>
    <row r="33" spans="3:13" ht="15" x14ac:dyDescent="0.2">
      <c r="C33" s="15"/>
      <c r="D33" s="15"/>
      <c r="E33" s="15"/>
      <c r="F33" s="75"/>
      <c r="G33" s="76"/>
      <c r="H33" s="19"/>
      <c r="I33" s="15"/>
      <c r="J33" s="15"/>
      <c r="K33" s="15"/>
      <c r="L33" s="15"/>
      <c r="M33" s="15"/>
    </row>
    <row r="34" spans="3:13" ht="15" x14ac:dyDescent="0.2">
      <c r="C34" s="15"/>
      <c r="D34" s="15"/>
      <c r="E34" s="15"/>
      <c r="F34" s="75"/>
      <c r="G34" s="76"/>
      <c r="H34" s="19"/>
      <c r="I34" s="15"/>
      <c r="J34" s="15"/>
      <c r="K34" s="15"/>
      <c r="L34" s="15"/>
      <c r="M34" s="15"/>
    </row>
    <row r="35" spans="3:13" ht="15" x14ac:dyDescent="0.2">
      <c r="C35" s="15"/>
      <c r="D35" s="15"/>
      <c r="E35" s="15"/>
      <c r="F35" s="75"/>
      <c r="G35" s="76"/>
      <c r="H35" s="19"/>
      <c r="I35" s="15"/>
      <c r="J35" s="15"/>
      <c r="K35" s="15"/>
      <c r="L35" s="15"/>
      <c r="M35" s="15"/>
    </row>
    <row r="36" spans="3:13" ht="15" x14ac:dyDescent="0.2">
      <c r="C36" s="15"/>
      <c r="D36" s="15"/>
      <c r="E36" s="15"/>
      <c r="F36" s="75"/>
      <c r="G36" s="76"/>
      <c r="H36" s="19"/>
      <c r="I36" s="15"/>
      <c r="J36" s="15"/>
      <c r="K36" s="15"/>
      <c r="L36" s="15"/>
      <c r="M36" s="15"/>
    </row>
    <row r="37" spans="3:13" ht="15" x14ac:dyDescent="0.2">
      <c r="C37" s="15"/>
      <c r="D37" s="15"/>
      <c r="E37" s="15"/>
      <c r="F37" s="75"/>
      <c r="G37" s="76"/>
      <c r="H37" s="19"/>
      <c r="I37" s="15"/>
      <c r="J37" s="15"/>
      <c r="K37" s="15"/>
      <c r="L37" s="15"/>
      <c r="M37" s="15"/>
    </row>
    <row r="38" spans="3:13" ht="15" x14ac:dyDescent="0.2">
      <c r="C38" s="15"/>
      <c r="D38" s="15"/>
      <c r="E38" s="15"/>
      <c r="F38" s="75"/>
      <c r="G38" s="76"/>
      <c r="H38" s="19"/>
      <c r="I38" s="15"/>
      <c r="J38" s="15"/>
      <c r="K38" s="15"/>
      <c r="L38" s="15"/>
      <c r="M38" s="15"/>
    </row>
    <row r="40" spans="3:13" x14ac:dyDescent="0.2">
      <c r="I40" s="77"/>
      <c r="J40" s="77"/>
      <c r="K40" s="77"/>
      <c r="L40" s="77"/>
    </row>
    <row r="41" spans="3:13" x14ac:dyDescent="0.2">
      <c r="I41" s="77"/>
      <c r="J41" s="77"/>
      <c r="K41" s="77"/>
      <c r="L41" s="77"/>
    </row>
    <row r="42" spans="3:13" x14ac:dyDescent="0.2">
      <c r="I42" s="77"/>
      <c r="J42" s="77"/>
      <c r="K42" s="77"/>
      <c r="L42" s="77"/>
    </row>
    <row r="43" spans="3:13" x14ac:dyDescent="0.2">
      <c r="I43" s="77"/>
      <c r="J43" s="77"/>
      <c r="K43" s="77"/>
      <c r="L43" s="77"/>
    </row>
    <row r="44" spans="3:13" x14ac:dyDescent="0.2">
      <c r="I44" s="77"/>
      <c r="J44" s="77"/>
      <c r="K44" s="77"/>
      <c r="L44" s="77"/>
    </row>
    <row r="45" spans="3:13" x14ac:dyDescent="0.2">
      <c r="I45" s="77"/>
      <c r="J45" s="77"/>
      <c r="K45" s="77"/>
      <c r="L45" s="77"/>
    </row>
    <row r="46" spans="3:13" x14ac:dyDescent="0.2">
      <c r="I46" s="77"/>
      <c r="J46" s="77"/>
      <c r="K46" s="77"/>
      <c r="L46" s="77"/>
    </row>
    <row r="47" spans="3:13" x14ac:dyDescent="0.2">
      <c r="I47" s="77"/>
      <c r="J47" s="77"/>
      <c r="K47" s="77"/>
    </row>
    <row r="48" spans="3:13" x14ac:dyDescent="0.2">
      <c r="I48" s="77"/>
      <c r="J48" s="77"/>
      <c r="K48" s="77"/>
    </row>
    <row r="49" spans="9:11" x14ac:dyDescent="0.2">
      <c r="I49" s="77"/>
      <c r="J49" s="77"/>
      <c r="K49" s="77"/>
    </row>
    <row r="50" spans="9:11" x14ac:dyDescent="0.2">
      <c r="I50" s="77"/>
      <c r="J50" s="77"/>
      <c r="K50" s="77"/>
    </row>
    <row r="51" spans="9:11" x14ac:dyDescent="0.2">
      <c r="I51" s="77"/>
      <c r="J51" s="77"/>
      <c r="K51" s="77"/>
    </row>
  </sheetData>
  <sheetProtection algorithmName="SHA-512" hashValue="E9lN5QKFH8OnUtX55mlPNcIWP6J0VwfdHe+hdv05h9HhGf8cRpCjHE6DyF3f56WUfzIyHmD8Z4cuB6z2cvaWEA==" saltValue="B+jrv8DSUaNbPsbxx0J9rg==" spinCount="100000" sheet="1" objects="1" scenarios="1"/>
  <mergeCells count="33">
    <mergeCell ref="F27:H27"/>
    <mergeCell ref="A27:B27"/>
    <mergeCell ref="N20:Q20"/>
    <mergeCell ref="F20:H20"/>
    <mergeCell ref="A19:B19"/>
    <mergeCell ref="C20:E20"/>
    <mergeCell ref="I20:M20"/>
    <mergeCell ref="C14:F14"/>
    <mergeCell ref="D16:E16"/>
    <mergeCell ref="A15:B15"/>
    <mergeCell ref="A16:B17"/>
    <mergeCell ref="C15:F15"/>
    <mergeCell ref="F16:F17"/>
    <mergeCell ref="D17:E17"/>
    <mergeCell ref="A14:B14"/>
    <mergeCell ref="A8:B8"/>
    <mergeCell ref="C8:F8"/>
    <mergeCell ref="A9:B9"/>
    <mergeCell ref="C9:F9"/>
    <mergeCell ref="A10:B10"/>
    <mergeCell ref="C10:F10"/>
    <mergeCell ref="A11:B11"/>
    <mergeCell ref="C11:F11"/>
    <mergeCell ref="A12:B12"/>
    <mergeCell ref="C12:F12"/>
    <mergeCell ref="A13:B13"/>
    <mergeCell ref="C13:F13"/>
    <mergeCell ref="A1:A3"/>
    <mergeCell ref="B1:E1"/>
    <mergeCell ref="F1:F3"/>
    <mergeCell ref="B2:E2"/>
    <mergeCell ref="B3:C3"/>
    <mergeCell ref="D3:E3"/>
  </mergeCells>
  <dataValidations xWindow="57" yWindow="631" count="13">
    <dataValidation allowBlank="1" showInputMessage="1" showErrorMessage="1" prompt="No.  META: Corresponde número de la meta establecida en la ficha EBI." sqref="A20:A21" xr:uid="{00000000-0002-0000-0400-000001000000}"/>
    <dataValidation allowBlank="1" showInputMessage="1" showErrorMessage="1" prompt="DESCRIPCIÓN DE LA META: Transcriba, literalmente, la meta según como se encuentra en Ficha EBI. " sqref="B20:B21" xr:uid="{00000000-0002-0000-0400-000002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3000000}"/>
    <dataValidation allowBlank="1" showInputMessage="1" showErrorMessage="1" prompt="Son los recursos ejecutados o que cuentan con Registro  Presupuestal. Debe coincidir con las Herramientas Financieras y BOGDATA." sqref="L21 D21" xr:uid="{00000000-0002-0000-0400-000004000000}"/>
    <dataValidation allowBlank="1" showInputMessage="1" showErrorMessage="1" prompt="Las celdas de los porcentajes se encuentran formuladas automáticamente, su formula es: (Ejecutado/Programado)*100" sqref="E21 H21 M21" xr:uid="{00000000-0002-0000-0400-000005000000}"/>
    <dataValidation allowBlank="1" showInputMessage="1" showErrorMessage="1" prompt="EJECUTADO: Ingrese el avance de la magnitud al corte de la presentación del reporte._x000a_" sqref="G21" xr:uid="{00000000-0002-0000-0400-000006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9000000}"/>
    <dataValidation allowBlank="1" showInputMessage="1" showErrorMessage="1" prompt="RETRASOS PARA CUMPLIMIENTO META: Mencionar aspectos de la gestión o de la implementación que hayan retrasado el cumplimiento de la meta. " sqref="O21" xr:uid="{00000000-0002-0000-0400-00000A000000}"/>
    <dataValidation allowBlank="1" showInputMessage="1" showErrorMessage="1" prompt="SOLUCIONES A LOS RETRASOS: Mencionar las acciones adelantadas para atenuar el impacto del retraso." sqref="P21" xr:uid="{00000000-0002-0000-0400-00000B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C000000}"/>
    <dataValidation allowBlank="1" showInputMessage="1" showErrorMessage="1" prompt="Ingrese numéricamente la programación a la fecha de reporte. Si se requiere ajuste de la meta se debe solicitar el aval a la OAP de manera oficial." sqref="F21" xr:uid="{00000000-0002-0000-0400-00000D000000}"/>
    <dataValidation allowBlank="1" showInputMessage="1" showErrorMessage="1" prompt="REPORTE CUALITATIVO: de forma sintética se debe colocar la información de avance cualitativo de las diferentes metas." sqref="N20:Q20" xr:uid="{00000000-0002-0000-0400-000000000000}"/>
    <dataValidation type="list" allowBlank="1" showInputMessage="1" showErrorMessage="1" sqref="G6:H6 L16 G9:M9 N6" xr:uid="{00000000-0002-0000-0400-00000E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91"/>
  <sheetViews>
    <sheetView zoomScale="60" zoomScaleNormal="60" workbookViewId="0">
      <selection activeCell="C11" sqref="C11:F11"/>
    </sheetView>
  </sheetViews>
  <sheetFormatPr baseColWidth="10" defaultColWidth="11.42578125" defaultRowHeight="14.25" x14ac:dyDescent="0.25"/>
  <cols>
    <col min="1" max="1" width="27" style="1086" customWidth="1"/>
    <col min="2" max="2" width="28.28515625" style="1086" customWidth="1"/>
    <col min="3" max="3" width="26.28515625" style="1086" customWidth="1"/>
    <col min="4" max="4" width="24.7109375" style="1086" bestFit="1" customWidth="1"/>
    <col min="5" max="5" width="28.7109375" style="1086" customWidth="1"/>
    <col min="6" max="6" width="29.5703125" style="1086" bestFit="1" customWidth="1"/>
    <col min="7" max="7" width="19.28515625" style="1086" customWidth="1"/>
    <col min="8" max="8" width="24.42578125" style="1086" customWidth="1"/>
    <col min="9" max="9" width="20.42578125" style="1086" customWidth="1"/>
    <col min="10" max="10" width="28.140625" style="1086" customWidth="1"/>
    <col min="11" max="11" width="25.7109375" style="1086" customWidth="1"/>
    <col min="12" max="12" width="30.28515625" style="1086" customWidth="1"/>
    <col min="13" max="14" width="20.140625" style="1086" customWidth="1"/>
    <col min="15" max="15" width="20.42578125" style="1086" bestFit="1" customWidth="1"/>
    <col min="16" max="16" width="20" style="1086" customWidth="1"/>
    <col min="17" max="17" width="22.5703125" style="1086" customWidth="1"/>
    <col min="18" max="18" width="24.42578125" style="1086" customWidth="1"/>
    <col min="19" max="16384" width="11.42578125" style="1086"/>
  </cols>
  <sheetData>
    <row r="1" spans="1:21" ht="41.25" customHeight="1" x14ac:dyDescent="0.25">
      <c r="A1" s="1317"/>
      <c r="B1" s="1325" t="s">
        <v>11</v>
      </c>
      <c r="C1" s="1326"/>
      <c r="D1" s="1326"/>
      <c r="E1" s="1326"/>
      <c r="F1" s="1326"/>
      <c r="G1" s="1327"/>
      <c r="H1" s="1317"/>
    </row>
    <row r="2" spans="1:21" ht="41.25" customHeight="1" x14ac:dyDescent="0.25">
      <c r="A2" s="1318"/>
      <c r="B2" s="1325" t="s">
        <v>1</v>
      </c>
      <c r="C2" s="1326"/>
      <c r="D2" s="1326"/>
      <c r="E2" s="1326"/>
      <c r="F2" s="1326"/>
      <c r="G2" s="1327"/>
      <c r="H2" s="1318"/>
    </row>
    <row r="3" spans="1:21" ht="41.25" customHeight="1" x14ac:dyDescent="0.25">
      <c r="A3" s="1319"/>
      <c r="B3" s="1325" t="s">
        <v>2</v>
      </c>
      <c r="C3" s="1326"/>
      <c r="D3" s="1327"/>
      <c r="E3" s="1325" t="s">
        <v>143</v>
      </c>
      <c r="F3" s="1326"/>
      <c r="G3" s="1327"/>
      <c r="H3" s="1319"/>
    </row>
    <row r="4" spans="1:21" ht="15" x14ac:dyDescent="0.25">
      <c r="A4" s="1087"/>
      <c r="B4" s="1087"/>
    </row>
    <row r="5" spans="1:21" ht="15" x14ac:dyDescent="0.25">
      <c r="A5" s="1087"/>
      <c r="B5" s="1087"/>
    </row>
    <row r="7" spans="1:21" ht="24" customHeight="1" x14ac:dyDescent="0.25"/>
    <row r="8" spans="1:21" ht="17.25" customHeight="1" x14ac:dyDescent="0.25">
      <c r="A8" s="1320" t="s">
        <v>12</v>
      </c>
      <c r="B8" s="1321"/>
      <c r="C8" s="1276" t="s">
        <v>154</v>
      </c>
      <c r="D8" s="1277"/>
      <c r="E8" s="1277"/>
      <c r="F8" s="1278"/>
      <c r="G8" s="1088"/>
      <c r="H8" s="1088"/>
      <c r="I8" s="1088"/>
      <c r="J8" s="1088"/>
      <c r="K8" s="1088"/>
      <c r="L8" s="1088"/>
      <c r="M8" s="1088"/>
      <c r="N8" s="1088"/>
      <c r="O8" s="1088"/>
      <c r="P8" s="1088"/>
      <c r="Q8" s="1089"/>
      <c r="R8" s="1089"/>
      <c r="S8" s="1089"/>
      <c r="T8" s="1088"/>
      <c r="U8" s="1088"/>
    </row>
    <row r="9" spans="1:21" ht="18" customHeight="1" x14ac:dyDescent="0.25">
      <c r="A9" s="1320" t="s">
        <v>142</v>
      </c>
      <c r="B9" s="1321"/>
      <c r="C9" s="1331" t="s">
        <v>155</v>
      </c>
      <c r="D9" s="1331"/>
      <c r="E9" s="1331"/>
      <c r="F9" s="1331"/>
      <c r="G9" s="1088"/>
      <c r="H9" s="1088"/>
      <c r="I9" s="1088"/>
      <c r="J9" s="1088"/>
      <c r="K9" s="1088"/>
      <c r="L9" s="1088"/>
      <c r="M9" s="1088"/>
      <c r="N9" s="1088"/>
      <c r="O9" s="1088"/>
      <c r="P9" s="1088"/>
      <c r="Q9" s="1089"/>
      <c r="R9" s="1089"/>
      <c r="S9" s="1089"/>
      <c r="T9" s="1088"/>
      <c r="U9" s="1088"/>
    </row>
    <row r="10" spans="1:21" ht="15" x14ac:dyDescent="0.25">
      <c r="A10" s="1329" t="s">
        <v>13</v>
      </c>
      <c r="B10" s="1330"/>
      <c r="C10" s="1336" t="s">
        <v>156</v>
      </c>
      <c r="D10" s="1337"/>
      <c r="E10" s="1337"/>
      <c r="F10" s="1338"/>
      <c r="G10" s="1088"/>
      <c r="H10" s="1088"/>
      <c r="I10" s="1088"/>
      <c r="J10" s="1088"/>
      <c r="K10" s="1088"/>
      <c r="L10" s="1088"/>
      <c r="M10" s="1088"/>
      <c r="N10" s="1088"/>
      <c r="O10" s="1088"/>
      <c r="P10" s="1088"/>
      <c r="Q10" s="1089"/>
      <c r="R10" s="1089"/>
      <c r="S10" s="1089"/>
      <c r="T10" s="1088"/>
      <c r="U10" s="1088"/>
    </row>
    <row r="11" spans="1:21" ht="125.25" customHeight="1" x14ac:dyDescent="0.25">
      <c r="A11" s="1329" t="s">
        <v>144</v>
      </c>
      <c r="B11" s="1330"/>
      <c r="C11" s="1331" t="s">
        <v>268</v>
      </c>
      <c r="D11" s="1331"/>
      <c r="E11" s="1331"/>
      <c r="F11" s="1331"/>
      <c r="G11" s="1088"/>
      <c r="H11" s="1088"/>
      <c r="I11" s="1088"/>
      <c r="J11" s="1088"/>
      <c r="K11" s="1088"/>
      <c r="L11" s="1088"/>
      <c r="M11" s="1088"/>
      <c r="N11" s="1088"/>
      <c r="O11" s="1088"/>
      <c r="P11" s="1088"/>
      <c r="Q11" s="1089"/>
      <c r="R11" s="1089"/>
      <c r="S11" s="1089"/>
      <c r="T11" s="1088"/>
      <c r="U11" s="1088"/>
    </row>
    <row r="12" spans="1:21" ht="53.25" customHeight="1" x14ac:dyDescent="0.25">
      <c r="A12" s="1320" t="s">
        <v>14</v>
      </c>
      <c r="B12" s="1321"/>
      <c r="C12" s="1331" t="s">
        <v>157</v>
      </c>
      <c r="D12" s="1331"/>
      <c r="E12" s="1331"/>
      <c r="F12" s="1331"/>
      <c r="G12" s="1088"/>
      <c r="H12" s="1088"/>
      <c r="I12" s="1088"/>
      <c r="J12" s="1088"/>
      <c r="K12" s="1088"/>
      <c r="L12" s="1088"/>
      <c r="M12" s="1088"/>
      <c r="N12" s="1088"/>
      <c r="O12" s="1088"/>
      <c r="P12" s="1088"/>
      <c r="Q12" s="1089"/>
      <c r="R12" s="1089"/>
      <c r="S12" s="1089"/>
      <c r="T12" s="1088"/>
    </row>
    <row r="13" spans="1:21" ht="33" customHeight="1" x14ac:dyDescent="0.25">
      <c r="A13" s="1329" t="s">
        <v>15</v>
      </c>
      <c r="B13" s="1330"/>
      <c r="C13" s="1331" t="s">
        <v>158</v>
      </c>
      <c r="D13" s="1331"/>
      <c r="E13" s="1331"/>
      <c r="F13" s="1331"/>
      <c r="G13" s="1088"/>
      <c r="H13" s="1088"/>
      <c r="I13" s="1088"/>
      <c r="J13" s="1088"/>
      <c r="K13" s="1088"/>
      <c r="L13" s="1088"/>
      <c r="M13" s="1088"/>
      <c r="N13" s="1088"/>
      <c r="O13" s="1088"/>
      <c r="P13" s="1088"/>
      <c r="Q13" s="1089"/>
      <c r="R13" s="1089"/>
      <c r="S13" s="1089"/>
      <c r="T13" s="1088"/>
      <c r="U13" s="1088"/>
    </row>
    <row r="14" spans="1:21" ht="44.25" customHeight="1" x14ac:dyDescent="0.25">
      <c r="A14" s="1329" t="s">
        <v>145</v>
      </c>
      <c r="B14" s="1330"/>
      <c r="C14" s="1331" t="s">
        <v>662</v>
      </c>
      <c r="D14" s="1331"/>
      <c r="E14" s="1331"/>
      <c r="F14" s="1331"/>
      <c r="G14" s="1088"/>
      <c r="H14" s="1088"/>
      <c r="I14" s="1088"/>
      <c r="J14" s="1088"/>
      <c r="K14" s="1088"/>
      <c r="L14" s="1088"/>
      <c r="M14" s="1088"/>
      <c r="N14" s="1088"/>
      <c r="O14" s="1088"/>
      <c r="P14" s="1088"/>
      <c r="Q14" s="1089"/>
      <c r="R14" s="1089"/>
      <c r="S14" s="1089"/>
      <c r="T14" s="1088"/>
      <c r="U14" s="1088"/>
    </row>
    <row r="15" spans="1:21" ht="33" customHeight="1" x14ac:dyDescent="0.25">
      <c r="A15" s="1320" t="s">
        <v>16</v>
      </c>
      <c r="B15" s="1321"/>
      <c r="C15" s="1331" t="s">
        <v>663</v>
      </c>
      <c r="D15" s="1331"/>
      <c r="E15" s="1331"/>
      <c r="F15" s="1331"/>
      <c r="G15" s="1088"/>
      <c r="H15" s="1088"/>
      <c r="I15" s="1088"/>
      <c r="J15" s="1088"/>
      <c r="K15" s="1088"/>
      <c r="L15" s="1088"/>
      <c r="M15" s="1088"/>
      <c r="N15" s="1088"/>
      <c r="O15" s="1088"/>
      <c r="P15" s="1088"/>
      <c r="Q15" s="1089"/>
      <c r="R15" s="1089"/>
      <c r="S15" s="1089"/>
      <c r="T15" s="1088"/>
      <c r="U15" s="1088"/>
    </row>
    <row r="16" spans="1:21" ht="24.75" customHeight="1" x14ac:dyDescent="0.25">
      <c r="A16" s="1332" t="s">
        <v>17</v>
      </c>
      <c r="B16" s="1333"/>
      <c r="C16" s="80" t="s">
        <v>18</v>
      </c>
      <c r="D16" s="1289" t="s">
        <v>660</v>
      </c>
      <c r="E16" s="1289"/>
      <c r="F16" s="1289">
        <v>2024</v>
      </c>
      <c r="G16" s="1088"/>
      <c r="H16" s="1088"/>
      <c r="I16" s="1088"/>
      <c r="J16" s="1088"/>
      <c r="K16" s="1088"/>
      <c r="L16" s="1088"/>
      <c r="M16" s="1088"/>
      <c r="N16" s="1088"/>
      <c r="O16" s="1088"/>
      <c r="P16" s="1088"/>
      <c r="Q16" s="1089"/>
      <c r="R16" s="1089"/>
      <c r="S16" s="1089"/>
      <c r="T16" s="1088"/>
      <c r="U16" s="1088"/>
    </row>
    <row r="17" spans="1:21" ht="14.25" customHeight="1" x14ac:dyDescent="0.25">
      <c r="A17" s="1334"/>
      <c r="B17" s="1335"/>
      <c r="C17" s="80" t="s">
        <v>19</v>
      </c>
      <c r="D17" s="1289" t="s">
        <v>661</v>
      </c>
      <c r="E17" s="1289"/>
      <c r="F17" s="1289"/>
      <c r="G17" s="1088"/>
      <c r="H17" s="1088"/>
      <c r="I17" s="1088"/>
      <c r="J17" s="1088"/>
      <c r="K17" s="1088"/>
      <c r="L17" s="1088"/>
      <c r="M17" s="1088"/>
      <c r="N17" s="1088"/>
      <c r="O17" s="1088"/>
      <c r="P17" s="1088"/>
      <c r="Q17" s="1089"/>
      <c r="R17" s="1089"/>
      <c r="S17" s="1089"/>
      <c r="T17" s="1088"/>
      <c r="U17" s="1088"/>
    </row>
    <row r="18" spans="1:21" ht="15.75" x14ac:dyDescent="0.25">
      <c r="A18" s="1090"/>
      <c r="B18" s="1090"/>
      <c r="C18" s="1091"/>
      <c r="E18" s="1092"/>
    </row>
    <row r="19" spans="1:21" ht="15.75" x14ac:dyDescent="0.25">
      <c r="A19" s="1090"/>
      <c r="B19" s="1090"/>
      <c r="C19" s="1093" t="e">
        <f>+C23-D23-E23-#REF!-F23</f>
        <v>#REF!</v>
      </c>
      <c r="E19" s="1094"/>
    </row>
    <row r="20" spans="1:21" s="1097" customFormat="1" ht="15.75" x14ac:dyDescent="0.25">
      <c r="A20" s="1095" t="s">
        <v>53</v>
      </c>
      <c r="B20" s="1095"/>
      <c r="C20" s="1095"/>
      <c r="D20" s="1086"/>
      <c r="E20" s="1095"/>
      <c r="F20" s="1095"/>
      <c r="G20" s="1096"/>
      <c r="H20" s="1095"/>
    </row>
    <row r="21" spans="1:21" s="1097" customFormat="1" ht="35.25" customHeight="1" x14ac:dyDescent="0.25">
      <c r="A21" s="1322" t="s">
        <v>54</v>
      </c>
      <c r="B21" s="1322"/>
      <c r="C21" s="1322"/>
      <c r="D21" s="1322"/>
      <c r="E21" s="1322"/>
      <c r="F21" s="1322"/>
      <c r="G21" s="1322"/>
      <c r="H21" s="1322"/>
    </row>
    <row r="22" spans="1:21" s="1097" customFormat="1" ht="43.5" customHeight="1" x14ac:dyDescent="0.25">
      <c r="A22" s="1098" t="s">
        <v>55</v>
      </c>
      <c r="B22" s="1098" t="s">
        <v>56</v>
      </c>
      <c r="C22" s="1098" t="s">
        <v>57</v>
      </c>
      <c r="D22" s="1098" t="s">
        <v>58</v>
      </c>
      <c r="E22" s="1098" t="s">
        <v>59</v>
      </c>
      <c r="F22" s="1098" t="s">
        <v>60</v>
      </c>
      <c r="G22" s="1323" t="s">
        <v>61</v>
      </c>
      <c r="H22" s="1324"/>
    </row>
    <row r="23" spans="1:21" s="1097" customFormat="1" ht="29.25" customHeight="1" x14ac:dyDescent="0.25">
      <c r="A23" s="1099">
        <v>10180592286</v>
      </c>
      <c r="B23" s="92">
        <v>0</v>
      </c>
      <c r="C23" s="92">
        <f>+A23+B23</f>
        <v>10180592286</v>
      </c>
      <c r="D23" s="92">
        <f>+'2. RESUMEN EJECUTIVO'!D27</f>
        <v>2976227170</v>
      </c>
      <c r="E23" s="92">
        <f>+C253</f>
        <v>6147593904</v>
      </c>
      <c r="F23" s="93">
        <f>+C23-D23-E23</f>
        <v>1056771212</v>
      </c>
      <c r="G23" s="1339" t="str">
        <f>+C262</f>
        <v>SEPTIEMBRE</v>
      </c>
      <c r="H23" s="1340"/>
    </row>
    <row r="24" spans="1:21" s="1097" customFormat="1" ht="21.75" customHeight="1" x14ac:dyDescent="0.25">
      <c r="A24" s="1341" t="s">
        <v>62</v>
      </c>
      <c r="B24" s="1341"/>
      <c r="C24" s="1100"/>
      <c r="D24" s="1100">
        <f>+D23/C23</f>
        <v>0.29234322389010758</v>
      </c>
      <c r="E24" s="1100">
        <f>E23/C23</f>
        <v>0.60385424848551883</v>
      </c>
      <c r="F24" s="1100">
        <f>+F23/C23</f>
        <v>0.10380252762437363</v>
      </c>
      <c r="G24" s="1342" t="e">
        <f>+G23/C23</f>
        <v>#VALUE!</v>
      </c>
      <c r="H24" s="1343"/>
    </row>
    <row r="25" spans="1:21" s="1097" customFormat="1" ht="34.5" customHeight="1" x14ac:dyDescent="0.25">
      <c r="A25" s="1322" t="s">
        <v>63</v>
      </c>
      <c r="B25" s="1322"/>
      <c r="C25" s="1322"/>
      <c r="D25" s="1322"/>
      <c r="E25" s="1322"/>
      <c r="F25" s="1322"/>
      <c r="G25" s="1322"/>
      <c r="H25" s="1322"/>
    </row>
    <row r="26" spans="1:21" s="1097" customFormat="1" ht="43.5" customHeight="1" x14ac:dyDescent="0.25">
      <c r="A26" s="1098" t="s">
        <v>149</v>
      </c>
      <c r="B26" s="1098" t="s">
        <v>150</v>
      </c>
      <c r="C26" s="1098" t="s">
        <v>64</v>
      </c>
      <c r="D26" s="1098" t="s">
        <v>65</v>
      </c>
      <c r="E26" s="1323" t="s">
        <v>66</v>
      </c>
      <c r="F26" s="1328"/>
      <c r="G26" s="1328"/>
      <c r="H26" s="1324"/>
    </row>
    <row r="27" spans="1:21" s="1097" customFormat="1" ht="27" customHeight="1" x14ac:dyDescent="0.25">
      <c r="A27" s="1101" t="s">
        <v>348</v>
      </c>
      <c r="B27" s="1101">
        <v>1103</v>
      </c>
      <c r="C27" s="1102">
        <v>1022365</v>
      </c>
      <c r="D27" s="1103" t="s">
        <v>90</v>
      </c>
      <c r="E27" s="1304" t="s">
        <v>626</v>
      </c>
      <c r="F27" s="1305"/>
      <c r="G27" s="1305"/>
      <c r="H27" s="1306"/>
    </row>
    <row r="28" spans="1:21" s="1097" customFormat="1" ht="43.5" customHeight="1" x14ac:dyDescent="0.25">
      <c r="A28" s="1101" t="s">
        <v>349</v>
      </c>
      <c r="B28" s="1101">
        <v>1011</v>
      </c>
      <c r="C28" s="1102">
        <v>1399915</v>
      </c>
      <c r="D28" s="1103" t="s">
        <v>90</v>
      </c>
      <c r="E28" s="1304" t="s">
        <v>626</v>
      </c>
      <c r="F28" s="1305"/>
      <c r="G28" s="1305"/>
      <c r="H28" s="1306"/>
    </row>
    <row r="29" spans="1:21" s="1097" customFormat="1" ht="43.5" customHeight="1" x14ac:dyDescent="0.25">
      <c r="A29" s="1101" t="s">
        <v>350</v>
      </c>
      <c r="B29" s="1101">
        <v>1024</v>
      </c>
      <c r="C29" s="1102">
        <v>1497819</v>
      </c>
      <c r="D29" s="1103" t="s">
        <v>90</v>
      </c>
      <c r="E29" s="1304" t="s">
        <v>626</v>
      </c>
      <c r="F29" s="1305"/>
      <c r="G29" s="1305"/>
      <c r="H29" s="1306"/>
    </row>
    <row r="30" spans="1:21" s="1097" customFormat="1" ht="43.5" customHeight="1" x14ac:dyDescent="0.25">
      <c r="A30" s="1101" t="s">
        <v>351</v>
      </c>
      <c r="B30" s="1101">
        <v>1013</v>
      </c>
      <c r="C30" s="1102">
        <v>1399915</v>
      </c>
      <c r="D30" s="1103" t="s">
        <v>90</v>
      </c>
      <c r="E30" s="1304" t="s">
        <v>626</v>
      </c>
      <c r="F30" s="1305"/>
      <c r="G30" s="1305"/>
      <c r="H30" s="1306"/>
    </row>
    <row r="31" spans="1:21" s="1097" customFormat="1" ht="43.5" customHeight="1" x14ac:dyDescent="0.25">
      <c r="A31" s="1101" t="s">
        <v>352</v>
      </c>
      <c r="B31" s="1101">
        <v>1014</v>
      </c>
      <c r="C31" s="1102">
        <v>1752707</v>
      </c>
      <c r="D31" s="1103" t="s">
        <v>90</v>
      </c>
      <c r="E31" s="1304" t="s">
        <v>626</v>
      </c>
      <c r="F31" s="1305"/>
      <c r="G31" s="1305"/>
      <c r="H31" s="1306"/>
    </row>
    <row r="32" spans="1:21" s="1097" customFormat="1" ht="43.5" customHeight="1" x14ac:dyDescent="0.25">
      <c r="A32" s="1101" t="s">
        <v>353</v>
      </c>
      <c r="B32" s="1101">
        <v>1015</v>
      </c>
      <c r="C32" s="1102">
        <v>1752707</v>
      </c>
      <c r="D32" s="1103" t="s">
        <v>90</v>
      </c>
      <c r="E32" s="1304" t="s">
        <v>626</v>
      </c>
      <c r="F32" s="1305"/>
      <c r="G32" s="1305"/>
      <c r="H32" s="1306"/>
    </row>
    <row r="33" spans="1:8" s="1097" customFormat="1" ht="43.5" customHeight="1" x14ac:dyDescent="0.25">
      <c r="A33" s="1101" t="s">
        <v>354</v>
      </c>
      <c r="B33" s="1101">
        <v>1016</v>
      </c>
      <c r="C33" s="1102">
        <v>1300323</v>
      </c>
      <c r="D33" s="1103" t="s">
        <v>90</v>
      </c>
      <c r="E33" s="1304" t="s">
        <v>626</v>
      </c>
      <c r="F33" s="1305"/>
      <c r="G33" s="1305"/>
      <c r="H33" s="1306"/>
    </row>
    <row r="34" spans="1:8" s="1097" customFormat="1" ht="43.5" customHeight="1" x14ac:dyDescent="0.25">
      <c r="A34" s="1101" t="s">
        <v>355</v>
      </c>
      <c r="B34" s="1101">
        <v>1017</v>
      </c>
      <c r="C34" s="1102">
        <v>1497819</v>
      </c>
      <c r="D34" s="1103" t="s">
        <v>90</v>
      </c>
      <c r="E34" s="1304" t="s">
        <v>626</v>
      </c>
      <c r="F34" s="1305"/>
      <c r="G34" s="1305"/>
      <c r="H34" s="1306"/>
    </row>
    <row r="35" spans="1:8" s="1097" customFormat="1" ht="43.5" customHeight="1" x14ac:dyDescent="0.25">
      <c r="A35" s="1101" t="s">
        <v>356</v>
      </c>
      <c r="B35" s="1101">
        <v>1018</v>
      </c>
      <c r="C35" s="1102">
        <v>1300323</v>
      </c>
      <c r="D35" s="1103" t="s">
        <v>90</v>
      </c>
      <c r="E35" s="1304" t="s">
        <v>626</v>
      </c>
      <c r="F35" s="1305"/>
      <c r="G35" s="1305"/>
      <c r="H35" s="1306"/>
    </row>
    <row r="36" spans="1:8" s="1097" customFormat="1" ht="43.5" customHeight="1" x14ac:dyDescent="0.25">
      <c r="A36" s="1101" t="s">
        <v>357</v>
      </c>
      <c r="B36" s="1101">
        <v>1020</v>
      </c>
      <c r="C36" s="1102">
        <v>1752707</v>
      </c>
      <c r="D36" s="1103" t="s">
        <v>90</v>
      </c>
      <c r="E36" s="1304" t="s">
        <v>626</v>
      </c>
      <c r="F36" s="1305"/>
      <c r="G36" s="1305"/>
      <c r="H36" s="1306"/>
    </row>
    <row r="37" spans="1:8" s="1097" customFormat="1" ht="43.5" customHeight="1" x14ac:dyDescent="0.25">
      <c r="A37" s="1101" t="s">
        <v>358</v>
      </c>
      <c r="B37" s="1101">
        <v>1021</v>
      </c>
      <c r="C37" s="1102">
        <v>1752707</v>
      </c>
      <c r="D37" s="1103" t="s">
        <v>90</v>
      </c>
      <c r="E37" s="1304" t="s">
        <v>626</v>
      </c>
      <c r="F37" s="1305"/>
      <c r="G37" s="1305"/>
      <c r="H37" s="1306"/>
    </row>
    <row r="38" spans="1:8" s="1097" customFormat="1" ht="43.5" customHeight="1" x14ac:dyDescent="0.25">
      <c r="A38" s="1101" t="s">
        <v>359</v>
      </c>
      <c r="B38" s="1101">
        <v>1022</v>
      </c>
      <c r="C38" s="1102">
        <v>5039032</v>
      </c>
      <c r="D38" s="1103" t="s">
        <v>90</v>
      </c>
      <c r="E38" s="1304" t="s">
        <v>626</v>
      </c>
      <c r="F38" s="1305"/>
      <c r="G38" s="1305"/>
      <c r="H38" s="1306"/>
    </row>
    <row r="39" spans="1:8" s="1097" customFormat="1" ht="43.5" customHeight="1" x14ac:dyDescent="0.25">
      <c r="A39" s="1101" t="s">
        <v>360</v>
      </c>
      <c r="B39" s="1101">
        <v>1023</v>
      </c>
      <c r="C39" s="1102">
        <v>2537627</v>
      </c>
      <c r="D39" s="1103" t="s">
        <v>90</v>
      </c>
      <c r="E39" s="1304" t="s">
        <v>626</v>
      </c>
      <c r="F39" s="1305"/>
      <c r="G39" s="1305"/>
      <c r="H39" s="1306"/>
    </row>
    <row r="40" spans="1:8" s="1097" customFormat="1" ht="43.5" customHeight="1" x14ac:dyDescent="0.25">
      <c r="A40" s="1101" t="s">
        <v>361</v>
      </c>
      <c r="B40" s="1101">
        <v>1025</v>
      </c>
      <c r="C40" s="1102">
        <v>1752707</v>
      </c>
      <c r="D40" s="1103" t="s">
        <v>90</v>
      </c>
      <c r="E40" s="1304" t="s">
        <v>626</v>
      </c>
      <c r="F40" s="1305"/>
      <c r="G40" s="1305"/>
      <c r="H40" s="1306"/>
    </row>
    <row r="41" spans="1:8" s="1097" customFormat="1" ht="43.5" customHeight="1" x14ac:dyDescent="0.25">
      <c r="A41" s="1101" t="s">
        <v>362</v>
      </c>
      <c r="B41" s="1101">
        <v>1027</v>
      </c>
      <c r="C41" s="1102">
        <v>1022365</v>
      </c>
      <c r="D41" s="1103" t="s">
        <v>90</v>
      </c>
      <c r="E41" s="1304" t="s">
        <v>626</v>
      </c>
      <c r="F41" s="1305"/>
      <c r="G41" s="1305"/>
      <c r="H41" s="1306"/>
    </row>
    <row r="42" spans="1:8" s="1097" customFormat="1" ht="43.5" customHeight="1" x14ac:dyDescent="0.25">
      <c r="A42" s="1101" t="s">
        <v>363</v>
      </c>
      <c r="B42" s="1101">
        <v>1029</v>
      </c>
      <c r="C42" s="1102">
        <v>1125333</v>
      </c>
      <c r="D42" s="1103" t="s">
        <v>90</v>
      </c>
      <c r="E42" s="1304" t="s">
        <v>626</v>
      </c>
      <c r="F42" s="1305"/>
      <c r="G42" s="1305"/>
      <c r="H42" s="1306"/>
    </row>
    <row r="43" spans="1:8" s="1097" customFormat="1" ht="43.5" customHeight="1" x14ac:dyDescent="0.25">
      <c r="A43" s="1101" t="s">
        <v>364</v>
      </c>
      <c r="B43" s="1101">
        <v>1030</v>
      </c>
      <c r="C43" s="1102">
        <v>1940395</v>
      </c>
      <c r="D43" s="1103" t="s">
        <v>90</v>
      </c>
      <c r="E43" s="1304" t="s">
        <v>626</v>
      </c>
      <c r="F43" s="1305"/>
      <c r="G43" s="1305"/>
      <c r="H43" s="1306"/>
    </row>
    <row r="44" spans="1:8" s="1097" customFormat="1" ht="43.5" customHeight="1" x14ac:dyDescent="0.25">
      <c r="A44" s="1101" t="s">
        <v>365</v>
      </c>
      <c r="B44" s="1101">
        <v>1031</v>
      </c>
      <c r="C44" s="1102">
        <v>1022365</v>
      </c>
      <c r="D44" s="1103" t="s">
        <v>90</v>
      </c>
      <c r="E44" s="1304" t="s">
        <v>626</v>
      </c>
      <c r="F44" s="1305"/>
      <c r="G44" s="1305"/>
      <c r="H44" s="1306"/>
    </row>
    <row r="45" spans="1:8" s="1097" customFormat="1" ht="43.5" customHeight="1" x14ac:dyDescent="0.25">
      <c r="A45" s="1101" t="s">
        <v>366</v>
      </c>
      <c r="B45" s="1101">
        <v>1033</v>
      </c>
      <c r="C45" s="1102">
        <v>1125333</v>
      </c>
      <c r="D45" s="1103" t="s">
        <v>90</v>
      </c>
      <c r="E45" s="1304" t="s">
        <v>626</v>
      </c>
      <c r="F45" s="1305"/>
      <c r="G45" s="1305"/>
      <c r="H45" s="1306"/>
    </row>
    <row r="46" spans="1:8" s="1097" customFormat="1" ht="43.5" customHeight="1" x14ac:dyDescent="0.25">
      <c r="A46" s="1101" t="s">
        <v>367</v>
      </c>
      <c r="B46" s="1101">
        <v>1034</v>
      </c>
      <c r="C46" s="1102">
        <v>1022365</v>
      </c>
      <c r="D46" s="1103" t="s">
        <v>90</v>
      </c>
      <c r="E46" s="1304" t="s">
        <v>626</v>
      </c>
      <c r="F46" s="1305"/>
      <c r="G46" s="1305"/>
      <c r="H46" s="1306"/>
    </row>
    <row r="47" spans="1:8" s="1097" customFormat="1" ht="43.5" customHeight="1" x14ac:dyDescent="0.25">
      <c r="A47" s="1101" t="s">
        <v>368</v>
      </c>
      <c r="B47" s="1101">
        <v>1035</v>
      </c>
      <c r="C47" s="1102">
        <v>1125333</v>
      </c>
      <c r="D47" s="1103" t="s">
        <v>90</v>
      </c>
      <c r="E47" s="1304" t="s">
        <v>626</v>
      </c>
      <c r="F47" s="1305"/>
      <c r="G47" s="1305"/>
      <c r="H47" s="1306"/>
    </row>
    <row r="48" spans="1:8" s="1097" customFormat="1" ht="43.5" customHeight="1" x14ac:dyDescent="0.25">
      <c r="A48" s="1101" t="s">
        <v>369</v>
      </c>
      <c r="B48" s="1101">
        <v>1038</v>
      </c>
      <c r="C48" s="1102">
        <v>3432267</v>
      </c>
      <c r="D48" s="1103" t="s">
        <v>90</v>
      </c>
      <c r="E48" s="1304" t="s">
        <v>626</v>
      </c>
      <c r="F48" s="1305"/>
      <c r="G48" s="1305"/>
      <c r="H48" s="1306"/>
    </row>
    <row r="49" spans="1:8" s="1097" customFormat="1" ht="43.5" customHeight="1" x14ac:dyDescent="0.25">
      <c r="A49" s="1101" t="s">
        <v>370</v>
      </c>
      <c r="B49" s="1101">
        <v>1041</v>
      </c>
      <c r="C49" s="1102">
        <v>2203965</v>
      </c>
      <c r="D49" s="1103" t="s">
        <v>90</v>
      </c>
      <c r="E49" s="1304" t="s">
        <v>626</v>
      </c>
      <c r="F49" s="1305"/>
      <c r="G49" s="1305"/>
      <c r="H49" s="1306"/>
    </row>
    <row r="50" spans="1:8" s="1097" customFormat="1" ht="43.5" customHeight="1" x14ac:dyDescent="0.25">
      <c r="A50" s="1101" t="s">
        <v>371</v>
      </c>
      <c r="B50" s="1101">
        <v>1044</v>
      </c>
      <c r="C50" s="1102">
        <v>2479250</v>
      </c>
      <c r="D50" s="1103" t="s">
        <v>90</v>
      </c>
      <c r="E50" s="1304" t="s">
        <v>626</v>
      </c>
      <c r="F50" s="1305"/>
      <c r="G50" s="1305"/>
      <c r="H50" s="1306"/>
    </row>
    <row r="51" spans="1:8" s="1097" customFormat="1" ht="43.5" customHeight="1" x14ac:dyDescent="0.25">
      <c r="A51" s="1101" t="s">
        <v>372</v>
      </c>
      <c r="B51" s="1101">
        <v>1045</v>
      </c>
      <c r="C51" s="1102">
        <v>1399915</v>
      </c>
      <c r="D51" s="1103" t="s">
        <v>90</v>
      </c>
      <c r="E51" s="1304" t="s">
        <v>626</v>
      </c>
      <c r="F51" s="1305"/>
      <c r="G51" s="1305"/>
      <c r="H51" s="1306"/>
    </row>
    <row r="52" spans="1:8" s="1097" customFormat="1" ht="43.5" customHeight="1" x14ac:dyDescent="0.25">
      <c r="A52" s="1101" t="s">
        <v>373</v>
      </c>
      <c r="B52" s="1101">
        <v>1046</v>
      </c>
      <c r="C52" s="1102">
        <v>1399915</v>
      </c>
      <c r="D52" s="1103" t="s">
        <v>90</v>
      </c>
      <c r="E52" s="1304" t="s">
        <v>626</v>
      </c>
      <c r="F52" s="1305"/>
      <c r="G52" s="1305"/>
      <c r="H52" s="1306"/>
    </row>
    <row r="53" spans="1:8" s="1097" customFormat="1" ht="43.5" customHeight="1" x14ac:dyDescent="0.25">
      <c r="A53" s="1101" t="s">
        <v>374</v>
      </c>
      <c r="B53" s="1101">
        <v>1047</v>
      </c>
      <c r="C53" s="1102">
        <v>1399915</v>
      </c>
      <c r="D53" s="1103" t="s">
        <v>90</v>
      </c>
      <c r="E53" s="1304" t="s">
        <v>626</v>
      </c>
      <c r="F53" s="1305"/>
      <c r="G53" s="1305"/>
      <c r="H53" s="1306"/>
    </row>
    <row r="54" spans="1:8" s="1097" customFormat="1" ht="43.5" customHeight="1" x14ac:dyDescent="0.25">
      <c r="A54" s="1101" t="s">
        <v>375</v>
      </c>
      <c r="B54" s="1101">
        <v>1048</v>
      </c>
      <c r="C54" s="1102">
        <v>1399915</v>
      </c>
      <c r="D54" s="1103" t="s">
        <v>90</v>
      </c>
      <c r="E54" s="1304" t="s">
        <v>626</v>
      </c>
      <c r="F54" s="1305"/>
      <c r="G54" s="1305"/>
      <c r="H54" s="1306"/>
    </row>
    <row r="55" spans="1:8" s="1097" customFormat="1" ht="43.5" customHeight="1" x14ac:dyDescent="0.25">
      <c r="A55" s="1101" t="s">
        <v>376</v>
      </c>
      <c r="B55" s="1101">
        <v>1050</v>
      </c>
      <c r="C55" s="1102">
        <v>1399915</v>
      </c>
      <c r="D55" s="1103" t="s">
        <v>90</v>
      </c>
      <c r="E55" s="1304" t="s">
        <v>626</v>
      </c>
      <c r="F55" s="1305"/>
      <c r="G55" s="1305"/>
      <c r="H55" s="1306"/>
    </row>
    <row r="56" spans="1:8" s="1097" customFormat="1" ht="43.5" customHeight="1" x14ac:dyDescent="0.25">
      <c r="A56" s="1101" t="s">
        <v>377</v>
      </c>
      <c r="B56" s="1101">
        <v>1051</v>
      </c>
      <c r="C56" s="1102">
        <v>1399915</v>
      </c>
      <c r="D56" s="1103" t="s">
        <v>90</v>
      </c>
      <c r="E56" s="1304" t="s">
        <v>626</v>
      </c>
      <c r="F56" s="1305"/>
      <c r="G56" s="1305"/>
      <c r="H56" s="1306"/>
    </row>
    <row r="57" spans="1:8" s="1097" customFormat="1" ht="43.5" customHeight="1" x14ac:dyDescent="0.25">
      <c r="A57" s="1101" t="s">
        <v>378</v>
      </c>
      <c r="B57" s="1101">
        <v>1052</v>
      </c>
      <c r="C57" s="1102">
        <v>1399915</v>
      </c>
      <c r="D57" s="1103" t="s">
        <v>90</v>
      </c>
      <c r="E57" s="1304" t="s">
        <v>626</v>
      </c>
      <c r="F57" s="1305"/>
      <c r="G57" s="1305"/>
      <c r="H57" s="1306"/>
    </row>
    <row r="58" spans="1:8" s="1097" customFormat="1" ht="43.5" customHeight="1" x14ac:dyDescent="0.25">
      <c r="A58" s="1101" t="s">
        <v>379</v>
      </c>
      <c r="B58" s="1101">
        <v>1053</v>
      </c>
      <c r="C58" s="1102">
        <v>1399915</v>
      </c>
      <c r="D58" s="1103" t="s">
        <v>90</v>
      </c>
      <c r="E58" s="1304" t="s">
        <v>626</v>
      </c>
      <c r="F58" s="1305"/>
      <c r="G58" s="1305"/>
      <c r="H58" s="1306"/>
    </row>
    <row r="59" spans="1:8" s="1104" customFormat="1" ht="25.5" customHeight="1" x14ac:dyDescent="0.25">
      <c r="A59" s="1101" t="s">
        <v>380</v>
      </c>
      <c r="B59" s="1101">
        <v>1060</v>
      </c>
      <c r="C59" s="1102">
        <v>2537627</v>
      </c>
      <c r="D59" s="1103" t="s">
        <v>90</v>
      </c>
      <c r="E59" s="1304" t="s">
        <v>626</v>
      </c>
      <c r="F59" s="1305"/>
      <c r="G59" s="1305"/>
      <c r="H59" s="1306"/>
    </row>
    <row r="60" spans="1:8" s="1104" customFormat="1" ht="25.5" customHeight="1" x14ac:dyDescent="0.25">
      <c r="A60" s="1101" t="s">
        <v>381</v>
      </c>
      <c r="B60" s="1101">
        <v>1061</v>
      </c>
      <c r="C60" s="1102">
        <v>1955829</v>
      </c>
      <c r="D60" s="1103" t="s">
        <v>90</v>
      </c>
      <c r="E60" s="1304" t="s">
        <v>626</v>
      </c>
      <c r="F60" s="1305"/>
      <c r="G60" s="1305"/>
      <c r="H60" s="1306"/>
    </row>
    <row r="61" spans="1:8" s="1104" customFormat="1" ht="25.5" customHeight="1" x14ac:dyDescent="0.25">
      <c r="A61" s="1101" t="s">
        <v>382</v>
      </c>
      <c r="B61" s="1101">
        <v>1062</v>
      </c>
      <c r="C61" s="1102">
        <v>1955829</v>
      </c>
      <c r="D61" s="1103" t="s">
        <v>90</v>
      </c>
      <c r="E61" s="1304" t="s">
        <v>626</v>
      </c>
      <c r="F61" s="1305"/>
      <c r="G61" s="1305"/>
      <c r="H61" s="1306"/>
    </row>
    <row r="62" spans="1:8" s="1104" customFormat="1" ht="25.5" customHeight="1" x14ac:dyDescent="0.25">
      <c r="A62" s="1101" t="s">
        <v>383</v>
      </c>
      <c r="B62" s="1101">
        <v>1063</v>
      </c>
      <c r="C62" s="1102">
        <v>1955829</v>
      </c>
      <c r="D62" s="1103" t="s">
        <v>90</v>
      </c>
      <c r="E62" s="1304" t="s">
        <v>626</v>
      </c>
      <c r="F62" s="1305"/>
      <c r="G62" s="1305"/>
      <c r="H62" s="1306"/>
    </row>
    <row r="63" spans="1:8" s="1104" customFormat="1" ht="25.5" customHeight="1" x14ac:dyDescent="0.25">
      <c r="A63" s="1101" t="s">
        <v>384</v>
      </c>
      <c r="B63" s="1101">
        <v>1064</v>
      </c>
      <c r="C63" s="1102">
        <v>2537627</v>
      </c>
      <c r="D63" s="1103" t="s">
        <v>90</v>
      </c>
      <c r="E63" s="1304" t="s">
        <v>626</v>
      </c>
      <c r="F63" s="1305"/>
      <c r="G63" s="1305"/>
      <c r="H63" s="1306"/>
    </row>
    <row r="64" spans="1:8" s="1104" customFormat="1" ht="25.5" customHeight="1" x14ac:dyDescent="0.25">
      <c r="A64" s="1101" t="s">
        <v>385</v>
      </c>
      <c r="B64" s="1101">
        <v>1065</v>
      </c>
      <c r="C64" s="1102">
        <v>1955829</v>
      </c>
      <c r="D64" s="1103" t="s">
        <v>90</v>
      </c>
      <c r="E64" s="1304" t="s">
        <v>626</v>
      </c>
      <c r="F64" s="1305"/>
      <c r="G64" s="1305"/>
      <c r="H64" s="1306"/>
    </row>
    <row r="65" spans="1:8" s="1104" customFormat="1" ht="25.5" customHeight="1" x14ac:dyDescent="0.25">
      <c r="A65" s="1101" t="s">
        <v>386</v>
      </c>
      <c r="B65" s="1101">
        <v>1067</v>
      </c>
      <c r="C65" s="1102">
        <v>2537627</v>
      </c>
      <c r="D65" s="1103" t="s">
        <v>90</v>
      </c>
      <c r="E65" s="1304" t="s">
        <v>626</v>
      </c>
      <c r="F65" s="1305"/>
      <c r="G65" s="1305"/>
      <c r="H65" s="1306"/>
    </row>
    <row r="66" spans="1:8" s="1104" customFormat="1" ht="25.5" customHeight="1" x14ac:dyDescent="0.25">
      <c r="A66" s="1101" t="s">
        <v>387</v>
      </c>
      <c r="B66" s="1101">
        <v>1068</v>
      </c>
      <c r="C66" s="1102">
        <v>2537627</v>
      </c>
      <c r="D66" s="1103" t="s">
        <v>90</v>
      </c>
      <c r="E66" s="1304" t="s">
        <v>626</v>
      </c>
      <c r="F66" s="1305"/>
      <c r="G66" s="1305"/>
      <c r="H66" s="1306"/>
    </row>
    <row r="67" spans="1:8" s="1104" customFormat="1" ht="25.5" customHeight="1" x14ac:dyDescent="0.25">
      <c r="A67" s="1101" t="s">
        <v>388</v>
      </c>
      <c r="B67" s="1101">
        <v>1069</v>
      </c>
      <c r="C67" s="1102">
        <v>1955829</v>
      </c>
      <c r="D67" s="1103" t="s">
        <v>90</v>
      </c>
      <c r="E67" s="1304" t="s">
        <v>626</v>
      </c>
      <c r="F67" s="1305"/>
      <c r="G67" s="1305"/>
      <c r="H67" s="1306"/>
    </row>
    <row r="68" spans="1:8" s="1104" customFormat="1" ht="25.5" customHeight="1" x14ac:dyDescent="0.25">
      <c r="A68" s="1101" t="s">
        <v>389</v>
      </c>
      <c r="B68" s="1101">
        <v>1073</v>
      </c>
      <c r="C68" s="1102">
        <v>1955829</v>
      </c>
      <c r="D68" s="1103" t="s">
        <v>90</v>
      </c>
      <c r="E68" s="1304" t="s">
        <v>626</v>
      </c>
      <c r="F68" s="1305"/>
      <c r="G68" s="1305"/>
      <c r="H68" s="1306"/>
    </row>
    <row r="69" spans="1:8" s="1104" customFormat="1" ht="25.5" customHeight="1" x14ac:dyDescent="0.25">
      <c r="A69" s="1101" t="s">
        <v>390</v>
      </c>
      <c r="B69" s="1101">
        <v>1075</v>
      </c>
      <c r="C69" s="1102">
        <v>3370936</v>
      </c>
      <c r="D69" s="1103" t="s">
        <v>90</v>
      </c>
      <c r="E69" s="1304" t="s">
        <v>626</v>
      </c>
      <c r="F69" s="1305"/>
      <c r="G69" s="1305"/>
      <c r="H69" s="1306"/>
    </row>
    <row r="70" spans="1:8" s="1104" customFormat="1" ht="25.5" customHeight="1" x14ac:dyDescent="0.25">
      <c r="A70" s="1101" t="s">
        <v>391</v>
      </c>
      <c r="B70" s="1101">
        <v>1076</v>
      </c>
      <c r="C70" s="1102">
        <v>1752707</v>
      </c>
      <c r="D70" s="1103" t="s">
        <v>90</v>
      </c>
      <c r="E70" s="1304" t="s">
        <v>626</v>
      </c>
      <c r="F70" s="1305"/>
      <c r="G70" s="1305"/>
      <c r="H70" s="1306"/>
    </row>
    <row r="71" spans="1:8" s="1104" customFormat="1" ht="25.5" customHeight="1" x14ac:dyDescent="0.25">
      <c r="A71" s="1101" t="s">
        <v>392</v>
      </c>
      <c r="B71" s="1101">
        <v>1080</v>
      </c>
      <c r="C71" s="1102">
        <v>2203965</v>
      </c>
      <c r="D71" s="1103" t="s">
        <v>90</v>
      </c>
      <c r="E71" s="1304" t="s">
        <v>626</v>
      </c>
      <c r="F71" s="1305"/>
      <c r="G71" s="1305"/>
      <c r="H71" s="1306"/>
    </row>
    <row r="72" spans="1:8" s="1104" customFormat="1" ht="25.5" customHeight="1" x14ac:dyDescent="0.25">
      <c r="A72" s="1101" t="s">
        <v>393</v>
      </c>
      <c r="B72" s="1101">
        <v>1082</v>
      </c>
      <c r="C72" s="1102">
        <v>1955829</v>
      </c>
      <c r="D72" s="1103" t="s">
        <v>90</v>
      </c>
      <c r="E72" s="1304" t="s">
        <v>626</v>
      </c>
      <c r="F72" s="1305"/>
      <c r="G72" s="1305"/>
      <c r="H72" s="1306"/>
    </row>
    <row r="73" spans="1:8" s="1104" customFormat="1" ht="25.5" customHeight="1" x14ac:dyDescent="0.25">
      <c r="A73" s="1101" t="s">
        <v>394</v>
      </c>
      <c r="B73" s="1101">
        <v>1083</v>
      </c>
      <c r="C73" s="1102">
        <v>1955829</v>
      </c>
      <c r="D73" s="1103" t="s">
        <v>90</v>
      </c>
      <c r="E73" s="1304" t="s">
        <v>626</v>
      </c>
      <c r="F73" s="1305"/>
      <c r="G73" s="1305"/>
      <c r="H73" s="1306"/>
    </row>
    <row r="74" spans="1:8" s="1104" customFormat="1" ht="25.5" customHeight="1" x14ac:dyDescent="0.25">
      <c r="A74" s="1101" t="s">
        <v>395</v>
      </c>
      <c r="B74" s="1101">
        <v>1085</v>
      </c>
      <c r="C74" s="1102">
        <v>3538048</v>
      </c>
      <c r="D74" s="1103" t="s">
        <v>90</v>
      </c>
      <c r="E74" s="1304" t="s">
        <v>626</v>
      </c>
      <c r="F74" s="1305"/>
      <c r="G74" s="1305"/>
      <c r="H74" s="1306"/>
    </row>
    <row r="75" spans="1:8" s="1104" customFormat="1" ht="25.5" customHeight="1" x14ac:dyDescent="0.25">
      <c r="A75" s="1101" t="s">
        <v>396</v>
      </c>
      <c r="B75" s="1101">
        <v>1086</v>
      </c>
      <c r="C75" s="1102">
        <v>1955829</v>
      </c>
      <c r="D75" s="1103" t="s">
        <v>90</v>
      </c>
      <c r="E75" s="1304" t="s">
        <v>626</v>
      </c>
      <c r="F75" s="1305"/>
      <c r="G75" s="1305"/>
      <c r="H75" s="1306"/>
    </row>
    <row r="76" spans="1:8" s="1104" customFormat="1" ht="25.5" customHeight="1" x14ac:dyDescent="0.25">
      <c r="A76" s="1101" t="s">
        <v>397</v>
      </c>
      <c r="B76" s="1101">
        <v>1087</v>
      </c>
      <c r="C76" s="1102">
        <v>1399915</v>
      </c>
      <c r="D76" s="1103" t="s">
        <v>90</v>
      </c>
      <c r="E76" s="1304" t="s">
        <v>626</v>
      </c>
      <c r="F76" s="1305"/>
      <c r="G76" s="1305"/>
      <c r="H76" s="1306"/>
    </row>
    <row r="77" spans="1:8" s="1104" customFormat="1" ht="25.5" customHeight="1" x14ac:dyDescent="0.25">
      <c r="A77" s="1101" t="s">
        <v>398</v>
      </c>
      <c r="B77" s="1101">
        <v>1088</v>
      </c>
      <c r="C77" s="1102">
        <v>1955829</v>
      </c>
      <c r="D77" s="1103" t="s">
        <v>90</v>
      </c>
      <c r="E77" s="1304" t="s">
        <v>626</v>
      </c>
      <c r="F77" s="1305"/>
      <c r="G77" s="1305"/>
      <c r="H77" s="1306"/>
    </row>
    <row r="78" spans="1:8" s="1104" customFormat="1" ht="25.5" customHeight="1" x14ac:dyDescent="0.25">
      <c r="A78" s="1101" t="s">
        <v>399</v>
      </c>
      <c r="B78" s="1101">
        <v>1089</v>
      </c>
      <c r="C78" s="1102">
        <v>1955829</v>
      </c>
      <c r="D78" s="1103" t="s">
        <v>90</v>
      </c>
      <c r="E78" s="1304" t="s">
        <v>626</v>
      </c>
      <c r="F78" s="1305"/>
      <c r="G78" s="1305"/>
      <c r="H78" s="1306"/>
    </row>
    <row r="79" spans="1:8" s="1104" customFormat="1" ht="25.5" customHeight="1" x14ac:dyDescent="0.25">
      <c r="A79" s="1101" t="s">
        <v>400</v>
      </c>
      <c r="B79" s="1101">
        <v>1092</v>
      </c>
      <c r="C79" s="1102">
        <v>1955829</v>
      </c>
      <c r="D79" s="1103" t="s">
        <v>90</v>
      </c>
      <c r="E79" s="1304" t="s">
        <v>626</v>
      </c>
      <c r="F79" s="1305"/>
      <c r="G79" s="1305"/>
      <c r="H79" s="1306"/>
    </row>
    <row r="80" spans="1:8" s="1104" customFormat="1" ht="25.5" customHeight="1" x14ac:dyDescent="0.25">
      <c r="A80" s="1101" t="s">
        <v>401</v>
      </c>
      <c r="B80" s="1101">
        <v>1118</v>
      </c>
      <c r="C80" s="1102">
        <v>1022365</v>
      </c>
      <c r="D80" s="1103" t="s">
        <v>90</v>
      </c>
      <c r="E80" s="1304" t="s">
        <v>626</v>
      </c>
      <c r="F80" s="1305"/>
      <c r="G80" s="1305"/>
      <c r="H80" s="1306"/>
    </row>
    <row r="81" spans="1:8" s="1104" customFormat="1" ht="25.5" customHeight="1" x14ac:dyDescent="0.25">
      <c r="A81" s="1101" t="s">
        <v>402</v>
      </c>
      <c r="B81" s="1101">
        <v>1094</v>
      </c>
      <c r="C81" s="1102">
        <v>1497819</v>
      </c>
      <c r="D81" s="1103" t="s">
        <v>90</v>
      </c>
      <c r="E81" s="1304" t="s">
        <v>626</v>
      </c>
      <c r="F81" s="1305"/>
      <c r="G81" s="1305"/>
      <c r="H81" s="1306"/>
    </row>
    <row r="82" spans="1:8" s="1104" customFormat="1" ht="25.5" customHeight="1" x14ac:dyDescent="0.25">
      <c r="A82" s="1101" t="s">
        <v>403</v>
      </c>
      <c r="B82" s="1101">
        <v>1095</v>
      </c>
      <c r="C82" s="1102">
        <v>1955829</v>
      </c>
      <c r="D82" s="1103" t="s">
        <v>90</v>
      </c>
      <c r="E82" s="1304" t="s">
        <v>626</v>
      </c>
      <c r="F82" s="1305"/>
      <c r="G82" s="1305"/>
      <c r="H82" s="1306"/>
    </row>
    <row r="83" spans="1:8" s="1104" customFormat="1" ht="25.5" customHeight="1" x14ac:dyDescent="0.25">
      <c r="A83" s="1101" t="s">
        <v>404</v>
      </c>
      <c r="B83" s="1101">
        <v>1096</v>
      </c>
      <c r="C83" s="1102">
        <v>1955829</v>
      </c>
      <c r="D83" s="1103" t="s">
        <v>90</v>
      </c>
      <c r="E83" s="1304" t="s">
        <v>626</v>
      </c>
      <c r="F83" s="1305"/>
      <c r="G83" s="1305"/>
      <c r="H83" s="1306"/>
    </row>
    <row r="84" spans="1:8" s="1104" customFormat="1" ht="25.5" customHeight="1" x14ac:dyDescent="0.25">
      <c r="A84" s="1101" t="s">
        <v>405</v>
      </c>
      <c r="B84" s="1101">
        <v>1097</v>
      </c>
      <c r="C84" s="1102">
        <v>2537627</v>
      </c>
      <c r="D84" s="1103" t="s">
        <v>90</v>
      </c>
      <c r="E84" s="1304" t="s">
        <v>626</v>
      </c>
      <c r="F84" s="1305"/>
      <c r="G84" s="1305"/>
      <c r="H84" s="1306"/>
    </row>
    <row r="85" spans="1:8" s="1104" customFormat="1" ht="25.5" customHeight="1" x14ac:dyDescent="0.25">
      <c r="A85" s="1101" t="s">
        <v>406</v>
      </c>
      <c r="B85" s="1101">
        <v>1098</v>
      </c>
      <c r="C85" s="1102">
        <v>1955829</v>
      </c>
      <c r="D85" s="1103" t="s">
        <v>90</v>
      </c>
      <c r="E85" s="1304" t="s">
        <v>626</v>
      </c>
      <c r="F85" s="1305"/>
      <c r="G85" s="1305"/>
      <c r="H85" s="1306"/>
    </row>
    <row r="86" spans="1:8" s="1104" customFormat="1" ht="25.5" customHeight="1" x14ac:dyDescent="0.25">
      <c r="A86" s="1101" t="s">
        <v>407</v>
      </c>
      <c r="B86" s="1101">
        <v>1099</v>
      </c>
      <c r="C86" s="1102">
        <v>1399915</v>
      </c>
      <c r="D86" s="1103" t="s">
        <v>90</v>
      </c>
      <c r="E86" s="1304" t="s">
        <v>626</v>
      </c>
      <c r="F86" s="1305"/>
      <c r="G86" s="1305"/>
      <c r="H86" s="1306"/>
    </row>
    <row r="87" spans="1:8" s="1104" customFormat="1" ht="25.5" customHeight="1" x14ac:dyDescent="0.25">
      <c r="A87" s="1101" t="s">
        <v>408</v>
      </c>
      <c r="B87" s="1101">
        <v>1102</v>
      </c>
      <c r="C87" s="1102">
        <v>1022365</v>
      </c>
      <c r="D87" s="1103" t="s">
        <v>90</v>
      </c>
      <c r="E87" s="1304" t="s">
        <v>626</v>
      </c>
      <c r="F87" s="1305"/>
      <c r="G87" s="1305"/>
      <c r="H87" s="1306"/>
    </row>
    <row r="88" spans="1:8" s="1104" customFormat="1" ht="25.5" customHeight="1" x14ac:dyDescent="0.25">
      <c r="A88" s="1101" t="s">
        <v>409</v>
      </c>
      <c r="B88" s="1101">
        <v>1106</v>
      </c>
      <c r="C88" s="1102">
        <v>1022365</v>
      </c>
      <c r="D88" s="1103" t="s">
        <v>90</v>
      </c>
      <c r="E88" s="1304" t="s">
        <v>626</v>
      </c>
      <c r="F88" s="1305"/>
      <c r="G88" s="1305"/>
      <c r="H88" s="1306"/>
    </row>
    <row r="89" spans="1:8" s="1104" customFormat="1" ht="25.5" customHeight="1" x14ac:dyDescent="0.25">
      <c r="A89" s="1101" t="s">
        <v>410</v>
      </c>
      <c r="B89" s="1101">
        <v>1107</v>
      </c>
      <c r="C89" s="1102">
        <v>1022365</v>
      </c>
      <c r="D89" s="1103" t="s">
        <v>90</v>
      </c>
      <c r="E89" s="1304" t="s">
        <v>626</v>
      </c>
      <c r="F89" s="1305"/>
      <c r="G89" s="1305"/>
      <c r="H89" s="1306"/>
    </row>
    <row r="90" spans="1:8" s="1104" customFormat="1" ht="25.5" customHeight="1" x14ac:dyDescent="0.25">
      <c r="A90" s="1101" t="s">
        <v>411</v>
      </c>
      <c r="B90" s="1101">
        <v>1110</v>
      </c>
      <c r="C90" s="1102">
        <v>1022365</v>
      </c>
      <c r="D90" s="1103" t="s">
        <v>90</v>
      </c>
      <c r="E90" s="1304" t="s">
        <v>626</v>
      </c>
      <c r="F90" s="1305"/>
      <c r="G90" s="1305"/>
      <c r="H90" s="1306"/>
    </row>
    <row r="91" spans="1:8" s="1104" customFormat="1" ht="25.5" customHeight="1" x14ac:dyDescent="0.25">
      <c r="A91" s="1101" t="s">
        <v>412</v>
      </c>
      <c r="B91" s="1101">
        <v>1111</v>
      </c>
      <c r="C91" s="1102">
        <v>1022365</v>
      </c>
      <c r="D91" s="1103" t="s">
        <v>90</v>
      </c>
      <c r="E91" s="1304" t="s">
        <v>626</v>
      </c>
      <c r="F91" s="1305"/>
      <c r="G91" s="1305"/>
      <c r="H91" s="1306"/>
    </row>
    <row r="92" spans="1:8" s="1104" customFormat="1" ht="25.5" customHeight="1" x14ac:dyDescent="0.25">
      <c r="A92" s="1101" t="s">
        <v>413</v>
      </c>
      <c r="B92" s="1101">
        <v>1113</v>
      </c>
      <c r="C92" s="1102">
        <v>1022365</v>
      </c>
      <c r="D92" s="1103" t="s">
        <v>90</v>
      </c>
      <c r="E92" s="1304" t="s">
        <v>626</v>
      </c>
      <c r="F92" s="1305"/>
      <c r="G92" s="1305"/>
      <c r="H92" s="1306"/>
    </row>
    <row r="93" spans="1:8" s="1104" customFormat="1" ht="25.5" customHeight="1" x14ac:dyDescent="0.25">
      <c r="A93" s="1101" t="s">
        <v>414</v>
      </c>
      <c r="B93" s="1101">
        <v>1115</v>
      </c>
      <c r="C93" s="1102">
        <v>1022365</v>
      </c>
      <c r="D93" s="1103" t="s">
        <v>90</v>
      </c>
      <c r="E93" s="1304" t="s">
        <v>626</v>
      </c>
      <c r="F93" s="1305"/>
      <c r="G93" s="1305"/>
      <c r="H93" s="1306"/>
    </row>
    <row r="94" spans="1:8" s="1104" customFormat="1" ht="25.5" customHeight="1" x14ac:dyDescent="0.25">
      <c r="A94" s="1101" t="s">
        <v>415</v>
      </c>
      <c r="B94" s="1101">
        <v>1117</v>
      </c>
      <c r="C94" s="1102">
        <v>1022365</v>
      </c>
      <c r="D94" s="1103" t="s">
        <v>90</v>
      </c>
      <c r="E94" s="1304" t="s">
        <v>626</v>
      </c>
      <c r="F94" s="1305"/>
      <c r="G94" s="1305"/>
      <c r="H94" s="1306"/>
    </row>
    <row r="95" spans="1:8" s="1104" customFormat="1" ht="25.5" customHeight="1" x14ac:dyDescent="0.25">
      <c r="A95" s="1101" t="s">
        <v>416</v>
      </c>
      <c r="B95" s="1101">
        <v>1120</v>
      </c>
      <c r="C95" s="1102">
        <v>1022365</v>
      </c>
      <c r="D95" s="1103" t="s">
        <v>90</v>
      </c>
      <c r="E95" s="1304" t="s">
        <v>626</v>
      </c>
      <c r="F95" s="1305"/>
      <c r="G95" s="1305"/>
      <c r="H95" s="1306"/>
    </row>
    <row r="96" spans="1:8" s="1104" customFormat="1" ht="25.5" customHeight="1" x14ac:dyDescent="0.25">
      <c r="A96" s="1101" t="s">
        <v>417</v>
      </c>
      <c r="B96" s="1101">
        <v>1123</v>
      </c>
      <c r="C96" s="1102">
        <v>2300322</v>
      </c>
      <c r="D96" s="1103" t="s">
        <v>90</v>
      </c>
      <c r="E96" s="1304" t="s">
        <v>626</v>
      </c>
      <c r="F96" s="1305"/>
      <c r="G96" s="1305"/>
      <c r="H96" s="1306"/>
    </row>
    <row r="97" spans="1:8" s="1104" customFormat="1" ht="25.5" customHeight="1" x14ac:dyDescent="0.25">
      <c r="A97" s="1101" t="s">
        <v>418</v>
      </c>
      <c r="B97" s="1101">
        <v>1121</v>
      </c>
      <c r="C97" s="1102">
        <v>1022365</v>
      </c>
      <c r="D97" s="1103" t="s">
        <v>90</v>
      </c>
      <c r="E97" s="1304" t="s">
        <v>626</v>
      </c>
      <c r="F97" s="1305"/>
      <c r="G97" s="1305"/>
      <c r="H97" s="1306"/>
    </row>
    <row r="98" spans="1:8" s="1104" customFormat="1" ht="25.5" customHeight="1" x14ac:dyDescent="0.25">
      <c r="A98" s="1101" t="s">
        <v>419</v>
      </c>
      <c r="B98" s="1101">
        <v>1124</v>
      </c>
      <c r="C98" s="1102">
        <v>2300322</v>
      </c>
      <c r="D98" s="1103" t="s">
        <v>90</v>
      </c>
      <c r="E98" s="1304" t="s">
        <v>626</v>
      </c>
      <c r="F98" s="1305"/>
      <c r="G98" s="1305"/>
      <c r="H98" s="1306"/>
    </row>
    <row r="99" spans="1:8" s="1104" customFormat="1" ht="25.5" customHeight="1" x14ac:dyDescent="0.25">
      <c r="A99" s="1101" t="s">
        <v>420</v>
      </c>
      <c r="B99" s="1101">
        <v>1126</v>
      </c>
      <c r="C99" s="1102">
        <v>1022365</v>
      </c>
      <c r="D99" s="1103" t="s">
        <v>90</v>
      </c>
      <c r="E99" s="1304" t="s">
        <v>626</v>
      </c>
      <c r="F99" s="1305"/>
      <c r="G99" s="1305"/>
      <c r="H99" s="1306"/>
    </row>
    <row r="100" spans="1:8" s="1104" customFormat="1" ht="25.5" customHeight="1" x14ac:dyDescent="0.25">
      <c r="A100" s="1101" t="s">
        <v>421</v>
      </c>
      <c r="B100" s="1101">
        <v>1172</v>
      </c>
      <c r="C100" s="1102">
        <v>2537627</v>
      </c>
      <c r="D100" s="1103" t="s">
        <v>90</v>
      </c>
      <c r="E100" s="1304" t="s">
        <v>626</v>
      </c>
      <c r="F100" s="1305"/>
      <c r="G100" s="1305"/>
      <c r="H100" s="1306"/>
    </row>
    <row r="101" spans="1:8" s="1104" customFormat="1" ht="25.5" customHeight="1" x14ac:dyDescent="0.25">
      <c r="A101" s="1101" t="s">
        <v>422</v>
      </c>
      <c r="B101" s="1101">
        <v>1173</v>
      </c>
      <c r="C101" s="1102">
        <v>5477771</v>
      </c>
      <c r="D101" s="1103" t="s">
        <v>90</v>
      </c>
      <c r="E101" s="1304" t="s">
        <v>626</v>
      </c>
      <c r="F101" s="1305"/>
      <c r="G101" s="1305"/>
      <c r="H101" s="1306"/>
    </row>
    <row r="102" spans="1:8" s="1104" customFormat="1" ht="25.5" customHeight="1" x14ac:dyDescent="0.25">
      <c r="A102" s="1101" t="s">
        <v>423</v>
      </c>
      <c r="B102" s="1101">
        <v>1174</v>
      </c>
      <c r="C102" s="1102">
        <v>2859050</v>
      </c>
      <c r="D102" s="1103" t="s">
        <v>90</v>
      </c>
      <c r="E102" s="1304" t="s">
        <v>626</v>
      </c>
      <c r="F102" s="1305"/>
      <c r="G102" s="1305"/>
      <c r="H102" s="1306"/>
    </row>
    <row r="103" spans="1:8" s="1104" customFormat="1" ht="25.5" customHeight="1" x14ac:dyDescent="0.25">
      <c r="A103" s="1101" t="s">
        <v>424</v>
      </c>
      <c r="B103" s="1101">
        <v>1175</v>
      </c>
      <c r="C103" s="1102">
        <v>3891403</v>
      </c>
      <c r="D103" s="1103" t="s">
        <v>90</v>
      </c>
      <c r="E103" s="1304" t="s">
        <v>626</v>
      </c>
      <c r="F103" s="1305"/>
      <c r="G103" s="1305"/>
      <c r="H103" s="1306"/>
    </row>
    <row r="104" spans="1:8" s="1104" customFormat="1" ht="25.5" customHeight="1" x14ac:dyDescent="0.25">
      <c r="A104" s="1101" t="s">
        <v>425</v>
      </c>
      <c r="B104" s="1101">
        <v>1176</v>
      </c>
      <c r="C104" s="1102">
        <v>3891403</v>
      </c>
      <c r="D104" s="1103" t="s">
        <v>90</v>
      </c>
      <c r="E104" s="1304" t="s">
        <v>626</v>
      </c>
      <c r="F104" s="1305"/>
      <c r="G104" s="1305"/>
      <c r="H104" s="1306"/>
    </row>
    <row r="105" spans="1:8" s="1104" customFormat="1" ht="25.5" customHeight="1" x14ac:dyDescent="0.25">
      <c r="A105" s="1101" t="s">
        <v>426</v>
      </c>
      <c r="B105" s="1101">
        <v>1177</v>
      </c>
      <c r="C105" s="1102">
        <v>1399915</v>
      </c>
      <c r="D105" s="1103" t="s">
        <v>90</v>
      </c>
      <c r="E105" s="1304" t="s">
        <v>626</v>
      </c>
      <c r="F105" s="1305"/>
      <c r="G105" s="1305"/>
      <c r="H105" s="1306"/>
    </row>
    <row r="106" spans="1:8" s="1104" customFormat="1" ht="25.5" customHeight="1" x14ac:dyDescent="0.25">
      <c r="A106" s="1101" t="s">
        <v>427</v>
      </c>
      <c r="B106" s="1101">
        <v>1178</v>
      </c>
      <c r="C106" s="1102">
        <v>2870725</v>
      </c>
      <c r="D106" s="1103" t="s">
        <v>90</v>
      </c>
      <c r="E106" s="1304" t="s">
        <v>626</v>
      </c>
      <c r="F106" s="1305"/>
      <c r="G106" s="1305"/>
      <c r="H106" s="1306"/>
    </row>
    <row r="107" spans="1:8" s="1104" customFormat="1" ht="25.5" customHeight="1" x14ac:dyDescent="0.25">
      <c r="A107" s="1101" t="s">
        <v>428</v>
      </c>
      <c r="B107" s="1101">
        <v>1179</v>
      </c>
      <c r="C107" s="1102">
        <v>3538048</v>
      </c>
      <c r="D107" s="1103" t="s">
        <v>90</v>
      </c>
      <c r="E107" s="1304" t="s">
        <v>626</v>
      </c>
      <c r="F107" s="1305"/>
      <c r="G107" s="1305"/>
      <c r="H107" s="1306"/>
    </row>
    <row r="108" spans="1:8" s="1104" customFormat="1" ht="25.5" customHeight="1" x14ac:dyDescent="0.25">
      <c r="A108" s="1101" t="s">
        <v>429</v>
      </c>
      <c r="B108" s="1101">
        <v>1180</v>
      </c>
      <c r="C108" s="1102">
        <v>1022365</v>
      </c>
      <c r="D108" s="1103" t="s">
        <v>90</v>
      </c>
      <c r="E108" s="1304" t="s">
        <v>626</v>
      </c>
      <c r="F108" s="1305"/>
      <c r="G108" s="1305"/>
      <c r="H108" s="1306"/>
    </row>
    <row r="109" spans="1:8" s="1104" customFormat="1" ht="25.5" customHeight="1" x14ac:dyDescent="0.25">
      <c r="A109" s="1101" t="s">
        <v>430</v>
      </c>
      <c r="B109" s="1101">
        <v>1183</v>
      </c>
      <c r="C109" s="1102">
        <v>1101701</v>
      </c>
      <c r="D109" s="1103" t="s">
        <v>90</v>
      </c>
      <c r="E109" s="1304" t="s">
        <v>626</v>
      </c>
      <c r="F109" s="1305"/>
      <c r="G109" s="1305"/>
      <c r="H109" s="1306"/>
    </row>
    <row r="110" spans="1:8" s="1104" customFormat="1" ht="25.5" customHeight="1" x14ac:dyDescent="0.25">
      <c r="A110" s="1101" t="s">
        <v>431</v>
      </c>
      <c r="B110" s="1101">
        <v>1185</v>
      </c>
      <c r="C110" s="1102">
        <v>1955829</v>
      </c>
      <c r="D110" s="1103" t="s">
        <v>90</v>
      </c>
      <c r="E110" s="1304" t="s">
        <v>626</v>
      </c>
      <c r="F110" s="1305"/>
      <c r="G110" s="1305"/>
      <c r="H110" s="1306"/>
    </row>
    <row r="111" spans="1:8" s="1104" customFormat="1" ht="25.5" customHeight="1" x14ac:dyDescent="0.25">
      <c r="A111" s="1101" t="s">
        <v>432</v>
      </c>
      <c r="B111" s="1101">
        <v>1188</v>
      </c>
      <c r="C111" s="1102">
        <v>1101701</v>
      </c>
      <c r="D111" s="1103" t="s">
        <v>90</v>
      </c>
      <c r="E111" s="1304" t="s">
        <v>626</v>
      </c>
      <c r="F111" s="1305"/>
      <c r="G111" s="1305"/>
      <c r="H111" s="1306"/>
    </row>
    <row r="112" spans="1:8" s="1104" customFormat="1" ht="25.5" customHeight="1" x14ac:dyDescent="0.25">
      <c r="A112" s="1101" t="s">
        <v>433</v>
      </c>
      <c r="B112" s="1101">
        <v>1189</v>
      </c>
      <c r="C112" s="1102">
        <v>1955829</v>
      </c>
      <c r="D112" s="1103" t="s">
        <v>90</v>
      </c>
      <c r="E112" s="1304" t="s">
        <v>626</v>
      </c>
      <c r="F112" s="1305"/>
      <c r="G112" s="1305"/>
      <c r="H112" s="1306"/>
    </row>
    <row r="113" spans="1:8" s="1104" customFormat="1" ht="25.5" customHeight="1" x14ac:dyDescent="0.25">
      <c r="A113" s="1101" t="s">
        <v>434</v>
      </c>
      <c r="B113" s="1101">
        <v>1190</v>
      </c>
      <c r="C113" s="1102">
        <v>1955829</v>
      </c>
      <c r="D113" s="1103" t="s">
        <v>90</v>
      </c>
      <c r="E113" s="1304" t="s">
        <v>626</v>
      </c>
      <c r="F113" s="1305"/>
      <c r="G113" s="1305"/>
      <c r="H113" s="1306"/>
    </row>
    <row r="114" spans="1:8" s="1104" customFormat="1" ht="25.5" customHeight="1" x14ac:dyDescent="0.25">
      <c r="A114" s="1101" t="s">
        <v>435</v>
      </c>
      <c r="B114" s="1101">
        <v>1191</v>
      </c>
      <c r="C114" s="1102">
        <v>1101701</v>
      </c>
      <c r="D114" s="1103" t="s">
        <v>90</v>
      </c>
      <c r="E114" s="1304" t="s">
        <v>626</v>
      </c>
      <c r="F114" s="1305"/>
      <c r="G114" s="1305"/>
      <c r="H114" s="1306"/>
    </row>
    <row r="115" spans="1:8" s="1104" customFormat="1" ht="25.5" customHeight="1" x14ac:dyDescent="0.25">
      <c r="A115" s="1101" t="s">
        <v>436</v>
      </c>
      <c r="B115" s="1101">
        <v>1192</v>
      </c>
      <c r="C115" s="1102">
        <v>3432267</v>
      </c>
      <c r="D115" s="1103" t="s">
        <v>90</v>
      </c>
      <c r="E115" s="1304" t="s">
        <v>626</v>
      </c>
      <c r="F115" s="1305"/>
      <c r="G115" s="1305"/>
      <c r="H115" s="1306"/>
    </row>
    <row r="116" spans="1:8" s="1104" customFormat="1" ht="25.5" customHeight="1" x14ac:dyDescent="0.25">
      <c r="A116" s="1101" t="s">
        <v>437</v>
      </c>
      <c r="B116" s="1101">
        <v>1193</v>
      </c>
      <c r="C116" s="1102">
        <v>2537627</v>
      </c>
      <c r="D116" s="1103" t="s">
        <v>90</v>
      </c>
      <c r="E116" s="1304" t="s">
        <v>626</v>
      </c>
      <c r="F116" s="1305"/>
      <c r="G116" s="1305"/>
      <c r="H116" s="1306"/>
    </row>
    <row r="117" spans="1:8" s="1104" customFormat="1" ht="25.5" customHeight="1" x14ac:dyDescent="0.25">
      <c r="A117" s="1101" t="s">
        <v>438</v>
      </c>
      <c r="B117" s="1101">
        <v>1196</v>
      </c>
      <c r="C117" s="1102">
        <v>3432267</v>
      </c>
      <c r="D117" s="1103" t="s">
        <v>90</v>
      </c>
      <c r="E117" s="1304" t="s">
        <v>626</v>
      </c>
      <c r="F117" s="1305"/>
      <c r="G117" s="1305"/>
      <c r="H117" s="1306"/>
    </row>
    <row r="118" spans="1:8" s="1104" customFormat="1" ht="25.5" customHeight="1" x14ac:dyDescent="0.25">
      <c r="A118" s="1101" t="s">
        <v>280</v>
      </c>
      <c r="B118" s="1101">
        <v>1202</v>
      </c>
      <c r="C118" s="1102">
        <v>21791015</v>
      </c>
      <c r="D118" s="1103" t="s">
        <v>90</v>
      </c>
      <c r="E118" s="1304" t="s">
        <v>626</v>
      </c>
      <c r="F118" s="1305"/>
      <c r="G118" s="1305"/>
      <c r="H118" s="1306"/>
    </row>
    <row r="119" spans="1:8" s="1104" customFormat="1" ht="25.5" customHeight="1" x14ac:dyDescent="0.25">
      <c r="A119" s="1101" t="s">
        <v>281</v>
      </c>
      <c r="B119" s="1101">
        <v>1203</v>
      </c>
      <c r="C119" s="1102">
        <v>51029443</v>
      </c>
      <c r="D119" s="1103" t="s">
        <v>90</v>
      </c>
      <c r="E119" s="1304" t="s">
        <v>626</v>
      </c>
      <c r="F119" s="1305"/>
      <c r="G119" s="1305"/>
      <c r="H119" s="1306"/>
    </row>
    <row r="120" spans="1:8" s="1104" customFormat="1" ht="25.5" customHeight="1" x14ac:dyDescent="0.25">
      <c r="A120" s="1101" t="s">
        <v>284</v>
      </c>
      <c r="B120" s="1101">
        <v>1206</v>
      </c>
      <c r="C120" s="1102">
        <v>991000</v>
      </c>
      <c r="D120" s="1103" t="s">
        <v>90</v>
      </c>
      <c r="E120" s="1304" t="s">
        <v>626</v>
      </c>
      <c r="F120" s="1305"/>
      <c r="G120" s="1305"/>
      <c r="H120" s="1306"/>
    </row>
    <row r="121" spans="1:8" s="1104" customFormat="1" ht="25.5" customHeight="1" x14ac:dyDescent="0.25">
      <c r="A121" s="1101" t="s">
        <v>287</v>
      </c>
      <c r="B121" s="1101">
        <v>1219</v>
      </c>
      <c r="C121" s="1102">
        <v>18029443</v>
      </c>
      <c r="D121" s="1103" t="s">
        <v>90</v>
      </c>
      <c r="E121" s="1304" t="s">
        <v>626</v>
      </c>
      <c r="F121" s="1305"/>
      <c r="G121" s="1305"/>
      <c r="H121" s="1306"/>
    </row>
    <row r="122" spans="1:8" s="1104" customFormat="1" ht="25.5" customHeight="1" x14ac:dyDescent="0.25">
      <c r="A122" s="1101" t="s">
        <v>289</v>
      </c>
      <c r="B122" s="1101">
        <v>1215</v>
      </c>
      <c r="C122" s="1102">
        <v>11405662</v>
      </c>
      <c r="D122" s="1103" t="s">
        <v>90</v>
      </c>
      <c r="E122" s="1304" t="s">
        <v>626</v>
      </c>
      <c r="F122" s="1305"/>
      <c r="G122" s="1305"/>
      <c r="H122" s="1306"/>
    </row>
    <row r="123" spans="1:8" s="1104" customFormat="1" ht="25.5" customHeight="1" x14ac:dyDescent="0.25">
      <c r="A123" s="1101" t="s">
        <v>296</v>
      </c>
      <c r="B123" s="1101">
        <v>1218</v>
      </c>
      <c r="C123" s="1102">
        <v>15291015</v>
      </c>
      <c r="D123" s="1103" t="s">
        <v>90</v>
      </c>
      <c r="E123" s="1304" t="s">
        <v>626</v>
      </c>
      <c r="F123" s="1305"/>
      <c r="G123" s="1305"/>
      <c r="H123" s="1306"/>
    </row>
    <row r="124" spans="1:8" s="1104" customFormat="1" ht="25.5" customHeight="1" x14ac:dyDescent="0.25">
      <c r="A124" s="1101" t="s">
        <v>297</v>
      </c>
      <c r="B124" s="1101">
        <v>1210</v>
      </c>
      <c r="C124" s="1102">
        <v>8680089</v>
      </c>
      <c r="D124" s="1103" t="s">
        <v>90</v>
      </c>
      <c r="E124" s="1304" t="s">
        <v>626</v>
      </c>
      <c r="F124" s="1305"/>
      <c r="G124" s="1305"/>
      <c r="H124" s="1306"/>
    </row>
    <row r="125" spans="1:8" s="1104" customFormat="1" ht="25.5" customHeight="1" x14ac:dyDescent="0.25">
      <c r="A125" s="1101" t="s">
        <v>299</v>
      </c>
      <c r="B125" s="1101">
        <v>1294</v>
      </c>
      <c r="C125" s="1102">
        <v>1497819</v>
      </c>
      <c r="D125" s="1103" t="s">
        <v>90</v>
      </c>
      <c r="E125" s="1304" t="s">
        <v>626</v>
      </c>
      <c r="F125" s="1305"/>
      <c r="G125" s="1305"/>
      <c r="H125" s="1306"/>
    </row>
    <row r="126" spans="1:8" s="1104" customFormat="1" ht="25.5" customHeight="1" x14ac:dyDescent="0.25">
      <c r="A126" s="1101" t="s">
        <v>302</v>
      </c>
      <c r="B126" s="1101">
        <v>1298</v>
      </c>
      <c r="C126" s="1102">
        <v>2247923</v>
      </c>
      <c r="D126" s="1103" t="s">
        <v>90</v>
      </c>
      <c r="E126" s="1304" t="s">
        <v>626</v>
      </c>
      <c r="F126" s="1305"/>
      <c r="G126" s="1305"/>
      <c r="H126" s="1306"/>
    </row>
    <row r="127" spans="1:8" s="1104" customFormat="1" ht="25.5" customHeight="1" x14ac:dyDescent="0.25">
      <c r="A127" s="1101" t="s">
        <v>303</v>
      </c>
      <c r="B127" s="1101">
        <v>1299</v>
      </c>
      <c r="C127" s="1102">
        <v>1399915</v>
      </c>
      <c r="D127" s="1103" t="s">
        <v>90</v>
      </c>
      <c r="E127" s="1304" t="s">
        <v>626</v>
      </c>
      <c r="F127" s="1305"/>
      <c r="G127" s="1305"/>
      <c r="H127" s="1306"/>
    </row>
    <row r="128" spans="1:8" s="1104" customFormat="1" ht="25.5" customHeight="1" x14ac:dyDescent="0.25">
      <c r="A128" s="1101" t="s">
        <v>304</v>
      </c>
      <c r="B128" s="1101">
        <v>1301</v>
      </c>
      <c r="C128" s="1102">
        <v>15531780</v>
      </c>
      <c r="D128" s="1103" t="s">
        <v>90</v>
      </c>
      <c r="E128" s="1304" t="s">
        <v>626</v>
      </c>
      <c r="F128" s="1305"/>
      <c r="G128" s="1305"/>
      <c r="H128" s="1306"/>
    </row>
    <row r="129" spans="1:8" s="1104" customFormat="1" ht="25.5" customHeight="1" x14ac:dyDescent="0.25">
      <c r="A129" s="1101" t="s">
        <v>305</v>
      </c>
      <c r="B129" s="1101">
        <v>1300</v>
      </c>
      <c r="C129" s="1102">
        <v>9274435</v>
      </c>
      <c r="D129" s="1103" t="s">
        <v>90</v>
      </c>
      <c r="E129" s="1304" t="s">
        <v>626</v>
      </c>
      <c r="F129" s="1305"/>
      <c r="G129" s="1305"/>
      <c r="H129" s="1306"/>
    </row>
    <row r="130" spans="1:8" s="1104" customFormat="1" ht="25.5" customHeight="1" x14ac:dyDescent="0.25">
      <c r="A130" s="1101" t="s">
        <v>306</v>
      </c>
      <c r="B130" s="1101">
        <v>1302</v>
      </c>
      <c r="C130" s="1102">
        <v>1022365</v>
      </c>
      <c r="D130" s="1103" t="s">
        <v>90</v>
      </c>
      <c r="E130" s="1304" t="s">
        <v>626</v>
      </c>
      <c r="F130" s="1305"/>
      <c r="G130" s="1305"/>
      <c r="H130" s="1306"/>
    </row>
    <row r="131" spans="1:8" s="1104" customFormat="1" ht="25.5" customHeight="1" x14ac:dyDescent="0.25">
      <c r="A131" s="1101" t="s">
        <v>307</v>
      </c>
      <c r="B131" s="1101">
        <v>1303</v>
      </c>
      <c r="C131" s="1102">
        <v>5642703</v>
      </c>
      <c r="D131" s="1103" t="s">
        <v>90</v>
      </c>
      <c r="E131" s="1304" t="s">
        <v>626</v>
      </c>
      <c r="F131" s="1305"/>
      <c r="G131" s="1305"/>
      <c r="H131" s="1306"/>
    </row>
    <row r="132" spans="1:8" s="1104" customFormat="1" ht="25.5" customHeight="1" x14ac:dyDescent="0.25">
      <c r="A132" s="1101" t="s">
        <v>310</v>
      </c>
      <c r="B132" s="1101">
        <v>1306</v>
      </c>
      <c r="C132" s="1102">
        <v>1497819</v>
      </c>
      <c r="D132" s="1103" t="s">
        <v>90</v>
      </c>
      <c r="E132" s="1304" t="s">
        <v>626</v>
      </c>
      <c r="F132" s="1305"/>
      <c r="G132" s="1305"/>
      <c r="H132" s="1306"/>
    </row>
    <row r="133" spans="1:8" s="1104" customFormat="1" ht="25.5" customHeight="1" x14ac:dyDescent="0.25">
      <c r="A133" s="1101" t="s">
        <v>312</v>
      </c>
      <c r="B133" s="1101">
        <v>1309</v>
      </c>
      <c r="C133" s="1102">
        <v>1399915</v>
      </c>
      <c r="D133" s="1103" t="s">
        <v>90</v>
      </c>
      <c r="E133" s="1304" t="s">
        <v>626</v>
      </c>
      <c r="F133" s="1305"/>
      <c r="G133" s="1305"/>
      <c r="H133" s="1306"/>
    </row>
    <row r="134" spans="1:8" s="1104" customFormat="1" ht="25.5" customHeight="1" x14ac:dyDescent="0.25">
      <c r="A134" s="1101" t="s">
        <v>314</v>
      </c>
      <c r="B134" s="1101">
        <v>1311</v>
      </c>
      <c r="C134" s="1102">
        <v>2537627</v>
      </c>
      <c r="D134" s="1103" t="s">
        <v>90</v>
      </c>
      <c r="E134" s="1304" t="s">
        <v>626</v>
      </c>
      <c r="F134" s="1305"/>
      <c r="G134" s="1305"/>
      <c r="H134" s="1306"/>
    </row>
    <row r="135" spans="1:8" s="1104" customFormat="1" ht="25.5" customHeight="1" x14ac:dyDescent="0.25">
      <c r="A135" s="1101" t="s">
        <v>315</v>
      </c>
      <c r="B135" s="1101">
        <v>1312</v>
      </c>
      <c r="C135" s="1102">
        <v>1399915</v>
      </c>
      <c r="D135" s="1103" t="s">
        <v>90</v>
      </c>
      <c r="E135" s="1304" t="s">
        <v>626</v>
      </c>
      <c r="F135" s="1305"/>
      <c r="G135" s="1305"/>
      <c r="H135" s="1306"/>
    </row>
    <row r="136" spans="1:8" s="1104" customFormat="1" ht="25.5" customHeight="1" x14ac:dyDescent="0.25">
      <c r="A136" s="1101" t="s">
        <v>316</v>
      </c>
      <c r="B136" s="1101">
        <v>1313</v>
      </c>
      <c r="C136" s="1102">
        <v>2869600</v>
      </c>
      <c r="D136" s="1103" t="s">
        <v>90</v>
      </c>
      <c r="E136" s="1304" t="s">
        <v>626</v>
      </c>
      <c r="F136" s="1305"/>
      <c r="G136" s="1305"/>
      <c r="H136" s="1306"/>
    </row>
    <row r="137" spans="1:8" s="1104" customFormat="1" ht="25.5" customHeight="1" x14ac:dyDescent="0.25">
      <c r="A137" s="1101" t="s">
        <v>317</v>
      </c>
      <c r="B137" s="1101">
        <v>1314</v>
      </c>
      <c r="C137" s="1102">
        <v>2203965</v>
      </c>
      <c r="D137" s="1103" t="s">
        <v>90</v>
      </c>
      <c r="E137" s="1304" t="s">
        <v>626</v>
      </c>
      <c r="F137" s="1305"/>
      <c r="G137" s="1305"/>
      <c r="H137" s="1306"/>
    </row>
    <row r="138" spans="1:8" s="1104" customFormat="1" ht="25.5" customHeight="1" x14ac:dyDescent="0.25">
      <c r="A138" s="1101" t="s">
        <v>318</v>
      </c>
      <c r="B138" s="1101">
        <v>1315</v>
      </c>
      <c r="C138" s="1102">
        <v>3370936</v>
      </c>
      <c r="D138" s="1103" t="s">
        <v>90</v>
      </c>
      <c r="E138" s="1304" t="s">
        <v>626</v>
      </c>
      <c r="F138" s="1305"/>
      <c r="G138" s="1305"/>
      <c r="H138" s="1306"/>
    </row>
    <row r="139" spans="1:8" s="1104" customFormat="1" ht="25.5" customHeight="1" x14ac:dyDescent="0.25">
      <c r="A139" s="1101" t="s">
        <v>319</v>
      </c>
      <c r="B139" s="1101">
        <v>1316</v>
      </c>
      <c r="C139" s="1102">
        <v>1399915</v>
      </c>
      <c r="D139" s="1103" t="s">
        <v>90</v>
      </c>
      <c r="E139" s="1304" t="s">
        <v>626</v>
      </c>
      <c r="F139" s="1305"/>
      <c r="G139" s="1305"/>
      <c r="H139" s="1306"/>
    </row>
    <row r="140" spans="1:8" s="1104" customFormat="1" ht="25.5" customHeight="1" x14ac:dyDescent="0.25">
      <c r="A140" s="1101" t="s">
        <v>320</v>
      </c>
      <c r="B140" s="1101">
        <v>1317</v>
      </c>
      <c r="C140" s="1102">
        <v>1955829</v>
      </c>
      <c r="D140" s="1103" t="s">
        <v>90</v>
      </c>
      <c r="E140" s="1304" t="s">
        <v>626</v>
      </c>
      <c r="F140" s="1305"/>
      <c r="G140" s="1305"/>
      <c r="H140" s="1306"/>
    </row>
    <row r="141" spans="1:8" s="1104" customFormat="1" ht="25.5" customHeight="1" x14ac:dyDescent="0.25">
      <c r="A141" s="1101" t="s">
        <v>321</v>
      </c>
      <c r="B141" s="1101">
        <v>1318</v>
      </c>
      <c r="C141" s="1102">
        <v>1955829</v>
      </c>
      <c r="D141" s="1103" t="s">
        <v>90</v>
      </c>
      <c r="E141" s="1304" t="s">
        <v>626</v>
      </c>
      <c r="F141" s="1305"/>
      <c r="G141" s="1305"/>
      <c r="H141" s="1306"/>
    </row>
    <row r="142" spans="1:8" s="1104" customFormat="1" ht="25.5" customHeight="1" x14ac:dyDescent="0.25">
      <c r="A142" s="1101" t="s">
        <v>322</v>
      </c>
      <c r="B142" s="1101">
        <v>1319</v>
      </c>
      <c r="C142" s="1102">
        <v>1955829</v>
      </c>
      <c r="D142" s="1103" t="s">
        <v>90</v>
      </c>
      <c r="E142" s="1304" t="s">
        <v>626</v>
      </c>
      <c r="F142" s="1305"/>
      <c r="G142" s="1305"/>
      <c r="H142" s="1306"/>
    </row>
    <row r="143" spans="1:8" s="1104" customFormat="1" ht="25.5" customHeight="1" x14ac:dyDescent="0.25">
      <c r="A143" s="1101" t="s">
        <v>323</v>
      </c>
      <c r="B143" s="1101">
        <v>1320</v>
      </c>
      <c r="C143" s="1102">
        <v>2203965</v>
      </c>
      <c r="D143" s="1103" t="s">
        <v>90</v>
      </c>
      <c r="E143" s="1304" t="s">
        <v>626</v>
      </c>
      <c r="F143" s="1305"/>
      <c r="G143" s="1305"/>
      <c r="H143" s="1306"/>
    </row>
    <row r="144" spans="1:8" s="1104" customFormat="1" ht="25.5" customHeight="1" x14ac:dyDescent="0.25">
      <c r="A144" s="1101" t="s">
        <v>324</v>
      </c>
      <c r="B144" s="1101">
        <v>1321</v>
      </c>
      <c r="C144" s="1102">
        <v>1955829</v>
      </c>
      <c r="D144" s="1103" t="s">
        <v>90</v>
      </c>
      <c r="E144" s="1304" t="s">
        <v>626</v>
      </c>
      <c r="F144" s="1305"/>
      <c r="G144" s="1305"/>
      <c r="H144" s="1306"/>
    </row>
    <row r="145" spans="1:8" s="1104" customFormat="1" ht="25.5" customHeight="1" x14ac:dyDescent="0.25">
      <c r="A145" s="1101" t="s">
        <v>325</v>
      </c>
      <c r="B145" s="1101">
        <v>1322</v>
      </c>
      <c r="C145" s="1102">
        <v>1955829</v>
      </c>
      <c r="D145" s="1103" t="s">
        <v>90</v>
      </c>
      <c r="E145" s="1304" t="s">
        <v>626</v>
      </c>
      <c r="F145" s="1305"/>
      <c r="G145" s="1305"/>
      <c r="H145" s="1306"/>
    </row>
    <row r="146" spans="1:8" s="1104" customFormat="1" ht="25.5" customHeight="1" x14ac:dyDescent="0.25">
      <c r="A146" s="1101" t="s">
        <v>328</v>
      </c>
      <c r="B146" s="1101">
        <v>1325</v>
      </c>
      <c r="C146" s="1102">
        <v>1752707</v>
      </c>
      <c r="D146" s="1103" t="s">
        <v>90</v>
      </c>
      <c r="E146" s="1304" t="s">
        <v>626</v>
      </c>
      <c r="F146" s="1305"/>
      <c r="G146" s="1305"/>
      <c r="H146" s="1306"/>
    </row>
    <row r="147" spans="1:8" s="1104" customFormat="1" ht="25.5" customHeight="1" x14ac:dyDescent="0.25">
      <c r="A147" s="1101" t="s">
        <v>329</v>
      </c>
      <c r="B147" s="1101">
        <v>1326</v>
      </c>
      <c r="C147" s="1102">
        <v>1744267</v>
      </c>
      <c r="D147" s="1103" t="s">
        <v>90</v>
      </c>
      <c r="E147" s="1304" t="s">
        <v>626</v>
      </c>
      <c r="F147" s="1305"/>
      <c r="G147" s="1305"/>
      <c r="H147" s="1306"/>
    </row>
    <row r="148" spans="1:8" s="1104" customFormat="1" ht="25.5" customHeight="1" x14ac:dyDescent="0.25">
      <c r="A148" s="1101" t="s">
        <v>330</v>
      </c>
      <c r="B148" s="1101">
        <v>1327</v>
      </c>
      <c r="C148" s="1102">
        <v>1399915</v>
      </c>
      <c r="D148" s="1103" t="s">
        <v>90</v>
      </c>
      <c r="E148" s="1304" t="s">
        <v>626</v>
      </c>
      <c r="F148" s="1305"/>
      <c r="G148" s="1305"/>
      <c r="H148" s="1306"/>
    </row>
    <row r="149" spans="1:8" s="1104" customFormat="1" ht="25.5" customHeight="1" x14ac:dyDescent="0.25">
      <c r="A149" s="1101" t="s">
        <v>331</v>
      </c>
      <c r="B149" s="1101">
        <v>1328</v>
      </c>
      <c r="C149" s="1102">
        <v>4958922</v>
      </c>
      <c r="D149" s="1103" t="s">
        <v>90</v>
      </c>
      <c r="E149" s="1304" t="s">
        <v>626</v>
      </c>
      <c r="F149" s="1305"/>
      <c r="G149" s="1305"/>
      <c r="H149" s="1306"/>
    </row>
    <row r="150" spans="1:8" s="1104" customFormat="1" ht="25.5" customHeight="1" x14ac:dyDescent="0.25">
      <c r="A150" s="1101" t="s">
        <v>332</v>
      </c>
      <c r="B150" s="1101">
        <v>1329</v>
      </c>
      <c r="C150" s="1102">
        <v>1955829</v>
      </c>
      <c r="D150" s="1103" t="s">
        <v>90</v>
      </c>
      <c r="E150" s="1304" t="s">
        <v>626</v>
      </c>
      <c r="F150" s="1305"/>
      <c r="G150" s="1305"/>
      <c r="H150" s="1306"/>
    </row>
    <row r="151" spans="1:8" s="1104" customFormat="1" ht="25.5" customHeight="1" x14ac:dyDescent="0.25">
      <c r="A151" s="1101" t="s">
        <v>333</v>
      </c>
      <c r="B151" s="1101">
        <v>1330</v>
      </c>
      <c r="C151" s="1102">
        <v>1399915</v>
      </c>
      <c r="D151" s="1103" t="s">
        <v>90</v>
      </c>
      <c r="E151" s="1304" t="s">
        <v>626</v>
      </c>
      <c r="F151" s="1305"/>
      <c r="G151" s="1305"/>
      <c r="H151" s="1306"/>
    </row>
    <row r="152" spans="1:8" s="1104" customFormat="1" ht="25.5" customHeight="1" x14ac:dyDescent="0.25">
      <c r="A152" s="1101" t="s">
        <v>334</v>
      </c>
      <c r="B152" s="1101">
        <v>1331</v>
      </c>
      <c r="C152" s="1102">
        <v>1370093</v>
      </c>
      <c r="D152" s="1103" t="s">
        <v>90</v>
      </c>
      <c r="E152" s="1304" t="s">
        <v>626</v>
      </c>
      <c r="F152" s="1305"/>
      <c r="G152" s="1305"/>
      <c r="H152" s="1306"/>
    </row>
    <row r="153" spans="1:8" s="1104" customFormat="1" ht="25.5" customHeight="1" x14ac:dyDescent="0.25">
      <c r="A153" s="1101" t="s">
        <v>335</v>
      </c>
      <c r="B153" s="1101">
        <v>1332</v>
      </c>
      <c r="C153" s="1102">
        <v>4400616</v>
      </c>
      <c r="D153" s="1103" t="s">
        <v>90</v>
      </c>
      <c r="E153" s="1304" t="s">
        <v>626</v>
      </c>
      <c r="F153" s="1305"/>
      <c r="G153" s="1305"/>
      <c r="H153" s="1306"/>
    </row>
    <row r="154" spans="1:8" s="1104" customFormat="1" ht="25.5" customHeight="1" x14ac:dyDescent="0.25">
      <c r="A154" s="1101" t="s">
        <v>336</v>
      </c>
      <c r="B154" s="1101">
        <v>1333</v>
      </c>
      <c r="C154" s="1102">
        <v>1497819</v>
      </c>
      <c r="D154" s="1103" t="s">
        <v>90</v>
      </c>
      <c r="E154" s="1304" t="s">
        <v>626</v>
      </c>
      <c r="F154" s="1305"/>
      <c r="G154" s="1305"/>
      <c r="H154" s="1306"/>
    </row>
    <row r="155" spans="1:8" s="1104" customFormat="1" ht="25.5" customHeight="1" x14ac:dyDescent="0.25">
      <c r="A155" s="1101" t="s">
        <v>337</v>
      </c>
      <c r="B155" s="1101">
        <v>1334</v>
      </c>
      <c r="C155" s="1102">
        <v>4664929</v>
      </c>
      <c r="D155" s="1103" t="s">
        <v>90</v>
      </c>
      <c r="E155" s="1304" t="s">
        <v>626</v>
      </c>
      <c r="F155" s="1305"/>
      <c r="G155" s="1305"/>
      <c r="H155" s="1306"/>
    </row>
    <row r="156" spans="1:8" s="1104" customFormat="1" ht="25.5" customHeight="1" x14ac:dyDescent="0.25">
      <c r="A156" s="1101" t="s">
        <v>340</v>
      </c>
      <c r="B156" s="1101">
        <v>1338</v>
      </c>
      <c r="C156" s="1102">
        <v>3538048</v>
      </c>
      <c r="D156" s="1103" t="s">
        <v>90</v>
      </c>
      <c r="E156" s="1304" t="s">
        <v>626</v>
      </c>
      <c r="F156" s="1305"/>
      <c r="G156" s="1305"/>
      <c r="H156" s="1306"/>
    </row>
    <row r="157" spans="1:8" s="1104" customFormat="1" ht="25.5" customHeight="1" x14ac:dyDescent="0.25">
      <c r="A157" s="1101" t="s">
        <v>341</v>
      </c>
      <c r="B157" s="1101">
        <v>1339</v>
      </c>
      <c r="C157" s="1102">
        <v>2226401</v>
      </c>
      <c r="D157" s="1103" t="s">
        <v>90</v>
      </c>
      <c r="E157" s="1304" t="s">
        <v>626</v>
      </c>
      <c r="F157" s="1305"/>
      <c r="G157" s="1305"/>
      <c r="H157" s="1306"/>
    </row>
    <row r="158" spans="1:8" s="1104" customFormat="1" ht="25.5" customHeight="1" x14ac:dyDescent="0.25">
      <c r="A158" s="1101" t="s">
        <v>342</v>
      </c>
      <c r="B158" s="1101">
        <v>1340</v>
      </c>
      <c r="C158" s="1102">
        <v>1955829</v>
      </c>
      <c r="D158" s="1103" t="s">
        <v>90</v>
      </c>
      <c r="E158" s="1304" t="s">
        <v>626</v>
      </c>
      <c r="F158" s="1305"/>
      <c r="G158" s="1305"/>
      <c r="H158" s="1306"/>
    </row>
    <row r="159" spans="1:8" s="1104" customFormat="1" ht="25.5" customHeight="1" x14ac:dyDescent="0.25">
      <c r="A159" s="1101" t="s">
        <v>344</v>
      </c>
      <c r="B159" s="1101">
        <v>1342</v>
      </c>
      <c r="C159" s="1102">
        <v>1752707</v>
      </c>
      <c r="D159" s="1103" t="s">
        <v>90</v>
      </c>
      <c r="E159" s="1304" t="s">
        <v>626</v>
      </c>
      <c r="F159" s="1305"/>
      <c r="G159" s="1305"/>
      <c r="H159" s="1306"/>
    </row>
    <row r="160" spans="1:8" s="1104" customFormat="1" ht="25.5" customHeight="1" x14ac:dyDescent="0.25">
      <c r="A160" s="1101" t="s">
        <v>346</v>
      </c>
      <c r="B160" s="1101">
        <v>1093</v>
      </c>
      <c r="C160" s="1102">
        <v>1955829</v>
      </c>
      <c r="D160" s="1103" t="s">
        <v>90</v>
      </c>
      <c r="E160" s="1304" t="s">
        <v>626</v>
      </c>
      <c r="F160" s="1305"/>
      <c r="G160" s="1305"/>
      <c r="H160" s="1306"/>
    </row>
    <row r="161" spans="1:8" s="1104" customFormat="1" ht="25.5" customHeight="1" x14ac:dyDescent="0.25">
      <c r="A161" s="1101" t="s">
        <v>347</v>
      </c>
      <c r="B161" s="1101">
        <v>1308</v>
      </c>
      <c r="C161" s="1102">
        <v>1752707</v>
      </c>
      <c r="D161" s="1103" t="s">
        <v>90</v>
      </c>
      <c r="E161" s="1304" t="s">
        <v>626</v>
      </c>
      <c r="F161" s="1305"/>
      <c r="G161" s="1305"/>
      <c r="H161" s="1306"/>
    </row>
    <row r="162" spans="1:8" s="1104" customFormat="1" ht="25.5" customHeight="1" x14ac:dyDescent="0.25">
      <c r="A162" s="1101" t="s">
        <v>627</v>
      </c>
      <c r="B162" s="1101">
        <v>1373</v>
      </c>
      <c r="C162" s="1102">
        <v>3149808</v>
      </c>
      <c r="D162" s="1103" t="s">
        <v>90</v>
      </c>
      <c r="E162" s="1304" t="s">
        <v>626</v>
      </c>
      <c r="F162" s="1305"/>
      <c r="G162" s="1305"/>
      <c r="H162" s="1306"/>
    </row>
    <row r="163" spans="1:8" s="1104" customFormat="1" ht="25.5" customHeight="1" x14ac:dyDescent="0.25">
      <c r="A163" s="1101" t="s">
        <v>439</v>
      </c>
      <c r="B163" s="1101">
        <v>955</v>
      </c>
      <c r="C163" s="1102">
        <v>7522872</v>
      </c>
      <c r="D163" s="1103" t="s">
        <v>90</v>
      </c>
      <c r="E163" s="1304" t="s">
        <v>628</v>
      </c>
      <c r="F163" s="1305"/>
      <c r="G163" s="1305"/>
      <c r="H163" s="1306"/>
    </row>
    <row r="164" spans="1:8" s="1104" customFormat="1" ht="25.5" customHeight="1" x14ac:dyDescent="0.25">
      <c r="A164" s="1101" t="s">
        <v>440</v>
      </c>
      <c r="B164" s="1101">
        <v>956</v>
      </c>
      <c r="C164" s="1102">
        <v>26713803</v>
      </c>
      <c r="D164" s="1103" t="s">
        <v>90</v>
      </c>
      <c r="E164" s="1304" t="s">
        <v>628</v>
      </c>
      <c r="F164" s="1305"/>
      <c r="G164" s="1305"/>
      <c r="H164" s="1306"/>
    </row>
    <row r="165" spans="1:8" s="1104" customFormat="1" ht="25.5" customHeight="1" x14ac:dyDescent="0.25">
      <c r="A165" s="1101" t="s">
        <v>441</v>
      </c>
      <c r="B165" s="1101">
        <v>957</v>
      </c>
      <c r="C165" s="1102">
        <v>164821095</v>
      </c>
      <c r="D165" s="1103" t="s">
        <v>90</v>
      </c>
      <c r="E165" s="1304" t="s">
        <v>628</v>
      </c>
      <c r="F165" s="1305"/>
      <c r="G165" s="1305"/>
      <c r="H165" s="1306"/>
    </row>
    <row r="166" spans="1:8" s="1104" customFormat="1" ht="25.5" customHeight="1" x14ac:dyDescent="0.25">
      <c r="A166" s="1101" t="s">
        <v>442</v>
      </c>
      <c r="B166" s="1101">
        <v>958</v>
      </c>
      <c r="C166" s="1102">
        <v>810752</v>
      </c>
      <c r="D166" s="1103" t="s">
        <v>90</v>
      </c>
      <c r="E166" s="1304" t="s">
        <v>628</v>
      </c>
      <c r="F166" s="1305"/>
      <c r="G166" s="1305"/>
      <c r="H166" s="1306"/>
    </row>
    <row r="167" spans="1:8" s="1104" customFormat="1" ht="25.5" customHeight="1" x14ac:dyDescent="0.25">
      <c r="A167" s="1101" t="s">
        <v>443</v>
      </c>
      <c r="B167" s="1101">
        <v>959</v>
      </c>
      <c r="C167" s="1102">
        <v>180040138</v>
      </c>
      <c r="D167" s="1103" t="s">
        <v>90</v>
      </c>
      <c r="E167" s="1304" t="s">
        <v>628</v>
      </c>
      <c r="F167" s="1305"/>
      <c r="G167" s="1305"/>
      <c r="H167" s="1306"/>
    </row>
    <row r="168" spans="1:8" s="1104" customFormat="1" ht="25.5" customHeight="1" x14ac:dyDescent="0.25">
      <c r="A168" s="1101" t="s">
        <v>444</v>
      </c>
      <c r="B168" s="1101">
        <v>960</v>
      </c>
      <c r="C168" s="1102">
        <v>159462378</v>
      </c>
      <c r="D168" s="1103" t="s">
        <v>90</v>
      </c>
      <c r="E168" s="1304" t="s">
        <v>628</v>
      </c>
      <c r="F168" s="1305"/>
      <c r="G168" s="1305"/>
      <c r="H168" s="1306"/>
    </row>
    <row r="169" spans="1:8" s="1104" customFormat="1" ht="25.5" customHeight="1" x14ac:dyDescent="0.25">
      <c r="A169" s="1101" t="s">
        <v>445</v>
      </c>
      <c r="B169" s="1101">
        <v>961</v>
      </c>
      <c r="C169" s="1102">
        <v>26713803</v>
      </c>
      <c r="D169" s="1103" t="s">
        <v>90</v>
      </c>
      <c r="E169" s="1304" t="s">
        <v>628</v>
      </c>
      <c r="F169" s="1305"/>
      <c r="G169" s="1305"/>
      <c r="H169" s="1306"/>
    </row>
    <row r="170" spans="1:8" s="1104" customFormat="1" ht="25.5" customHeight="1" x14ac:dyDescent="0.25">
      <c r="A170" s="1101" t="s">
        <v>446</v>
      </c>
      <c r="B170" s="1101">
        <v>963</v>
      </c>
      <c r="C170" s="1102">
        <v>42545363</v>
      </c>
      <c r="D170" s="1103" t="s">
        <v>90</v>
      </c>
      <c r="E170" s="1304" t="s">
        <v>628</v>
      </c>
      <c r="F170" s="1305"/>
      <c r="G170" s="1305"/>
      <c r="H170" s="1306"/>
    </row>
    <row r="171" spans="1:8" s="1104" customFormat="1" ht="25.5" customHeight="1" x14ac:dyDescent="0.25">
      <c r="A171" s="1101" t="s">
        <v>447</v>
      </c>
      <c r="B171" s="1101">
        <v>965</v>
      </c>
      <c r="C171" s="1102">
        <v>3234516819</v>
      </c>
      <c r="D171" s="1103" t="s">
        <v>90</v>
      </c>
      <c r="E171" s="1304" t="s">
        <v>629</v>
      </c>
      <c r="F171" s="1305"/>
      <c r="G171" s="1305"/>
      <c r="H171" s="1306"/>
    </row>
    <row r="172" spans="1:8" s="1104" customFormat="1" ht="25.5" customHeight="1" x14ac:dyDescent="0.25">
      <c r="A172" s="1101" t="s">
        <v>448</v>
      </c>
      <c r="B172" s="1101">
        <v>968</v>
      </c>
      <c r="C172" s="1102">
        <v>152908000</v>
      </c>
      <c r="D172" s="1103" t="s">
        <v>90</v>
      </c>
      <c r="E172" s="1304" t="s">
        <v>629</v>
      </c>
      <c r="F172" s="1305"/>
      <c r="G172" s="1305"/>
      <c r="H172" s="1306"/>
    </row>
    <row r="173" spans="1:8" s="1104" customFormat="1" ht="25.5" customHeight="1" x14ac:dyDescent="0.25">
      <c r="A173" s="1101" t="s">
        <v>449</v>
      </c>
      <c r="B173" s="1101">
        <v>1012</v>
      </c>
      <c r="C173" s="1102">
        <v>14524115</v>
      </c>
      <c r="D173" s="1103" t="s">
        <v>90</v>
      </c>
      <c r="E173" s="1304" t="s">
        <v>501</v>
      </c>
      <c r="F173" s="1305"/>
      <c r="G173" s="1305"/>
      <c r="H173" s="1306"/>
    </row>
    <row r="174" spans="1:8" s="1104" customFormat="1" ht="25.5" customHeight="1" x14ac:dyDescent="0.25">
      <c r="A174" s="1101" t="s">
        <v>450</v>
      </c>
      <c r="B174" s="1101">
        <v>1019</v>
      </c>
      <c r="C174" s="1102">
        <v>14524115</v>
      </c>
      <c r="D174" s="1103" t="s">
        <v>90</v>
      </c>
      <c r="E174" s="1304" t="s">
        <v>501</v>
      </c>
      <c r="F174" s="1305"/>
      <c r="G174" s="1305"/>
      <c r="H174" s="1306"/>
    </row>
    <row r="175" spans="1:8" s="1104" customFormat="1" ht="25.5" customHeight="1" x14ac:dyDescent="0.25">
      <c r="A175" s="1101" t="s">
        <v>451</v>
      </c>
      <c r="B175" s="1101">
        <v>1026</v>
      </c>
      <c r="C175" s="1102">
        <v>10607040</v>
      </c>
      <c r="D175" s="1103" t="s">
        <v>90</v>
      </c>
      <c r="E175" s="1304" t="s">
        <v>501</v>
      </c>
      <c r="F175" s="1305"/>
      <c r="G175" s="1305"/>
      <c r="H175" s="1306"/>
    </row>
    <row r="176" spans="1:8" s="1104" customFormat="1" ht="25.5" customHeight="1" x14ac:dyDescent="0.25">
      <c r="A176" s="1101" t="s">
        <v>452</v>
      </c>
      <c r="B176" s="1101">
        <v>1028</v>
      </c>
      <c r="C176" s="1102">
        <v>11675333</v>
      </c>
      <c r="D176" s="1103" t="s">
        <v>90</v>
      </c>
      <c r="E176" s="1304" t="s">
        <v>501</v>
      </c>
      <c r="F176" s="1305"/>
      <c r="G176" s="1305"/>
      <c r="H176" s="1306"/>
    </row>
    <row r="177" spans="1:8" s="1104" customFormat="1" ht="25.5" customHeight="1" x14ac:dyDescent="0.25">
      <c r="A177" s="1101" t="s">
        <v>453</v>
      </c>
      <c r="B177" s="1101">
        <v>1032</v>
      </c>
      <c r="C177" s="1102">
        <v>11675333</v>
      </c>
      <c r="D177" s="1103" t="s">
        <v>90</v>
      </c>
      <c r="E177" s="1304" t="s">
        <v>501</v>
      </c>
      <c r="F177" s="1305"/>
      <c r="G177" s="1305"/>
      <c r="H177" s="1306"/>
    </row>
    <row r="178" spans="1:8" s="1104" customFormat="1" ht="25.5" customHeight="1" x14ac:dyDescent="0.25">
      <c r="A178" s="1101" t="s">
        <v>454</v>
      </c>
      <c r="B178" s="1101">
        <v>1036</v>
      </c>
      <c r="C178" s="1102">
        <v>11675333</v>
      </c>
      <c r="D178" s="1103" t="s">
        <v>90</v>
      </c>
      <c r="E178" s="1304" t="s">
        <v>501</v>
      </c>
      <c r="F178" s="1305"/>
      <c r="G178" s="1305"/>
      <c r="H178" s="1306"/>
    </row>
    <row r="179" spans="1:8" s="1104" customFormat="1" ht="25.5" customHeight="1" x14ac:dyDescent="0.25">
      <c r="A179" s="1101" t="s">
        <v>455</v>
      </c>
      <c r="B179" s="1101">
        <v>1037</v>
      </c>
      <c r="C179" s="1102">
        <v>25604006</v>
      </c>
      <c r="D179" s="1103" t="s">
        <v>90</v>
      </c>
      <c r="E179" s="1304" t="s">
        <v>501</v>
      </c>
      <c r="F179" s="1305"/>
      <c r="G179" s="1305"/>
      <c r="H179" s="1306"/>
    </row>
    <row r="180" spans="1:8" s="1104" customFormat="1" ht="25.5" customHeight="1" x14ac:dyDescent="0.25">
      <c r="A180" s="1101" t="s">
        <v>456</v>
      </c>
      <c r="B180" s="1101">
        <v>1039</v>
      </c>
      <c r="C180" s="1102">
        <v>25604006</v>
      </c>
      <c r="D180" s="1103" t="s">
        <v>90</v>
      </c>
      <c r="E180" s="1304" t="s">
        <v>501</v>
      </c>
      <c r="F180" s="1305"/>
      <c r="G180" s="1305"/>
      <c r="H180" s="1306"/>
    </row>
    <row r="181" spans="1:8" s="1104" customFormat="1" ht="25.5" customHeight="1" x14ac:dyDescent="0.25">
      <c r="A181" s="1101" t="s">
        <v>457</v>
      </c>
      <c r="B181" s="1101">
        <v>1040</v>
      </c>
      <c r="C181" s="1102">
        <v>25604006</v>
      </c>
      <c r="D181" s="1103" t="s">
        <v>90</v>
      </c>
      <c r="E181" s="1304" t="s">
        <v>501</v>
      </c>
      <c r="F181" s="1305"/>
      <c r="G181" s="1305"/>
      <c r="H181" s="1306"/>
    </row>
    <row r="182" spans="1:8" s="1104" customFormat="1" ht="25.5" customHeight="1" x14ac:dyDescent="0.25">
      <c r="A182" s="1101" t="s">
        <v>458</v>
      </c>
      <c r="B182" s="1101">
        <v>1042</v>
      </c>
      <c r="C182" s="1102">
        <v>25604006</v>
      </c>
      <c r="D182" s="1103" t="s">
        <v>90</v>
      </c>
      <c r="E182" s="1304" t="s">
        <v>501</v>
      </c>
      <c r="F182" s="1305"/>
      <c r="G182" s="1305"/>
      <c r="H182" s="1306"/>
    </row>
    <row r="183" spans="1:8" s="1104" customFormat="1" ht="25.5" customHeight="1" x14ac:dyDescent="0.25">
      <c r="A183" s="1101" t="s">
        <v>459</v>
      </c>
      <c r="B183" s="1101">
        <v>1043</v>
      </c>
      <c r="C183" s="1102">
        <v>25604006</v>
      </c>
      <c r="D183" s="1103" t="s">
        <v>90</v>
      </c>
      <c r="E183" s="1304" t="s">
        <v>501</v>
      </c>
      <c r="F183" s="1305"/>
      <c r="G183" s="1305"/>
      <c r="H183" s="1306"/>
    </row>
    <row r="184" spans="1:8" s="1104" customFormat="1" ht="25.5" customHeight="1" x14ac:dyDescent="0.25">
      <c r="A184" s="1101" t="s">
        <v>460</v>
      </c>
      <c r="B184" s="1101">
        <v>1049</v>
      </c>
      <c r="C184" s="1102">
        <v>15539869</v>
      </c>
      <c r="D184" s="1103" t="s">
        <v>90</v>
      </c>
      <c r="E184" s="1304" t="s">
        <v>501</v>
      </c>
      <c r="F184" s="1305"/>
      <c r="G184" s="1305"/>
      <c r="H184" s="1306"/>
    </row>
    <row r="185" spans="1:8" s="1104" customFormat="1" ht="25.5" customHeight="1" x14ac:dyDescent="0.25">
      <c r="A185" s="1101" t="s">
        <v>461</v>
      </c>
      <c r="B185" s="1101">
        <v>1054</v>
      </c>
      <c r="C185" s="1102">
        <v>10607040</v>
      </c>
      <c r="D185" s="1103" t="s">
        <v>90</v>
      </c>
      <c r="E185" s="1304" t="s">
        <v>501</v>
      </c>
      <c r="F185" s="1305"/>
      <c r="G185" s="1305"/>
      <c r="H185" s="1306"/>
    </row>
    <row r="186" spans="1:8" s="1104" customFormat="1" ht="25.5" customHeight="1" x14ac:dyDescent="0.25">
      <c r="A186" s="1101" t="s">
        <v>462</v>
      </c>
      <c r="B186" s="1101">
        <v>1055</v>
      </c>
      <c r="C186" s="1102">
        <v>10607040</v>
      </c>
      <c r="D186" s="1103" t="s">
        <v>90</v>
      </c>
      <c r="E186" s="1304" t="s">
        <v>501</v>
      </c>
      <c r="F186" s="1305"/>
      <c r="G186" s="1305"/>
      <c r="H186" s="1306"/>
    </row>
    <row r="187" spans="1:8" s="1104" customFormat="1" ht="25.5" customHeight="1" x14ac:dyDescent="0.25">
      <c r="A187" s="1101" t="s">
        <v>463</v>
      </c>
      <c r="B187" s="1101">
        <v>1056</v>
      </c>
      <c r="C187" s="1102">
        <v>10607040</v>
      </c>
      <c r="D187" s="1103" t="s">
        <v>90</v>
      </c>
      <c r="E187" s="1304" t="s">
        <v>501</v>
      </c>
      <c r="F187" s="1305"/>
      <c r="G187" s="1305"/>
      <c r="H187" s="1306"/>
    </row>
    <row r="188" spans="1:8" s="1104" customFormat="1" ht="25.5" customHeight="1" x14ac:dyDescent="0.25">
      <c r="A188" s="1101" t="s">
        <v>464</v>
      </c>
      <c r="B188" s="1101">
        <v>1057</v>
      </c>
      <c r="C188" s="1102">
        <v>10607040</v>
      </c>
      <c r="D188" s="1103" t="s">
        <v>90</v>
      </c>
      <c r="E188" s="1304" t="s">
        <v>501</v>
      </c>
      <c r="F188" s="1305"/>
      <c r="G188" s="1305"/>
      <c r="H188" s="1306"/>
    </row>
    <row r="189" spans="1:8" s="1104" customFormat="1" ht="25.5" customHeight="1" x14ac:dyDescent="0.25">
      <c r="A189" s="1101" t="s">
        <v>465</v>
      </c>
      <c r="B189" s="1101">
        <v>1058</v>
      </c>
      <c r="C189" s="1102">
        <v>14524115</v>
      </c>
      <c r="D189" s="1103" t="s">
        <v>90</v>
      </c>
      <c r="E189" s="1304" t="s">
        <v>501</v>
      </c>
      <c r="F189" s="1305"/>
      <c r="G189" s="1305"/>
      <c r="H189" s="1306"/>
    </row>
    <row r="190" spans="1:8" s="1104" customFormat="1" ht="25.5" customHeight="1" x14ac:dyDescent="0.25">
      <c r="A190" s="1101" t="s">
        <v>466</v>
      </c>
      <c r="B190" s="1101">
        <v>1059</v>
      </c>
      <c r="C190" s="1102">
        <v>26327877</v>
      </c>
      <c r="D190" s="1103" t="s">
        <v>90</v>
      </c>
      <c r="E190" s="1304" t="s">
        <v>501</v>
      </c>
      <c r="F190" s="1305"/>
      <c r="G190" s="1305"/>
      <c r="H190" s="1306"/>
    </row>
    <row r="191" spans="1:8" s="1104" customFormat="1" ht="25.5" customHeight="1" x14ac:dyDescent="0.25">
      <c r="A191" s="1101" t="s">
        <v>467</v>
      </c>
      <c r="B191" s="1101">
        <v>1066</v>
      </c>
      <c r="C191" s="1102">
        <v>20291729</v>
      </c>
      <c r="D191" s="1103" t="s">
        <v>90</v>
      </c>
      <c r="E191" s="1304" t="s">
        <v>501</v>
      </c>
      <c r="F191" s="1305"/>
      <c r="G191" s="1305"/>
      <c r="H191" s="1306"/>
    </row>
    <row r="192" spans="1:8" s="1104" customFormat="1" ht="25.5" customHeight="1" x14ac:dyDescent="0.25">
      <c r="A192" s="1101" t="s">
        <v>468</v>
      </c>
      <c r="B192" s="1101">
        <v>1070</v>
      </c>
      <c r="C192" s="1102">
        <v>15539869</v>
      </c>
      <c r="D192" s="1103" t="s">
        <v>90</v>
      </c>
      <c r="E192" s="1304" t="s">
        <v>501</v>
      </c>
      <c r="F192" s="1305"/>
      <c r="G192" s="1305"/>
      <c r="H192" s="1306"/>
    </row>
    <row r="193" spans="1:8" s="1104" customFormat="1" ht="25.5" customHeight="1" x14ac:dyDescent="0.25">
      <c r="A193" s="1101" t="s">
        <v>469</v>
      </c>
      <c r="B193" s="1101">
        <v>1071</v>
      </c>
      <c r="C193" s="1102">
        <v>18096767</v>
      </c>
      <c r="D193" s="1103" t="s">
        <v>90</v>
      </c>
      <c r="E193" s="1304" t="s">
        <v>501</v>
      </c>
      <c r="F193" s="1305"/>
      <c r="G193" s="1305"/>
      <c r="H193" s="1306"/>
    </row>
    <row r="194" spans="1:8" s="1104" customFormat="1" ht="25.5" customHeight="1" x14ac:dyDescent="0.25">
      <c r="A194" s="1101" t="s">
        <v>470</v>
      </c>
      <c r="B194" s="1101">
        <v>1072</v>
      </c>
      <c r="C194" s="1102">
        <v>18096767</v>
      </c>
      <c r="D194" s="1103" t="s">
        <v>90</v>
      </c>
      <c r="E194" s="1304" t="s">
        <v>501</v>
      </c>
      <c r="F194" s="1305"/>
      <c r="G194" s="1305"/>
      <c r="H194" s="1306"/>
    </row>
    <row r="195" spans="1:8" s="1104" customFormat="1" ht="35.25" customHeight="1" x14ac:dyDescent="0.25">
      <c r="A195" s="1101" t="s">
        <v>471</v>
      </c>
      <c r="B195" s="1101">
        <v>1074</v>
      </c>
      <c r="C195" s="1102">
        <v>29783775</v>
      </c>
      <c r="D195" s="1103" t="s">
        <v>90</v>
      </c>
      <c r="E195" s="1304" t="s">
        <v>501</v>
      </c>
      <c r="F195" s="1305"/>
      <c r="G195" s="1305"/>
      <c r="H195" s="1306"/>
    </row>
    <row r="196" spans="1:8" s="1105" customFormat="1" ht="25.5" customHeight="1" x14ac:dyDescent="0.25">
      <c r="A196" s="1101" t="s">
        <v>472</v>
      </c>
      <c r="B196" s="1101">
        <v>1077</v>
      </c>
      <c r="C196" s="1102">
        <v>34973461</v>
      </c>
      <c r="D196" s="1103" t="s">
        <v>90</v>
      </c>
      <c r="E196" s="1304" t="s">
        <v>501</v>
      </c>
      <c r="F196" s="1305"/>
      <c r="G196" s="1305"/>
      <c r="H196" s="1306"/>
    </row>
    <row r="197" spans="1:8" s="1105" customFormat="1" ht="25.5" customHeight="1" x14ac:dyDescent="0.25">
      <c r="A197" s="1101" t="s">
        <v>473</v>
      </c>
      <c r="B197" s="1101">
        <v>1078</v>
      </c>
      <c r="C197" s="1102">
        <v>20291729</v>
      </c>
      <c r="D197" s="1103" t="s">
        <v>90</v>
      </c>
      <c r="E197" s="1304" t="s">
        <v>501</v>
      </c>
      <c r="F197" s="1305"/>
      <c r="G197" s="1305"/>
      <c r="H197" s="1306"/>
    </row>
    <row r="198" spans="1:8" s="1105" customFormat="1" ht="25.5" customHeight="1" x14ac:dyDescent="0.25">
      <c r="A198" s="1101" t="s">
        <v>474</v>
      </c>
      <c r="B198" s="1101">
        <v>1079</v>
      </c>
      <c r="C198" s="1102">
        <v>20291729</v>
      </c>
      <c r="D198" s="1103" t="s">
        <v>90</v>
      </c>
      <c r="E198" s="1304" t="s">
        <v>501</v>
      </c>
      <c r="F198" s="1305"/>
      <c r="G198" s="1305"/>
      <c r="H198" s="1306"/>
    </row>
    <row r="199" spans="1:8" s="1105" customFormat="1" ht="25.5" customHeight="1" x14ac:dyDescent="0.25">
      <c r="A199" s="1101" t="s">
        <v>475</v>
      </c>
      <c r="B199" s="1101">
        <v>1081</v>
      </c>
      <c r="C199" s="1102">
        <v>20291729</v>
      </c>
      <c r="D199" s="1103" t="s">
        <v>90</v>
      </c>
      <c r="E199" s="1304" t="s">
        <v>501</v>
      </c>
      <c r="F199" s="1305"/>
      <c r="G199" s="1305"/>
      <c r="H199" s="1306"/>
    </row>
    <row r="200" spans="1:8" s="1105" customFormat="1" ht="25.5" customHeight="1" x14ac:dyDescent="0.25">
      <c r="A200" s="1101" t="s">
        <v>476</v>
      </c>
      <c r="B200" s="1101">
        <v>1084</v>
      </c>
      <c r="C200" s="1102">
        <v>14214718</v>
      </c>
      <c r="D200" s="1103" t="s">
        <v>90</v>
      </c>
      <c r="E200" s="1304" t="s">
        <v>501</v>
      </c>
      <c r="F200" s="1305"/>
      <c r="G200" s="1305"/>
      <c r="H200" s="1306"/>
    </row>
    <row r="201" spans="1:8" s="1105" customFormat="1" ht="25.5" customHeight="1" x14ac:dyDescent="0.25">
      <c r="A201" s="1101" t="s">
        <v>477</v>
      </c>
      <c r="B201" s="1101">
        <v>1090</v>
      </c>
      <c r="C201" s="1102">
        <v>13786734</v>
      </c>
      <c r="D201" s="1103" t="s">
        <v>90</v>
      </c>
      <c r="E201" s="1304" t="s">
        <v>501</v>
      </c>
      <c r="F201" s="1305"/>
      <c r="G201" s="1305"/>
      <c r="H201" s="1306"/>
    </row>
    <row r="202" spans="1:8" s="1105" customFormat="1" ht="25.5" customHeight="1" x14ac:dyDescent="0.25">
      <c r="A202" s="1101" t="s">
        <v>478</v>
      </c>
      <c r="B202" s="1101">
        <v>1104</v>
      </c>
      <c r="C202" s="1102">
        <v>10607040</v>
      </c>
      <c r="D202" s="1103" t="s">
        <v>90</v>
      </c>
      <c r="E202" s="1304" t="s">
        <v>501</v>
      </c>
      <c r="F202" s="1305"/>
      <c r="G202" s="1305"/>
      <c r="H202" s="1306"/>
    </row>
    <row r="203" spans="1:8" s="1105" customFormat="1" ht="25.5" customHeight="1" x14ac:dyDescent="0.25">
      <c r="A203" s="1101" t="s">
        <v>479</v>
      </c>
      <c r="B203" s="1101">
        <v>1100</v>
      </c>
      <c r="C203" s="1102">
        <v>20291729</v>
      </c>
      <c r="D203" s="1103" t="s">
        <v>90</v>
      </c>
      <c r="E203" s="1304" t="s">
        <v>501</v>
      </c>
      <c r="F203" s="1305"/>
      <c r="G203" s="1305"/>
      <c r="H203" s="1306"/>
    </row>
    <row r="204" spans="1:8" s="1105" customFormat="1" ht="25.5" customHeight="1" x14ac:dyDescent="0.25">
      <c r="A204" s="1101" t="s">
        <v>480</v>
      </c>
      <c r="B204" s="1101">
        <v>1101</v>
      </c>
      <c r="C204" s="1102">
        <v>14524115</v>
      </c>
      <c r="D204" s="1103" t="s">
        <v>90</v>
      </c>
      <c r="E204" s="1304" t="s">
        <v>501</v>
      </c>
      <c r="F204" s="1305"/>
      <c r="G204" s="1305"/>
      <c r="H204" s="1306"/>
    </row>
    <row r="205" spans="1:8" s="1105" customFormat="1" ht="25.5" customHeight="1" x14ac:dyDescent="0.25">
      <c r="A205" s="1101" t="s">
        <v>481</v>
      </c>
      <c r="B205" s="1101">
        <v>1108</v>
      </c>
      <c r="C205" s="1102">
        <v>10607040</v>
      </c>
      <c r="D205" s="1103" t="s">
        <v>90</v>
      </c>
      <c r="E205" s="1304" t="s">
        <v>501</v>
      </c>
      <c r="F205" s="1305"/>
      <c r="G205" s="1305"/>
      <c r="H205" s="1306"/>
    </row>
    <row r="206" spans="1:8" s="1105" customFormat="1" ht="25.5" customHeight="1" x14ac:dyDescent="0.25">
      <c r="A206" s="1101" t="s">
        <v>482</v>
      </c>
      <c r="B206" s="1101">
        <v>1109</v>
      </c>
      <c r="C206" s="1102">
        <v>10607040</v>
      </c>
      <c r="D206" s="1103" t="s">
        <v>90</v>
      </c>
      <c r="E206" s="1304" t="s">
        <v>501</v>
      </c>
      <c r="F206" s="1305"/>
      <c r="G206" s="1305"/>
      <c r="H206" s="1306"/>
    </row>
    <row r="207" spans="1:8" s="1105" customFormat="1" ht="25.5" customHeight="1" x14ac:dyDescent="0.25">
      <c r="A207" s="1101" t="s">
        <v>483</v>
      </c>
      <c r="B207" s="1101">
        <v>1112</v>
      </c>
      <c r="C207" s="1102">
        <v>10607040</v>
      </c>
      <c r="D207" s="1103" t="s">
        <v>90</v>
      </c>
      <c r="E207" s="1304" t="s">
        <v>501</v>
      </c>
      <c r="F207" s="1305"/>
      <c r="G207" s="1305"/>
      <c r="H207" s="1306"/>
    </row>
    <row r="208" spans="1:8" s="1105" customFormat="1" ht="25.5" customHeight="1" x14ac:dyDescent="0.25">
      <c r="A208" s="1101" t="s">
        <v>484</v>
      </c>
      <c r="B208" s="1101">
        <v>1114</v>
      </c>
      <c r="C208" s="1102">
        <v>10607040</v>
      </c>
      <c r="D208" s="1103" t="s">
        <v>90</v>
      </c>
      <c r="E208" s="1304" t="s">
        <v>501</v>
      </c>
      <c r="F208" s="1305"/>
      <c r="G208" s="1305"/>
      <c r="H208" s="1306"/>
    </row>
    <row r="209" spans="1:8" s="1105" customFormat="1" ht="25.5" customHeight="1" x14ac:dyDescent="0.25">
      <c r="A209" s="1101" t="s">
        <v>485</v>
      </c>
      <c r="B209" s="1101">
        <v>1122</v>
      </c>
      <c r="C209" s="1102">
        <v>10607040</v>
      </c>
      <c r="D209" s="1103" t="s">
        <v>90</v>
      </c>
      <c r="E209" s="1304" t="s">
        <v>501</v>
      </c>
      <c r="F209" s="1305"/>
      <c r="G209" s="1305"/>
      <c r="H209" s="1306"/>
    </row>
    <row r="210" spans="1:8" s="1105" customFormat="1" ht="25.5" customHeight="1" x14ac:dyDescent="0.25">
      <c r="A210" s="1101" t="s">
        <v>486</v>
      </c>
      <c r="B210" s="1101">
        <v>1116</v>
      </c>
      <c r="C210" s="1102">
        <v>10607040</v>
      </c>
      <c r="D210" s="1103" t="s">
        <v>90</v>
      </c>
      <c r="E210" s="1304" t="s">
        <v>501</v>
      </c>
      <c r="F210" s="1305"/>
      <c r="G210" s="1305"/>
      <c r="H210" s="1306"/>
    </row>
    <row r="211" spans="1:8" s="1105" customFormat="1" ht="25.5" customHeight="1" x14ac:dyDescent="0.25">
      <c r="A211" s="1101" t="s">
        <v>487</v>
      </c>
      <c r="B211" s="1101">
        <v>1119</v>
      </c>
      <c r="C211" s="1102">
        <v>10607040</v>
      </c>
      <c r="D211" s="1103" t="s">
        <v>90</v>
      </c>
      <c r="E211" s="1304" t="s">
        <v>501</v>
      </c>
      <c r="F211" s="1305"/>
      <c r="G211" s="1305"/>
      <c r="H211" s="1306"/>
    </row>
    <row r="212" spans="1:8" s="1105" customFormat="1" ht="25.5" customHeight="1" x14ac:dyDescent="0.25">
      <c r="A212" s="1101" t="s">
        <v>488</v>
      </c>
      <c r="B212" s="1101">
        <v>1105</v>
      </c>
      <c r="C212" s="1102">
        <v>10607040</v>
      </c>
      <c r="D212" s="1103" t="s">
        <v>90</v>
      </c>
      <c r="E212" s="1304" t="s">
        <v>501</v>
      </c>
      <c r="F212" s="1305"/>
      <c r="G212" s="1305"/>
      <c r="H212" s="1306"/>
    </row>
    <row r="213" spans="1:8" s="1105" customFormat="1" ht="25.5" customHeight="1" x14ac:dyDescent="0.25">
      <c r="A213" s="1101" t="s">
        <v>489</v>
      </c>
      <c r="B213" s="1101">
        <v>1125</v>
      </c>
      <c r="C213" s="1102">
        <v>10607040</v>
      </c>
      <c r="D213" s="1103" t="s">
        <v>90</v>
      </c>
      <c r="E213" s="1304" t="s">
        <v>501</v>
      </c>
      <c r="F213" s="1305"/>
      <c r="G213" s="1305"/>
      <c r="H213" s="1306"/>
    </row>
    <row r="214" spans="1:8" s="1105" customFormat="1" ht="25.5" customHeight="1" x14ac:dyDescent="0.25">
      <c r="A214" s="1101" t="s">
        <v>490</v>
      </c>
      <c r="B214" s="1101">
        <v>1127</v>
      </c>
      <c r="C214" s="1102">
        <v>7943667</v>
      </c>
      <c r="D214" s="1103" t="s">
        <v>90</v>
      </c>
      <c r="E214" s="1304" t="s">
        <v>501</v>
      </c>
      <c r="F214" s="1305"/>
      <c r="G214" s="1305"/>
      <c r="H214" s="1306"/>
    </row>
    <row r="215" spans="1:8" s="1105" customFormat="1" ht="25.5" customHeight="1" x14ac:dyDescent="0.25">
      <c r="A215" s="1101" t="s">
        <v>491</v>
      </c>
      <c r="B215" s="1101">
        <v>1181</v>
      </c>
      <c r="C215" s="1102">
        <v>34973461</v>
      </c>
      <c r="D215" s="1103" t="s">
        <v>90</v>
      </c>
      <c r="E215" s="1304" t="s">
        <v>501</v>
      </c>
      <c r="F215" s="1305"/>
      <c r="G215" s="1305"/>
      <c r="H215" s="1306"/>
    </row>
    <row r="216" spans="1:8" s="1105" customFormat="1" ht="25.5" customHeight="1" x14ac:dyDescent="0.25">
      <c r="A216" s="1101" t="s">
        <v>492</v>
      </c>
      <c r="B216" s="1101">
        <v>1182</v>
      </c>
      <c r="C216" s="1102">
        <v>15539869</v>
      </c>
      <c r="D216" s="1103" t="s">
        <v>90</v>
      </c>
      <c r="E216" s="1304" t="s">
        <v>501</v>
      </c>
      <c r="F216" s="1305"/>
      <c r="G216" s="1305"/>
      <c r="H216" s="1306"/>
    </row>
    <row r="217" spans="1:8" s="1105" customFormat="1" ht="25.5" customHeight="1" x14ac:dyDescent="0.25">
      <c r="A217" s="1101" t="s">
        <v>493</v>
      </c>
      <c r="B217" s="1101">
        <v>1184</v>
      </c>
      <c r="C217" s="1102">
        <v>11430151</v>
      </c>
      <c r="D217" s="1103" t="s">
        <v>90</v>
      </c>
      <c r="E217" s="1304" t="s">
        <v>501</v>
      </c>
      <c r="F217" s="1305"/>
      <c r="G217" s="1305"/>
      <c r="H217" s="1306"/>
    </row>
    <row r="218" spans="1:8" s="1105" customFormat="1" ht="25.5" customHeight="1" x14ac:dyDescent="0.25">
      <c r="A218" s="1101" t="s">
        <v>494</v>
      </c>
      <c r="B218" s="1101">
        <v>1186</v>
      </c>
      <c r="C218" s="1102">
        <v>26327877</v>
      </c>
      <c r="D218" s="1103" t="s">
        <v>90</v>
      </c>
      <c r="E218" s="1304" t="s">
        <v>501</v>
      </c>
      <c r="F218" s="1305"/>
      <c r="G218" s="1305"/>
      <c r="H218" s="1306"/>
    </row>
    <row r="219" spans="1:8" s="1105" customFormat="1" ht="25.5" customHeight="1" x14ac:dyDescent="0.25">
      <c r="A219" s="1101" t="s">
        <v>495</v>
      </c>
      <c r="B219" s="1101">
        <v>1187</v>
      </c>
      <c r="C219" s="1102">
        <v>35609767</v>
      </c>
      <c r="D219" s="1103" t="s">
        <v>90</v>
      </c>
      <c r="E219" s="1304" t="s">
        <v>501</v>
      </c>
      <c r="F219" s="1305"/>
      <c r="G219" s="1305"/>
      <c r="H219" s="1306"/>
    </row>
    <row r="220" spans="1:8" s="1105" customFormat="1" ht="25.5" customHeight="1" x14ac:dyDescent="0.25">
      <c r="A220" s="1101" t="s">
        <v>496</v>
      </c>
      <c r="B220" s="1101">
        <v>1194</v>
      </c>
      <c r="C220" s="1102">
        <v>20291729</v>
      </c>
      <c r="D220" s="1103" t="s">
        <v>90</v>
      </c>
      <c r="E220" s="1304" t="s">
        <v>501</v>
      </c>
      <c r="F220" s="1305"/>
      <c r="G220" s="1305"/>
      <c r="H220" s="1306"/>
    </row>
    <row r="221" spans="1:8" s="1105" customFormat="1" ht="25.5" customHeight="1" x14ac:dyDescent="0.25">
      <c r="A221" s="1101" t="s">
        <v>497</v>
      </c>
      <c r="B221" s="1101">
        <v>1195</v>
      </c>
      <c r="C221" s="1102">
        <v>18184332</v>
      </c>
      <c r="D221" s="1103" t="s">
        <v>90</v>
      </c>
      <c r="E221" s="1304" t="s">
        <v>501</v>
      </c>
      <c r="F221" s="1305"/>
      <c r="G221" s="1305"/>
      <c r="H221" s="1306"/>
    </row>
    <row r="222" spans="1:8" s="1105" customFormat="1" ht="25.5" customHeight="1" x14ac:dyDescent="0.25">
      <c r="A222" s="1101" t="s">
        <v>498</v>
      </c>
      <c r="B222" s="1101">
        <v>1197</v>
      </c>
      <c r="C222" s="1102">
        <v>54000000</v>
      </c>
      <c r="D222" s="1103" t="s">
        <v>90</v>
      </c>
      <c r="E222" s="1304" t="s">
        <v>629</v>
      </c>
      <c r="F222" s="1305"/>
      <c r="G222" s="1305"/>
      <c r="H222" s="1306"/>
    </row>
    <row r="223" spans="1:8" s="1105" customFormat="1" ht="25.5" customHeight="1" x14ac:dyDescent="0.25">
      <c r="A223" s="1101" t="s">
        <v>499</v>
      </c>
      <c r="B223" s="1101">
        <v>1198</v>
      </c>
      <c r="C223" s="1102">
        <v>72317247</v>
      </c>
      <c r="D223" s="1103" t="s">
        <v>90</v>
      </c>
      <c r="E223" s="1304" t="s">
        <v>629</v>
      </c>
      <c r="F223" s="1305"/>
      <c r="G223" s="1305"/>
      <c r="H223" s="1306"/>
    </row>
    <row r="224" spans="1:8" s="1105" customFormat="1" ht="25.5" customHeight="1" x14ac:dyDescent="0.25">
      <c r="A224" s="1101" t="s">
        <v>500</v>
      </c>
      <c r="B224" s="1101">
        <v>1199</v>
      </c>
      <c r="C224" s="1102">
        <v>60000000</v>
      </c>
      <c r="D224" s="1103" t="s">
        <v>90</v>
      </c>
      <c r="E224" s="1304" t="s">
        <v>629</v>
      </c>
      <c r="F224" s="1305"/>
      <c r="G224" s="1305"/>
      <c r="H224" s="1306"/>
    </row>
    <row r="225" spans="1:8" s="1105" customFormat="1" ht="25.5" customHeight="1" x14ac:dyDescent="0.25">
      <c r="A225" s="1101" t="s">
        <v>278</v>
      </c>
      <c r="B225" s="1101">
        <v>1201</v>
      </c>
      <c r="C225" s="1102">
        <v>60811323</v>
      </c>
      <c r="D225" s="1103" t="s">
        <v>90</v>
      </c>
      <c r="E225" s="1304" t="s">
        <v>629</v>
      </c>
      <c r="F225" s="1305"/>
      <c r="G225" s="1305"/>
      <c r="H225" s="1306"/>
    </row>
    <row r="226" spans="1:8" s="1105" customFormat="1" ht="25.5" customHeight="1" x14ac:dyDescent="0.25">
      <c r="A226" s="1101" t="s">
        <v>279</v>
      </c>
      <c r="B226" s="1101">
        <v>1200</v>
      </c>
      <c r="C226" s="1102">
        <v>6230000</v>
      </c>
      <c r="D226" s="1103" t="s">
        <v>90</v>
      </c>
      <c r="E226" s="1304" t="s">
        <v>629</v>
      </c>
      <c r="F226" s="1305"/>
      <c r="G226" s="1305"/>
      <c r="H226" s="1306"/>
    </row>
    <row r="227" spans="1:8" s="1105" customFormat="1" ht="25.5" customHeight="1" x14ac:dyDescent="0.25">
      <c r="A227" s="1101" t="s">
        <v>282</v>
      </c>
      <c r="B227" s="1101">
        <v>1204</v>
      </c>
      <c r="C227" s="1102">
        <v>5000000</v>
      </c>
      <c r="D227" s="1103" t="s">
        <v>90</v>
      </c>
      <c r="E227" s="1304" t="s">
        <v>629</v>
      </c>
      <c r="F227" s="1305"/>
      <c r="G227" s="1305"/>
      <c r="H227" s="1306"/>
    </row>
    <row r="228" spans="1:8" s="1105" customFormat="1" ht="25.5" customHeight="1" x14ac:dyDescent="0.25">
      <c r="A228" s="1101" t="s">
        <v>283</v>
      </c>
      <c r="B228" s="1101">
        <v>1205</v>
      </c>
      <c r="C228" s="1102">
        <v>4912505</v>
      </c>
      <c r="D228" s="1103" t="s">
        <v>90</v>
      </c>
      <c r="E228" s="1304" t="s">
        <v>629</v>
      </c>
      <c r="F228" s="1305"/>
      <c r="G228" s="1305"/>
      <c r="H228" s="1306"/>
    </row>
    <row r="229" spans="1:8" s="1105" customFormat="1" ht="25.5" customHeight="1" x14ac:dyDescent="0.25">
      <c r="A229" s="1101" t="s">
        <v>285</v>
      </c>
      <c r="B229" s="1101">
        <v>1207</v>
      </c>
      <c r="C229" s="1102">
        <v>6000000</v>
      </c>
      <c r="D229" s="1103" t="s">
        <v>90</v>
      </c>
      <c r="E229" s="1304" t="s">
        <v>629</v>
      </c>
      <c r="F229" s="1305"/>
      <c r="G229" s="1305"/>
      <c r="H229" s="1306"/>
    </row>
    <row r="230" spans="1:8" s="1105" customFormat="1" ht="25.5" customHeight="1" x14ac:dyDescent="0.25">
      <c r="A230" s="1101" t="s">
        <v>286</v>
      </c>
      <c r="B230" s="1101">
        <v>1208</v>
      </c>
      <c r="C230" s="1102">
        <v>36400000</v>
      </c>
      <c r="D230" s="1103" t="s">
        <v>90</v>
      </c>
      <c r="E230" s="1304" t="s">
        <v>629</v>
      </c>
      <c r="F230" s="1305"/>
      <c r="G230" s="1305"/>
      <c r="H230" s="1306"/>
    </row>
    <row r="231" spans="1:8" s="1105" customFormat="1" ht="25.5" customHeight="1" x14ac:dyDescent="0.25">
      <c r="A231" s="1101" t="s">
        <v>288</v>
      </c>
      <c r="B231" s="1101">
        <v>1222</v>
      </c>
      <c r="C231" s="1102">
        <v>4000000</v>
      </c>
      <c r="D231" s="1103" t="s">
        <v>90</v>
      </c>
      <c r="E231" s="1304" t="s">
        <v>629</v>
      </c>
      <c r="F231" s="1305"/>
      <c r="G231" s="1305"/>
      <c r="H231" s="1306"/>
    </row>
    <row r="232" spans="1:8" s="1105" customFormat="1" ht="25.5" customHeight="1" x14ac:dyDescent="0.25">
      <c r="A232" s="1101" t="s">
        <v>290</v>
      </c>
      <c r="B232" s="1101">
        <v>1217</v>
      </c>
      <c r="C232" s="1102">
        <v>81081877</v>
      </c>
      <c r="D232" s="1103" t="s">
        <v>90</v>
      </c>
      <c r="E232" s="1304" t="s">
        <v>629</v>
      </c>
      <c r="F232" s="1305"/>
      <c r="G232" s="1305"/>
      <c r="H232" s="1306"/>
    </row>
    <row r="233" spans="1:8" s="1105" customFormat="1" ht="25.5" customHeight="1" x14ac:dyDescent="0.25">
      <c r="A233" s="1101" t="s">
        <v>291</v>
      </c>
      <c r="B233" s="1101">
        <v>1220</v>
      </c>
      <c r="C233" s="1102">
        <v>2000000</v>
      </c>
      <c r="D233" s="1103" t="s">
        <v>90</v>
      </c>
      <c r="E233" s="1304" t="s">
        <v>629</v>
      </c>
      <c r="F233" s="1305"/>
      <c r="G233" s="1305"/>
      <c r="H233" s="1306"/>
    </row>
    <row r="234" spans="1:8" s="1105" customFormat="1" ht="25.5" customHeight="1" x14ac:dyDescent="0.25">
      <c r="A234" s="1101" t="s">
        <v>292</v>
      </c>
      <c r="B234" s="1101">
        <v>1214</v>
      </c>
      <c r="C234" s="1102">
        <v>30405662</v>
      </c>
      <c r="D234" s="1103" t="s">
        <v>90</v>
      </c>
      <c r="E234" s="1304" t="s">
        <v>629</v>
      </c>
      <c r="F234" s="1305"/>
      <c r="G234" s="1305"/>
      <c r="H234" s="1306"/>
    </row>
    <row r="235" spans="1:8" s="1105" customFormat="1" ht="25.5" customHeight="1" x14ac:dyDescent="0.25">
      <c r="A235" s="1101" t="s">
        <v>293</v>
      </c>
      <c r="B235" s="1101">
        <v>1216</v>
      </c>
      <c r="C235" s="1102">
        <v>134550000</v>
      </c>
      <c r="D235" s="1103" t="s">
        <v>90</v>
      </c>
      <c r="E235" s="1304" t="s">
        <v>629</v>
      </c>
      <c r="F235" s="1305"/>
      <c r="G235" s="1305"/>
      <c r="H235" s="1306"/>
    </row>
    <row r="236" spans="1:8" s="1105" customFormat="1" ht="25.5" customHeight="1" x14ac:dyDescent="0.25">
      <c r="A236" s="1101" t="s">
        <v>294</v>
      </c>
      <c r="B236" s="1101">
        <v>1209</v>
      </c>
      <c r="C236" s="1102">
        <v>20110221</v>
      </c>
      <c r="D236" s="1103" t="s">
        <v>90</v>
      </c>
      <c r="E236" s="1304" t="s">
        <v>629</v>
      </c>
      <c r="F236" s="1305"/>
      <c r="G236" s="1305"/>
      <c r="H236" s="1306"/>
    </row>
    <row r="237" spans="1:8" s="1105" customFormat="1" ht="25.5" customHeight="1" x14ac:dyDescent="0.25">
      <c r="A237" s="1101" t="s">
        <v>295</v>
      </c>
      <c r="B237" s="1101">
        <v>1221</v>
      </c>
      <c r="C237" s="1102">
        <v>5000000</v>
      </c>
      <c r="D237" s="1103" t="s">
        <v>90</v>
      </c>
      <c r="E237" s="1304" t="s">
        <v>629</v>
      </c>
      <c r="F237" s="1305"/>
      <c r="G237" s="1305"/>
      <c r="H237" s="1306"/>
    </row>
    <row r="238" spans="1:8" s="1105" customFormat="1" ht="25.5" customHeight="1" x14ac:dyDescent="0.25">
      <c r="A238" s="1101" t="s">
        <v>298</v>
      </c>
      <c r="B238" s="1101">
        <v>1277</v>
      </c>
      <c r="C238" s="1102">
        <v>54610000</v>
      </c>
      <c r="D238" s="1103" t="s">
        <v>90</v>
      </c>
      <c r="E238" s="1304" t="s">
        <v>629</v>
      </c>
      <c r="F238" s="1305"/>
      <c r="G238" s="1305"/>
      <c r="H238" s="1306"/>
    </row>
    <row r="239" spans="1:8" s="1105" customFormat="1" ht="25.5" customHeight="1" x14ac:dyDescent="0.25">
      <c r="A239" s="1101" t="s">
        <v>300</v>
      </c>
      <c r="B239" s="1101">
        <v>1296</v>
      </c>
      <c r="C239" s="1102">
        <v>10607040</v>
      </c>
      <c r="D239" s="1103" t="s">
        <v>90</v>
      </c>
      <c r="E239" s="1304" t="s">
        <v>501</v>
      </c>
      <c r="F239" s="1305"/>
      <c r="G239" s="1305"/>
      <c r="H239" s="1306"/>
    </row>
    <row r="240" spans="1:8" s="1105" customFormat="1" ht="25.5" customHeight="1" x14ac:dyDescent="0.25">
      <c r="A240" s="1101" t="s">
        <v>301</v>
      </c>
      <c r="B240" s="1101">
        <v>1297</v>
      </c>
      <c r="C240" s="1102">
        <v>15539869</v>
      </c>
      <c r="D240" s="1103" t="s">
        <v>90</v>
      </c>
      <c r="E240" s="1304" t="s">
        <v>501</v>
      </c>
      <c r="F240" s="1305"/>
      <c r="G240" s="1305"/>
      <c r="H240" s="1306"/>
    </row>
    <row r="241" spans="1:8" s="1105" customFormat="1" ht="25.5" customHeight="1" x14ac:dyDescent="0.25">
      <c r="A241" s="1101" t="s">
        <v>308</v>
      </c>
      <c r="B241" s="1101">
        <v>1304</v>
      </c>
      <c r="C241" s="1102">
        <v>14524115</v>
      </c>
      <c r="D241" s="1103" t="s">
        <v>90</v>
      </c>
      <c r="E241" s="1304" t="s">
        <v>501</v>
      </c>
      <c r="F241" s="1305"/>
      <c r="G241" s="1305"/>
      <c r="H241" s="1306"/>
    </row>
    <row r="242" spans="1:8" s="1105" customFormat="1" ht="25.5" customHeight="1" x14ac:dyDescent="0.25">
      <c r="A242" s="1101" t="s">
        <v>309</v>
      </c>
      <c r="B242" s="1101">
        <v>1305</v>
      </c>
      <c r="C242" s="1102">
        <v>24370500</v>
      </c>
      <c r="D242" s="1103" t="s">
        <v>90</v>
      </c>
      <c r="E242" s="1304" t="s">
        <v>501</v>
      </c>
      <c r="F242" s="1305"/>
      <c r="G242" s="1305"/>
      <c r="H242" s="1306"/>
    </row>
    <row r="243" spans="1:8" s="1105" customFormat="1" ht="25.5" customHeight="1" x14ac:dyDescent="0.25">
      <c r="A243" s="1101" t="s">
        <v>311</v>
      </c>
      <c r="B243" s="1101">
        <v>1307</v>
      </c>
      <c r="C243" s="1102">
        <v>14524115</v>
      </c>
      <c r="D243" s="1103" t="s">
        <v>90</v>
      </c>
      <c r="E243" s="1304" t="s">
        <v>501</v>
      </c>
      <c r="F243" s="1305"/>
      <c r="G243" s="1305"/>
      <c r="H243" s="1306"/>
    </row>
    <row r="244" spans="1:8" s="1105" customFormat="1" ht="25.5" customHeight="1" x14ac:dyDescent="0.25">
      <c r="A244" s="1101" t="s">
        <v>313</v>
      </c>
      <c r="B244" s="1101">
        <v>1310</v>
      </c>
      <c r="C244" s="1102">
        <v>11430151</v>
      </c>
      <c r="D244" s="1103" t="s">
        <v>90</v>
      </c>
      <c r="E244" s="1304" t="s">
        <v>501</v>
      </c>
      <c r="F244" s="1305"/>
      <c r="G244" s="1305"/>
      <c r="H244" s="1306"/>
    </row>
    <row r="245" spans="1:8" s="1105" customFormat="1" ht="25.5" customHeight="1" x14ac:dyDescent="0.25">
      <c r="A245" s="1101" t="s">
        <v>326</v>
      </c>
      <c r="B245" s="1101">
        <v>1323</v>
      </c>
      <c r="C245" s="1102">
        <v>18184332</v>
      </c>
      <c r="D245" s="1103" t="s">
        <v>90</v>
      </c>
      <c r="E245" s="1304" t="s">
        <v>501</v>
      </c>
      <c r="F245" s="1305"/>
      <c r="G245" s="1305"/>
      <c r="H245" s="1306"/>
    </row>
    <row r="246" spans="1:8" s="1105" customFormat="1" ht="25.5" customHeight="1" x14ac:dyDescent="0.25">
      <c r="A246" s="1101" t="s">
        <v>327</v>
      </c>
      <c r="B246" s="1101">
        <v>1324</v>
      </c>
      <c r="C246" s="1102">
        <v>18184332</v>
      </c>
      <c r="D246" s="1103" t="s">
        <v>90</v>
      </c>
      <c r="E246" s="1304" t="s">
        <v>501</v>
      </c>
      <c r="F246" s="1305"/>
      <c r="G246" s="1305"/>
      <c r="H246" s="1306"/>
    </row>
    <row r="247" spans="1:8" s="1105" customFormat="1" ht="25.5" customHeight="1" x14ac:dyDescent="0.25">
      <c r="A247" s="1101" t="s">
        <v>338</v>
      </c>
      <c r="B247" s="1101">
        <v>1336</v>
      </c>
      <c r="C247" s="1102">
        <v>14524115</v>
      </c>
      <c r="D247" s="1103" t="s">
        <v>90</v>
      </c>
      <c r="E247" s="1304" t="s">
        <v>501</v>
      </c>
      <c r="F247" s="1305"/>
      <c r="G247" s="1305"/>
      <c r="H247" s="1306"/>
    </row>
    <row r="248" spans="1:8" s="1105" customFormat="1" ht="25.5" customHeight="1" x14ac:dyDescent="0.25">
      <c r="A248" s="1101" t="s">
        <v>339</v>
      </c>
      <c r="B248" s="1101">
        <v>1337</v>
      </c>
      <c r="C248" s="1102">
        <v>14214718</v>
      </c>
      <c r="D248" s="1103" t="s">
        <v>90</v>
      </c>
      <c r="E248" s="1304" t="s">
        <v>501</v>
      </c>
      <c r="F248" s="1305"/>
      <c r="G248" s="1305"/>
      <c r="H248" s="1306"/>
    </row>
    <row r="249" spans="1:8" s="1105" customFormat="1" ht="25.5" customHeight="1" x14ac:dyDescent="0.25">
      <c r="A249" s="1101" t="s">
        <v>343</v>
      </c>
      <c r="B249" s="1101">
        <v>1341</v>
      </c>
      <c r="C249" s="1102">
        <v>18184332</v>
      </c>
      <c r="D249" s="1103" t="s">
        <v>90</v>
      </c>
      <c r="E249" s="1304" t="s">
        <v>501</v>
      </c>
      <c r="F249" s="1305"/>
      <c r="G249" s="1305"/>
      <c r="H249" s="1306"/>
    </row>
    <row r="250" spans="1:8" s="1105" customFormat="1" ht="25.5" customHeight="1" x14ac:dyDescent="0.25">
      <c r="A250" s="1101" t="s">
        <v>345</v>
      </c>
      <c r="B250" s="1101">
        <v>1343</v>
      </c>
      <c r="C250" s="1102">
        <v>18184332</v>
      </c>
      <c r="D250" s="1103" t="s">
        <v>90</v>
      </c>
      <c r="E250" s="1304" t="s">
        <v>501</v>
      </c>
      <c r="F250" s="1305"/>
      <c r="G250" s="1305"/>
      <c r="H250" s="1306"/>
    </row>
    <row r="251" spans="1:8" s="1105" customFormat="1" ht="25.5" customHeight="1" x14ac:dyDescent="0.25">
      <c r="A251" s="1101" t="s">
        <v>630</v>
      </c>
      <c r="B251" s="1101">
        <v>1363</v>
      </c>
      <c r="C251" s="1102">
        <v>39319000</v>
      </c>
      <c r="D251" s="1106" t="s">
        <v>91</v>
      </c>
      <c r="E251" s="1304" t="s">
        <v>629</v>
      </c>
      <c r="F251" s="1305"/>
      <c r="G251" s="1305"/>
      <c r="H251" s="1306"/>
    </row>
    <row r="252" spans="1:8" s="1105" customFormat="1" ht="25.5" customHeight="1" x14ac:dyDescent="0.25">
      <c r="A252" s="1101" t="s">
        <v>631</v>
      </c>
      <c r="B252" s="1101">
        <v>1375</v>
      </c>
      <c r="C252" s="1102">
        <v>36400000</v>
      </c>
      <c r="D252" s="1106" t="s">
        <v>91</v>
      </c>
      <c r="E252" s="1304" t="s">
        <v>629</v>
      </c>
      <c r="F252" s="1305"/>
      <c r="G252" s="1305"/>
      <c r="H252" s="1306"/>
    </row>
    <row r="253" spans="1:8" ht="15.75" customHeight="1" x14ac:dyDescent="0.25">
      <c r="A253" s="1098" t="s">
        <v>67</v>
      </c>
      <c r="B253" s="1107"/>
      <c r="C253" s="1107">
        <f>SUM(C27:C252)</f>
        <v>6147593904</v>
      </c>
      <c r="D253" s="1108"/>
      <c r="E253" s="1311"/>
      <c r="F253" s="1312"/>
      <c r="G253" s="1312"/>
      <c r="H253" s="1313"/>
    </row>
    <row r="254" spans="1:8" ht="38.25" customHeight="1" x14ac:dyDescent="0.25">
      <c r="A254" s="1344" t="s">
        <v>506</v>
      </c>
      <c r="B254" s="1345"/>
      <c r="C254" s="1345"/>
      <c r="D254" s="1345"/>
      <c r="E254" s="1345"/>
      <c r="F254" s="1345"/>
      <c r="G254" s="1345"/>
      <c r="H254" s="1346"/>
    </row>
    <row r="255" spans="1:8" ht="62.25" customHeight="1" x14ac:dyDescent="0.25">
      <c r="A255" s="1109" t="s">
        <v>68</v>
      </c>
      <c r="B255" s="1109" t="s">
        <v>507</v>
      </c>
      <c r="C255" s="1109" t="s">
        <v>508</v>
      </c>
      <c r="D255" s="1109" t="s">
        <v>509</v>
      </c>
      <c r="E255" s="1310" t="s">
        <v>510</v>
      </c>
      <c r="F255" s="1310"/>
      <c r="G255" s="1310"/>
      <c r="H255" s="1310"/>
    </row>
    <row r="256" spans="1:8" ht="9.75" customHeight="1" x14ac:dyDescent="0.2">
      <c r="A256" s="1110" t="s">
        <v>161</v>
      </c>
      <c r="B256" s="1110" t="s">
        <v>511</v>
      </c>
      <c r="C256" s="1110" t="s">
        <v>92</v>
      </c>
      <c r="D256" s="1111">
        <v>15539869</v>
      </c>
      <c r="E256" s="1314" t="s">
        <v>512</v>
      </c>
      <c r="F256" s="1315"/>
      <c r="G256" s="1315"/>
      <c r="H256" s="1316"/>
    </row>
    <row r="257" spans="1:8" ht="12.75" customHeight="1" x14ac:dyDescent="0.2">
      <c r="A257" s="1110" t="s">
        <v>161</v>
      </c>
      <c r="B257" s="1110" t="s">
        <v>513</v>
      </c>
      <c r="C257" s="1110" t="s">
        <v>92</v>
      </c>
      <c r="D257" s="1111">
        <v>170000000</v>
      </c>
      <c r="E257" s="1314" t="s">
        <v>514</v>
      </c>
      <c r="F257" s="1315" t="s">
        <v>514</v>
      </c>
      <c r="G257" s="1315" t="s">
        <v>514</v>
      </c>
      <c r="H257" s="1316" t="s">
        <v>514</v>
      </c>
    </row>
    <row r="258" spans="1:8" ht="0.75" hidden="1" customHeight="1" x14ac:dyDescent="0.2">
      <c r="A258" s="1110" t="s">
        <v>161</v>
      </c>
      <c r="B258" s="1110" t="s">
        <v>515</v>
      </c>
      <c r="C258" s="1110" t="s">
        <v>92</v>
      </c>
      <c r="D258" s="1111">
        <v>71014385</v>
      </c>
      <c r="E258" s="1314" t="s">
        <v>516</v>
      </c>
      <c r="F258" s="1315" t="s">
        <v>516</v>
      </c>
      <c r="G258" s="1315" t="s">
        <v>516</v>
      </c>
      <c r="H258" s="1316" t="s">
        <v>516</v>
      </c>
    </row>
    <row r="259" spans="1:8" ht="17.25" customHeight="1" x14ac:dyDescent="0.2">
      <c r="A259" s="1110" t="s">
        <v>161</v>
      </c>
      <c r="B259" s="1110" t="s">
        <v>517</v>
      </c>
      <c r="C259" s="1110" t="s">
        <v>92</v>
      </c>
      <c r="D259" s="1111">
        <v>120000000</v>
      </c>
      <c r="E259" s="1314" t="s">
        <v>518</v>
      </c>
      <c r="F259" s="1315" t="s">
        <v>518</v>
      </c>
      <c r="G259" s="1315" t="s">
        <v>518</v>
      </c>
      <c r="H259" s="1316" t="s">
        <v>518</v>
      </c>
    </row>
    <row r="260" spans="1:8" ht="19.5" customHeight="1" x14ac:dyDescent="0.2">
      <c r="A260" s="1110" t="s">
        <v>161</v>
      </c>
      <c r="B260" s="1110" t="s">
        <v>519</v>
      </c>
      <c r="C260" s="1110" t="s">
        <v>92</v>
      </c>
      <c r="D260" s="1111">
        <v>22150800</v>
      </c>
      <c r="E260" s="1314" t="s">
        <v>520</v>
      </c>
      <c r="F260" s="1315" t="s">
        <v>520</v>
      </c>
      <c r="G260" s="1315" t="s">
        <v>520</v>
      </c>
      <c r="H260" s="1316" t="s">
        <v>520</v>
      </c>
    </row>
    <row r="261" spans="1:8" ht="18" customHeight="1" x14ac:dyDescent="0.2">
      <c r="A261" s="1110" t="s">
        <v>161</v>
      </c>
      <c r="B261" s="1110" t="s">
        <v>521</v>
      </c>
      <c r="C261" s="1110" t="s">
        <v>92</v>
      </c>
      <c r="D261" s="1111">
        <v>30000000</v>
      </c>
      <c r="E261" s="1314" t="s">
        <v>522</v>
      </c>
      <c r="F261" s="1315" t="s">
        <v>522</v>
      </c>
      <c r="G261" s="1315" t="s">
        <v>522</v>
      </c>
      <c r="H261" s="1316" t="s">
        <v>522</v>
      </c>
    </row>
    <row r="262" spans="1:8" ht="14.25" customHeight="1" x14ac:dyDescent="0.2">
      <c r="A262" s="1110" t="s">
        <v>161</v>
      </c>
      <c r="B262" s="1110" t="s">
        <v>523</v>
      </c>
      <c r="C262" s="1110" t="s">
        <v>92</v>
      </c>
      <c r="D262" s="1111">
        <v>40000000</v>
      </c>
      <c r="E262" s="1314" t="s">
        <v>524</v>
      </c>
      <c r="F262" s="1315" t="s">
        <v>524</v>
      </c>
      <c r="G262" s="1315" t="s">
        <v>524</v>
      </c>
      <c r="H262" s="1316" t="s">
        <v>524</v>
      </c>
    </row>
    <row r="263" spans="1:8" ht="14.25" customHeight="1" x14ac:dyDescent="0.2">
      <c r="A263" s="1110" t="s">
        <v>162</v>
      </c>
      <c r="B263" s="1110" t="s">
        <v>525</v>
      </c>
      <c r="C263" s="1110" t="s">
        <v>92</v>
      </c>
      <c r="D263" s="1111">
        <v>25000000</v>
      </c>
      <c r="E263" s="1314" t="s">
        <v>526</v>
      </c>
      <c r="F263" s="1315" t="s">
        <v>526</v>
      </c>
      <c r="G263" s="1315" t="s">
        <v>526</v>
      </c>
      <c r="H263" s="1316" t="s">
        <v>526</v>
      </c>
    </row>
    <row r="264" spans="1:8" ht="14.25" customHeight="1" x14ac:dyDescent="0.2">
      <c r="A264" s="1110" t="s">
        <v>162</v>
      </c>
      <c r="B264" s="1110" t="s">
        <v>527</v>
      </c>
      <c r="C264" s="1110" t="s">
        <v>92</v>
      </c>
      <c r="D264" s="1111">
        <v>6891815</v>
      </c>
      <c r="E264" s="1314" t="s">
        <v>528</v>
      </c>
      <c r="F264" s="1315" t="s">
        <v>528</v>
      </c>
      <c r="G264" s="1315" t="s">
        <v>528</v>
      </c>
      <c r="H264" s="1316" t="s">
        <v>528</v>
      </c>
    </row>
    <row r="265" spans="1:8" ht="14.25" customHeight="1" x14ac:dyDescent="0.2">
      <c r="A265" s="1110" t="s">
        <v>163</v>
      </c>
      <c r="B265" s="1110" t="s">
        <v>529</v>
      </c>
      <c r="C265" s="1110" t="s">
        <v>92</v>
      </c>
      <c r="D265" s="1111">
        <v>109220000</v>
      </c>
      <c r="E265" s="1314" t="s">
        <v>530</v>
      </c>
      <c r="F265" s="1315" t="s">
        <v>530</v>
      </c>
      <c r="G265" s="1315" t="s">
        <v>530</v>
      </c>
      <c r="H265" s="1316" t="s">
        <v>530</v>
      </c>
    </row>
    <row r="266" spans="1:8" ht="14.25" customHeight="1" x14ac:dyDescent="0.2">
      <c r="A266" s="1110" t="s">
        <v>165</v>
      </c>
      <c r="B266" s="1110" t="s">
        <v>531</v>
      </c>
      <c r="C266" s="1110" t="s">
        <v>92</v>
      </c>
      <c r="D266" s="1111">
        <v>14524115</v>
      </c>
      <c r="E266" s="1314" t="s">
        <v>532</v>
      </c>
      <c r="F266" s="1315" t="s">
        <v>532</v>
      </c>
      <c r="G266" s="1315" t="s">
        <v>532</v>
      </c>
      <c r="H266" s="1316" t="s">
        <v>532</v>
      </c>
    </row>
    <row r="267" spans="1:8" ht="14.25" customHeight="1" x14ac:dyDescent="0.2">
      <c r="A267" s="1110" t="s">
        <v>165</v>
      </c>
      <c r="B267" s="1110" t="s">
        <v>533</v>
      </c>
      <c r="C267" s="1110" t="s">
        <v>92</v>
      </c>
      <c r="D267" s="1111">
        <v>28959750</v>
      </c>
      <c r="E267" s="1314" t="s">
        <v>534</v>
      </c>
      <c r="F267" s="1315" t="s">
        <v>534</v>
      </c>
      <c r="G267" s="1315" t="s">
        <v>534</v>
      </c>
      <c r="H267" s="1316" t="s">
        <v>534</v>
      </c>
    </row>
    <row r="268" spans="1:8" ht="14.25" customHeight="1" x14ac:dyDescent="0.2">
      <c r="A268" s="1110" t="s">
        <v>165</v>
      </c>
      <c r="B268" s="1110" t="s">
        <v>535</v>
      </c>
      <c r="C268" s="1110" t="s">
        <v>92</v>
      </c>
      <c r="D268" s="1111">
        <v>28959750</v>
      </c>
      <c r="E268" s="1314" t="s">
        <v>534</v>
      </c>
      <c r="F268" s="1315" t="s">
        <v>534</v>
      </c>
      <c r="G268" s="1315" t="s">
        <v>534</v>
      </c>
      <c r="H268" s="1316" t="s">
        <v>534</v>
      </c>
    </row>
    <row r="269" spans="1:8" x14ac:dyDescent="0.2">
      <c r="A269" s="1110" t="s">
        <v>165</v>
      </c>
      <c r="B269" s="1110" t="s">
        <v>536</v>
      </c>
      <c r="C269" s="1110" t="s">
        <v>92</v>
      </c>
      <c r="D269" s="1111">
        <v>21411225</v>
      </c>
      <c r="E269" s="1307" t="s">
        <v>537</v>
      </c>
      <c r="F269" s="1308" t="s">
        <v>537</v>
      </c>
      <c r="G269" s="1308" t="s">
        <v>537</v>
      </c>
      <c r="H269" s="1309" t="s">
        <v>537</v>
      </c>
    </row>
    <row r="270" spans="1:8" x14ac:dyDescent="0.2">
      <c r="A270" s="1110" t="s">
        <v>165</v>
      </c>
      <c r="B270" s="1110" t="s">
        <v>538</v>
      </c>
      <c r="C270" s="1110" t="s">
        <v>92</v>
      </c>
      <c r="D270" s="1111">
        <v>21411225</v>
      </c>
      <c r="E270" s="1307" t="s">
        <v>537</v>
      </c>
      <c r="F270" s="1308" t="s">
        <v>537</v>
      </c>
      <c r="G270" s="1308" t="s">
        <v>537</v>
      </c>
      <c r="H270" s="1309" t="s">
        <v>537</v>
      </c>
    </row>
    <row r="271" spans="1:8" x14ac:dyDescent="0.2">
      <c r="A271" s="1110" t="s">
        <v>165</v>
      </c>
      <c r="B271" s="1110" t="s">
        <v>539</v>
      </c>
      <c r="C271" s="1110" t="s">
        <v>92</v>
      </c>
      <c r="D271" s="1111">
        <v>16502310</v>
      </c>
      <c r="E271" s="1307" t="s">
        <v>540</v>
      </c>
      <c r="F271" s="1308" t="s">
        <v>540</v>
      </c>
      <c r="G271" s="1308" t="s">
        <v>540</v>
      </c>
      <c r="H271" s="1309" t="s">
        <v>540</v>
      </c>
    </row>
    <row r="272" spans="1:8" x14ac:dyDescent="0.2">
      <c r="A272" s="1110" t="s">
        <v>165</v>
      </c>
      <c r="B272" s="1110" t="s">
        <v>541</v>
      </c>
      <c r="C272" s="1110" t="s">
        <v>92</v>
      </c>
      <c r="D272" s="1111">
        <v>16502310</v>
      </c>
      <c r="E272" s="1307" t="s">
        <v>542</v>
      </c>
      <c r="F272" s="1308" t="s">
        <v>542</v>
      </c>
      <c r="G272" s="1308" t="s">
        <v>542</v>
      </c>
      <c r="H272" s="1309" t="s">
        <v>542</v>
      </c>
    </row>
    <row r="273" spans="1:8" x14ac:dyDescent="0.2">
      <c r="A273" s="1110" t="s">
        <v>165</v>
      </c>
      <c r="B273" s="1110" t="s">
        <v>543</v>
      </c>
      <c r="C273" s="1110" t="s">
        <v>92</v>
      </c>
      <c r="D273" s="1111">
        <v>16502310</v>
      </c>
      <c r="E273" s="1307" t="s">
        <v>542</v>
      </c>
      <c r="F273" s="1308" t="s">
        <v>542</v>
      </c>
      <c r="G273" s="1308" t="s">
        <v>542</v>
      </c>
      <c r="H273" s="1309" t="s">
        <v>542</v>
      </c>
    </row>
    <row r="274" spans="1:8" x14ac:dyDescent="0.2">
      <c r="A274" s="1110" t="s">
        <v>165</v>
      </c>
      <c r="B274" s="1110" t="s">
        <v>544</v>
      </c>
      <c r="C274" s="1110" t="s">
        <v>92</v>
      </c>
      <c r="D274" s="1111">
        <v>16502310</v>
      </c>
      <c r="E274" s="1307" t="s">
        <v>540</v>
      </c>
      <c r="F274" s="1308" t="s">
        <v>540</v>
      </c>
      <c r="G274" s="1308" t="s">
        <v>540</v>
      </c>
      <c r="H274" s="1309" t="s">
        <v>540</v>
      </c>
    </row>
    <row r="275" spans="1:8" x14ac:dyDescent="0.2">
      <c r="A275" s="1110" t="s">
        <v>165</v>
      </c>
      <c r="B275" s="1110" t="s">
        <v>545</v>
      </c>
      <c r="C275" s="1110" t="s">
        <v>92</v>
      </c>
      <c r="D275" s="1111">
        <v>14788462</v>
      </c>
      <c r="E275" s="1307" t="s">
        <v>546</v>
      </c>
      <c r="F275" s="1308" t="s">
        <v>546</v>
      </c>
      <c r="G275" s="1308" t="s">
        <v>546</v>
      </c>
      <c r="H275" s="1309" t="s">
        <v>546</v>
      </c>
    </row>
    <row r="276" spans="1:8" x14ac:dyDescent="0.2">
      <c r="A276" s="1110" t="s">
        <v>165</v>
      </c>
      <c r="B276" s="1110" t="s">
        <v>547</v>
      </c>
      <c r="C276" s="1110" t="s">
        <v>92</v>
      </c>
      <c r="D276" s="1111">
        <v>11811780</v>
      </c>
      <c r="E276" s="1307" t="s">
        <v>548</v>
      </c>
      <c r="F276" s="1308" t="s">
        <v>548</v>
      </c>
      <c r="G276" s="1308" t="s">
        <v>548</v>
      </c>
      <c r="H276" s="1309" t="s">
        <v>548</v>
      </c>
    </row>
    <row r="277" spans="1:8" x14ac:dyDescent="0.2">
      <c r="A277" s="1110" t="s">
        <v>165</v>
      </c>
      <c r="B277" s="1110" t="s">
        <v>549</v>
      </c>
      <c r="C277" s="1110" t="s">
        <v>92</v>
      </c>
      <c r="D277" s="1111">
        <v>9295605</v>
      </c>
      <c r="E277" s="1307" t="s">
        <v>550</v>
      </c>
      <c r="F277" s="1308" t="s">
        <v>550</v>
      </c>
      <c r="G277" s="1308" t="s">
        <v>550</v>
      </c>
      <c r="H277" s="1309" t="s">
        <v>550</v>
      </c>
    </row>
    <row r="278" spans="1:8" x14ac:dyDescent="0.2">
      <c r="A278" s="1110" t="s">
        <v>165</v>
      </c>
      <c r="B278" s="1110" t="s">
        <v>551</v>
      </c>
      <c r="C278" s="1110" t="s">
        <v>92</v>
      </c>
      <c r="D278" s="1111">
        <v>222301812</v>
      </c>
      <c r="E278" s="1307" t="s">
        <v>552</v>
      </c>
      <c r="F278" s="1308" t="s">
        <v>552</v>
      </c>
      <c r="G278" s="1308" t="s">
        <v>552</v>
      </c>
      <c r="H278" s="1309" t="s">
        <v>552</v>
      </c>
    </row>
    <row r="279" spans="1:8" x14ac:dyDescent="0.2">
      <c r="A279" s="1110" t="s">
        <v>165</v>
      </c>
      <c r="B279" s="1110" t="s">
        <v>553</v>
      </c>
      <c r="C279" s="1110" t="s">
        <v>92</v>
      </c>
      <c r="D279" s="1111">
        <v>35000000</v>
      </c>
      <c r="E279" s="1307" t="s">
        <v>554</v>
      </c>
      <c r="F279" s="1308" t="s">
        <v>554</v>
      </c>
      <c r="G279" s="1308" t="s">
        <v>554</v>
      </c>
      <c r="H279" s="1309" t="s">
        <v>554</v>
      </c>
    </row>
    <row r="280" spans="1:8" ht="15.75" x14ac:dyDescent="0.25">
      <c r="A280" s="1098" t="s">
        <v>67</v>
      </c>
      <c r="B280" s="1107"/>
      <c r="C280" s="1107"/>
      <c r="D280" s="1108">
        <f>SUM(D256:D279)</f>
        <v>1084289833</v>
      </c>
      <c r="E280" s="1311"/>
      <c r="F280" s="1312"/>
      <c r="G280" s="1312"/>
      <c r="H280" s="1313"/>
    </row>
    <row r="281" spans="1:8" ht="15.75" x14ac:dyDescent="0.25">
      <c r="A281" s="1109"/>
      <c r="B281" s="1109"/>
      <c r="C281" s="1109"/>
      <c r="D281" s="1109"/>
      <c r="E281" s="1112"/>
      <c r="F281" s="1113"/>
      <c r="G281" s="1113"/>
      <c r="H281" s="1114"/>
    </row>
    <row r="282" spans="1:8" ht="31.5" x14ac:dyDescent="0.25">
      <c r="A282" s="1109" t="s">
        <v>69</v>
      </c>
      <c r="B282" s="1353">
        <f>+D280+C253</f>
        <v>7231883737</v>
      </c>
      <c r="C282" s="1353"/>
      <c r="D282" s="1353"/>
      <c r="E282" s="1353"/>
      <c r="F282" s="1353"/>
      <c r="G282" s="1353"/>
      <c r="H282" s="1353"/>
    </row>
    <row r="283" spans="1:8" ht="15.75" customHeight="1" x14ac:dyDescent="0.25">
      <c r="A283" s="1344" t="s">
        <v>70</v>
      </c>
      <c r="B283" s="1345"/>
      <c r="C283" s="1345"/>
      <c r="D283" s="1345"/>
      <c r="E283" s="1345"/>
      <c r="F283" s="1345"/>
      <c r="G283" s="1345"/>
      <c r="H283" s="1346"/>
    </row>
    <row r="284" spans="1:8" ht="47.25" x14ac:dyDescent="0.25">
      <c r="A284" s="1098" t="s">
        <v>68</v>
      </c>
      <c r="B284" s="1098" t="s">
        <v>71</v>
      </c>
      <c r="C284" s="1098" t="s">
        <v>72</v>
      </c>
      <c r="D284" s="1098" t="s">
        <v>73</v>
      </c>
      <c r="E284" s="1347" t="s">
        <v>74</v>
      </c>
      <c r="F284" s="1348"/>
      <c r="G284" s="1349"/>
      <c r="H284" s="1115" t="s">
        <v>75</v>
      </c>
    </row>
    <row r="285" spans="1:8" ht="57" customHeight="1" x14ac:dyDescent="0.25">
      <c r="A285" s="1103">
        <v>1</v>
      </c>
      <c r="B285" s="1116">
        <v>1606249957</v>
      </c>
      <c r="C285" s="1116">
        <v>58899640</v>
      </c>
      <c r="D285" s="1117">
        <f>C285/B285</f>
        <v>3.6669037557521315E-2</v>
      </c>
      <c r="E285" s="1304" t="s">
        <v>503</v>
      </c>
      <c r="F285" s="1305"/>
      <c r="G285" s="1306"/>
      <c r="H285" s="1118">
        <f>B285-C285</f>
        <v>1547350317</v>
      </c>
    </row>
    <row r="286" spans="1:8" ht="55.5" customHeight="1" x14ac:dyDescent="0.25">
      <c r="A286" s="1103">
        <v>2</v>
      </c>
      <c r="B286" s="1116">
        <v>203678137</v>
      </c>
      <c r="C286" s="1116">
        <v>23297911</v>
      </c>
      <c r="D286" s="1117">
        <f t="shared" ref="D286:D289" si="0">C286/B286</f>
        <v>0.11438591958448638</v>
      </c>
      <c r="E286" s="1304" t="s">
        <v>503</v>
      </c>
      <c r="F286" s="1305"/>
      <c r="G286" s="1306"/>
      <c r="H286" s="1118">
        <f t="shared" ref="H286:H289" si="1">B286-C286</f>
        <v>180380226</v>
      </c>
    </row>
    <row r="287" spans="1:8" ht="53.25" customHeight="1" x14ac:dyDescent="0.25">
      <c r="A287" s="1103">
        <v>3</v>
      </c>
      <c r="B287" s="1116">
        <v>639724586</v>
      </c>
      <c r="C287" s="1116">
        <v>18285959</v>
      </c>
      <c r="D287" s="1117">
        <f t="shared" si="0"/>
        <v>2.8584111663327569E-2</v>
      </c>
      <c r="E287" s="1304" t="s">
        <v>503</v>
      </c>
      <c r="F287" s="1305"/>
      <c r="G287" s="1306"/>
      <c r="H287" s="1118">
        <f t="shared" si="1"/>
        <v>621438627</v>
      </c>
    </row>
    <row r="288" spans="1:8" ht="45.75" customHeight="1" x14ac:dyDescent="0.25">
      <c r="A288" s="1103">
        <v>4</v>
      </c>
      <c r="B288" s="1116">
        <v>505912315</v>
      </c>
      <c r="C288" s="1116">
        <v>17852430</v>
      </c>
      <c r="D288" s="1117">
        <f t="shared" si="0"/>
        <v>3.5287597219292831E-2</v>
      </c>
      <c r="E288" s="1304" t="s">
        <v>503</v>
      </c>
      <c r="F288" s="1305"/>
      <c r="G288" s="1306"/>
      <c r="H288" s="1118">
        <f t="shared" si="1"/>
        <v>488059885</v>
      </c>
    </row>
    <row r="289" spans="1:8" ht="54.75" customHeight="1" x14ac:dyDescent="0.25">
      <c r="A289" s="1103">
        <v>5</v>
      </c>
      <c r="B289" s="1116">
        <v>20662175</v>
      </c>
      <c r="C289" s="1116">
        <v>0</v>
      </c>
      <c r="D289" s="1117">
        <f t="shared" si="0"/>
        <v>0</v>
      </c>
      <c r="E289" s="1304" t="s">
        <v>503</v>
      </c>
      <c r="F289" s="1305"/>
      <c r="G289" s="1306"/>
      <c r="H289" s="1118">
        <f t="shared" si="1"/>
        <v>20662175</v>
      </c>
    </row>
    <row r="290" spans="1:8" ht="15.75" x14ac:dyDescent="0.25">
      <c r="A290" s="1119" t="s">
        <v>76</v>
      </c>
      <c r="B290" s="1120">
        <f>SUM(B285:B289)</f>
        <v>2976227170</v>
      </c>
      <c r="C290" s="1120">
        <f>SUM(C285:C289)</f>
        <v>118335940</v>
      </c>
      <c r="D290" s="1121">
        <f>+C290/B290</f>
        <v>3.9760385629434326E-2</v>
      </c>
      <c r="E290" s="1350"/>
      <c r="F290" s="1351"/>
      <c r="G290" s="1352"/>
      <c r="H290" s="1122">
        <f>SUM(H285:H289)</f>
        <v>2857891230</v>
      </c>
    </row>
    <row r="291" spans="1:8" ht="15.75" x14ac:dyDescent="0.25">
      <c r="A291" s="1123" t="s">
        <v>502</v>
      </c>
      <c r="C291" s="1124"/>
      <c r="G291" s="1125"/>
    </row>
  </sheetData>
  <sheetProtection algorithmName="SHA-512" hashValue="rMQk9V2CH7DJ8XxrAhIOibBWA5B/5BfnHkzP9D3R2SJ2hmfAThlg/hSfLVzJUWn8vKKI3xesglq9zlOqNVoq7Q==" saltValue="TB1INdvpgHDNze9zP23gPg==" spinCount="100000" sheet="1" objects="1" scenarios="1"/>
  <mergeCells count="296">
    <mergeCell ref="A283:H283"/>
    <mergeCell ref="E284:G284"/>
    <mergeCell ref="E285:G285"/>
    <mergeCell ref="E286:G286"/>
    <mergeCell ref="E287:G287"/>
    <mergeCell ref="E288:G288"/>
    <mergeCell ref="E289:G289"/>
    <mergeCell ref="E290:G290"/>
    <mergeCell ref="E52:H52"/>
    <mergeCell ref="E53:H53"/>
    <mergeCell ref="E54:H54"/>
    <mergeCell ref="E55:H55"/>
    <mergeCell ref="E56:H56"/>
    <mergeCell ref="E57:H57"/>
    <mergeCell ref="E58:H58"/>
    <mergeCell ref="A254:H254"/>
    <mergeCell ref="B282:H282"/>
    <mergeCell ref="E276:H276"/>
    <mergeCell ref="E277:H277"/>
    <mergeCell ref="E278:H278"/>
    <mergeCell ref="E279:H279"/>
    <mergeCell ref="E280:H280"/>
    <mergeCell ref="E138:H138"/>
    <mergeCell ref="E139:H139"/>
    <mergeCell ref="E43:H43"/>
    <mergeCell ref="E44:H44"/>
    <mergeCell ref="E45:H45"/>
    <mergeCell ref="E46:H46"/>
    <mergeCell ref="E47:H47"/>
    <mergeCell ref="E48:H48"/>
    <mergeCell ref="E49:H49"/>
    <mergeCell ref="E50:H50"/>
    <mergeCell ref="E51:H51"/>
    <mergeCell ref="G23:H23"/>
    <mergeCell ref="A24:B24"/>
    <mergeCell ref="G24:H24"/>
    <mergeCell ref="A11:B11"/>
    <mergeCell ref="C11:F11"/>
    <mergeCell ref="A12:B12"/>
    <mergeCell ref="C12:F12"/>
    <mergeCell ref="A13:B13"/>
    <mergeCell ref="C13:F13"/>
    <mergeCell ref="A1:A3"/>
    <mergeCell ref="B1:G1"/>
    <mergeCell ref="B2:G2"/>
    <mergeCell ref="B3:D3"/>
    <mergeCell ref="E3:G3"/>
    <mergeCell ref="A25:H25"/>
    <mergeCell ref="E26:H26"/>
    <mergeCell ref="E196:H196"/>
    <mergeCell ref="A14:B14"/>
    <mergeCell ref="C14:F14"/>
    <mergeCell ref="D16:E16"/>
    <mergeCell ref="A15:B15"/>
    <mergeCell ref="C15:F15"/>
    <mergeCell ref="A16:B17"/>
    <mergeCell ref="F16:F17"/>
    <mergeCell ref="D17:E17"/>
    <mergeCell ref="A9:B9"/>
    <mergeCell ref="C9:F9"/>
    <mergeCell ref="A10:B10"/>
    <mergeCell ref="C10:F10"/>
    <mergeCell ref="E27:H27"/>
    <mergeCell ref="E28:H28"/>
    <mergeCell ref="E29:H29"/>
    <mergeCell ref="E30:H30"/>
    <mergeCell ref="A8:B8"/>
    <mergeCell ref="C8:F8"/>
    <mergeCell ref="E265:H265"/>
    <mergeCell ref="E266:H266"/>
    <mergeCell ref="E257:H257"/>
    <mergeCell ref="E258:H258"/>
    <mergeCell ref="E259:H259"/>
    <mergeCell ref="E260:H260"/>
    <mergeCell ref="E261:H261"/>
    <mergeCell ref="E256:H256"/>
    <mergeCell ref="E251:H251"/>
    <mergeCell ref="E252:H252"/>
    <mergeCell ref="E246:H246"/>
    <mergeCell ref="E247:H247"/>
    <mergeCell ref="E248:H248"/>
    <mergeCell ref="E249:H249"/>
    <mergeCell ref="E250:H250"/>
    <mergeCell ref="E241:H241"/>
    <mergeCell ref="E242:H242"/>
    <mergeCell ref="E243:H243"/>
    <mergeCell ref="E244:H244"/>
    <mergeCell ref="E31:H31"/>
    <mergeCell ref="A21:H21"/>
    <mergeCell ref="G22:H22"/>
    <mergeCell ref="H1:H3"/>
    <mergeCell ref="E210:H210"/>
    <mergeCell ref="E211:H211"/>
    <mergeCell ref="E212:H212"/>
    <mergeCell ref="E213:H213"/>
    <mergeCell ref="E32:H32"/>
    <mergeCell ref="E33:H33"/>
    <mergeCell ref="E34:H34"/>
    <mergeCell ref="E35:H35"/>
    <mergeCell ref="E36:H36"/>
    <mergeCell ref="E37:H37"/>
    <mergeCell ref="E38:H38"/>
    <mergeCell ref="E39:H39"/>
    <mergeCell ref="E40:H40"/>
    <mergeCell ref="E41:H41"/>
    <mergeCell ref="E42:H42"/>
    <mergeCell ref="E68:H68"/>
    <mergeCell ref="E69:H69"/>
    <mergeCell ref="E70:H70"/>
    <mergeCell ref="E102:H102"/>
    <mergeCell ref="E103:H103"/>
    <mergeCell ref="E104:H104"/>
    <mergeCell ref="E105:H105"/>
    <mergeCell ref="E96:H96"/>
    <mergeCell ref="E273:H273"/>
    <mergeCell ref="E274:H274"/>
    <mergeCell ref="E275:H275"/>
    <mergeCell ref="E197:H197"/>
    <mergeCell ref="E198:H198"/>
    <mergeCell ref="E199:H199"/>
    <mergeCell ref="E200:H200"/>
    <mergeCell ref="E201:H201"/>
    <mergeCell ref="E202:H202"/>
    <mergeCell ref="E203:H203"/>
    <mergeCell ref="E204:H204"/>
    <mergeCell ref="E205:H205"/>
    <mergeCell ref="E206:H206"/>
    <mergeCell ref="E207:H207"/>
    <mergeCell ref="E208:H208"/>
    <mergeCell ref="E267:H267"/>
    <mergeCell ref="E268:H268"/>
    <mergeCell ref="E269:H269"/>
    <mergeCell ref="E270:H270"/>
    <mergeCell ref="E271:H271"/>
    <mergeCell ref="E262:H262"/>
    <mergeCell ref="E263:H263"/>
    <mergeCell ref="E264:H264"/>
    <mergeCell ref="E223:H223"/>
    <mergeCell ref="E71:H71"/>
    <mergeCell ref="E72:H72"/>
    <mergeCell ref="E73:H73"/>
    <mergeCell ref="E74:H74"/>
    <mergeCell ref="E75:H75"/>
    <mergeCell ref="E214:H214"/>
    <mergeCell ref="E215:H215"/>
    <mergeCell ref="E216:H216"/>
    <mergeCell ref="E272:H272"/>
    <mergeCell ref="E133:H133"/>
    <mergeCell ref="E134:H134"/>
    <mergeCell ref="E135:H135"/>
    <mergeCell ref="E136:H136"/>
    <mergeCell ref="E137:H137"/>
    <mergeCell ref="E255:H255"/>
    <mergeCell ref="E253:H253"/>
    <mergeCell ref="E232:H232"/>
    <mergeCell ref="E233:H233"/>
    <mergeCell ref="E234:H234"/>
    <mergeCell ref="E235:H235"/>
    <mergeCell ref="E219:H219"/>
    <mergeCell ref="E220:H220"/>
    <mergeCell ref="E221:H221"/>
    <mergeCell ref="E222:H222"/>
    <mergeCell ref="E59:H59"/>
    <mergeCell ref="E60:H60"/>
    <mergeCell ref="E61:H61"/>
    <mergeCell ref="E62:H62"/>
    <mergeCell ref="E63:H63"/>
    <mergeCell ref="E64:H64"/>
    <mergeCell ref="E65:H65"/>
    <mergeCell ref="E66:H66"/>
    <mergeCell ref="E67:H67"/>
    <mergeCell ref="E245:H245"/>
    <mergeCell ref="E236:H236"/>
    <mergeCell ref="E237:H237"/>
    <mergeCell ref="E238:H238"/>
    <mergeCell ref="E239:H239"/>
    <mergeCell ref="E240:H240"/>
    <mergeCell ref="E224:H224"/>
    <mergeCell ref="E225:H225"/>
    <mergeCell ref="E226:H226"/>
    <mergeCell ref="E227:H227"/>
    <mergeCell ref="E228:H228"/>
    <mergeCell ref="E229:H229"/>
    <mergeCell ref="E230:H230"/>
    <mergeCell ref="E231:H231"/>
    <mergeCell ref="E217:H217"/>
    <mergeCell ref="E218:H218"/>
    <mergeCell ref="E209:H209"/>
    <mergeCell ref="E81:H81"/>
    <mergeCell ref="E82:H82"/>
    <mergeCell ref="E83:H83"/>
    <mergeCell ref="E84:H84"/>
    <mergeCell ref="E85:H85"/>
    <mergeCell ref="E76:H76"/>
    <mergeCell ref="E77:H77"/>
    <mergeCell ref="E78:H78"/>
    <mergeCell ref="E79:H79"/>
    <mergeCell ref="E80:H80"/>
    <mergeCell ref="E91:H91"/>
    <mergeCell ref="E92:H92"/>
    <mergeCell ref="E93:H93"/>
    <mergeCell ref="E94:H94"/>
    <mergeCell ref="E95:H95"/>
    <mergeCell ref="E86:H86"/>
    <mergeCell ref="E87:H87"/>
    <mergeCell ref="E88:H88"/>
    <mergeCell ref="E89:H89"/>
    <mergeCell ref="E90:H90"/>
    <mergeCell ref="E101:H101"/>
    <mergeCell ref="E97:H97"/>
    <mergeCell ref="E98:H98"/>
    <mergeCell ref="E99:H99"/>
    <mergeCell ref="E100:H100"/>
    <mergeCell ref="E111:H111"/>
    <mergeCell ref="E112:H112"/>
    <mergeCell ref="E113:H113"/>
    <mergeCell ref="E114:H114"/>
    <mergeCell ref="E115:H115"/>
    <mergeCell ref="E106:H106"/>
    <mergeCell ref="E107:H107"/>
    <mergeCell ref="E108:H108"/>
    <mergeCell ref="E109:H109"/>
    <mergeCell ref="E110:H110"/>
    <mergeCell ref="E121:H121"/>
    <mergeCell ref="E122:H122"/>
    <mergeCell ref="E123:H123"/>
    <mergeCell ref="E124:H124"/>
    <mergeCell ref="E125:H125"/>
    <mergeCell ref="E116:H116"/>
    <mergeCell ref="E117:H117"/>
    <mergeCell ref="E118:H118"/>
    <mergeCell ref="E119:H119"/>
    <mergeCell ref="E120:H120"/>
    <mergeCell ref="E131:H131"/>
    <mergeCell ref="E132:H132"/>
    <mergeCell ref="E140:H140"/>
    <mergeCell ref="E141:H141"/>
    <mergeCell ref="E142:H142"/>
    <mergeCell ref="E126:H126"/>
    <mergeCell ref="E127:H127"/>
    <mergeCell ref="E128:H128"/>
    <mergeCell ref="E129:H129"/>
    <mergeCell ref="E130:H130"/>
    <mergeCell ref="E148:H148"/>
    <mergeCell ref="E149:H149"/>
    <mergeCell ref="E150:H150"/>
    <mergeCell ref="E151:H151"/>
    <mergeCell ref="E152:H152"/>
    <mergeCell ref="E143:H143"/>
    <mergeCell ref="E144:H144"/>
    <mergeCell ref="E145:H145"/>
    <mergeCell ref="E146:H146"/>
    <mergeCell ref="E147:H147"/>
    <mergeCell ref="E158:H158"/>
    <mergeCell ref="E159:H159"/>
    <mergeCell ref="E160:H160"/>
    <mergeCell ref="E161:H161"/>
    <mergeCell ref="E162:H162"/>
    <mergeCell ref="E153:H153"/>
    <mergeCell ref="E154:H154"/>
    <mergeCell ref="E155:H155"/>
    <mergeCell ref="E156:H156"/>
    <mergeCell ref="E157:H157"/>
    <mergeCell ref="E168:H168"/>
    <mergeCell ref="E169:H169"/>
    <mergeCell ref="E170:H170"/>
    <mergeCell ref="E171:H171"/>
    <mergeCell ref="E172:H172"/>
    <mergeCell ref="E163:H163"/>
    <mergeCell ref="E164:H164"/>
    <mergeCell ref="E165:H165"/>
    <mergeCell ref="E166:H166"/>
    <mergeCell ref="E167:H167"/>
    <mergeCell ref="E178:H178"/>
    <mergeCell ref="E179:H179"/>
    <mergeCell ref="E180:H180"/>
    <mergeCell ref="E181:H181"/>
    <mergeCell ref="E182:H182"/>
    <mergeCell ref="E173:H173"/>
    <mergeCell ref="E174:H174"/>
    <mergeCell ref="E175:H175"/>
    <mergeCell ref="E176:H176"/>
    <mergeCell ref="E177:H177"/>
    <mergeCell ref="E193:H193"/>
    <mergeCell ref="E194:H194"/>
    <mergeCell ref="E195:H195"/>
    <mergeCell ref="E188:H188"/>
    <mergeCell ref="E189:H189"/>
    <mergeCell ref="E190:H190"/>
    <mergeCell ref="E191:H191"/>
    <mergeCell ref="E192:H192"/>
    <mergeCell ref="E183:H183"/>
    <mergeCell ref="E184:H184"/>
    <mergeCell ref="E185:H185"/>
    <mergeCell ref="E186:H186"/>
    <mergeCell ref="E187:H187"/>
  </mergeCells>
  <dataValidations xWindow="149" yWindow="216" count="32">
    <dataValidation allowBlank="1" showInputMessage="1" showErrorMessage="1" prompt="OBSERVACIONES DEL SALDO POR GIRAR: Describa en qué contratos se encuentra el saldo por girar y la proyección del mismo, para el caso de recurso humano relacionar por meta total contratos y total valor." sqref="E284:G284" xr:uid="{CFA8BC9B-E878-408A-ADF5-AFD5535890B7}"/>
    <dataValidation allowBlank="1" showInputMessage="1" showErrorMessage="1" prompt="PROYECCIÓN RESERVAS A CONSTITUIR: Relacione los recursos que serán constituido como reservas presupuestales." sqref="H284" xr:uid="{B89B51CE-7430-40DE-B13E-290D23A02941}"/>
    <dataValidation allowBlank="1" showInputMessage="1" showErrorMessage="1" prompt="Modificaciones: Relacione la modificacion realizada al presupuesto total al proyecto de inversión para la vigencia del reporte. Debe coincidir con BOGDATA. " sqref="B22" xr:uid="{00000000-0002-0000-0600-000007000000}"/>
    <dataValidation allowBlank="1" showInputMessage="1" showErrorMessage="1" prompt="Apropiación vigente: Relacione el total del presupuesto actual sumando las adiciones o restando las diminuciones. Debe coincidir con BOGDATA." sqref="C22" xr:uid="{00000000-0002-0000-0600-000008000000}"/>
    <dataValidation allowBlank="1" showInputMessage="1" showErrorMessage="1" prompt="Presupuesto comprometido: Relacione el total del presupuesto que cuenta con contrato firmado. Debe coincidir con PREDIS y herramienta financiera." sqref="C24" xr:uid="{00000000-0002-0000-0600-000009000000}"/>
    <dataValidation allowBlank="1" showInputMessage="1" showErrorMessage="1" prompt="CDPs sin CRP: Relacione el total del presupuesto que cuenta con CDP pero sin registro presupuestal (CRP). Debe coincidir con BOGDATA." sqref="E22" xr:uid="{00000000-0002-0000-0600-00000A000000}"/>
    <dataValidation allowBlank="1" showInputMessage="1" showErrorMessage="1" prompt="Presupuesto Disponible : Relacione el total del presupuesto que no cuenta con expedición de disponibilidad presupuestal (CDP). Debe coincidir con BOGDATA " sqref="F22" xr:uid="{00000000-0002-0000-0600-00000B000000}"/>
    <dataValidation allowBlank="1" showInputMessage="1" showErrorMessage="1" prompt="Giros de vigencia: Relacione el total del presupuesto girado. Debe coincidir con BOGDATA " sqref="G22:H22" xr:uid="{00000000-0002-0000-0600-00000C000000}"/>
    <dataValidation allowBlank="1" showInputMessage="1" showErrorMessage="1" prompt="TOTAL VALOR CDP: Relacione el valor total del CDP expedido por la el equipo Financiero." sqref="B164:B252" xr:uid="{F6270E47-A53E-40B5-8FB8-AD9318E302EB}"/>
    <dataValidation allowBlank="1" showInputMessage="1" showErrorMessage="1" prompt="MES EXPEDICIÓN CDP: Relacione el mes de expedición del CDP por el Equipo Financiero." sqref="D26:D250 C164:C252" xr:uid="{00000000-0002-0000-0600-00000E000000}"/>
    <dataValidation allowBlank="1" showInputMessage="1" showErrorMessage="1" prompt="VALOR COMPROMETIDO: Relacione por meta el presupuesto que cuenta con contrato firmado. Debe coincidir con herramienta financiera." sqref="B284" xr:uid="{74577C60-F8D9-41F9-9FE2-B0A73CA93111}"/>
    <dataValidation allowBlank="1" showInputMessage="1" showErrorMessage="1" prompt="VALOR GIRADO: Relacione por meta los giros realizados en el periodo. Debe coincidir con herramienta financiera.  " sqref="C284" xr:uid="{4F4E0551-BB0B-4D0D-9046-DCC75C95EABD}"/>
    <dataValidation allowBlank="1" showInputMessage="1" showErrorMessage="1" prompt="%DE GIROS: Ya se encuentra formulado, es la división entre “Valor girado” y “Valor comprometido”." sqref="D284" xr:uid="{0B17ED45-3636-4565-A5D7-BD7326526070}"/>
    <dataValidation allowBlank="1" showInputMessage="1" showErrorMessage="1" prompt="QUÉ SE VA A CONTRATAR: Mencione qué elemento o servicio será contratado. " sqref="A164:A252" xr:uid="{381ED1AF-7249-45CC-9B87-E2D61B76A085}"/>
    <dataValidation allowBlank="1" showInputMessage="1" showErrorMessage="1" prompt="ESTADO Y OBSERVACIONES: Relacione el estado actual del proceso, mencionar para cuándo se tiene proyectada su adjudicación." sqref="E26:E252 D251:D252" xr:uid="{00000000-0002-0000-0600-000013000000}"/>
    <dataValidation allowBlank="1" showInputMessage="1" showErrorMessage="1" prompt="CDPs sin CRP: Relacione el total del presupuesto que cuenta con registro presupuestal (CRP). Debe coincidir con BOGDATA." sqref="D24" xr:uid="{79697780-392D-49DA-A6A9-E0F248313D9F}"/>
    <dataValidation allowBlank="1" showInputMessage="1" showErrorMessage="1" prompt="Presupuesto Disponible : Relacione el total del presupuesto que no cuenta con expedición de disponibilidad presupuestal (CDP). Debe coincidir con BOGDATA. " sqref="E24:F24" xr:uid="{C34A84D4-2598-46D3-8460-65E420E840B7}"/>
    <dataValidation allowBlank="1" showInputMessage="1" showErrorMessage="1" prompt="Giros de vigencia: Relacione el total del presupuesto girado. Debe coincidir con BOGDATA. " sqref="G24:H24" xr:uid="{D3212DAB-E573-4974-82C6-F2230DEA695F}"/>
    <dataValidation allowBlank="1" showInputMessage="1" showErrorMessage="1" prompt="CODIGO Y OBJETO A CONTRATAR: Colocar el codigo PAA y el OBJETO a contratar_x000a_" sqref="A26:A163" xr:uid="{418979D5-A2C9-4082-8D10-79B021482D6A}"/>
    <dataValidation allowBlank="1" showInputMessage="1" showErrorMessage="1" prompt="No CDP: Relacione el numero del CDP expedido por el equipo Financiero." sqref="B26:B163" xr:uid="{8BCBF945-EBD4-4C80-91BC-D1925C816AF4}"/>
    <dataValidation allowBlank="1" showInputMessage="1" showErrorMessage="1" prompt="TOTAL VALOR CDP: Relacione el valor total del CDP expedido por_x000a_el equipo Financiero." sqref="C26:C163" xr:uid="{16EEA2BE-4A98-4C6C-964E-15772A5D3EF8}"/>
    <dataValidation allowBlank="1" showInputMessage="1" showErrorMessage="1" prompt="Apropiación inicial: Relacione el presupuesto asignado para la vigencia del reporte. Debe coincidir con BOGDATA." sqref="A22" xr:uid="{413033D0-FAF9-4DDD-BE5C-5AE6DF426F26}"/>
    <dataValidation allowBlank="1" showInputMessage="1" showErrorMessage="1" prompt="Presupuesto comprometido: Relacione el total del presupuesto que cuenta con contrato firmado. Debe coincidir con BOGDATA." sqref="D22" xr:uid="{FA5AEB91-58F0-4B39-BD49-255B8A500804}"/>
    <dataValidation type="list" allowBlank="1" showInputMessage="1" showErrorMessage="1" sqref="T16 G9:U9 G6:J6" xr:uid="{00000000-0002-0000-0600-000014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253 E281:H281 F255:H255 E255:E280" xr:uid="{00000000-0002-0000-0600-000002000000}"/>
    <dataValidation allowBlank="1" showInputMessage="1" showErrorMessage="1" prompt="FUENTE: Relacione la fuente de financiación asociada al concepto de gasto y meta. Debe coincidir con herramienta financiera. " sqref="B256:B271" xr:uid="{C7A10614-1A85-4148-8FCC-8F078F1F1444}"/>
    <dataValidation allowBlank="1" showInputMessage="1" showErrorMessage="1" prompt="CONCEPTO DE GASTO: Relacione el concepto de gasto asociado a la meta. Debe coincidir con herramienta financiera." sqref="B256:B279" xr:uid="{FF46A600-1802-45FE-9697-BF12AA64BAC3}"/>
    <dataValidation allowBlank="1" showInputMessage="1" showErrorMessage="1" prompt="VALOR: Relacione por fuente el recurso disponible o que no cuenta con CDP asociado. Debe coincidir con herramienta financiera." sqref="D256:D279" xr:uid="{DE6FBAF4-2A8D-4C30-AA4D-B5F44714C4F0}"/>
    <dataValidation allowBlank="1" showInputMessage="1" showErrorMessage="1" prompt="NÚMERO Y DESCRIPCIÓN DE LA META: Relacione el número y descripción de la meta relacionados con los recursos disponibles. Debe coincidir con herramienta financiera." sqref="A281 A255:A264" xr:uid="{0C68F086-E099-4BAC-8004-972D9BAC5DAE}"/>
    <dataValidation allowBlank="1" showInputMessage="1" showErrorMessage="1" prompt="CODIGO: Relacione la linea PAA del proceso pendiente de CDP no relacionar la que se encuentra &quot;CON PROCESO&quot; ya que el valor debe coincidir con el presupuesto disponible." sqref="B281 B255" xr:uid="{10471CF6-023F-434A-92D0-6F37DB1FDB27}"/>
    <dataValidation allowBlank="1" showInputMessage="1" showErrorMessage="1" prompt="Fecha estimada de inicio de proceso: Relacionar la fecha estimada de inicio del proceso de la linea PAA._x000a_" sqref="C281 C255" xr:uid="{1F152A92-F0F0-44CC-9129-F7A037A2AF3D}"/>
    <dataValidation allowBlank="1" showInputMessage="1" showErrorMessage="1" prompt="VALOR: Relacione por fuente el recurso disponible o que no cuenta con CDP asociado. Debe coincidir con el presupuesto disponible." sqref="D281 D255" xr:uid="{D6BFCB26-8C4D-471E-9044-DFEB2D3A8A2B}"/>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133350</xdr:colOff>
                <xdr:row>1</xdr:row>
                <xdr:rowOff>9525</xdr:rowOff>
              </from>
              <to>
                <xdr:col>7</xdr:col>
                <xdr:colOff>1400175</xdr:colOff>
                <xdr:row>1</xdr:row>
                <xdr:rowOff>400050</xdr:rowOff>
              </to>
            </anchor>
          </objectPr>
        </oleObject>
      </mc:Choice>
      <mc:Fallback>
        <oleObject progId="PBrush"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C528-347F-4B13-9F18-AB7B16F93D51}">
  <dimension ref="A1:HN91"/>
  <sheetViews>
    <sheetView view="pageBreakPreview" topLeftCell="Q20" zoomScale="70" zoomScaleNormal="70" zoomScaleSheetLayoutView="70" workbookViewId="0">
      <pane xSplit="52" ySplit="2" topLeftCell="BQ28" activePane="bottomRight" state="frozen"/>
      <selection activeCell="Q20" sqref="Q20"/>
      <selection pane="topRight" activeCell="BQ20" sqref="BQ20"/>
      <selection pane="bottomLeft" activeCell="Q22" sqref="Q22"/>
      <selection pane="bottomRight" activeCell="R31" sqref="R31:R33"/>
    </sheetView>
  </sheetViews>
  <sheetFormatPr baseColWidth="10" defaultColWidth="11.42578125" defaultRowHeight="38.25" customHeight="1" x14ac:dyDescent="0.25"/>
  <cols>
    <col min="1" max="1" width="23.140625" style="154" customWidth="1"/>
    <col min="2" max="2" width="26.140625" style="154" customWidth="1"/>
    <col min="3" max="3" width="44.140625" style="140" customWidth="1"/>
    <col min="4" max="4" width="10.7109375" style="139" customWidth="1"/>
    <col min="5" max="5" width="57.85546875" style="140" customWidth="1"/>
    <col min="6" max="6" width="48.42578125" style="141" customWidth="1"/>
    <col min="7" max="7" width="16.140625" style="141" customWidth="1"/>
    <col min="8" max="8" width="21" style="293" customWidth="1"/>
    <col min="9" max="9" width="21.7109375" style="294" customWidth="1"/>
    <col min="10" max="10" width="28.85546875" style="271" customWidth="1"/>
    <col min="11" max="11" width="74.5703125" style="141" customWidth="1"/>
    <col min="12" max="12" width="36.42578125" style="493" customWidth="1"/>
    <col min="13" max="13" width="18.140625" style="141" customWidth="1"/>
    <col min="14" max="14" width="17.140625" style="141" customWidth="1"/>
    <col min="15" max="15" width="24.42578125" style="141" customWidth="1"/>
    <col min="16" max="16" width="27.28515625" style="141" customWidth="1"/>
    <col min="17" max="17" width="22.140625" style="141" customWidth="1"/>
    <col min="18" max="18" width="23.7109375" style="501" customWidth="1"/>
    <col min="19" max="19" width="75.28515625" style="141" customWidth="1"/>
    <col min="20" max="20" width="27.140625" style="272" customWidth="1"/>
    <col min="21" max="21" width="14.85546875" style="141" hidden="1" customWidth="1"/>
    <col min="22" max="22" width="13.7109375" style="141" hidden="1" customWidth="1"/>
    <col min="23" max="26" width="13.42578125" style="141" hidden="1" customWidth="1"/>
    <col min="27" max="27" width="21.7109375" style="141" hidden="1" customWidth="1"/>
    <col min="28" max="28" width="13.42578125" style="141" hidden="1" customWidth="1"/>
    <col min="29" max="32" width="13.42578125" style="671" hidden="1" customWidth="1"/>
    <col min="33" max="36" width="13.42578125" style="141" hidden="1" customWidth="1"/>
    <col min="37" max="38" width="13.42578125" style="671" hidden="1" customWidth="1"/>
    <col min="39" max="44" width="13.42578125" style="141" hidden="1" customWidth="1"/>
    <col min="45" max="46" width="13.42578125" style="671" hidden="1" customWidth="1"/>
    <col min="47" max="52" width="13.42578125" style="141" hidden="1" customWidth="1"/>
    <col min="53" max="54" width="13.42578125" style="671" hidden="1" customWidth="1"/>
    <col min="55" max="59" width="13.42578125" style="141" hidden="1" customWidth="1"/>
    <col min="60" max="60" width="12.140625" style="141" hidden="1" customWidth="1"/>
    <col min="61" max="61" width="11.85546875" style="671" hidden="1" customWidth="1"/>
    <col min="62" max="62" width="14.5703125" style="671" hidden="1" customWidth="1"/>
    <col min="63" max="63" width="17.7109375" style="141" hidden="1" customWidth="1"/>
    <col min="64" max="67" width="13.42578125" style="141" hidden="1" customWidth="1"/>
    <col min="68" max="68" width="30.28515625" style="141" hidden="1" customWidth="1"/>
    <col min="69" max="69" width="19.85546875" style="671" customWidth="1"/>
    <col min="70" max="70" width="18.140625" style="671" customWidth="1"/>
    <col min="71" max="71" width="12.42578125" style="271" customWidth="1"/>
    <col min="72" max="74" width="13.42578125" style="141" customWidth="1"/>
    <col min="75" max="75" width="63" style="141" customWidth="1"/>
    <col min="76" max="76" width="36" style="141" customWidth="1"/>
    <col min="77" max="78" width="13.42578125" style="671" customWidth="1"/>
    <col min="79" max="79" width="10.7109375" style="141" customWidth="1"/>
    <col min="80" max="82" width="13.42578125" style="141" customWidth="1"/>
    <col min="83" max="83" width="60" style="141" customWidth="1"/>
    <col min="84" max="84" width="48.42578125" style="141" customWidth="1"/>
    <col min="85" max="85" width="11.85546875" style="671" customWidth="1"/>
    <col min="86" max="86" width="11.140625" style="671" customWidth="1"/>
    <col min="87" max="87" width="12.7109375" style="141" customWidth="1"/>
    <col min="88" max="89" width="13.42578125" style="141" customWidth="1"/>
    <col min="90" max="91" width="12.7109375" style="141" customWidth="1"/>
    <col min="92" max="92" width="32.7109375" style="141" customWidth="1"/>
    <col min="93" max="94" width="13.42578125" style="671" customWidth="1"/>
    <col min="95" max="100" width="13.42578125" style="141" customWidth="1"/>
    <col min="101" max="102" width="13.42578125" style="671" customWidth="1"/>
    <col min="103" max="108" width="13.42578125" style="141" customWidth="1"/>
    <col min="109" max="110" width="13.42578125" style="671" customWidth="1"/>
    <col min="111" max="111" width="13" style="141" customWidth="1"/>
    <col min="112" max="114" width="13.42578125" style="141" customWidth="1"/>
    <col min="115" max="115" width="23.85546875" style="141" customWidth="1"/>
    <col min="116" max="116" width="15.28515625" style="141" customWidth="1"/>
    <col min="117" max="118" width="28" style="141" customWidth="1"/>
    <col min="119" max="121" width="14.28515625" style="141" customWidth="1"/>
    <col min="122" max="122" width="18.28515625" style="141" customWidth="1"/>
    <col min="123" max="123" width="24.7109375" style="141" customWidth="1"/>
    <col min="124" max="154" width="14.28515625" style="141" customWidth="1"/>
    <col min="155" max="155" width="12.42578125" style="141" hidden="1" customWidth="1"/>
    <col min="156" max="156" width="11.42578125" style="141"/>
    <col min="157" max="222" width="0" style="141" hidden="1" customWidth="1"/>
    <col min="223" max="360" width="0" style="140" hidden="1" customWidth="1"/>
    <col min="361" max="16384" width="11.42578125" style="140"/>
  </cols>
  <sheetData>
    <row r="1" spans="1:222" s="141" customFormat="1" ht="29.25" customHeight="1" x14ac:dyDescent="0.25">
      <c r="A1" s="1927"/>
      <c r="B1" s="1930" t="s">
        <v>11</v>
      </c>
      <c r="C1" s="1931"/>
      <c r="D1" s="1931"/>
      <c r="E1" s="1931"/>
      <c r="F1" s="1931"/>
      <c r="G1" s="1931"/>
      <c r="H1" s="1931"/>
      <c r="I1" s="1931"/>
      <c r="J1" s="1931"/>
      <c r="K1" s="1931"/>
      <c r="L1" s="1931"/>
      <c r="M1" s="1931"/>
      <c r="N1" s="1931"/>
      <c r="O1" s="1931"/>
      <c r="P1" s="1931"/>
      <c r="Q1" s="1931"/>
      <c r="R1" s="1931"/>
      <c r="S1" s="1931"/>
      <c r="T1" s="1931"/>
      <c r="U1" s="1931"/>
      <c r="V1" s="1931"/>
      <c r="W1" s="1931"/>
      <c r="X1" s="1931"/>
      <c r="Y1" s="1931"/>
      <c r="Z1" s="1932"/>
      <c r="AA1" s="273"/>
      <c r="AB1" s="1933"/>
      <c r="AC1" s="1934"/>
      <c r="AD1" s="633"/>
      <c r="AE1" s="633"/>
      <c r="AF1" s="633"/>
      <c r="AG1" s="139"/>
      <c r="AH1" s="139"/>
      <c r="AI1" s="139"/>
      <c r="AJ1" s="139"/>
      <c r="AK1" s="633"/>
      <c r="AL1" s="633"/>
      <c r="AM1" s="139"/>
      <c r="AN1" s="139"/>
      <c r="AO1" s="139"/>
      <c r="AP1" s="139"/>
      <c r="AQ1" s="139"/>
      <c r="AR1" s="139"/>
      <c r="AS1" s="633"/>
      <c r="AT1" s="709"/>
      <c r="AU1" s="139"/>
      <c r="AV1" s="139"/>
      <c r="AW1" s="139"/>
      <c r="AX1" s="139"/>
      <c r="AY1" s="139"/>
      <c r="AZ1" s="139"/>
      <c r="BA1" s="633"/>
      <c r="BB1" s="633"/>
      <c r="BC1" s="139"/>
      <c r="BD1" s="139"/>
      <c r="BE1" s="139"/>
      <c r="BF1" s="139"/>
      <c r="BG1" s="139"/>
      <c r="BH1" s="139"/>
      <c r="BI1" s="633"/>
      <c r="BJ1" s="633"/>
      <c r="BK1" s="139"/>
      <c r="BL1" s="139"/>
      <c r="BM1" s="139"/>
      <c r="BN1" s="139"/>
      <c r="BO1" s="139"/>
      <c r="BP1" s="139"/>
      <c r="BQ1" s="633"/>
      <c r="BR1" s="633"/>
      <c r="BS1" s="139"/>
      <c r="BT1" s="139"/>
      <c r="BU1" s="139"/>
      <c r="BV1" s="139"/>
      <c r="BW1" s="139"/>
      <c r="BX1" s="139"/>
      <c r="BY1" s="633"/>
      <c r="BZ1" s="633"/>
      <c r="CA1" s="139"/>
      <c r="CB1" s="139"/>
      <c r="CC1" s="139"/>
      <c r="CD1" s="139"/>
      <c r="CE1" s="139"/>
      <c r="CF1" s="139"/>
      <c r="CG1" s="633"/>
      <c r="CH1" s="633"/>
      <c r="CI1" s="139"/>
      <c r="CJ1" s="139"/>
      <c r="CK1" s="139"/>
      <c r="CL1" s="139"/>
      <c r="CM1" s="139"/>
      <c r="CN1" s="139"/>
      <c r="CO1" s="633"/>
      <c r="CP1" s="633"/>
      <c r="CQ1" s="139"/>
      <c r="CR1" s="139"/>
      <c r="CS1" s="139"/>
      <c r="CT1" s="139"/>
      <c r="CU1" s="139"/>
      <c r="CV1" s="139"/>
      <c r="CW1" s="633"/>
      <c r="CX1" s="633"/>
      <c r="CY1" s="139"/>
      <c r="CZ1" s="139"/>
      <c r="DA1" s="139"/>
      <c r="DB1" s="139"/>
      <c r="DC1" s="139"/>
      <c r="DD1" s="139"/>
      <c r="DE1" s="633"/>
      <c r="DF1" s="633"/>
      <c r="DG1" s="139"/>
      <c r="DH1" s="139"/>
      <c r="DI1" s="139"/>
      <c r="DJ1" s="139"/>
      <c r="DK1" s="139"/>
      <c r="DL1" s="139"/>
      <c r="DM1" s="139"/>
      <c r="DN1" s="139"/>
      <c r="DO1" s="139"/>
      <c r="DP1" s="139"/>
      <c r="DQ1" s="139"/>
      <c r="DR1" s="139"/>
      <c r="DS1" s="139"/>
      <c r="DT1" s="139"/>
      <c r="DU1" s="139"/>
      <c r="DV1" s="139"/>
      <c r="DW1" s="139"/>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row>
    <row r="2" spans="1:222" s="141" customFormat="1" ht="29.25" customHeight="1" x14ac:dyDescent="0.25">
      <c r="A2" s="1928"/>
      <c r="B2" s="1930" t="s">
        <v>1</v>
      </c>
      <c r="C2" s="1931"/>
      <c r="D2" s="1931"/>
      <c r="E2" s="1931"/>
      <c r="F2" s="1931"/>
      <c r="G2" s="1931"/>
      <c r="H2" s="1931"/>
      <c r="I2" s="1931"/>
      <c r="J2" s="1931"/>
      <c r="K2" s="1931"/>
      <c r="L2" s="1931"/>
      <c r="M2" s="1931"/>
      <c r="N2" s="1931"/>
      <c r="O2" s="1931"/>
      <c r="P2" s="1931"/>
      <c r="Q2" s="1931"/>
      <c r="R2" s="1931"/>
      <c r="S2" s="1931"/>
      <c r="T2" s="1931"/>
      <c r="U2" s="1931"/>
      <c r="V2" s="1931"/>
      <c r="W2" s="1931"/>
      <c r="X2" s="1931"/>
      <c r="Y2" s="1931"/>
      <c r="Z2" s="1932"/>
      <c r="AA2" s="274"/>
      <c r="AB2" s="1935"/>
      <c r="AC2" s="1936"/>
      <c r="AD2" s="633"/>
      <c r="AE2" s="633"/>
      <c r="AF2" s="633"/>
      <c r="AG2" s="139"/>
      <c r="AH2" s="139"/>
      <c r="AI2" s="139"/>
      <c r="AJ2" s="139"/>
      <c r="AK2" s="633"/>
      <c r="AL2" s="633"/>
      <c r="AM2" s="139"/>
      <c r="AN2" s="139"/>
      <c r="AO2" s="139"/>
      <c r="AP2" s="139"/>
      <c r="AQ2" s="139"/>
      <c r="AR2" s="139"/>
      <c r="AS2" s="633"/>
      <c r="AT2" s="709"/>
      <c r="AU2" s="139"/>
      <c r="AV2" s="139"/>
      <c r="AW2" s="139"/>
      <c r="AX2" s="139"/>
      <c r="AY2" s="139"/>
      <c r="AZ2" s="139"/>
      <c r="BA2" s="633"/>
      <c r="BB2" s="633"/>
      <c r="BC2" s="139"/>
      <c r="BD2" s="139"/>
      <c r="BE2" s="139"/>
      <c r="BF2" s="139"/>
      <c r="BG2" s="139"/>
      <c r="BH2" s="139"/>
      <c r="BI2" s="633"/>
      <c r="BJ2" s="633"/>
      <c r="BK2" s="139"/>
      <c r="BL2" s="139"/>
      <c r="BM2" s="139"/>
      <c r="BN2" s="139"/>
      <c r="BO2" s="139"/>
      <c r="BP2" s="139"/>
      <c r="BQ2" s="633"/>
      <c r="BR2" s="633"/>
      <c r="BS2" s="139"/>
      <c r="BT2" s="139"/>
      <c r="BU2" s="139"/>
      <c r="BV2" s="139"/>
      <c r="BW2" s="139"/>
      <c r="BX2" s="139"/>
      <c r="BY2" s="633"/>
      <c r="BZ2" s="633"/>
      <c r="CA2" s="139"/>
      <c r="CB2" s="139"/>
      <c r="CC2" s="139"/>
      <c r="CD2" s="139"/>
      <c r="CE2" s="139"/>
      <c r="CF2" s="139"/>
      <c r="CG2" s="633"/>
      <c r="CH2" s="633"/>
      <c r="CI2" s="139"/>
      <c r="CJ2" s="139"/>
      <c r="CK2" s="139"/>
      <c r="CL2" s="139"/>
      <c r="CM2" s="139"/>
      <c r="CN2" s="139"/>
      <c r="CO2" s="633"/>
      <c r="CP2" s="633"/>
      <c r="CQ2" s="139"/>
      <c r="CR2" s="139"/>
      <c r="CS2" s="139"/>
      <c r="CT2" s="139"/>
      <c r="CU2" s="139"/>
      <c r="CV2" s="139"/>
      <c r="CW2" s="633"/>
      <c r="CX2" s="633"/>
      <c r="CY2" s="139"/>
      <c r="CZ2" s="139"/>
      <c r="DA2" s="139"/>
      <c r="DB2" s="139"/>
      <c r="DC2" s="139"/>
      <c r="DD2" s="139"/>
      <c r="DE2" s="633"/>
      <c r="DF2" s="633"/>
      <c r="DG2" s="139"/>
      <c r="DH2" s="139"/>
      <c r="DI2" s="139"/>
      <c r="DJ2" s="139"/>
      <c r="DK2" s="139"/>
      <c r="DL2" s="139"/>
      <c r="DM2" s="139"/>
      <c r="DN2" s="139"/>
      <c r="DO2" s="139"/>
      <c r="DP2" s="139"/>
      <c r="DQ2" s="139"/>
      <c r="DR2" s="139"/>
      <c r="DS2" s="139"/>
      <c r="DT2" s="139"/>
      <c r="DU2" s="139"/>
      <c r="DV2" s="139"/>
      <c r="DW2" s="139"/>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row>
    <row r="3" spans="1:222" s="141" customFormat="1" ht="29.25" customHeight="1" x14ac:dyDescent="0.25">
      <c r="A3" s="1929"/>
      <c r="B3" s="1930" t="s">
        <v>2</v>
      </c>
      <c r="C3" s="1931"/>
      <c r="D3" s="1931"/>
      <c r="E3" s="1931"/>
      <c r="F3" s="1931"/>
      <c r="G3" s="1931"/>
      <c r="H3" s="1931"/>
      <c r="I3" s="1931"/>
      <c r="J3" s="1931"/>
      <c r="K3" s="1932"/>
      <c r="L3" s="1939" t="s">
        <v>143</v>
      </c>
      <c r="M3" s="1940"/>
      <c r="N3" s="1940"/>
      <c r="O3" s="1940"/>
      <c r="P3" s="1940"/>
      <c r="Q3" s="1940"/>
      <c r="R3" s="1940"/>
      <c r="S3" s="1940"/>
      <c r="T3" s="1940"/>
      <c r="U3" s="1940"/>
      <c r="V3" s="1940"/>
      <c r="W3" s="1940"/>
      <c r="X3" s="1940"/>
      <c r="Y3" s="1940"/>
      <c r="Z3" s="1941"/>
      <c r="AA3" s="275"/>
      <c r="AB3" s="1937"/>
      <c r="AC3" s="1938"/>
      <c r="AD3" s="633"/>
      <c r="AE3" s="633"/>
      <c r="AF3" s="633"/>
      <c r="AG3" s="139"/>
      <c r="AH3" s="139"/>
      <c r="AI3" s="139"/>
      <c r="AJ3" s="139"/>
      <c r="AK3" s="633"/>
      <c r="AL3" s="633"/>
      <c r="AM3" s="139"/>
      <c r="AN3" s="139"/>
      <c r="AO3" s="139"/>
      <c r="AP3" s="139"/>
      <c r="AQ3" s="139"/>
      <c r="AR3" s="139"/>
      <c r="AS3" s="633"/>
      <c r="AT3" s="709"/>
      <c r="AU3" s="139"/>
      <c r="AV3" s="139"/>
      <c r="AW3" s="139"/>
      <c r="AX3" s="139"/>
      <c r="AY3" s="139"/>
      <c r="AZ3" s="139"/>
      <c r="BA3" s="633"/>
      <c r="BB3" s="633"/>
      <c r="BC3" s="139"/>
      <c r="BD3" s="139"/>
      <c r="BE3" s="139"/>
      <c r="BF3" s="139"/>
      <c r="BG3" s="139"/>
      <c r="BH3" s="139"/>
      <c r="BI3" s="633"/>
      <c r="BJ3" s="633"/>
      <c r="BK3" s="139"/>
      <c r="BL3" s="139"/>
      <c r="BM3" s="139"/>
      <c r="BN3" s="139"/>
      <c r="BO3" s="139"/>
      <c r="BP3" s="139"/>
      <c r="BQ3" s="633"/>
      <c r="BR3" s="633"/>
      <c r="BS3" s="139"/>
      <c r="BT3" s="139"/>
      <c r="BU3" s="139"/>
      <c r="BV3" s="139"/>
      <c r="BW3" s="139"/>
      <c r="BX3" s="139"/>
      <c r="BY3" s="633"/>
      <c r="BZ3" s="633"/>
      <c r="CA3" s="139"/>
      <c r="CB3" s="139"/>
      <c r="CC3" s="139"/>
      <c r="CD3" s="139"/>
      <c r="CE3" s="139"/>
      <c r="CF3" s="139"/>
      <c r="CG3" s="633"/>
      <c r="CH3" s="633"/>
      <c r="CI3" s="139"/>
      <c r="CJ3" s="139"/>
      <c r="CK3" s="139"/>
      <c r="CL3" s="139"/>
      <c r="CM3" s="139"/>
      <c r="CN3" s="139"/>
      <c r="CO3" s="633"/>
      <c r="CP3" s="633"/>
      <c r="CQ3" s="139"/>
      <c r="CR3" s="139"/>
      <c r="CS3" s="139"/>
      <c r="CT3" s="139"/>
      <c r="CU3" s="139"/>
      <c r="CV3" s="139"/>
      <c r="CW3" s="633"/>
      <c r="CX3" s="633"/>
      <c r="CY3" s="139"/>
      <c r="CZ3" s="139"/>
      <c r="DA3" s="139"/>
      <c r="DB3" s="139"/>
      <c r="DC3" s="139"/>
      <c r="DD3" s="139"/>
      <c r="DE3" s="633"/>
      <c r="DF3" s="633"/>
      <c r="DG3" s="139"/>
      <c r="DH3" s="139"/>
      <c r="DI3" s="139"/>
      <c r="DJ3" s="139"/>
      <c r="DK3" s="139"/>
      <c r="DL3" s="139"/>
      <c r="DM3" s="139"/>
      <c r="DN3" s="139"/>
      <c r="DO3" s="139"/>
      <c r="DP3" s="139"/>
      <c r="DQ3" s="139"/>
      <c r="DR3" s="139"/>
      <c r="DS3" s="139"/>
      <c r="DT3" s="139"/>
      <c r="DU3" s="139"/>
      <c r="DV3" s="139"/>
      <c r="DW3" s="139"/>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row>
    <row r="4" spans="1:222" s="145" customFormat="1" ht="18.75" customHeight="1" x14ac:dyDescent="0.25">
      <c r="A4" s="142"/>
      <c r="B4" s="142"/>
      <c r="C4" s="142"/>
      <c r="D4" s="143"/>
      <c r="E4" s="142"/>
      <c r="F4" s="144"/>
      <c r="G4" s="144"/>
      <c r="H4" s="276"/>
      <c r="I4" s="277"/>
      <c r="L4" s="491"/>
      <c r="M4" s="146"/>
      <c r="N4" s="146"/>
      <c r="O4" s="146"/>
      <c r="P4" s="147"/>
      <c r="Q4" s="147"/>
      <c r="R4" s="494"/>
      <c r="S4" s="147"/>
      <c r="AC4" s="634"/>
      <c r="AD4" s="634"/>
      <c r="AE4" s="634"/>
      <c r="AF4" s="634"/>
      <c r="AK4" s="634"/>
      <c r="AL4" s="634"/>
      <c r="AS4" s="634"/>
      <c r="AT4" s="634"/>
      <c r="BA4" s="634"/>
      <c r="BB4" s="634"/>
      <c r="BI4" s="634"/>
      <c r="BJ4" s="634"/>
      <c r="BQ4" s="634"/>
      <c r="BR4" s="634"/>
      <c r="BS4" s="494"/>
      <c r="BY4" s="634"/>
      <c r="BZ4" s="634"/>
      <c r="CG4" s="634"/>
      <c r="CH4" s="634"/>
      <c r="CO4" s="634"/>
      <c r="CP4" s="634"/>
      <c r="CW4" s="634"/>
      <c r="CX4" s="634"/>
      <c r="DE4" s="634"/>
      <c r="DF4" s="634"/>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row>
    <row r="5" spans="1:222" s="145" customFormat="1" ht="18.75" customHeight="1" x14ac:dyDescent="0.25">
      <c r="A5" s="142"/>
      <c r="B5" s="142"/>
      <c r="C5" s="142"/>
      <c r="D5" s="143"/>
      <c r="E5" s="142"/>
      <c r="F5" s="144"/>
      <c r="G5" s="144"/>
      <c r="H5" s="276"/>
      <c r="I5" s="277"/>
      <c r="L5" s="491"/>
      <c r="M5" s="146"/>
      <c r="N5" s="146"/>
      <c r="O5" s="146"/>
      <c r="P5" s="147"/>
      <c r="Q5" s="147"/>
      <c r="R5" s="494"/>
      <c r="S5" s="147"/>
      <c r="AC5" s="634"/>
      <c r="AD5" s="634"/>
      <c r="AE5" s="634"/>
      <c r="AF5" s="634"/>
      <c r="AK5" s="634"/>
      <c r="AL5" s="634"/>
      <c r="AS5" s="634"/>
      <c r="AT5" s="634"/>
      <c r="BA5" s="634"/>
      <c r="BB5" s="634"/>
      <c r="BI5" s="634"/>
      <c r="BJ5" s="634"/>
      <c r="BQ5" s="634"/>
      <c r="BR5" s="634"/>
      <c r="BS5" s="494"/>
      <c r="BY5" s="634"/>
      <c r="BZ5" s="634"/>
      <c r="CG5" s="634"/>
      <c r="CH5" s="634"/>
      <c r="CO5" s="634"/>
      <c r="CP5" s="634"/>
      <c r="CW5" s="634"/>
      <c r="CX5" s="634"/>
      <c r="DE5" s="634"/>
      <c r="DF5" s="634"/>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row>
    <row r="6" spans="1:222" s="151" customFormat="1" ht="17.25" customHeight="1" x14ac:dyDescent="0.25">
      <c r="A6" s="1914" t="s">
        <v>12</v>
      </c>
      <c r="B6" s="1915"/>
      <c r="C6" s="1924" t="s">
        <v>154</v>
      </c>
      <c r="D6" s="1925"/>
      <c r="E6" s="1925"/>
      <c r="F6" s="1925"/>
      <c r="G6" s="1925"/>
      <c r="H6" s="1926"/>
      <c r="I6" s="278"/>
      <c r="J6" s="148"/>
      <c r="K6" s="148"/>
      <c r="L6" s="150"/>
      <c r="M6" s="149"/>
      <c r="N6" s="149"/>
      <c r="O6" s="149"/>
      <c r="P6" s="148"/>
      <c r="Q6" s="148"/>
      <c r="R6" s="495"/>
      <c r="S6" s="148"/>
      <c r="T6" s="150"/>
      <c r="U6" s="150"/>
      <c r="V6" s="150"/>
      <c r="W6" s="148"/>
      <c r="X6" s="148"/>
      <c r="AC6" s="635"/>
      <c r="AD6" s="635"/>
      <c r="AE6" s="635"/>
      <c r="AF6" s="635"/>
      <c r="AK6" s="635"/>
      <c r="AL6" s="635"/>
      <c r="AS6" s="635"/>
      <c r="AT6" s="635"/>
      <c r="BA6" s="635"/>
      <c r="BB6" s="635"/>
      <c r="BI6" s="635"/>
      <c r="BJ6" s="635"/>
      <c r="BQ6" s="635"/>
      <c r="BR6" s="635"/>
      <c r="BS6" s="143"/>
      <c r="BY6" s="635"/>
      <c r="BZ6" s="635"/>
      <c r="CG6" s="635"/>
      <c r="CH6" s="635"/>
      <c r="CO6" s="635"/>
      <c r="CP6" s="635"/>
      <c r="CW6" s="635"/>
      <c r="CX6" s="635"/>
      <c r="DE6" s="781"/>
      <c r="DF6" s="781"/>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152"/>
      <c r="GA6" s="152"/>
      <c r="GB6" s="152"/>
      <c r="GC6" s="152"/>
      <c r="GD6" s="152"/>
      <c r="GE6" s="152"/>
      <c r="GF6" s="152"/>
      <c r="GG6" s="152"/>
      <c r="GH6" s="152"/>
      <c r="GI6" s="152"/>
      <c r="GJ6" s="152"/>
      <c r="GK6" s="152"/>
      <c r="GL6" s="152"/>
      <c r="GM6" s="152"/>
      <c r="GN6" s="152"/>
      <c r="GO6" s="152"/>
      <c r="GP6" s="152"/>
      <c r="GQ6" s="152"/>
      <c r="GR6" s="152"/>
      <c r="GS6" s="152"/>
      <c r="GT6" s="152"/>
      <c r="GU6" s="152"/>
      <c r="GV6" s="152"/>
      <c r="GW6" s="152"/>
      <c r="GX6" s="152"/>
      <c r="GY6" s="152"/>
      <c r="GZ6" s="152"/>
      <c r="HA6" s="152"/>
      <c r="HB6" s="152"/>
      <c r="HC6" s="152"/>
      <c r="HD6" s="152"/>
      <c r="HE6" s="152"/>
      <c r="HF6" s="152"/>
      <c r="HG6" s="152"/>
      <c r="HH6" s="152"/>
      <c r="HI6" s="152"/>
      <c r="HJ6" s="152"/>
      <c r="HK6" s="152"/>
      <c r="HL6" s="152"/>
      <c r="HM6" s="152"/>
      <c r="HN6" s="152"/>
    </row>
    <row r="7" spans="1:222" s="151" customFormat="1" ht="30" customHeight="1" x14ac:dyDescent="0.25">
      <c r="A7" s="1914" t="s">
        <v>142</v>
      </c>
      <c r="B7" s="1915"/>
      <c r="C7" s="1911" t="s">
        <v>155</v>
      </c>
      <c r="D7" s="1912"/>
      <c r="E7" s="1912"/>
      <c r="F7" s="1912"/>
      <c r="G7" s="1912"/>
      <c r="H7" s="1913"/>
      <c r="I7" s="278"/>
      <c r="J7" s="148"/>
      <c r="K7" s="148"/>
      <c r="L7" s="150"/>
      <c r="M7" s="149"/>
      <c r="N7" s="149"/>
      <c r="O7" s="149"/>
      <c r="P7" s="148"/>
      <c r="Q7" s="148"/>
      <c r="R7" s="495"/>
      <c r="S7" s="148"/>
      <c r="T7" s="150"/>
      <c r="U7" s="150"/>
      <c r="V7" s="150"/>
      <c r="W7" s="148"/>
      <c r="X7" s="148"/>
      <c r="AC7" s="635"/>
      <c r="AD7" s="635"/>
      <c r="AE7" s="635"/>
      <c r="AF7" s="635"/>
      <c r="AK7" s="635"/>
      <c r="AL7" s="635"/>
      <c r="AS7" s="635"/>
      <c r="AT7" s="635"/>
      <c r="BA7" s="635"/>
      <c r="BB7" s="635"/>
      <c r="BI7" s="635"/>
      <c r="BJ7" s="635"/>
      <c r="BQ7" s="635"/>
      <c r="BR7" s="635"/>
      <c r="BS7" s="143"/>
      <c r="BY7" s="635"/>
      <c r="BZ7" s="635"/>
      <c r="CG7" s="635"/>
      <c r="CH7" s="635"/>
      <c r="CO7" s="635"/>
      <c r="CP7" s="635"/>
      <c r="CW7" s="635"/>
      <c r="CX7" s="635"/>
      <c r="DE7" s="781"/>
      <c r="DF7" s="781"/>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2"/>
      <c r="FZ7" s="152"/>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row>
    <row r="8" spans="1:222" s="151" customFormat="1" ht="24" customHeight="1" x14ac:dyDescent="0.25">
      <c r="A8" s="1909" t="s">
        <v>13</v>
      </c>
      <c r="B8" s="1910"/>
      <c r="C8" s="1911" t="s">
        <v>156</v>
      </c>
      <c r="D8" s="1912"/>
      <c r="E8" s="1912"/>
      <c r="F8" s="1912"/>
      <c r="G8" s="1912"/>
      <c r="H8" s="1913"/>
      <c r="I8" s="278"/>
      <c r="J8" s="148"/>
      <c r="K8" s="148"/>
      <c r="L8" s="150"/>
      <c r="M8" s="149"/>
      <c r="N8" s="149"/>
      <c r="O8" s="149"/>
      <c r="P8" s="148"/>
      <c r="Q8" s="148"/>
      <c r="R8" s="495"/>
      <c r="S8" s="148"/>
      <c r="T8" s="150"/>
      <c r="U8" s="150"/>
      <c r="V8" s="150"/>
      <c r="W8" s="148"/>
      <c r="X8" s="148"/>
      <c r="AC8" s="635"/>
      <c r="AD8" s="635"/>
      <c r="AE8" s="635"/>
      <c r="AF8" s="635"/>
      <c r="AK8" s="635"/>
      <c r="AL8" s="635"/>
      <c r="AS8" s="635"/>
      <c r="AT8" s="635"/>
      <c r="BA8" s="635"/>
      <c r="BB8" s="635"/>
      <c r="BI8" s="635"/>
      <c r="BJ8" s="635"/>
      <c r="BQ8" s="635"/>
      <c r="BR8" s="635"/>
      <c r="BS8" s="143"/>
      <c r="BY8" s="635"/>
      <c r="BZ8" s="635"/>
      <c r="CG8" s="635"/>
      <c r="CH8" s="635"/>
      <c r="CO8" s="635"/>
      <c r="CP8" s="635"/>
      <c r="CW8" s="635"/>
      <c r="CX8" s="635"/>
      <c r="DE8" s="781"/>
      <c r="DF8" s="781"/>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2"/>
      <c r="FZ8" s="152"/>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row>
    <row r="9" spans="1:222" s="151" customFormat="1" ht="76.5" customHeight="1" x14ac:dyDescent="0.25">
      <c r="A9" s="1909" t="s">
        <v>144</v>
      </c>
      <c r="B9" s="1910"/>
      <c r="C9" s="1911" t="s">
        <v>268</v>
      </c>
      <c r="D9" s="1912"/>
      <c r="E9" s="1912"/>
      <c r="F9" s="1912"/>
      <c r="G9" s="1912"/>
      <c r="H9" s="1913"/>
      <c r="I9" s="278"/>
      <c r="J9" s="148"/>
      <c r="K9" s="148"/>
      <c r="L9" s="150"/>
      <c r="M9" s="149"/>
      <c r="N9" s="149"/>
      <c r="O9" s="149"/>
      <c r="P9" s="148"/>
      <c r="Q9" s="148"/>
      <c r="R9" s="495"/>
      <c r="S9" s="148"/>
      <c r="T9" s="150"/>
      <c r="U9" s="150"/>
      <c r="V9" s="150"/>
      <c r="W9" s="148"/>
      <c r="X9" s="148"/>
      <c r="AC9" s="635"/>
      <c r="AD9" s="635"/>
      <c r="AE9" s="635"/>
      <c r="AF9" s="635"/>
      <c r="AK9" s="635"/>
      <c r="AL9" s="635"/>
      <c r="AS9" s="635"/>
      <c r="AT9" s="635"/>
      <c r="BA9" s="635"/>
      <c r="BB9" s="635"/>
      <c r="BI9" s="635"/>
      <c r="BJ9" s="635"/>
      <c r="BQ9" s="635"/>
      <c r="BR9" s="635"/>
      <c r="BS9" s="143"/>
      <c r="BY9" s="635"/>
      <c r="BZ9" s="635"/>
      <c r="CG9" s="635"/>
      <c r="CH9" s="635"/>
      <c r="CO9" s="635"/>
      <c r="CP9" s="635"/>
      <c r="CW9" s="635"/>
      <c r="CX9" s="635"/>
      <c r="DE9" s="781"/>
      <c r="DF9" s="781"/>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row>
    <row r="10" spans="1:222" s="151" customFormat="1" ht="51" customHeight="1" x14ac:dyDescent="0.25">
      <c r="A10" s="1914" t="s">
        <v>14</v>
      </c>
      <c r="B10" s="1915"/>
      <c r="C10" s="1911" t="s">
        <v>157</v>
      </c>
      <c r="D10" s="1912"/>
      <c r="E10" s="1912"/>
      <c r="F10" s="1912"/>
      <c r="G10" s="1912"/>
      <c r="H10" s="1913"/>
      <c r="I10" s="278"/>
      <c r="J10" s="148"/>
      <c r="K10" s="148"/>
      <c r="L10" s="150"/>
      <c r="M10" s="149"/>
      <c r="N10" s="149"/>
      <c r="O10" s="149"/>
      <c r="P10" s="148"/>
      <c r="Q10" s="148"/>
      <c r="R10" s="495"/>
      <c r="S10" s="148"/>
      <c r="T10" s="150"/>
      <c r="U10" s="150"/>
      <c r="V10" s="150"/>
      <c r="W10" s="148"/>
      <c r="AC10" s="635"/>
      <c r="AD10" s="635"/>
      <c r="AE10" s="635"/>
      <c r="AF10" s="635"/>
      <c r="AK10" s="635"/>
      <c r="AL10" s="635"/>
      <c r="AS10" s="635"/>
      <c r="AT10" s="635"/>
      <c r="BA10" s="635"/>
      <c r="BB10" s="635"/>
      <c r="BI10" s="635"/>
      <c r="BJ10" s="635"/>
      <c r="BQ10" s="635"/>
      <c r="BR10" s="635"/>
      <c r="BS10" s="143"/>
      <c r="BY10" s="635"/>
      <c r="BZ10" s="635"/>
      <c r="CG10" s="635"/>
      <c r="CH10" s="635"/>
      <c r="CO10" s="635"/>
      <c r="CP10" s="635"/>
      <c r="CW10" s="635"/>
      <c r="CX10" s="635"/>
      <c r="DE10" s="781"/>
      <c r="DF10" s="781"/>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2"/>
      <c r="FZ10" s="152"/>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row>
    <row r="11" spans="1:222" s="151" customFormat="1" ht="33" customHeight="1" x14ac:dyDescent="0.25">
      <c r="A11" s="1909" t="s">
        <v>15</v>
      </c>
      <c r="B11" s="1910"/>
      <c r="C11" s="1911" t="s">
        <v>158</v>
      </c>
      <c r="D11" s="1912"/>
      <c r="E11" s="1912"/>
      <c r="F11" s="1912"/>
      <c r="G11" s="1912"/>
      <c r="H11" s="1913"/>
      <c r="I11" s="278"/>
      <c r="J11" s="148"/>
      <c r="K11" s="148"/>
      <c r="L11" s="150"/>
      <c r="M11" s="149"/>
      <c r="N11" s="149"/>
      <c r="O11" s="149"/>
      <c r="P11" s="148"/>
      <c r="Q11" s="148"/>
      <c r="R11" s="495"/>
      <c r="S11" s="148"/>
      <c r="T11" s="150"/>
      <c r="U11" s="150"/>
      <c r="V11" s="150"/>
      <c r="W11" s="148"/>
      <c r="X11" s="148"/>
      <c r="AC11" s="635"/>
      <c r="AD11" s="635"/>
      <c r="AE11" s="635"/>
      <c r="AF11" s="635"/>
      <c r="AK11" s="635"/>
      <c r="AL11" s="635"/>
      <c r="AS11" s="635"/>
      <c r="AT11" s="635"/>
      <c r="BA11" s="635"/>
      <c r="BB11" s="635"/>
      <c r="BI11" s="635"/>
      <c r="BJ11" s="635"/>
      <c r="BQ11" s="635"/>
      <c r="BR11" s="635"/>
      <c r="BS11" s="143"/>
      <c r="BY11" s="635"/>
      <c r="BZ11" s="635"/>
      <c r="CG11" s="635"/>
      <c r="CH11" s="635"/>
      <c r="CO11" s="635"/>
      <c r="CP11" s="635"/>
      <c r="CW11" s="635"/>
      <c r="CX11" s="635"/>
      <c r="DE11" s="781"/>
      <c r="DF11" s="781"/>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2"/>
      <c r="FZ11" s="152"/>
      <c r="GA11" s="152"/>
      <c r="GB11" s="152"/>
      <c r="GC11" s="152"/>
      <c r="GD11" s="152"/>
      <c r="GE11" s="152"/>
      <c r="GF11" s="152"/>
      <c r="GG11" s="152"/>
      <c r="GH11" s="152"/>
      <c r="GI11" s="152"/>
      <c r="GJ11" s="152"/>
      <c r="GK11" s="152"/>
      <c r="GL11" s="152"/>
      <c r="GM11" s="152"/>
      <c r="GN11" s="152"/>
      <c r="GO11" s="152"/>
      <c r="GP11" s="152"/>
      <c r="GQ11" s="152"/>
      <c r="GR11" s="152"/>
      <c r="GS11" s="152"/>
      <c r="GT11" s="152"/>
      <c r="GU11" s="152"/>
      <c r="GV11" s="152"/>
      <c r="GW11" s="152"/>
      <c r="GX11" s="152"/>
      <c r="GY11" s="152"/>
      <c r="GZ11" s="152"/>
      <c r="HA11" s="152"/>
      <c r="HB11" s="152"/>
      <c r="HC11" s="152"/>
      <c r="HD11" s="152"/>
      <c r="HE11" s="152"/>
      <c r="HF11" s="152"/>
      <c r="HG11" s="152"/>
      <c r="HH11" s="152"/>
      <c r="HI11" s="152"/>
      <c r="HJ11" s="152"/>
      <c r="HK11" s="152"/>
      <c r="HL11" s="152"/>
      <c r="HM11" s="152"/>
      <c r="HN11" s="152"/>
    </row>
    <row r="12" spans="1:222" s="151" customFormat="1" ht="34.5" customHeight="1" x14ac:dyDescent="0.25">
      <c r="A12" s="1909" t="s">
        <v>145</v>
      </c>
      <c r="B12" s="1910"/>
      <c r="C12" s="1911" t="s">
        <v>159</v>
      </c>
      <c r="D12" s="1912"/>
      <c r="E12" s="1912"/>
      <c r="F12" s="1912"/>
      <c r="G12" s="1912"/>
      <c r="H12" s="1913"/>
      <c r="I12" s="278"/>
      <c r="J12" s="148"/>
      <c r="K12" s="148"/>
      <c r="L12" s="150"/>
      <c r="M12" s="149"/>
      <c r="N12" s="149"/>
      <c r="O12" s="149"/>
      <c r="P12" s="148"/>
      <c r="Q12" s="148"/>
      <c r="R12" s="495"/>
      <c r="S12" s="148"/>
      <c r="T12" s="150"/>
      <c r="U12" s="150"/>
      <c r="V12" s="150"/>
      <c r="W12" s="148"/>
      <c r="X12" s="148"/>
      <c r="AC12" s="635"/>
      <c r="AD12" s="635"/>
      <c r="AE12" s="635"/>
      <c r="AF12" s="635"/>
      <c r="AK12" s="635"/>
      <c r="AL12" s="635"/>
      <c r="AS12" s="635"/>
      <c r="AT12" s="635"/>
      <c r="BA12" s="635"/>
      <c r="BB12" s="635"/>
      <c r="BI12" s="635"/>
      <c r="BJ12" s="635"/>
      <c r="BQ12" s="635"/>
      <c r="BR12" s="635"/>
      <c r="BS12" s="143"/>
      <c r="BY12" s="635"/>
      <c r="BZ12" s="635"/>
      <c r="CG12" s="635"/>
      <c r="CH12" s="635"/>
      <c r="CO12" s="635"/>
      <c r="CP12" s="635"/>
      <c r="CW12" s="635"/>
      <c r="CX12" s="635"/>
      <c r="DE12" s="781"/>
      <c r="DF12" s="781"/>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2"/>
      <c r="FZ12" s="152"/>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row>
    <row r="13" spans="1:222" s="151" customFormat="1" ht="30" customHeight="1" x14ac:dyDescent="0.25">
      <c r="A13" s="1914" t="s">
        <v>16</v>
      </c>
      <c r="B13" s="1915"/>
      <c r="C13" s="1916" t="s">
        <v>171</v>
      </c>
      <c r="D13" s="1917"/>
      <c r="E13" s="1917"/>
      <c r="F13" s="1917"/>
      <c r="G13" s="1917"/>
      <c r="H13" s="1918"/>
      <c r="I13" s="278"/>
      <c r="J13" s="148"/>
      <c r="K13" s="148"/>
      <c r="L13" s="150"/>
      <c r="M13" s="149"/>
      <c r="N13" s="149"/>
      <c r="O13" s="149"/>
      <c r="P13" s="148"/>
      <c r="Q13" s="148"/>
      <c r="R13" s="495"/>
      <c r="S13" s="148"/>
      <c r="T13" s="150"/>
      <c r="U13" s="150"/>
      <c r="V13" s="150"/>
      <c r="W13" s="148"/>
      <c r="X13" s="148"/>
      <c r="AC13" s="635"/>
      <c r="AD13" s="635"/>
      <c r="AE13" s="635"/>
      <c r="AF13" s="635"/>
      <c r="AK13" s="635"/>
      <c r="AL13" s="635"/>
      <c r="AS13" s="635"/>
      <c r="AT13" s="635"/>
      <c r="BA13" s="635"/>
      <c r="BB13" s="635"/>
      <c r="BI13" s="635"/>
      <c r="BJ13" s="635"/>
      <c r="BQ13" s="635"/>
      <c r="BR13" s="635"/>
      <c r="BS13" s="143"/>
      <c r="BY13" s="635"/>
      <c r="BZ13" s="635"/>
      <c r="CG13" s="635"/>
      <c r="CH13" s="635"/>
      <c r="CO13" s="635"/>
      <c r="CP13" s="635"/>
      <c r="CW13" s="635"/>
      <c r="CX13" s="635"/>
      <c r="DE13" s="781"/>
      <c r="DF13" s="781"/>
      <c r="EZ13" s="152"/>
      <c r="FA13" s="152"/>
      <c r="FB13" s="152"/>
      <c r="FC13" s="152"/>
      <c r="FD13" s="152"/>
      <c r="FE13" s="152"/>
      <c r="FF13" s="152"/>
      <c r="FG13" s="152"/>
      <c r="FH13" s="152"/>
      <c r="FI13" s="152"/>
      <c r="FJ13" s="152"/>
      <c r="FK13" s="152"/>
      <c r="FL13" s="152"/>
      <c r="FM13" s="152"/>
      <c r="FN13" s="152"/>
      <c r="FO13" s="152"/>
      <c r="FP13" s="152"/>
      <c r="FQ13" s="152"/>
      <c r="FR13" s="152"/>
      <c r="FS13" s="152"/>
      <c r="FT13" s="152"/>
      <c r="FU13" s="152"/>
      <c r="FV13" s="152"/>
      <c r="FW13" s="152"/>
      <c r="FX13" s="152"/>
      <c r="FY13" s="152"/>
      <c r="FZ13" s="152"/>
      <c r="GA13" s="152"/>
      <c r="GB13" s="152"/>
      <c r="GC13" s="152"/>
      <c r="GD13" s="152"/>
      <c r="GE13" s="152"/>
      <c r="GF13" s="152"/>
      <c r="GG13" s="152"/>
      <c r="GH13" s="152"/>
      <c r="GI13" s="152"/>
      <c r="GJ13" s="152"/>
      <c r="GK13" s="152"/>
      <c r="GL13" s="152"/>
      <c r="GM13" s="152"/>
      <c r="GN13" s="152"/>
      <c r="GO13" s="152"/>
      <c r="GP13" s="152"/>
      <c r="GQ13" s="152"/>
      <c r="GR13" s="152"/>
      <c r="GS13" s="152"/>
      <c r="GT13" s="152"/>
      <c r="GU13" s="152"/>
      <c r="GV13" s="152"/>
      <c r="GW13" s="152"/>
      <c r="GX13" s="152"/>
      <c r="GY13" s="152"/>
      <c r="GZ13" s="152"/>
      <c r="HA13" s="152"/>
      <c r="HB13" s="152"/>
      <c r="HC13" s="152"/>
      <c r="HD13" s="152"/>
      <c r="HE13" s="152"/>
      <c r="HF13" s="152"/>
      <c r="HG13" s="152"/>
      <c r="HH13" s="152"/>
      <c r="HI13" s="152"/>
      <c r="HJ13" s="152"/>
      <c r="HK13" s="152"/>
      <c r="HL13" s="152"/>
      <c r="HM13" s="152"/>
      <c r="HN13" s="152"/>
    </row>
    <row r="14" spans="1:222" s="151" customFormat="1" ht="24.75" customHeight="1" x14ac:dyDescent="0.25">
      <c r="A14" s="1919" t="s">
        <v>17</v>
      </c>
      <c r="B14" s="1920"/>
      <c r="C14" s="153" t="s">
        <v>18</v>
      </c>
      <c r="D14" s="1530" t="s">
        <v>505</v>
      </c>
      <c r="E14" s="1531"/>
      <c r="F14" s="1531"/>
      <c r="G14" s="1532"/>
      <c r="H14" s="1923">
        <v>2024</v>
      </c>
      <c r="I14" s="278"/>
      <c r="J14" s="148"/>
      <c r="K14" s="148"/>
      <c r="L14" s="150"/>
      <c r="M14" s="149"/>
      <c r="N14" s="149"/>
      <c r="O14" s="149"/>
      <c r="P14" s="148"/>
      <c r="Q14" s="148"/>
      <c r="R14" s="495"/>
      <c r="S14" s="148"/>
      <c r="T14" s="150"/>
      <c r="U14" s="150"/>
      <c r="V14" s="150"/>
      <c r="W14" s="148"/>
      <c r="X14" s="148"/>
      <c r="AC14" s="635"/>
      <c r="AD14" s="635"/>
      <c r="AE14" s="635"/>
      <c r="AF14" s="635"/>
      <c r="AK14" s="635"/>
      <c r="AL14" s="635"/>
      <c r="AS14" s="635"/>
      <c r="AT14" s="635"/>
      <c r="BA14" s="635"/>
      <c r="BB14" s="635"/>
      <c r="BI14" s="635"/>
      <c r="BJ14" s="635"/>
      <c r="BQ14" s="635"/>
      <c r="BR14" s="635"/>
      <c r="BS14" s="143"/>
      <c r="BY14" s="635"/>
      <c r="BZ14" s="635"/>
      <c r="CG14" s="635"/>
      <c r="CH14" s="635"/>
      <c r="CO14" s="635"/>
      <c r="CP14" s="635"/>
      <c r="CW14" s="635"/>
      <c r="CX14" s="635"/>
      <c r="DE14" s="781"/>
      <c r="DF14" s="781"/>
      <c r="EZ14" s="152"/>
      <c r="FA14" s="152"/>
      <c r="FB14" s="152"/>
      <c r="FC14" s="152"/>
      <c r="FD14" s="152"/>
      <c r="FE14" s="152"/>
      <c r="FF14" s="152"/>
      <c r="FG14" s="152"/>
      <c r="FH14" s="152"/>
      <c r="FI14" s="152"/>
      <c r="FJ14" s="152"/>
      <c r="FK14" s="152"/>
      <c r="FL14" s="152"/>
      <c r="FM14" s="152"/>
      <c r="FN14" s="152"/>
      <c r="FO14" s="152"/>
      <c r="FP14" s="152"/>
      <c r="FQ14" s="152"/>
      <c r="FR14" s="152"/>
      <c r="FS14" s="152"/>
      <c r="FT14" s="152"/>
      <c r="FU14" s="152"/>
      <c r="FV14" s="152"/>
      <c r="FW14" s="152"/>
      <c r="FX14" s="152"/>
      <c r="FY14" s="152"/>
      <c r="FZ14" s="152"/>
      <c r="GA14" s="152"/>
      <c r="GB14" s="152"/>
      <c r="GC14" s="152"/>
      <c r="GD14" s="152"/>
      <c r="GE14" s="152"/>
      <c r="GF14" s="152"/>
      <c r="GG14" s="152"/>
      <c r="GH14" s="152"/>
      <c r="GI14" s="152"/>
      <c r="GJ14" s="152"/>
      <c r="GK14" s="152"/>
      <c r="GL14" s="152"/>
      <c r="GM14" s="152"/>
      <c r="GN14" s="152"/>
      <c r="GO14" s="152"/>
      <c r="GP14" s="152"/>
      <c r="GQ14" s="152"/>
      <c r="GR14" s="152"/>
      <c r="GS14" s="152"/>
      <c r="GT14" s="152"/>
      <c r="GU14" s="152"/>
      <c r="GV14" s="152"/>
      <c r="GW14" s="152"/>
      <c r="GX14" s="152"/>
      <c r="GY14" s="152"/>
      <c r="GZ14" s="152"/>
      <c r="HA14" s="152"/>
      <c r="HB14" s="152"/>
      <c r="HC14" s="152"/>
      <c r="HD14" s="152"/>
      <c r="HE14" s="152"/>
      <c r="HF14" s="152"/>
      <c r="HG14" s="152"/>
      <c r="HH14" s="152"/>
      <c r="HI14" s="152"/>
      <c r="HJ14" s="152"/>
      <c r="HK14" s="152"/>
      <c r="HL14" s="152"/>
      <c r="HM14" s="152"/>
      <c r="HN14" s="152"/>
    </row>
    <row r="15" spans="1:222" s="151" customFormat="1" ht="14.25" customHeight="1" x14ac:dyDescent="0.25">
      <c r="A15" s="1921"/>
      <c r="B15" s="1922"/>
      <c r="C15" s="153" t="s">
        <v>19</v>
      </c>
      <c r="D15" s="1530" t="s">
        <v>504</v>
      </c>
      <c r="E15" s="1531"/>
      <c r="F15" s="1531"/>
      <c r="G15" s="1532"/>
      <c r="H15" s="1923"/>
      <c r="I15" s="278"/>
      <c r="J15" s="148"/>
      <c r="K15" s="148"/>
      <c r="L15" s="150"/>
      <c r="M15" s="149"/>
      <c r="N15" s="149"/>
      <c r="O15" s="149"/>
      <c r="P15" s="148"/>
      <c r="Q15" s="148"/>
      <c r="R15" s="495"/>
      <c r="S15" s="148"/>
      <c r="T15" s="150"/>
      <c r="U15" s="150"/>
      <c r="V15" s="150"/>
      <c r="W15" s="148"/>
      <c r="X15" s="148"/>
      <c r="AC15" s="635"/>
      <c r="AD15" s="635"/>
      <c r="AE15" s="635"/>
      <c r="AF15" s="635"/>
      <c r="AK15" s="635"/>
      <c r="AL15" s="635"/>
      <c r="AS15" s="635"/>
      <c r="AT15" s="635"/>
      <c r="BA15" s="635"/>
      <c r="BB15" s="635"/>
      <c r="BI15" s="635"/>
      <c r="BJ15" s="635"/>
      <c r="BQ15" s="635"/>
      <c r="BR15" s="635"/>
      <c r="BS15" s="143"/>
      <c r="BY15" s="635"/>
      <c r="BZ15" s="635"/>
      <c r="CG15" s="635"/>
      <c r="CH15" s="635"/>
      <c r="CO15" s="635"/>
      <c r="CP15" s="635"/>
      <c r="CW15" s="635"/>
      <c r="CX15" s="635"/>
      <c r="DE15" s="781"/>
      <c r="DF15" s="781"/>
      <c r="EZ15" s="152"/>
      <c r="FA15" s="152"/>
      <c r="FB15" s="152"/>
      <c r="FC15" s="152"/>
      <c r="FD15" s="152"/>
      <c r="FE15" s="152"/>
      <c r="FF15" s="152"/>
      <c r="FG15" s="152"/>
      <c r="FH15" s="152"/>
      <c r="FI15" s="152"/>
      <c r="FJ15" s="152"/>
      <c r="FK15" s="152"/>
      <c r="FL15" s="152"/>
      <c r="FM15" s="152"/>
      <c r="FN15" s="152"/>
      <c r="FO15" s="152"/>
      <c r="FP15" s="152"/>
      <c r="FQ15" s="152"/>
      <c r="FR15" s="152"/>
      <c r="FS15" s="152"/>
      <c r="FT15" s="152"/>
      <c r="FU15" s="152"/>
      <c r="FV15" s="152"/>
      <c r="FW15" s="152"/>
      <c r="FX15" s="152"/>
      <c r="FY15" s="152"/>
      <c r="FZ15" s="152"/>
      <c r="GA15" s="152"/>
      <c r="GB15" s="152"/>
      <c r="GC15" s="152"/>
      <c r="GD15" s="152"/>
      <c r="GE15" s="152"/>
      <c r="GF15" s="152"/>
      <c r="GG15" s="152"/>
      <c r="GH15" s="152"/>
      <c r="GI15" s="152"/>
      <c r="GJ15" s="152"/>
      <c r="GK15" s="152"/>
      <c r="GL15" s="152"/>
      <c r="GM15" s="152"/>
      <c r="GN15" s="152"/>
      <c r="GO15" s="152"/>
      <c r="GP15" s="152"/>
      <c r="GQ15" s="152"/>
      <c r="GR15" s="152"/>
      <c r="GS15" s="152"/>
      <c r="GT15" s="152"/>
      <c r="GU15" s="152"/>
      <c r="GV15" s="152"/>
      <c r="GW15" s="152"/>
      <c r="GX15" s="152"/>
      <c r="GY15" s="152"/>
      <c r="GZ15" s="152"/>
      <c r="HA15" s="152"/>
      <c r="HB15" s="152"/>
      <c r="HC15" s="152"/>
      <c r="HD15" s="152"/>
      <c r="HE15" s="152"/>
      <c r="HF15" s="152"/>
      <c r="HG15" s="152"/>
      <c r="HH15" s="152"/>
      <c r="HI15" s="152"/>
      <c r="HJ15" s="152"/>
      <c r="HK15" s="152"/>
      <c r="HL15" s="152"/>
      <c r="HM15" s="152"/>
      <c r="HN15" s="152"/>
    </row>
    <row r="16" spans="1:222" ht="15" x14ac:dyDescent="0.25">
      <c r="B16" s="155"/>
      <c r="C16" s="155"/>
      <c r="D16" s="156"/>
      <c r="E16" s="147"/>
      <c r="F16" s="157"/>
      <c r="G16" s="157"/>
      <c r="H16" s="279"/>
      <c r="I16" s="280"/>
      <c r="J16" s="139"/>
      <c r="K16" s="140"/>
      <c r="L16" s="492"/>
      <c r="P16" s="140"/>
      <c r="Q16" s="140"/>
      <c r="R16" s="496"/>
      <c r="S16" s="140"/>
      <c r="T16" s="158"/>
      <c r="U16" s="140"/>
      <c r="V16" s="140"/>
      <c r="W16" s="140"/>
      <c r="X16" s="140"/>
      <c r="Y16" s="140"/>
      <c r="Z16" s="140"/>
      <c r="AA16" s="140"/>
      <c r="AB16" s="140"/>
      <c r="AC16" s="633"/>
      <c r="AD16" s="633"/>
      <c r="AE16" s="633"/>
      <c r="AF16" s="633"/>
      <c r="AG16" s="140"/>
      <c r="AH16" s="140"/>
      <c r="AI16" s="140"/>
      <c r="AJ16" s="140"/>
      <c r="AK16" s="633"/>
      <c r="AL16" s="633"/>
      <c r="AM16" s="140"/>
      <c r="AN16" s="140"/>
      <c r="AO16" s="140"/>
      <c r="AP16" s="140"/>
      <c r="AQ16" s="140"/>
      <c r="AR16" s="140"/>
      <c r="AS16" s="633"/>
      <c r="AT16" s="633"/>
      <c r="AU16" s="140"/>
      <c r="AV16" s="145"/>
      <c r="AW16" s="140"/>
      <c r="AX16" s="140"/>
      <c r="AY16" s="140"/>
      <c r="AZ16" s="140"/>
      <c r="BA16" s="633"/>
      <c r="BB16" s="633"/>
      <c r="BC16" s="140"/>
      <c r="BD16" s="140"/>
      <c r="BE16" s="140"/>
      <c r="BF16" s="140"/>
      <c r="BG16" s="140"/>
      <c r="BH16" s="140"/>
      <c r="BI16" s="633"/>
      <c r="BJ16" s="633"/>
      <c r="BK16" s="140"/>
      <c r="BL16" s="140"/>
      <c r="BM16" s="140"/>
      <c r="BN16" s="140"/>
      <c r="BO16" s="140"/>
      <c r="BP16" s="140"/>
      <c r="BQ16" s="633"/>
      <c r="BR16" s="633"/>
      <c r="BS16" s="139"/>
      <c r="BT16" s="140"/>
      <c r="BU16" s="140"/>
      <c r="BV16" s="140"/>
      <c r="BW16" s="140"/>
      <c r="BX16" s="140"/>
      <c r="BY16" s="633"/>
      <c r="BZ16" s="633"/>
      <c r="CA16" s="140"/>
      <c r="CB16" s="140"/>
      <c r="CC16" s="140"/>
      <c r="CD16" s="140"/>
      <c r="CE16" s="140"/>
      <c r="CF16" s="140"/>
      <c r="CG16" s="633"/>
      <c r="CH16" s="633"/>
      <c r="CI16" s="140"/>
      <c r="CJ16" s="140"/>
      <c r="CK16" s="140"/>
      <c r="CL16" s="140"/>
      <c r="CM16" s="140"/>
      <c r="CN16" s="140"/>
      <c r="CO16" s="633"/>
      <c r="CP16" s="633"/>
      <c r="CQ16" s="140"/>
      <c r="CR16" s="140"/>
      <c r="CS16" s="140"/>
      <c r="CT16" s="140"/>
      <c r="CU16" s="140"/>
      <c r="CV16" s="140"/>
      <c r="CW16" s="633"/>
      <c r="CX16" s="633"/>
      <c r="CY16" s="140"/>
      <c r="CZ16" s="140"/>
      <c r="DA16" s="140"/>
      <c r="DB16" s="140"/>
      <c r="DC16" s="140"/>
      <c r="DD16" s="140"/>
      <c r="DE16" s="633"/>
      <c r="DF16" s="633"/>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row>
    <row r="17" spans="1:155" ht="15" x14ac:dyDescent="0.25">
      <c r="B17" s="155"/>
      <c r="C17" s="155"/>
      <c r="D17" s="156"/>
      <c r="E17" s="147"/>
      <c r="F17" s="157"/>
      <c r="G17" s="157"/>
      <c r="H17" s="279"/>
      <c r="I17" s="280"/>
      <c r="J17" s="139"/>
      <c r="K17" s="140"/>
      <c r="L17" s="492"/>
      <c r="P17" s="140"/>
      <c r="Q17" s="140"/>
      <c r="R17" s="496"/>
      <c r="S17" s="140"/>
      <c r="T17" s="158"/>
      <c r="U17" s="140"/>
      <c r="V17" s="140"/>
      <c r="W17" s="140"/>
      <c r="X17" s="140"/>
      <c r="Y17" s="140"/>
      <c r="Z17" s="140"/>
      <c r="AA17" s="140"/>
      <c r="AB17" s="140"/>
      <c r="AC17" s="633"/>
      <c r="AD17" s="633"/>
      <c r="AE17" s="633"/>
      <c r="AF17" s="633"/>
      <c r="AG17" s="140"/>
      <c r="AH17" s="140"/>
      <c r="AI17" s="140"/>
      <c r="AJ17" s="140"/>
      <c r="AK17" s="633"/>
      <c r="AL17" s="633"/>
      <c r="AM17" s="140"/>
      <c r="AN17" s="140"/>
      <c r="AO17" s="140"/>
      <c r="AP17" s="140"/>
      <c r="AQ17" s="140"/>
      <c r="AR17" s="140"/>
      <c r="AS17" s="633"/>
      <c r="AT17" s="633"/>
      <c r="AU17" s="140"/>
      <c r="AV17" s="145"/>
      <c r="AW17" s="140"/>
      <c r="AX17" s="140"/>
      <c r="AY17" s="140"/>
      <c r="AZ17" s="140"/>
      <c r="BA17" s="633"/>
      <c r="BB17" s="633"/>
      <c r="BC17" s="140"/>
      <c r="BD17" s="140"/>
      <c r="BE17" s="140"/>
      <c r="BF17" s="140"/>
      <c r="BG17" s="140"/>
      <c r="BH17" s="140"/>
      <c r="BI17" s="633"/>
      <c r="BJ17" s="633"/>
      <c r="BK17" s="140"/>
      <c r="BL17" s="140"/>
      <c r="BM17" s="140"/>
      <c r="BN17" s="140"/>
      <c r="BO17" s="140"/>
      <c r="BP17" s="140"/>
      <c r="BQ17" s="633"/>
      <c r="BR17" s="633"/>
      <c r="BS17" s="139"/>
      <c r="BT17" s="140"/>
      <c r="BU17" s="140"/>
      <c r="BV17" s="140"/>
      <c r="BW17" s="140"/>
      <c r="BX17" s="140"/>
      <c r="BY17" s="633"/>
      <c r="BZ17" s="633"/>
      <c r="CA17" s="140"/>
      <c r="CB17" s="140"/>
      <c r="CC17" s="140"/>
      <c r="CD17" s="140"/>
      <c r="CE17" s="140"/>
      <c r="CF17" s="140"/>
      <c r="CG17" s="633"/>
      <c r="CH17" s="633"/>
      <c r="CI17" s="140"/>
      <c r="CJ17" s="140"/>
      <c r="CK17" s="140"/>
      <c r="CL17" s="140"/>
      <c r="CM17" s="140"/>
      <c r="CN17" s="140"/>
      <c r="CO17" s="633"/>
      <c r="CP17" s="633"/>
      <c r="CQ17" s="140"/>
      <c r="CR17" s="140"/>
      <c r="CS17" s="140"/>
      <c r="CT17" s="140"/>
      <c r="CU17" s="140"/>
      <c r="CV17" s="140"/>
      <c r="CW17" s="633"/>
      <c r="CX17" s="633"/>
      <c r="CY17" s="140"/>
      <c r="CZ17" s="140"/>
      <c r="DA17" s="140"/>
      <c r="DB17" s="140"/>
      <c r="DC17" s="140"/>
      <c r="DD17" s="140"/>
      <c r="DE17" s="633"/>
      <c r="DF17" s="633"/>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c r="EY17" s="140"/>
    </row>
    <row r="18" spans="1:155" ht="15.75" thickBot="1" x14ac:dyDescent="0.3">
      <c r="A18" s="281" t="s">
        <v>77</v>
      </c>
      <c r="H18" s="282"/>
      <c r="I18" s="283"/>
      <c r="J18" s="139"/>
      <c r="K18" s="140"/>
      <c r="L18" s="492"/>
      <c r="P18" s="140"/>
      <c r="Q18" s="140"/>
      <c r="R18" s="496"/>
      <c r="S18" s="140"/>
      <c r="T18" s="158"/>
      <c r="U18" s="140"/>
      <c r="V18" s="140"/>
      <c r="W18" s="140"/>
      <c r="X18" s="140"/>
      <c r="Y18" s="140"/>
      <c r="Z18" s="140"/>
      <c r="AA18" s="140"/>
      <c r="AB18" s="140"/>
      <c r="AC18" s="633"/>
      <c r="AD18" s="633"/>
      <c r="AE18" s="633"/>
      <c r="AF18" s="633"/>
      <c r="AG18" s="140"/>
      <c r="AH18" s="140"/>
      <c r="AI18" s="140"/>
      <c r="AJ18" s="140"/>
      <c r="AK18" s="633"/>
      <c r="AL18" s="633"/>
      <c r="AM18" s="140"/>
      <c r="AN18" s="140"/>
      <c r="AO18" s="140"/>
      <c r="AP18" s="140"/>
      <c r="AQ18" s="140"/>
      <c r="AR18" s="140"/>
      <c r="AS18" s="633"/>
      <c r="AT18" s="633"/>
      <c r="AU18" s="140"/>
      <c r="AV18" s="145"/>
      <c r="AW18" s="140"/>
      <c r="AX18" s="140"/>
      <c r="AY18" s="140"/>
      <c r="AZ18" s="140"/>
      <c r="BA18" s="633"/>
      <c r="BB18" s="633"/>
      <c r="BC18" s="140"/>
      <c r="BD18" s="140"/>
      <c r="BE18" s="140"/>
      <c r="BF18" s="140"/>
      <c r="BG18" s="140"/>
      <c r="BH18" s="140"/>
      <c r="BI18" s="633"/>
      <c r="BJ18" s="633"/>
      <c r="BK18" s="140"/>
      <c r="BL18" s="140"/>
      <c r="BM18" s="140"/>
      <c r="BN18" s="140"/>
      <c r="BO18" s="140"/>
      <c r="BP18" s="140"/>
      <c r="BQ18" s="633"/>
      <c r="BR18" s="633"/>
      <c r="BS18" s="139"/>
      <c r="BT18" s="140"/>
      <c r="BU18" s="140"/>
      <c r="BV18" s="140"/>
      <c r="BW18" s="140"/>
      <c r="BX18" s="140"/>
      <c r="BY18" s="633"/>
      <c r="BZ18" s="633"/>
      <c r="CA18" s="140"/>
      <c r="CB18" s="140"/>
      <c r="CC18" s="140"/>
      <c r="CD18" s="140"/>
      <c r="CE18" s="140"/>
      <c r="CF18" s="140"/>
      <c r="CG18" s="633"/>
      <c r="CH18" s="633"/>
      <c r="CI18" s="140"/>
      <c r="CJ18" s="140"/>
      <c r="CK18" s="140"/>
      <c r="CL18" s="140"/>
      <c r="CM18" s="140"/>
      <c r="CN18" s="140"/>
      <c r="CO18" s="633"/>
      <c r="CP18" s="633"/>
      <c r="CQ18" s="140"/>
      <c r="CR18" s="140"/>
      <c r="CS18" s="140"/>
      <c r="CT18" s="140"/>
      <c r="CU18" s="140"/>
      <c r="CV18" s="140"/>
      <c r="CW18" s="633"/>
      <c r="CX18" s="633"/>
      <c r="CY18" s="140"/>
      <c r="CZ18" s="140"/>
      <c r="DA18" s="140"/>
      <c r="DB18" s="140"/>
      <c r="DC18" s="140"/>
      <c r="DD18" s="140"/>
      <c r="DE18" s="633"/>
      <c r="DF18" s="633"/>
      <c r="DG18" s="140"/>
      <c r="DH18" s="140"/>
      <c r="DI18" s="140"/>
      <c r="DJ18" s="140"/>
      <c r="DK18" s="140"/>
      <c r="DL18" s="140"/>
      <c r="DM18" s="140"/>
      <c r="DN18" s="140"/>
      <c r="DO18" s="281" t="s">
        <v>78</v>
      </c>
      <c r="DP18" s="140"/>
      <c r="DQ18" s="140"/>
      <c r="DR18" s="140"/>
      <c r="DS18" s="140"/>
      <c r="DT18" s="140"/>
      <c r="DU18" s="140"/>
      <c r="DV18" s="140"/>
      <c r="DW18" s="140"/>
      <c r="DX18" s="140"/>
      <c r="DY18" s="140"/>
      <c r="DZ18" s="140"/>
      <c r="EA18" s="140"/>
      <c r="EB18" s="140"/>
      <c r="EC18" s="140"/>
      <c r="ED18" s="140"/>
      <c r="EE18" s="140"/>
      <c r="EF18" s="140"/>
      <c r="EG18" s="140"/>
      <c r="EH18" s="140"/>
      <c r="EI18" s="140"/>
      <c r="EJ18" s="140"/>
      <c r="EK18" s="140"/>
      <c r="EL18" s="140"/>
      <c r="EM18" s="140"/>
      <c r="EN18" s="140"/>
      <c r="EO18" s="140"/>
      <c r="EP18" s="140"/>
      <c r="EQ18" s="140"/>
      <c r="ER18" s="140"/>
      <c r="ES18" s="140"/>
      <c r="ET18" s="140"/>
      <c r="EU18" s="140"/>
      <c r="EV18" s="140"/>
      <c r="EW18" s="140"/>
      <c r="EX18" s="140"/>
      <c r="EY18" s="140"/>
    </row>
    <row r="19" spans="1:155" ht="30.75" customHeight="1" x14ac:dyDescent="0.25">
      <c r="A19" s="1855" t="s">
        <v>79</v>
      </c>
      <c r="B19" s="1899"/>
      <c r="C19" s="1852" t="s">
        <v>80</v>
      </c>
      <c r="D19" s="1855" t="s">
        <v>81</v>
      </c>
      <c r="E19" s="1902"/>
      <c r="F19" s="1902"/>
      <c r="G19" s="1902"/>
      <c r="H19" s="1902"/>
      <c r="I19" s="1899"/>
      <c r="J19" s="1903" t="s">
        <v>82</v>
      </c>
      <c r="K19" s="1904"/>
      <c r="L19" s="1904"/>
      <c r="M19" s="1904"/>
      <c r="N19" s="1904"/>
      <c r="O19" s="1904"/>
      <c r="P19" s="1904"/>
      <c r="Q19" s="1904"/>
      <c r="R19" s="1904"/>
      <c r="S19" s="1905" t="s">
        <v>83</v>
      </c>
      <c r="T19" s="1906"/>
      <c r="U19" s="1849" t="s">
        <v>84</v>
      </c>
      <c r="V19" s="1837"/>
      <c r="W19" s="1837"/>
      <c r="X19" s="1837"/>
      <c r="Y19" s="1837"/>
      <c r="Z19" s="1837"/>
      <c r="AA19" s="1837"/>
      <c r="AB19" s="1837"/>
      <c r="AC19" s="1837" t="s">
        <v>85</v>
      </c>
      <c r="AD19" s="1837"/>
      <c r="AE19" s="1837"/>
      <c r="AF19" s="1837"/>
      <c r="AG19" s="1837"/>
      <c r="AH19" s="1837"/>
      <c r="AI19" s="1837"/>
      <c r="AJ19" s="1837"/>
      <c r="AK19" s="1894" t="s">
        <v>86</v>
      </c>
      <c r="AL19" s="1895"/>
      <c r="AM19" s="1895"/>
      <c r="AN19" s="1895"/>
      <c r="AO19" s="1895"/>
      <c r="AP19" s="1895"/>
      <c r="AQ19" s="1895"/>
      <c r="AR19" s="1896"/>
      <c r="AS19" s="1837" t="s">
        <v>87</v>
      </c>
      <c r="AT19" s="1837"/>
      <c r="AU19" s="1837"/>
      <c r="AV19" s="1837"/>
      <c r="AW19" s="1837"/>
      <c r="AX19" s="1837"/>
      <c r="AY19" s="1837"/>
      <c r="AZ19" s="1837"/>
      <c r="BA19" s="1837" t="s">
        <v>88</v>
      </c>
      <c r="BB19" s="1837"/>
      <c r="BC19" s="1837"/>
      <c r="BD19" s="1837"/>
      <c r="BE19" s="1837"/>
      <c r="BF19" s="1837"/>
      <c r="BG19" s="1865"/>
      <c r="BH19" s="1865"/>
      <c r="BI19" s="1881" t="s">
        <v>89</v>
      </c>
      <c r="BJ19" s="1882"/>
      <c r="BK19" s="1882"/>
      <c r="BL19" s="1882"/>
      <c r="BM19" s="1882"/>
      <c r="BN19" s="1882"/>
      <c r="BO19" s="1882"/>
      <c r="BP19" s="1883"/>
      <c r="BQ19" s="1860" t="s">
        <v>90</v>
      </c>
      <c r="BR19" s="1861"/>
      <c r="BS19" s="1861"/>
      <c r="BT19" s="1861"/>
      <c r="BU19" s="1861"/>
      <c r="BV19" s="1861"/>
      <c r="BW19" s="1862"/>
      <c r="BX19" s="1863"/>
      <c r="BY19" s="1860" t="s">
        <v>91</v>
      </c>
      <c r="BZ19" s="1861"/>
      <c r="CA19" s="1861"/>
      <c r="CB19" s="1861"/>
      <c r="CC19" s="1861"/>
      <c r="CD19" s="1861"/>
      <c r="CE19" s="1862"/>
      <c r="CF19" s="1863"/>
      <c r="CG19" s="1881" t="s">
        <v>92</v>
      </c>
      <c r="CH19" s="1882"/>
      <c r="CI19" s="1882"/>
      <c r="CJ19" s="1882"/>
      <c r="CK19" s="1882"/>
      <c r="CL19" s="1882"/>
      <c r="CM19" s="1882"/>
      <c r="CN19" s="1883"/>
      <c r="CO19" s="1860" t="s">
        <v>93</v>
      </c>
      <c r="CP19" s="1861"/>
      <c r="CQ19" s="1861"/>
      <c r="CR19" s="1861"/>
      <c r="CS19" s="1861"/>
      <c r="CT19" s="1861"/>
      <c r="CU19" s="1862"/>
      <c r="CV19" s="1863"/>
      <c r="CW19" s="1860" t="s">
        <v>94</v>
      </c>
      <c r="CX19" s="1861"/>
      <c r="CY19" s="1861"/>
      <c r="CZ19" s="1861"/>
      <c r="DA19" s="1861"/>
      <c r="DB19" s="1861"/>
      <c r="DC19" s="1862"/>
      <c r="DD19" s="1863"/>
      <c r="DE19" s="1881" t="s">
        <v>95</v>
      </c>
      <c r="DF19" s="1882"/>
      <c r="DG19" s="1882"/>
      <c r="DH19" s="1882"/>
      <c r="DI19" s="1882"/>
      <c r="DJ19" s="1882"/>
      <c r="DK19" s="1887"/>
      <c r="DL19" s="1883"/>
      <c r="DM19" s="159"/>
      <c r="DN19" s="159"/>
      <c r="DO19" s="1892" t="s">
        <v>96</v>
      </c>
      <c r="DP19" s="1873"/>
      <c r="DQ19" s="1873"/>
      <c r="DR19" s="1873"/>
      <c r="DS19" s="1873"/>
      <c r="DT19" s="1873"/>
      <c r="DU19" s="1873"/>
      <c r="DV19" s="1873"/>
      <c r="DW19" s="1874"/>
      <c r="DX19" s="1872" t="s">
        <v>97</v>
      </c>
      <c r="DY19" s="1873"/>
      <c r="DZ19" s="1873"/>
      <c r="EA19" s="1873"/>
      <c r="EB19" s="1873"/>
      <c r="EC19" s="1873"/>
      <c r="ED19" s="1873"/>
      <c r="EE19" s="1873"/>
      <c r="EF19" s="1874"/>
      <c r="EG19" s="1875" t="s">
        <v>98</v>
      </c>
      <c r="EH19" s="1876"/>
      <c r="EI19" s="1876"/>
      <c r="EJ19" s="1876"/>
      <c r="EK19" s="1876"/>
      <c r="EL19" s="1876"/>
      <c r="EM19" s="1876"/>
      <c r="EN19" s="1876"/>
      <c r="EO19" s="1876"/>
      <c r="EP19" s="1876" t="s">
        <v>99</v>
      </c>
      <c r="EQ19" s="1876"/>
      <c r="ER19" s="1876"/>
      <c r="ES19" s="1876"/>
      <c r="ET19" s="1876"/>
      <c r="EU19" s="1876"/>
      <c r="EV19" s="1876"/>
      <c r="EW19" s="1876"/>
      <c r="EX19" s="1876"/>
    </row>
    <row r="20" spans="1:155" ht="78.75" customHeight="1" thickBot="1" x14ac:dyDescent="0.3">
      <c r="A20" s="1900"/>
      <c r="B20" s="1901"/>
      <c r="C20" s="1854"/>
      <c r="D20" s="1852" t="s">
        <v>100</v>
      </c>
      <c r="E20" s="1852" t="s">
        <v>101</v>
      </c>
      <c r="F20" s="1371" t="s">
        <v>102</v>
      </c>
      <c r="G20" s="1371" t="s">
        <v>103</v>
      </c>
      <c r="H20" s="1852" t="s">
        <v>104</v>
      </c>
      <c r="I20" s="1878" t="s">
        <v>105</v>
      </c>
      <c r="J20" s="1852" t="s">
        <v>106</v>
      </c>
      <c r="K20" s="1852" t="s">
        <v>107</v>
      </c>
      <c r="L20" s="1907" t="s">
        <v>108</v>
      </c>
      <c r="M20" s="1371" t="s">
        <v>103</v>
      </c>
      <c r="N20" s="1371" t="s">
        <v>109</v>
      </c>
      <c r="O20" s="1371" t="s">
        <v>110</v>
      </c>
      <c r="P20" s="1852" t="s">
        <v>111</v>
      </c>
      <c r="Q20" s="1852" t="s">
        <v>151</v>
      </c>
      <c r="R20" s="1854" t="s">
        <v>112</v>
      </c>
      <c r="S20" s="1856" t="s">
        <v>113</v>
      </c>
      <c r="T20" s="1858" t="s">
        <v>114</v>
      </c>
      <c r="U20" s="1849"/>
      <c r="V20" s="1837"/>
      <c r="W20" s="1837"/>
      <c r="X20" s="1837"/>
      <c r="Y20" s="1837"/>
      <c r="Z20" s="1837"/>
      <c r="AA20" s="1837"/>
      <c r="AB20" s="1837"/>
      <c r="AC20" s="1837"/>
      <c r="AD20" s="1837"/>
      <c r="AE20" s="1837"/>
      <c r="AF20" s="1837"/>
      <c r="AG20" s="1837"/>
      <c r="AH20" s="1837"/>
      <c r="AI20" s="1837"/>
      <c r="AJ20" s="1837"/>
      <c r="AK20" s="1897"/>
      <c r="AL20" s="1885"/>
      <c r="AM20" s="1885"/>
      <c r="AN20" s="1885"/>
      <c r="AO20" s="1885"/>
      <c r="AP20" s="1885"/>
      <c r="AQ20" s="1885"/>
      <c r="AR20" s="1898"/>
      <c r="AS20" s="1837"/>
      <c r="AT20" s="1837"/>
      <c r="AU20" s="1837"/>
      <c r="AV20" s="1837"/>
      <c r="AW20" s="1837"/>
      <c r="AX20" s="1837"/>
      <c r="AY20" s="1837"/>
      <c r="AZ20" s="1837"/>
      <c r="BA20" s="1837"/>
      <c r="BB20" s="1837"/>
      <c r="BC20" s="1837"/>
      <c r="BD20" s="1837"/>
      <c r="BE20" s="1837"/>
      <c r="BF20" s="1837"/>
      <c r="BG20" s="1865"/>
      <c r="BH20" s="1865"/>
      <c r="BI20" s="1884"/>
      <c r="BJ20" s="1885"/>
      <c r="BK20" s="1885"/>
      <c r="BL20" s="1885"/>
      <c r="BM20" s="1885"/>
      <c r="BN20" s="1885"/>
      <c r="BO20" s="1885"/>
      <c r="BP20" s="1886"/>
      <c r="BQ20" s="1864"/>
      <c r="BR20" s="1837"/>
      <c r="BS20" s="1837"/>
      <c r="BT20" s="1837"/>
      <c r="BU20" s="1837"/>
      <c r="BV20" s="1837"/>
      <c r="BW20" s="1865"/>
      <c r="BX20" s="1866"/>
      <c r="BY20" s="1864"/>
      <c r="BZ20" s="1837"/>
      <c r="CA20" s="1837"/>
      <c r="CB20" s="1837"/>
      <c r="CC20" s="1837"/>
      <c r="CD20" s="1837"/>
      <c r="CE20" s="1865"/>
      <c r="CF20" s="1866"/>
      <c r="CG20" s="1884"/>
      <c r="CH20" s="1885"/>
      <c r="CI20" s="1885"/>
      <c r="CJ20" s="1885"/>
      <c r="CK20" s="1885"/>
      <c r="CL20" s="1885"/>
      <c r="CM20" s="1885"/>
      <c r="CN20" s="1886"/>
      <c r="CO20" s="1864"/>
      <c r="CP20" s="1837"/>
      <c r="CQ20" s="1837"/>
      <c r="CR20" s="1837"/>
      <c r="CS20" s="1837"/>
      <c r="CT20" s="1837"/>
      <c r="CU20" s="1865"/>
      <c r="CV20" s="1866"/>
      <c r="CW20" s="1864"/>
      <c r="CX20" s="1837"/>
      <c r="CY20" s="1837"/>
      <c r="CZ20" s="1837"/>
      <c r="DA20" s="1837"/>
      <c r="DB20" s="1837"/>
      <c r="DC20" s="1865"/>
      <c r="DD20" s="1866"/>
      <c r="DE20" s="1888"/>
      <c r="DF20" s="1889"/>
      <c r="DG20" s="1889"/>
      <c r="DH20" s="1889"/>
      <c r="DI20" s="1889"/>
      <c r="DJ20" s="1889"/>
      <c r="DK20" s="1890"/>
      <c r="DL20" s="1891"/>
      <c r="DM20" s="159"/>
      <c r="DN20" s="159"/>
      <c r="DO20" s="1893" t="s">
        <v>115</v>
      </c>
      <c r="DP20" s="1837"/>
      <c r="DQ20" s="1837"/>
      <c r="DR20" s="1838" t="s">
        <v>116</v>
      </c>
      <c r="DS20" s="1838"/>
      <c r="DT20" s="1838"/>
      <c r="DU20" s="1839" t="s">
        <v>117</v>
      </c>
      <c r="DV20" s="1839"/>
      <c r="DW20" s="1850"/>
      <c r="DX20" s="1849" t="s">
        <v>115</v>
      </c>
      <c r="DY20" s="1837"/>
      <c r="DZ20" s="1837"/>
      <c r="EA20" s="1838" t="s">
        <v>116</v>
      </c>
      <c r="EB20" s="1838"/>
      <c r="EC20" s="1838"/>
      <c r="ED20" s="1839" t="s">
        <v>117</v>
      </c>
      <c r="EE20" s="1839"/>
      <c r="EF20" s="1850"/>
      <c r="EG20" s="1849" t="s">
        <v>115</v>
      </c>
      <c r="EH20" s="1837"/>
      <c r="EI20" s="1837"/>
      <c r="EJ20" s="1838" t="s">
        <v>116</v>
      </c>
      <c r="EK20" s="1838"/>
      <c r="EL20" s="1838"/>
      <c r="EM20" s="1839" t="s">
        <v>117</v>
      </c>
      <c r="EN20" s="1839"/>
      <c r="EO20" s="1839"/>
      <c r="EP20" s="1837" t="s">
        <v>115</v>
      </c>
      <c r="EQ20" s="1837"/>
      <c r="ER20" s="1837"/>
      <c r="ES20" s="1838" t="s">
        <v>116</v>
      </c>
      <c r="ET20" s="1838"/>
      <c r="EU20" s="1838"/>
      <c r="EV20" s="1839" t="s">
        <v>117</v>
      </c>
      <c r="EW20" s="1839"/>
      <c r="EX20" s="1839"/>
    </row>
    <row r="21" spans="1:155" ht="64.5" customHeight="1" thickBot="1" x14ac:dyDescent="0.3">
      <c r="A21" s="1900"/>
      <c r="B21" s="1901"/>
      <c r="C21" s="1855"/>
      <c r="D21" s="1853"/>
      <c r="E21" s="1853"/>
      <c r="F21" s="1877"/>
      <c r="G21" s="1877"/>
      <c r="H21" s="1853"/>
      <c r="I21" s="1879"/>
      <c r="J21" s="1880"/>
      <c r="K21" s="1880"/>
      <c r="L21" s="1908"/>
      <c r="M21" s="1851"/>
      <c r="N21" s="1851"/>
      <c r="O21" s="1851"/>
      <c r="P21" s="1853"/>
      <c r="Q21" s="1853"/>
      <c r="R21" s="1855"/>
      <c r="S21" s="1857"/>
      <c r="T21" s="1859"/>
      <c r="U21" s="284" t="s">
        <v>118</v>
      </c>
      <c r="V21" s="285" t="s">
        <v>119</v>
      </c>
      <c r="W21" s="286" t="s">
        <v>120</v>
      </c>
      <c r="X21" s="285" t="s">
        <v>121</v>
      </c>
      <c r="Y21" s="286" t="s">
        <v>122</v>
      </c>
      <c r="Z21" s="285" t="s">
        <v>123</v>
      </c>
      <c r="AA21" s="287" t="s">
        <v>124</v>
      </c>
      <c r="AB21" s="288" t="s">
        <v>125</v>
      </c>
      <c r="AC21" s="672" t="s">
        <v>118</v>
      </c>
      <c r="AD21" s="636" t="s">
        <v>119</v>
      </c>
      <c r="AE21" s="767" t="s">
        <v>120</v>
      </c>
      <c r="AF21" s="636" t="s">
        <v>121</v>
      </c>
      <c r="AG21" s="286" t="s">
        <v>122</v>
      </c>
      <c r="AH21" s="285" t="s">
        <v>123</v>
      </c>
      <c r="AI21" s="287" t="s">
        <v>124</v>
      </c>
      <c r="AJ21" s="288" t="s">
        <v>125</v>
      </c>
      <c r="AK21" s="672" t="s">
        <v>118</v>
      </c>
      <c r="AL21" s="636" t="s">
        <v>119</v>
      </c>
      <c r="AM21" s="286" t="s">
        <v>120</v>
      </c>
      <c r="AN21" s="285" t="s">
        <v>121</v>
      </c>
      <c r="AO21" s="286" t="s">
        <v>122</v>
      </c>
      <c r="AP21" s="285" t="s">
        <v>123</v>
      </c>
      <c r="AQ21" s="287" t="s">
        <v>124</v>
      </c>
      <c r="AR21" s="288" t="s">
        <v>125</v>
      </c>
      <c r="AS21" s="672" t="s">
        <v>118</v>
      </c>
      <c r="AT21" s="636" t="s">
        <v>119</v>
      </c>
      <c r="AU21" s="286" t="s">
        <v>120</v>
      </c>
      <c r="AV21" s="285" t="s">
        <v>121</v>
      </c>
      <c r="AW21" s="286" t="s">
        <v>122</v>
      </c>
      <c r="AX21" s="285" t="s">
        <v>123</v>
      </c>
      <c r="AY21" s="287" t="s">
        <v>124</v>
      </c>
      <c r="AZ21" s="288" t="s">
        <v>125</v>
      </c>
      <c r="BA21" s="672" t="s">
        <v>118</v>
      </c>
      <c r="BB21" s="636" t="s">
        <v>119</v>
      </c>
      <c r="BC21" s="286" t="s">
        <v>120</v>
      </c>
      <c r="BD21" s="285" t="s">
        <v>121</v>
      </c>
      <c r="BE21" s="286" t="s">
        <v>122</v>
      </c>
      <c r="BF21" s="285" t="s">
        <v>123</v>
      </c>
      <c r="BG21" s="287" t="s">
        <v>124</v>
      </c>
      <c r="BH21" s="288" t="s">
        <v>125</v>
      </c>
      <c r="BI21" s="672" t="s">
        <v>118</v>
      </c>
      <c r="BJ21" s="636" t="s">
        <v>119</v>
      </c>
      <c r="BK21" s="286" t="s">
        <v>120</v>
      </c>
      <c r="BL21" s="285" t="s">
        <v>121</v>
      </c>
      <c r="BM21" s="286" t="s">
        <v>122</v>
      </c>
      <c r="BN21" s="285" t="s">
        <v>123</v>
      </c>
      <c r="BO21" s="287" t="s">
        <v>124</v>
      </c>
      <c r="BP21" s="288" t="s">
        <v>125</v>
      </c>
      <c r="BQ21" s="672" t="s">
        <v>118</v>
      </c>
      <c r="BR21" s="636" t="s">
        <v>119</v>
      </c>
      <c r="BS21" s="286" t="s">
        <v>120</v>
      </c>
      <c r="BT21" s="285" t="s">
        <v>121</v>
      </c>
      <c r="BU21" s="286" t="s">
        <v>122</v>
      </c>
      <c r="BV21" s="285" t="s">
        <v>123</v>
      </c>
      <c r="BW21" s="287" t="s">
        <v>124</v>
      </c>
      <c r="BX21" s="288" t="s">
        <v>125</v>
      </c>
      <c r="BY21" s="672" t="s">
        <v>118</v>
      </c>
      <c r="BZ21" s="636" t="s">
        <v>119</v>
      </c>
      <c r="CA21" s="286" t="s">
        <v>120</v>
      </c>
      <c r="CB21" s="285" t="s">
        <v>121</v>
      </c>
      <c r="CC21" s="286" t="s">
        <v>122</v>
      </c>
      <c r="CD21" s="285" t="s">
        <v>123</v>
      </c>
      <c r="CE21" s="287" t="s">
        <v>124</v>
      </c>
      <c r="CF21" s="288" t="s">
        <v>125</v>
      </c>
      <c r="CG21" s="672" t="s">
        <v>118</v>
      </c>
      <c r="CH21" s="636" t="s">
        <v>119</v>
      </c>
      <c r="CI21" s="286" t="s">
        <v>120</v>
      </c>
      <c r="CJ21" s="285" t="s">
        <v>121</v>
      </c>
      <c r="CK21" s="286" t="s">
        <v>122</v>
      </c>
      <c r="CL21" s="285" t="s">
        <v>123</v>
      </c>
      <c r="CM21" s="287" t="s">
        <v>124</v>
      </c>
      <c r="CN21" s="288" t="s">
        <v>125</v>
      </c>
      <c r="CO21" s="672" t="s">
        <v>118</v>
      </c>
      <c r="CP21" s="636" t="s">
        <v>119</v>
      </c>
      <c r="CQ21" s="286" t="s">
        <v>120</v>
      </c>
      <c r="CR21" s="285" t="s">
        <v>121</v>
      </c>
      <c r="CS21" s="286" t="s">
        <v>122</v>
      </c>
      <c r="CT21" s="285" t="s">
        <v>123</v>
      </c>
      <c r="CU21" s="287" t="s">
        <v>124</v>
      </c>
      <c r="CV21" s="288" t="s">
        <v>125</v>
      </c>
      <c r="CW21" s="672" t="s">
        <v>118</v>
      </c>
      <c r="CX21" s="636" t="s">
        <v>119</v>
      </c>
      <c r="CY21" s="286" t="s">
        <v>120</v>
      </c>
      <c r="CZ21" s="285" t="s">
        <v>121</v>
      </c>
      <c r="DA21" s="286" t="s">
        <v>122</v>
      </c>
      <c r="DB21" s="285" t="s">
        <v>123</v>
      </c>
      <c r="DC21" s="287" t="s">
        <v>124</v>
      </c>
      <c r="DD21" s="585" t="s">
        <v>125</v>
      </c>
      <c r="DE21" s="768" t="s">
        <v>118</v>
      </c>
      <c r="DF21" s="782" t="s">
        <v>119</v>
      </c>
      <c r="DG21" s="587" t="s">
        <v>120</v>
      </c>
      <c r="DH21" s="586" t="s">
        <v>121</v>
      </c>
      <c r="DI21" s="587" t="s">
        <v>122</v>
      </c>
      <c r="DJ21" s="586" t="s">
        <v>123</v>
      </c>
      <c r="DK21" s="588" t="s">
        <v>124</v>
      </c>
      <c r="DL21" s="589" t="s">
        <v>125</v>
      </c>
      <c r="DM21" s="159"/>
      <c r="DN21" s="159"/>
      <c r="DO21" s="591" t="s">
        <v>126</v>
      </c>
      <c r="DP21" s="289" t="s">
        <v>44</v>
      </c>
      <c r="DQ21" s="289" t="s">
        <v>127</v>
      </c>
      <c r="DR21" s="290" t="s">
        <v>120</v>
      </c>
      <c r="DS21" s="290" t="s">
        <v>121</v>
      </c>
      <c r="DT21" s="290" t="s">
        <v>127</v>
      </c>
      <c r="DU21" s="291" t="s">
        <v>43</v>
      </c>
      <c r="DV21" s="291" t="s">
        <v>44</v>
      </c>
      <c r="DW21" s="592" t="s">
        <v>127</v>
      </c>
      <c r="DX21" s="590" t="s">
        <v>126</v>
      </c>
      <c r="DY21" s="289" t="s">
        <v>44</v>
      </c>
      <c r="DZ21" s="289" t="s">
        <v>127</v>
      </c>
      <c r="EA21" s="290" t="s">
        <v>120</v>
      </c>
      <c r="EB21" s="290" t="s">
        <v>121</v>
      </c>
      <c r="EC21" s="290" t="s">
        <v>127</v>
      </c>
      <c r="ED21" s="291" t="s">
        <v>43</v>
      </c>
      <c r="EE21" s="291" t="s">
        <v>44</v>
      </c>
      <c r="EF21" s="592" t="s">
        <v>127</v>
      </c>
      <c r="EG21" s="590" t="s">
        <v>126</v>
      </c>
      <c r="EH21" s="289" t="s">
        <v>44</v>
      </c>
      <c r="EI21" s="289" t="s">
        <v>127</v>
      </c>
      <c r="EJ21" s="290" t="s">
        <v>120</v>
      </c>
      <c r="EK21" s="290" t="s">
        <v>121</v>
      </c>
      <c r="EL21" s="290" t="s">
        <v>127</v>
      </c>
      <c r="EM21" s="291" t="s">
        <v>43</v>
      </c>
      <c r="EN21" s="291" t="s">
        <v>44</v>
      </c>
      <c r="EO21" s="291" t="s">
        <v>127</v>
      </c>
      <c r="EP21" s="289" t="s">
        <v>126</v>
      </c>
      <c r="EQ21" s="289" t="s">
        <v>44</v>
      </c>
      <c r="ER21" s="289" t="s">
        <v>127</v>
      </c>
      <c r="ES21" s="290" t="s">
        <v>120</v>
      </c>
      <c r="ET21" s="290" t="s">
        <v>121</v>
      </c>
      <c r="EU21" s="290" t="s">
        <v>127</v>
      </c>
      <c r="EV21" s="291" t="s">
        <v>43</v>
      </c>
      <c r="EW21" s="291" t="s">
        <v>44</v>
      </c>
      <c r="EX21" s="291" t="s">
        <v>127</v>
      </c>
      <c r="EY21" s="292" t="s">
        <v>128</v>
      </c>
    </row>
    <row r="22" spans="1:155" ht="68.25" customHeight="1" x14ac:dyDescent="0.25">
      <c r="A22" s="1371" t="s">
        <v>172</v>
      </c>
      <c r="B22" s="1372"/>
      <c r="C22" s="1373" t="s">
        <v>164</v>
      </c>
      <c r="D22" s="1840">
        <v>1</v>
      </c>
      <c r="E22" s="1843" t="s">
        <v>161</v>
      </c>
      <c r="F22" s="1843" t="s">
        <v>173</v>
      </c>
      <c r="G22" s="1843" t="s">
        <v>177</v>
      </c>
      <c r="H22" s="1846">
        <v>5400</v>
      </c>
      <c r="I22" s="1806">
        <v>0.3</v>
      </c>
      <c r="J22" s="1809">
        <v>1</v>
      </c>
      <c r="K22" s="1794" t="s">
        <v>179</v>
      </c>
      <c r="L22" s="1812" t="s">
        <v>196</v>
      </c>
      <c r="M22" s="1815" t="s">
        <v>177</v>
      </c>
      <c r="N22" s="1815">
        <v>595</v>
      </c>
      <c r="O22" s="1794" t="s">
        <v>212</v>
      </c>
      <c r="P22" s="1797">
        <v>0.21</v>
      </c>
      <c r="Q22" s="1797">
        <v>7.0000000000000007E-2</v>
      </c>
      <c r="R22" s="1393">
        <v>45657</v>
      </c>
      <c r="S22" s="502" t="s">
        <v>192</v>
      </c>
      <c r="T22" s="503">
        <v>0.1</v>
      </c>
      <c r="U22" s="160">
        <v>0</v>
      </c>
      <c r="V22" s="161"/>
      <c r="W22" s="1657">
        <f>SUM(U22:U25)</f>
        <v>0</v>
      </c>
      <c r="X22" s="1651">
        <f>SUM(V22:V25)</f>
        <v>0</v>
      </c>
      <c r="Y22" s="1649">
        <f>+(W22*$P$22)+(W26*$P$26)+(W31*$P$31)+(W34*$P$34)</f>
        <v>0</v>
      </c>
      <c r="Z22" s="1649">
        <f>+(X22*$P$22)+(X26*$P$26)+(X31*$P$31)+(X34*$P$34)</f>
        <v>0</v>
      </c>
      <c r="AA22" s="162"/>
      <c r="AB22" s="163"/>
      <c r="AC22" s="162">
        <v>0</v>
      </c>
      <c r="AD22" s="637">
        <v>0</v>
      </c>
      <c r="AE22" s="1800">
        <f>(AC22+AC23+AC24+AC25)</f>
        <v>0</v>
      </c>
      <c r="AF22" s="1803">
        <f>(AD22+AD23+AD24+AD25)</f>
        <v>0</v>
      </c>
      <c r="AG22" s="1649">
        <f>+(AE22*$P$22)+(AE26*$P$26)+(AE31*$P$31)+(AE34*$P$34)</f>
        <v>0</v>
      </c>
      <c r="AH22" s="1649">
        <f>+(AF22*$P$22)+(AF26*$P$26)+(AF31*$P$31)+(AF34*$P$34)</f>
        <v>0</v>
      </c>
      <c r="AI22" s="162"/>
      <c r="AJ22" s="164"/>
      <c r="AK22" s="162">
        <v>0</v>
      </c>
      <c r="AL22" s="637">
        <v>0</v>
      </c>
      <c r="AM22" s="1657">
        <f>SUM(AK22:AK25)</f>
        <v>0</v>
      </c>
      <c r="AN22" s="1651">
        <f>SUM(AL22:AL25)</f>
        <v>0</v>
      </c>
      <c r="AO22" s="1649">
        <f>+(AM22*$P$22)+(AM26*$P$26)+(AM31*$P$31)+(AM34*$P$34)</f>
        <v>0</v>
      </c>
      <c r="AP22" s="1649">
        <f>+(AN22*$P$22)+(AN26*$P$26)+(AN31*$P$31)+(AN34*$P$34)</f>
        <v>0</v>
      </c>
      <c r="AQ22" s="162"/>
      <c r="AR22" s="164"/>
      <c r="AS22" s="162">
        <v>0</v>
      </c>
      <c r="AT22" s="637">
        <v>0</v>
      </c>
      <c r="AU22" s="1657">
        <f>SUM(AS22:AS25)</f>
        <v>0</v>
      </c>
      <c r="AV22" s="1651">
        <f>SUM(AT22:AT25)</f>
        <v>0</v>
      </c>
      <c r="AW22" s="1649">
        <f>+(AU22*$P$22)+(AU26*$P$26)+(AU31*$P$31)+(AU34*$P$34)</f>
        <v>0</v>
      </c>
      <c r="AX22" s="1649">
        <f>+(AV22*$P$22)+(AV26*$P$26)+(AV31*$P$31)+(AV34*$P$34)</f>
        <v>0</v>
      </c>
      <c r="AY22" s="162"/>
      <c r="AZ22" s="164"/>
      <c r="BA22" s="162">
        <v>0</v>
      </c>
      <c r="BB22" s="637">
        <v>0</v>
      </c>
      <c r="BC22" s="1657">
        <f>SUM(BA22:BA25)</f>
        <v>0</v>
      </c>
      <c r="BD22" s="1651">
        <f>SUM(BB22:BB25)</f>
        <v>0</v>
      </c>
      <c r="BE22" s="1649">
        <f>+(BC22*$P$22)+(BC26*$P$26)+(BC31*$P$31)+(BC34*$P$34)</f>
        <v>0</v>
      </c>
      <c r="BF22" s="1649">
        <f>+(BD22*$P$22)+(BD26*$P$26)+(BD31*$P$31)+(BD34*$P$34)</f>
        <v>0</v>
      </c>
      <c r="BG22" s="165"/>
      <c r="BH22" s="164"/>
      <c r="BI22" s="162">
        <v>0</v>
      </c>
      <c r="BJ22" s="637">
        <v>0</v>
      </c>
      <c r="BK22" s="1657">
        <f>SUM(BI22:BI25)</f>
        <v>0</v>
      </c>
      <c r="BL22" s="1728">
        <f>SUM(BJ22:BJ25)</f>
        <v>0</v>
      </c>
      <c r="BM22" s="1649">
        <f>+(BK22*$P$22)+(BK26*$P$26)+(BK31*$P$31)+(BK34*$P$34)</f>
        <v>0</v>
      </c>
      <c r="BN22" s="1649">
        <f>+(BL22*$P$22)+(BL26*$P$26)+(BL31*$P$31)+(BL34*$P$34)</f>
        <v>0</v>
      </c>
      <c r="BO22" s="166"/>
      <c r="BP22" s="164"/>
      <c r="BQ22" s="728">
        <v>1.6E-2</v>
      </c>
      <c r="BR22" s="940">
        <v>1.6E-2</v>
      </c>
      <c r="BS22" s="1657">
        <f>SUM(BQ22:BQ25)</f>
        <v>0.16500000000000001</v>
      </c>
      <c r="BT22" s="1731">
        <f>SUM(BR22:BR25)</f>
        <v>0.16500000000000001</v>
      </c>
      <c r="BU22" s="1649">
        <f>+(BS22*$P$22)+(BS26*$P$26)+(BS31*$P$31)+(BS34*$P$34)</f>
        <v>0.16469000000000003</v>
      </c>
      <c r="BV22" s="1649">
        <f>+(BT22*$P$22)+(BT26*$P$26)+(BT31*$P$31)+(BT34*$P$34)</f>
        <v>0.16469000000000003</v>
      </c>
      <c r="BW22" s="167" t="s">
        <v>555</v>
      </c>
      <c r="BX22" s="163" t="s">
        <v>559</v>
      </c>
      <c r="BY22" s="162">
        <v>1.6E-2</v>
      </c>
      <c r="BZ22" s="940">
        <v>1.6E-2</v>
      </c>
      <c r="CA22" s="1657">
        <f>SUM(BY22:BY25)</f>
        <v>0.16900000000000001</v>
      </c>
      <c r="CB22" s="1722">
        <f>SUM(BZ22:BZ25)</f>
        <v>0.16900000000000001</v>
      </c>
      <c r="CC22" s="1649">
        <f>+(CA22*$P$22)+(CA26*$P$26)+(CA31*$P$31)+(CA34*$P$34)</f>
        <v>0.16553000000000004</v>
      </c>
      <c r="CD22" s="1649">
        <f>+(CB22*$P$22)+(CB26*$P$26)+(CB31*$P$31)+(CB34*$P$34)</f>
        <v>0.16553000000000004</v>
      </c>
      <c r="CE22" s="167" t="s">
        <v>635</v>
      </c>
      <c r="CF22" s="163" t="s">
        <v>559</v>
      </c>
      <c r="CG22" s="162">
        <v>1.6E-2</v>
      </c>
      <c r="CH22" s="637">
        <v>0</v>
      </c>
      <c r="CI22" s="1657">
        <f>SUM(CG22:CG25)</f>
        <v>0.16500000000000001</v>
      </c>
      <c r="CJ22" s="1651">
        <f>SUM(CH22:CH25)</f>
        <v>0</v>
      </c>
      <c r="CK22" s="1649">
        <f>+(CI22*$P$22)+(CI26*$P$26)+(CI31*$P$31)+(CI34*$P$34)</f>
        <v>0.16469000000000003</v>
      </c>
      <c r="CL22" s="1649">
        <f>+(CJ22*$P$22)+(CJ26*$P$26)+(CJ31*$P$31)+(CJ34*$P$34)</f>
        <v>0</v>
      </c>
      <c r="CM22" s="168"/>
      <c r="CN22" s="164"/>
      <c r="CO22" s="162">
        <v>1.6E-2</v>
      </c>
      <c r="CP22" s="637">
        <v>0</v>
      </c>
      <c r="CQ22" s="1657">
        <f>SUM(CO22:CO25)</f>
        <v>0.16500000000000001</v>
      </c>
      <c r="CR22" s="1651">
        <f>SUM(CP22:CP25)</f>
        <v>0</v>
      </c>
      <c r="CS22" s="1649">
        <f>+(CQ22*$P$22)+(CQ26*$P$26)+(CQ31*$P$31)+(CQ34*$P$34)</f>
        <v>0.16469000000000003</v>
      </c>
      <c r="CT22" s="1649">
        <f>+(CR22*$P$22)+(CR26*$P$26)+(CR31*$P$31)+(CR34*$P$34)</f>
        <v>0</v>
      </c>
      <c r="CU22" s="168"/>
      <c r="CV22" s="164"/>
      <c r="CW22" s="162">
        <v>1.6E-2</v>
      </c>
      <c r="CX22" s="637">
        <v>0</v>
      </c>
      <c r="CY22" s="1657">
        <f>SUM(CW22:CW25)</f>
        <v>0.16500000000000001</v>
      </c>
      <c r="CZ22" s="1651">
        <f>SUM(CX22:CX25)</f>
        <v>0</v>
      </c>
      <c r="DA22" s="1649">
        <f>+(CY22*$P$22)+(CY26*$P$26)+(CY31*$P$31)+(CY34*$P$34)</f>
        <v>0.16589000000000004</v>
      </c>
      <c r="DB22" s="1649">
        <f>+(CZ22*$P$22)+(CZ26*$P$26)+(CZ31*$P$31)+(CZ34*$P$34)</f>
        <v>0</v>
      </c>
      <c r="DC22" s="554"/>
      <c r="DD22" s="555"/>
      <c r="DE22" s="769">
        <v>0.02</v>
      </c>
      <c r="DF22" s="783">
        <v>0</v>
      </c>
      <c r="DG22" s="1660">
        <f>SUM(DE22:DE25)</f>
        <v>0.17100000000000001</v>
      </c>
      <c r="DH22" s="1788">
        <f>SUM(DF22:DF25)</f>
        <v>0</v>
      </c>
      <c r="DI22" s="1649">
        <f>+(DG22*$P$22)+(DG26*$P$26)+(DG31*$P$31)+(DG34*$P$34)</f>
        <v>0.17451000000000003</v>
      </c>
      <c r="DJ22" s="1649">
        <f>+(DH22*$P$22)+(DH26*$P$26)+(DH31*$P$31)+(DH34*$P$34)</f>
        <v>0</v>
      </c>
      <c r="DK22" s="1649"/>
      <c r="DL22" s="555"/>
      <c r="DM22" s="169">
        <f>SUM(DE22+CW22+CG22+BY22+BQ22+CO22)</f>
        <v>0.1</v>
      </c>
      <c r="DN22" s="169" t="str">
        <f>+IF(DM22=T22,"OK","NO")</f>
        <v>OK</v>
      </c>
      <c r="DO22" s="596">
        <f t="shared" ref="DO22:DO61" si="0">SUM(U22+AC22+AK22)</f>
        <v>0</v>
      </c>
      <c r="DP22" s="597">
        <f t="shared" ref="DP22:DP61" si="1">SUM(V22+AD22+AL22)</f>
        <v>0</v>
      </c>
      <c r="DQ22" s="598" t="e">
        <f>DP22/DO22</f>
        <v>#DIV/0!</v>
      </c>
      <c r="DR22" s="1709">
        <f>SUM(W22+AE22+AM22)</f>
        <v>0</v>
      </c>
      <c r="DS22" s="1753">
        <f>SUM(X22+AF22+AN22)</f>
        <v>0</v>
      </c>
      <c r="DT22" s="1754" t="e">
        <f>+DS22/DR22</f>
        <v>#DIV/0!</v>
      </c>
      <c r="DU22" s="1742">
        <f>SUM(Y22+AG22+AO22)</f>
        <v>0</v>
      </c>
      <c r="DV22" s="1742">
        <f>SUM(Z22+AH22+AP22)</f>
        <v>0</v>
      </c>
      <c r="DW22" s="1744" t="e">
        <f>DV22/DU22</f>
        <v>#DIV/0!</v>
      </c>
      <c r="DX22" s="596">
        <f>U22+AC22+AK22+AS22+BA22+BI22</f>
        <v>0</v>
      </c>
      <c r="DY22" s="596">
        <f>V22+AD22+AL22+AT22+BB22+BJ22</f>
        <v>0</v>
      </c>
      <c r="DZ22" s="598" t="e">
        <f>DY22/DX22</f>
        <v>#DIV/0!</v>
      </c>
      <c r="EA22" s="1739">
        <f>W22+AE22+AM22+AU22+BC22+BK22</f>
        <v>0</v>
      </c>
      <c r="EB22" s="1739">
        <f>X22+AF22+AN22+AV22+BD22+BL22</f>
        <v>0</v>
      </c>
      <c r="EC22" s="1734" t="e">
        <f>+EB22/EA22</f>
        <v>#DIV/0!</v>
      </c>
      <c r="ED22" s="1742">
        <f>Y22+AG22+AO22+AW22+BE22+BM22</f>
        <v>0</v>
      </c>
      <c r="EE22" s="1742">
        <f>Z22+AH22+AP22+AX22+BF22+BN22</f>
        <v>0</v>
      </c>
      <c r="EF22" s="1744" t="e">
        <f>EE22/ED22</f>
        <v>#DIV/0!</v>
      </c>
      <c r="EG22" s="596">
        <f>U22+AC22+AK22+AS22+BA22+BI22+BQ22+BY22+CG22</f>
        <v>4.8000000000000001E-2</v>
      </c>
      <c r="EH22" s="596">
        <f>V22+AD22+AL22+AT22+BB22+BJ22+BR22+BZ22+CH22</f>
        <v>3.2000000000000001E-2</v>
      </c>
      <c r="EI22" s="907">
        <f>+EH22/EG22</f>
        <v>0.66666666666666663</v>
      </c>
      <c r="EJ22" s="1681">
        <f>W22+AE22+AM22+AU22+BC22+BK22+BS22+CA22+CI22</f>
        <v>0.499</v>
      </c>
      <c r="EK22" s="1681">
        <f>X22+AF22+AN22+AV22+BD22+BL22+BT22+CB22+CJ22</f>
        <v>0.33400000000000002</v>
      </c>
      <c r="EL22" s="1734">
        <f>+EK22/EJ22</f>
        <v>0.66933867735470942</v>
      </c>
      <c r="EM22" s="1742">
        <f>Y22+AG22+AO22+AW22+BE22+BM22+BU22+CC22+CK22</f>
        <v>0.49491000000000007</v>
      </c>
      <c r="EN22" s="1742">
        <f>Z22+AH22+AP22+AX22+BF22+BN22+BV22+CD22+CL22</f>
        <v>0.33022000000000007</v>
      </c>
      <c r="EO22" s="1746">
        <f>+EN22/EM22</f>
        <v>0.66723242609767441</v>
      </c>
      <c r="EP22" s="596">
        <f>U22+AC22+AK22+AS22+BA22+BI22+BQ22+BY22+CG22+CO22+CW22+DE22</f>
        <v>0.1</v>
      </c>
      <c r="EQ22" s="596">
        <f>V22+AD22+AL22+AT22+BB22+BJ22+BR22+BZ22+CH22+CP22+CX22+DF22</f>
        <v>3.2000000000000001E-2</v>
      </c>
      <c r="ER22" s="907">
        <f>EQ22/EP22</f>
        <v>0.32</v>
      </c>
      <c r="ES22" s="1681">
        <f>+W22+AE22+AM22+AU22+BC22+BK22+BS22+CA22+CI22+CQ22+CY22+DG22</f>
        <v>1</v>
      </c>
      <c r="ET22" s="1681">
        <f>+X22+AF22+AN22+AV22+BD22+BL22+BT22+CB22+CJ22+CR22+CZ22+DH22</f>
        <v>0.33400000000000002</v>
      </c>
      <c r="EU22" s="1734">
        <f>+ET22/ES22</f>
        <v>0.33400000000000002</v>
      </c>
      <c r="EV22" s="1742">
        <f>Y22+AG22+AO22+AW22+BE22+BM22+BU22+CC22+CK22+CS22+DA22+DI22</f>
        <v>1</v>
      </c>
      <c r="EW22" s="1742">
        <f>Z22+AH22+AP22+AX22+BF22+BN22+BV22+CD22+CL22+CT22+DB22+DJ22</f>
        <v>0.33022000000000007</v>
      </c>
      <c r="EX22" s="2024">
        <f>EW22/EV22</f>
        <v>0.33022000000000007</v>
      </c>
      <c r="EY22" s="90">
        <f t="shared" ref="EY22:EY28" si="2">EP22-T22</f>
        <v>0</v>
      </c>
    </row>
    <row r="23" spans="1:155" ht="54.75" customHeight="1" x14ac:dyDescent="0.25">
      <c r="A23" s="1371"/>
      <c r="B23" s="1372"/>
      <c r="C23" s="1374"/>
      <c r="D23" s="1841"/>
      <c r="E23" s="1844"/>
      <c r="F23" s="1844"/>
      <c r="G23" s="1844"/>
      <c r="H23" s="1847"/>
      <c r="I23" s="1807"/>
      <c r="J23" s="1810"/>
      <c r="K23" s="1795"/>
      <c r="L23" s="1813"/>
      <c r="M23" s="1816"/>
      <c r="N23" s="1816"/>
      <c r="O23" s="1795"/>
      <c r="P23" s="1798"/>
      <c r="Q23" s="1798"/>
      <c r="R23" s="1394"/>
      <c r="S23" s="504" t="s">
        <v>193</v>
      </c>
      <c r="T23" s="505">
        <v>0.2</v>
      </c>
      <c r="U23" s="170">
        <v>0</v>
      </c>
      <c r="V23" s="171"/>
      <c r="W23" s="1658"/>
      <c r="X23" s="1652"/>
      <c r="Y23" s="1650"/>
      <c r="Z23" s="1650"/>
      <c r="AA23" s="172"/>
      <c r="AB23" s="173"/>
      <c r="AC23" s="172">
        <v>0</v>
      </c>
      <c r="AD23" s="638">
        <v>0</v>
      </c>
      <c r="AE23" s="1801"/>
      <c r="AF23" s="1804"/>
      <c r="AG23" s="1650"/>
      <c r="AH23" s="1650"/>
      <c r="AI23" s="172"/>
      <c r="AJ23" s="174"/>
      <c r="AK23" s="172">
        <v>0</v>
      </c>
      <c r="AL23" s="638">
        <v>0</v>
      </c>
      <c r="AM23" s="1658"/>
      <c r="AN23" s="1652"/>
      <c r="AO23" s="1650"/>
      <c r="AP23" s="1650"/>
      <c r="AQ23" s="172"/>
      <c r="AR23" s="174"/>
      <c r="AS23" s="172">
        <v>0</v>
      </c>
      <c r="AT23" s="638">
        <v>0</v>
      </c>
      <c r="AU23" s="1658"/>
      <c r="AV23" s="1652"/>
      <c r="AW23" s="1650"/>
      <c r="AX23" s="1650"/>
      <c r="AY23" s="172"/>
      <c r="AZ23" s="174"/>
      <c r="BA23" s="172">
        <v>0</v>
      </c>
      <c r="BB23" s="638">
        <v>0</v>
      </c>
      <c r="BC23" s="1658"/>
      <c r="BD23" s="1652"/>
      <c r="BE23" s="1650"/>
      <c r="BF23" s="1650"/>
      <c r="BG23" s="175"/>
      <c r="BH23" s="174"/>
      <c r="BI23" s="172">
        <v>0</v>
      </c>
      <c r="BJ23" s="638">
        <v>0</v>
      </c>
      <c r="BK23" s="1658"/>
      <c r="BL23" s="1729"/>
      <c r="BM23" s="1650"/>
      <c r="BN23" s="1650"/>
      <c r="BO23" s="176"/>
      <c r="BP23" s="174"/>
      <c r="BQ23" s="729">
        <v>3.3000000000000002E-2</v>
      </c>
      <c r="BR23" s="941">
        <v>3.3000000000000002E-2</v>
      </c>
      <c r="BS23" s="1658"/>
      <c r="BT23" s="1732"/>
      <c r="BU23" s="1650"/>
      <c r="BV23" s="1650"/>
      <c r="BW23" s="177" t="s">
        <v>556</v>
      </c>
      <c r="BX23" s="173" t="s">
        <v>560</v>
      </c>
      <c r="BY23" s="172">
        <v>3.3000000000000002E-2</v>
      </c>
      <c r="BZ23" s="941">
        <v>3.3000000000000002E-2</v>
      </c>
      <c r="CA23" s="1658"/>
      <c r="CB23" s="1723"/>
      <c r="CC23" s="1650"/>
      <c r="CD23" s="1650"/>
      <c r="CE23" s="177" t="s">
        <v>636</v>
      </c>
      <c r="CF23" s="173" t="s">
        <v>560</v>
      </c>
      <c r="CG23" s="172">
        <v>3.3000000000000002E-2</v>
      </c>
      <c r="CH23" s="638">
        <v>0</v>
      </c>
      <c r="CI23" s="1658"/>
      <c r="CJ23" s="1652"/>
      <c r="CK23" s="1650"/>
      <c r="CL23" s="1650"/>
      <c r="CM23" s="178"/>
      <c r="CN23" s="174"/>
      <c r="CO23" s="172">
        <v>3.3000000000000002E-2</v>
      </c>
      <c r="CP23" s="638">
        <v>0</v>
      </c>
      <c r="CQ23" s="1658"/>
      <c r="CR23" s="1652"/>
      <c r="CS23" s="1650"/>
      <c r="CT23" s="1650"/>
      <c r="CU23" s="178"/>
      <c r="CV23" s="174"/>
      <c r="CW23" s="172">
        <v>3.3000000000000002E-2</v>
      </c>
      <c r="CX23" s="638">
        <v>0</v>
      </c>
      <c r="CY23" s="1658"/>
      <c r="CZ23" s="1652"/>
      <c r="DA23" s="1650"/>
      <c r="DB23" s="1650"/>
      <c r="DC23" s="556"/>
      <c r="DD23" s="557"/>
      <c r="DE23" s="770">
        <v>3.5000000000000003E-2</v>
      </c>
      <c r="DF23" s="784">
        <v>0</v>
      </c>
      <c r="DG23" s="1661"/>
      <c r="DH23" s="1789"/>
      <c r="DI23" s="1650"/>
      <c r="DJ23" s="1650"/>
      <c r="DK23" s="1650"/>
      <c r="DL23" s="557"/>
      <c r="DM23" s="169">
        <f t="shared" ref="DM23:DM61" si="3">SUM(DE23+CW23+CG23+BY23+BQ23+CO23)</f>
        <v>0.2</v>
      </c>
      <c r="DN23" s="169" t="str">
        <f t="shared" ref="DN23:DN61" si="4">+IF(DM23=T23,"OK","NO")</f>
        <v>OK</v>
      </c>
      <c r="DO23" s="599">
        <f t="shared" si="0"/>
        <v>0</v>
      </c>
      <c r="DP23" s="595">
        <f t="shared" si="1"/>
        <v>0</v>
      </c>
      <c r="DQ23" s="600" t="e">
        <f t="shared" ref="DQ23:DQ61" si="5">DP23/DO23</f>
        <v>#DIV/0!</v>
      </c>
      <c r="DR23" s="1710"/>
      <c r="DS23" s="1682"/>
      <c r="DT23" s="1755"/>
      <c r="DU23" s="1743"/>
      <c r="DV23" s="1743"/>
      <c r="DW23" s="1745"/>
      <c r="DX23" s="599">
        <f t="shared" ref="DX23:DX61" si="6">U23+AC23+AK23+AS23+BA23+BI23</f>
        <v>0</v>
      </c>
      <c r="DY23" s="595">
        <f t="shared" ref="DY23:DY61" si="7">V23+AD23+AL23+AT23+BB23+BJ23</f>
        <v>0</v>
      </c>
      <c r="DZ23" s="600" t="e">
        <f t="shared" ref="DZ23:DZ61" si="8">DY23/DX23</f>
        <v>#DIV/0!</v>
      </c>
      <c r="EA23" s="1710"/>
      <c r="EB23" s="1710"/>
      <c r="EC23" s="1735"/>
      <c r="ED23" s="1743"/>
      <c r="EE23" s="1743"/>
      <c r="EF23" s="1745"/>
      <c r="EG23" s="599">
        <f t="shared" ref="EG23:EG61" si="9">U23+AC23+AK23+AS23+BA23+BI23+BQ23+BY23+CG23</f>
        <v>9.9000000000000005E-2</v>
      </c>
      <c r="EH23" s="595">
        <f t="shared" ref="EH23:EH61" si="10">V23+AD23+AL23+AT23+BB23+BJ23+BR23+BZ23+CH23</f>
        <v>6.6000000000000003E-2</v>
      </c>
      <c r="EI23" s="908">
        <f t="shared" ref="EI23:EI61" si="11">+EH23/EG23</f>
        <v>0.66666666666666663</v>
      </c>
      <c r="EJ23" s="1682"/>
      <c r="EK23" s="1682"/>
      <c r="EL23" s="1735"/>
      <c r="EM23" s="1743"/>
      <c r="EN23" s="1743"/>
      <c r="EO23" s="1747"/>
      <c r="EP23" s="599">
        <f t="shared" ref="EP23:EP61" si="12">U23+AC23+AK23+AS23+BA23+BI23+BQ23+BY23+CG23+CO23+CW23+DE23</f>
        <v>0.2</v>
      </c>
      <c r="EQ23" s="595">
        <f t="shared" ref="EQ23:EQ61" si="13">V23+AD23+AL23+AT23+BB23+BJ23+BR23+BZ23+CH23+CP23+CX23+DF23</f>
        <v>6.6000000000000003E-2</v>
      </c>
      <c r="ER23" s="908">
        <f t="shared" ref="ER23:ER61" si="14">EQ23/EP23</f>
        <v>0.33</v>
      </c>
      <c r="ES23" s="1682"/>
      <c r="ET23" s="1682"/>
      <c r="EU23" s="1735"/>
      <c r="EV23" s="1743"/>
      <c r="EW23" s="1743"/>
      <c r="EX23" s="2025"/>
      <c r="EY23" s="90">
        <f t="shared" si="2"/>
        <v>0</v>
      </c>
    </row>
    <row r="24" spans="1:155" ht="52.5" customHeight="1" x14ac:dyDescent="0.25">
      <c r="A24" s="1371"/>
      <c r="B24" s="1372"/>
      <c r="C24" s="1374"/>
      <c r="D24" s="1841"/>
      <c r="E24" s="1844"/>
      <c r="F24" s="1844"/>
      <c r="G24" s="1844"/>
      <c r="H24" s="1847"/>
      <c r="I24" s="1807"/>
      <c r="J24" s="1810"/>
      <c r="K24" s="1795"/>
      <c r="L24" s="1813"/>
      <c r="M24" s="1816"/>
      <c r="N24" s="1816"/>
      <c r="O24" s="1795"/>
      <c r="P24" s="1798"/>
      <c r="Q24" s="1798"/>
      <c r="R24" s="1394"/>
      <c r="S24" s="504" t="s">
        <v>194</v>
      </c>
      <c r="T24" s="505">
        <v>0.3</v>
      </c>
      <c r="U24" s="170">
        <v>0</v>
      </c>
      <c r="V24" s="171"/>
      <c r="W24" s="1658"/>
      <c r="X24" s="1652"/>
      <c r="Y24" s="1650"/>
      <c r="Z24" s="1650"/>
      <c r="AA24" s="172"/>
      <c r="AB24" s="173"/>
      <c r="AC24" s="172">
        <v>0</v>
      </c>
      <c r="AD24" s="638">
        <v>0</v>
      </c>
      <c r="AE24" s="1801"/>
      <c r="AF24" s="1804"/>
      <c r="AG24" s="1650"/>
      <c r="AH24" s="1650"/>
      <c r="AI24" s="172"/>
      <c r="AJ24" s="174"/>
      <c r="AK24" s="172">
        <v>0</v>
      </c>
      <c r="AL24" s="638">
        <v>0</v>
      </c>
      <c r="AM24" s="1658"/>
      <c r="AN24" s="1652"/>
      <c r="AO24" s="1650"/>
      <c r="AP24" s="1650"/>
      <c r="AQ24" s="172"/>
      <c r="AR24" s="174"/>
      <c r="AS24" s="172">
        <v>0</v>
      </c>
      <c r="AT24" s="638">
        <v>0</v>
      </c>
      <c r="AU24" s="1658"/>
      <c r="AV24" s="1652"/>
      <c r="AW24" s="1650"/>
      <c r="AX24" s="1650"/>
      <c r="AY24" s="172"/>
      <c r="AZ24" s="174"/>
      <c r="BA24" s="172">
        <v>0</v>
      </c>
      <c r="BB24" s="638">
        <v>0</v>
      </c>
      <c r="BC24" s="1658"/>
      <c r="BD24" s="1652"/>
      <c r="BE24" s="1650"/>
      <c r="BF24" s="1650"/>
      <c r="BG24" s="175"/>
      <c r="BH24" s="174"/>
      <c r="BI24" s="172">
        <v>0</v>
      </c>
      <c r="BJ24" s="638">
        <v>0</v>
      </c>
      <c r="BK24" s="1658"/>
      <c r="BL24" s="1729"/>
      <c r="BM24" s="1650"/>
      <c r="BN24" s="1650"/>
      <c r="BO24" s="176"/>
      <c r="BP24" s="174"/>
      <c r="BQ24" s="729">
        <v>0.05</v>
      </c>
      <c r="BR24" s="941">
        <v>0.05</v>
      </c>
      <c r="BS24" s="1658"/>
      <c r="BT24" s="1732"/>
      <c r="BU24" s="1650"/>
      <c r="BV24" s="1650"/>
      <c r="BW24" s="177" t="s">
        <v>557</v>
      </c>
      <c r="BX24" s="173" t="s">
        <v>561</v>
      </c>
      <c r="BY24" s="172">
        <v>0.05</v>
      </c>
      <c r="BZ24" s="941">
        <v>0.05</v>
      </c>
      <c r="CA24" s="1658"/>
      <c r="CB24" s="1723"/>
      <c r="CC24" s="1650"/>
      <c r="CD24" s="1650"/>
      <c r="CE24" s="177" t="s">
        <v>637</v>
      </c>
      <c r="CF24" s="173" t="s">
        <v>561</v>
      </c>
      <c r="CG24" s="172">
        <v>0.05</v>
      </c>
      <c r="CH24" s="638">
        <v>0</v>
      </c>
      <c r="CI24" s="1658"/>
      <c r="CJ24" s="1652"/>
      <c r="CK24" s="1650"/>
      <c r="CL24" s="1650"/>
      <c r="CM24" s="178"/>
      <c r="CN24" s="174"/>
      <c r="CO24" s="172">
        <v>0.05</v>
      </c>
      <c r="CP24" s="638">
        <v>0</v>
      </c>
      <c r="CQ24" s="1658"/>
      <c r="CR24" s="1652"/>
      <c r="CS24" s="1650"/>
      <c r="CT24" s="1650"/>
      <c r="CU24" s="178"/>
      <c r="CV24" s="174"/>
      <c r="CW24" s="172">
        <v>0.05</v>
      </c>
      <c r="CX24" s="638">
        <v>0</v>
      </c>
      <c r="CY24" s="1658"/>
      <c r="CZ24" s="1652"/>
      <c r="DA24" s="1650"/>
      <c r="DB24" s="1650"/>
      <c r="DC24" s="556"/>
      <c r="DD24" s="557"/>
      <c r="DE24" s="770">
        <v>0.05</v>
      </c>
      <c r="DF24" s="784">
        <v>0</v>
      </c>
      <c r="DG24" s="1661"/>
      <c r="DH24" s="1789"/>
      <c r="DI24" s="1650"/>
      <c r="DJ24" s="1650"/>
      <c r="DK24" s="1650"/>
      <c r="DL24" s="557"/>
      <c r="DM24" s="169">
        <f t="shared" si="3"/>
        <v>0.3</v>
      </c>
      <c r="DN24" s="169" t="str">
        <f t="shared" si="4"/>
        <v>OK</v>
      </c>
      <c r="DO24" s="599">
        <f t="shared" si="0"/>
        <v>0</v>
      </c>
      <c r="DP24" s="595">
        <f t="shared" si="1"/>
        <v>0</v>
      </c>
      <c r="DQ24" s="600" t="e">
        <f t="shared" si="5"/>
        <v>#DIV/0!</v>
      </c>
      <c r="DR24" s="1710"/>
      <c r="DS24" s="1682"/>
      <c r="DT24" s="1755"/>
      <c r="DU24" s="1743"/>
      <c r="DV24" s="1743"/>
      <c r="DW24" s="1745"/>
      <c r="DX24" s="599">
        <f t="shared" si="6"/>
        <v>0</v>
      </c>
      <c r="DY24" s="595">
        <f t="shared" si="7"/>
        <v>0</v>
      </c>
      <c r="DZ24" s="600" t="e">
        <f t="shared" si="8"/>
        <v>#DIV/0!</v>
      </c>
      <c r="EA24" s="1710"/>
      <c r="EB24" s="1710"/>
      <c r="EC24" s="1735"/>
      <c r="ED24" s="1743"/>
      <c r="EE24" s="1743"/>
      <c r="EF24" s="1745"/>
      <c r="EG24" s="599">
        <f t="shared" si="9"/>
        <v>0.15000000000000002</v>
      </c>
      <c r="EH24" s="595">
        <f t="shared" si="10"/>
        <v>0.1</v>
      </c>
      <c r="EI24" s="908">
        <f t="shared" si="11"/>
        <v>0.66666666666666663</v>
      </c>
      <c r="EJ24" s="1682"/>
      <c r="EK24" s="1682"/>
      <c r="EL24" s="1735"/>
      <c r="EM24" s="1743"/>
      <c r="EN24" s="1743"/>
      <c r="EO24" s="1747"/>
      <c r="EP24" s="599">
        <f t="shared" si="12"/>
        <v>0.3</v>
      </c>
      <c r="EQ24" s="595">
        <f t="shared" si="13"/>
        <v>0.1</v>
      </c>
      <c r="ER24" s="908">
        <f t="shared" si="14"/>
        <v>0.33333333333333337</v>
      </c>
      <c r="ES24" s="1682"/>
      <c r="ET24" s="1682"/>
      <c r="EU24" s="1735"/>
      <c r="EV24" s="1743"/>
      <c r="EW24" s="1743"/>
      <c r="EX24" s="2025"/>
      <c r="EY24" s="90">
        <f t="shared" si="2"/>
        <v>0</v>
      </c>
    </row>
    <row r="25" spans="1:155" ht="60.75" customHeight="1" thickBot="1" x14ac:dyDescent="0.3">
      <c r="A25" s="1371"/>
      <c r="B25" s="1372"/>
      <c r="C25" s="1374"/>
      <c r="D25" s="1841"/>
      <c r="E25" s="1844"/>
      <c r="F25" s="1844"/>
      <c r="G25" s="1844"/>
      <c r="H25" s="1847"/>
      <c r="I25" s="1807"/>
      <c r="J25" s="1811"/>
      <c r="K25" s="1796"/>
      <c r="L25" s="1814"/>
      <c r="M25" s="1817"/>
      <c r="N25" s="1817"/>
      <c r="O25" s="1796"/>
      <c r="P25" s="1799"/>
      <c r="Q25" s="1799"/>
      <c r="R25" s="1395"/>
      <c r="S25" s="506" t="s">
        <v>195</v>
      </c>
      <c r="T25" s="507">
        <v>0.4</v>
      </c>
      <c r="U25" s="179">
        <v>0</v>
      </c>
      <c r="V25" s="180"/>
      <c r="W25" s="1659"/>
      <c r="X25" s="1653"/>
      <c r="Y25" s="1650"/>
      <c r="Z25" s="1650"/>
      <c r="AA25" s="181"/>
      <c r="AB25" s="182"/>
      <c r="AC25" s="181">
        <v>0</v>
      </c>
      <c r="AD25" s="639">
        <v>0</v>
      </c>
      <c r="AE25" s="1802"/>
      <c r="AF25" s="1805"/>
      <c r="AG25" s="1650"/>
      <c r="AH25" s="1650"/>
      <c r="AI25" s="181"/>
      <c r="AJ25" s="183"/>
      <c r="AK25" s="181">
        <v>0</v>
      </c>
      <c r="AL25" s="639">
        <v>0</v>
      </c>
      <c r="AM25" s="1659"/>
      <c r="AN25" s="1653"/>
      <c r="AO25" s="1650"/>
      <c r="AP25" s="1650"/>
      <c r="AQ25" s="181"/>
      <c r="AR25" s="183"/>
      <c r="AS25" s="181">
        <v>0</v>
      </c>
      <c r="AT25" s="639">
        <v>0</v>
      </c>
      <c r="AU25" s="1659"/>
      <c r="AV25" s="1653"/>
      <c r="AW25" s="1650"/>
      <c r="AX25" s="1650"/>
      <c r="AY25" s="181"/>
      <c r="AZ25" s="183"/>
      <c r="BA25" s="181">
        <v>0</v>
      </c>
      <c r="BB25" s="639">
        <v>0</v>
      </c>
      <c r="BC25" s="1659"/>
      <c r="BD25" s="1653"/>
      <c r="BE25" s="1650"/>
      <c r="BF25" s="1650"/>
      <c r="BG25" s="184"/>
      <c r="BH25" s="183"/>
      <c r="BI25" s="181">
        <v>0</v>
      </c>
      <c r="BJ25" s="639">
        <v>0</v>
      </c>
      <c r="BK25" s="1659"/>
      <c r="BL25" s="1730"/>
      <c r="BM25" s="1650"/>
      <c r="BN25" s="1650"/>
      <c r="BO25" s="185"/>
      <c r="BP25" s="183"/>
      <c r="BQ25" s="730">
        <v>6.6000000000000003E-2</v>
      </c>
      <c r="BR25" s="942">
        <v>6.6000000000000003E-2</v>
      </c>
      <c r="BS25" s="1659"/>
      <c r="BT25" s="1733"/>
      <c r="BU25" s="1650"/>
      <c r="BV25" s="1650"/>
      <c r="BW25" s="186" t="s">
        <v>558</v>
      </c>
      <c r="BX25" s="182" t="s">
        <v>562</v>
      </c>
      <c r="BY25" s="181">
        <v>7.0000000000000007E-2</v>
      </c>
      <c r="BZ25" s="942">
        <v>7.0000000000000007E-2</v>
      </c>
      <c r="CA25" s="1659"/>
      <c r="CB25" s="1724"/>
      <c r="CC25" s="1650"/>
      <c r="CD25" s="1650"/>
      <c r="CE25" s="186" t="s">
        <v>650</v>
      </c>
      <c r="CF25" s="182" t="s">
        <v>562</v>
      </c>
      <c r="CG25" s="181">
        <v>6.6000000000000003E-2</v>
      </c>
      <c r="CH25" s="639">
        <v>0</v>
      </c>
      <c r="CI25" s="1659"/>
      <c r="CJ25" s="1653"/>
      <c r="CK25" s="1650"/>
      <c r="CL25" s="1650"/>
      <c r="CM25" s="187"/>
      <c r="CN25" s="183"/>
      <c r="CO25" s="181">
        <v>6.6000000000000003E-2</v>
      </c>
      <c r="CP25" s="639">
        <v>0</v>
      </c>
      <c r="CQ25" s="1659"/>
      <c r="CR25" s="1653"/>
      <c r="CS25" s="1650"/>
      <c r="CT25" s="1650"/>
      <c r="CU25" s="187"/>
      <c r="CV25" s="183"/>
      <c r="CW25" s="181">
        <v>6.6000000000000003E-2</v>
      </c>
      <c r="CX25" s="639">
        <v>0</v>
      </c>
      <c r="CY25" s="1659"/>
      <c r="CZ25" s="1653"/>
      <c r="DA25" s="1650"/>
      <c r="DB25" s="1650"/>
      <c r="DC25" s="558"/>
      <c r="DD25" s="559"/>
      <c r="DE25" s="771">
        <v>6.6000000000000003E-2</v>
      </c>
      <c r="DF25" s="785">
        <v>0</v>
      </c>
      <c r="DG25" s="1662"/>
      <c r="DH25" s="1790"/>
      <c r="DI25" s="1650"/>
      <c r="DJ25" s="1650"/>
      <c r="DK25" s="1650"/>
      <c r="DL25" s="559"/>
      <c r="DM25" s="169">
        <f t="shared" si="3"/>
        <v>0.4</v>
      </c>
      <c r="DN25" s="169" t="str">
        <f t="shared" si="4"/>
        <v>OK</v>
      </c>
      <c r="DO25" s="601">
        <f t="shared" si="0"/>
        <v>0</v>
      </c>
      <c r="DP25" s="602">
        <f t="shared" si="1"/>
        <v>0</v>
      </c>
      <c r="DQ25" s="603" t="e">
        <f t="shared" si="5"/>
        <v>#DIV/0!</v>
      </c>
      <c r="DR25" s="1710"/>
      <c r="DS25" s="1682"/>
      <c r="DT25" s="1755"/>
      <c r="DU25" s="1743"/>
      <c r="DV25" s="1743"/>
      <c r="DW25" s="1745"/>
      <c r="DX25" s="601">
        <f t="shared" si="6"/>
        <v>0</v>
      </c>
      <c r="DY25" s="602">
        <f t="shared" si="7"/>
        <v>0</v>
      </c>
      <c r="DZ25" s="603" t="e">
        <f t="shared" si="8"/>
        <v>#DIV/0!</v>
      </c>
      <c r="EA25" s="1752"/>
      <c r="EB25" s="1752"/>
      <c r="EC25" s="1736"/>
      <c r="ED25" s="1743"/>
      <c r="EE25" s="1743"/>
      <c r="EF25" s="1745"/>
      <c r="EG25" s="601">
        <f t="shared" si="9"/>
        <v>0.20200000000000001</v>
      </c>
      <c r="EH25" s="602">
        <f t="shared" si="10"/>
        <v>0.13600000000000001</v>
      </c>
      <c r="EI25" s="909">
        <f t="shared" si="11"/>
        <v>0.67326732673267331</v>
      </c>
      <c r="EJ25" s="1683"/>
      <c r="EK25" s="1683"/>
      <c r="EL25" s="1736"/>
      <c r="EM25" s="1743"/>
      <c r="EN25" s="1743"/>
      <c r="EO25" s="1747"/>
      <c r="EP25" s="601">
        <f t="shared" si="12"/>
        <v>0.4</v>
      </c>
      <c r="EQ25" s="602">
        <f t="shared" si="13"/>
        <v>0.13600000000000001</v>
      </c>
      <c r="ER25" s="909">
        <f t="shared" si="14"/>
        <v>0.34</v>
      </c>
      <c r="ES25" s="1683"/>
      <c r="ET25" s="1683"/>
      <c r="EU25" s="1736"/>
      <c r="EV25" s="1743"/>
      <c r="EW25" s="1743"/>
      <c r="EX25" s="2025"/>
      <c r="EY25" s="90">
        <f t="shared" si="2"/>
        <v>0</v>
      </c>
    </row>
    <row r="26" spans="1:155" ht="51" customHeight="1" thickBot="1" x14ac:dyDescent="0.3">
      <c r="A26" s="1371"/>
      <c r="B26" s="1372"/>
      <c r="C26" s="1374"/>
      <c r="D26" s="1841"/>
      <c r="E26" s="1844"/>
      <c r="F26" s="1844"/>
      <c r="G26" s="1844"/>
      <c r="H26" s="1847"/>
      <c r="I26" s="1807"/>
      <c r="J26" s="1396">
        <v>2</v>
      </c>
      <c r="K26" s="1770" t="s">
        <v>180</v>
      </c>
      <c r="L26" s="1822" t="s">
        <v>207</v>
      </c>
      <c r="M26" s="1824" t="s">
        <v>177</v>
      </c>
      <c r="N26" s="1825">
        <v>4395</v>
      </c>
      <c r="O26" s="1770" t="s">
        <v>211</v>
      </c>
      <c r="P26" s="1772">
        <v>0.45</v>
      </c>
      <c r="Q26" s="1772">
        <v>7.0000000000000007E-2</v>
      </c>
      <c r="R26" s="1762">
        <v>45657</v>
      </c>
      <c r="S26" s="508" t="s">
        <v>197</v>
      </c>
      <c r="T26" s="509">
        <v>0.3</v>
      </c>
      <c r="U26" s="188">
        <v>0</v>
      </c>
      <c r="V26" s="189"/>
      <c r="W26" s="1618">
        <f>SUM(U26:U30)</f>
        <v>0</v>
      </c>
      <c r="X26" s="1615">
        <f>SUM(V26:V30)</f>
        <v>0</v>
      </c>
      <c r="Y26" s="1650"/>
      <c r="Z26" s="1650"/>
      <c r="AA26" s="190"/>
      <c r="AB26" s="191"/>
      <c r="AC26" s="190">
        <v>0</v>
      </c>
      <c r="AD26" s="640">
        <v>0</v>
      </c>
      <c r="AE26" s="1629">
        <f>SUM(AC26:AC30)</f>
        <v>0</v>
      </c>
      <c r="AF26" s="1632">
        <f>SUM(AD26:AD30)</f>
        <v>0</v>
      </c>
      <c r="AG26" s="1650"/>
      <c r="AH26" s="1650"/>
      <c r="AI26" s="190"/>
      <c r="AJ26" s="192"/>
      <c r="AK26" s="190">
        <v>0</v>
      </c>
      <c r="AL26" s="640">
        <v>0</v>
      </c>
      <c r="AM26" s="1618">
        <f>SUM(AK26:AK30)</f>
        <v>0</v>
      </c>
      <c r="AN26" s="1615">
        <f>SUM(AL26:AL30)</f>
        <v>0</v>
      </c>
      <c r="AO26" s="1650"/>
      <c r="AP26" s="1650"/>
      <c r="AQ26" s="190"/>
      <c r="AR26" s="192"/>
      <c r="AS26" s="190">
        <v>0</v>
      </c>
      <c r="AT26" s="640">
        <v>0</v>
      </c>
      <c r="AU26" s="1618">
        <f>SUM(AS26:AS30)</f>
        <v>0</v>
      </c>
      <c r="AV26" s="1615">
        <f>SUM(AT26:AT30)</f>
        <v>0</v>
      </c>
      <c r="AW26" s="1650"/>
      <c r="AX26" s="1650"/>
      <c r="AY26" s="190"/>
      <c r="AZ26" s="192"/>
      <c r="BA26" s="190">
        <v>0</v>
      </c>
      <c r="BB26" s="640">
        <v>0</v>
      </c>
      <c r="BC26" s="1618">
        <f>SUM(BA26:BA30)</f>
        <v>0</v>
      </c>
      <c r="BD26" s="1615">
        <f>SUM(BB26:BB30)</f>
        <v>0</v>
      </c>
      <c r="BE26" s="1650"/>
      <c r="BF26" s="1650"/>
      <c r="BG26" s="193"/>
      <c r="BH26" s="192"/>
      <c r="BI26" s="190">
        <v>0</v>
      </c>
      <c r="BJ26" s="640">
        <v>0</v>
      </c>
      <c r="BK26" s="1618">
        <f>SUM(BI26:BI30)</f>
        <v>0</v>
      </c>
      <c r="BL26" s="1615">
        <f>SUM(BJ26:BJ30)</f>
        <v>0</v>
      </c>
      <c r="BM26" s="1650"/>
      <c r="BN26" s="1650"/>
      <c r="BO26" s="194"/>
      <c r="BP26" s="192"/>
      <c r="BQ26" s="731">
        <v>0.05</v>
      </c>
      <c r="BR26" s="943">
        <v>0.05</v>
      </c>
      <c r="BS26" s="1618">
        <f>SUM(BQ26:BQ30)</f>
        <v>0.16400000000000003</v>
      </c>
      <c r="BT26" s="1952">
        <f>SUM(BR26:BR30)</f>
        <v>0.16400000000000003</v>
      </c>
      <c r="BU26" s="1650"/>
      <c r="BV26" s="1650"/>
      <c r="BW26" s="195" t="s">
        <v>563</v>
      </c>
      <c r="BX26" s="191" t="s">
        <v>567</v>
      </c>
      <c r="BY26" s="917">
        <v>0.05</v>
      </c>
      <c r="BZ26" s="1068">
        <v>0.05</v>
      </c>
      <c r="CA26" s="1618">
        <f>SUM(BY26:BY30)</f>
        <v>0.16400000000000003</v>
      </c>
      <c r="CB26" s="1725">
        <f>SUM(BZ26:BZ30)</f>
        <v>0.16400000000000003</v>
      </c>
      <c r="CC26" s="1650"/>
      <c r="CD26" s="1650"/>
      <c r="CE26" s="195" t="s">
        <v>638</v>
      </c>
      <c r="CF26" s="191" t="s">
        <v>567</v>
      </c>
      <c r="CG26" s="190">
        <v>0.05</v>
      </c>
      <c r="CH26" s="640">
        <v>0</v>
      </c>
      <c r="CI26" s="1618">
        <f>SUM(CG26:CG30)</f>
        <v>0.16400000000000003</v>
      </c>
      <c r="CJ26" s="1615">
        <f>SUM(CH26:CH30)</f>
        <v>0</v>
      </c>
      <c r="CK26" s="1650"/>
      <c r="CL26" s="1650"/>
      <c r="CM26" s="196"/>
      <c r="CN26" s="192"/>
      <c r="CO26" s="190">
        <v>0.05</v>
      </c>
      <c r="CP26" s="640">
        <v>0</v>
      </c>
      <c r="CQ26" s="1618">
        <f>SUM(CO26:CO30)</f>
        <v>0.16400000000000003</v>
      </c>
      <c r="CR26" s="1615">
        <f>SUM(CP26:CP30)</f>
        <v>0</v>
      </c>
      <c r="CS26" s="1650"/>
      <c r="CT26" s="1650"/>
      <c r="CU26" s="196"/>
      <c r="CV26" s="192"/>
      <c r="CW26" s="190">
        <v>0.05</v>
      </c>
      <c r="CX26" s="640">
        <v>0</v>
      </c>
      <c r="CY26" s="1618">
        <f>SUM(CW26:CW30)</f>
        <v>0.16400000000000003</v>
      </c>
      <c r="CZ26" s="1615">
        <f>SUM(CX26:CX30)</f>
        <v>0</v>
      </c>
      <c r="DA26" s="1650"/>
      <c r="DB26" s="1650"/>
      <c r="DC26" s="560"/>
      <c r="DD26" s="561"/>
      <c r="DE26" s="772">
        <v>0.05</v>
      </c>
      <c r="DF26" s="786">
        <v>0</v>
      </c>
      <c r="DG26" s="1663">
        <f>SUM(DE26:DE30)</f>
        <v>0.18</v>
      </c>
      <c r="DH26" s="1782">
        <f>SUM(DF26:DF30)</f>
        <v>0</v>
      </c>
      <c r="DI26" s="1650"/>
      <c r="DJ26" s="1650"/>
      <c r="DK26" s="1650"/>
      <c r="DL26" s="561"/>
      <c r="DM26" s="169">
        <f t="shared" si="3"/>
        <v>0.3</v>
      </c>
      <c r="DN26" s="169" t="str">
        <f t="shared" si="4"/>
        <v>OK</v>
      </c>
      <c r="DO26" s="596">
        <f t="shared" si="0"/>
        <v>0</v>
      </c>
      <c r="DP26" s="597">
        <f t="shared" si="1"/>
        <v>0</v>
      </c>
      <c r="DQ26" s="598" t="e">
        <f t="shared" si="5"/>
        <v>#DIV/0!</v>
      </c>
      <c r="DR26" s="1654">
        <f>SUM(W26+AE26+AM26)</f>
        <v>0</v>
      </c>
      <c r="DS26" s="1685">
        <f>SUM(X26+AF26+AN26)</f>
        <v>0</v>
      </c>
      <c r="DT26" s="1688" t="e">
        <f>DS26/DR26</f>
        <v>#DIV/0!</v>
      </c>
      <c r="DU26" s="1743"/>
      <c r="DV26" s="1743"/>
      <c r="DW26" s="1745"/>
      <c r="DX26" s="596">
        <f t="shared" si="6"/>
        <v>0</v>
      </c>
      <c r="DY26" s="597">
        <f t="shared" si="7"/>
        <v>0</v>
      </c>
      <c r="DZ26" s="598" t="e">
        <f t="shared" si="8"/>
        <v>#DIV/0!</v>
      </c>
      <c r="EA26" s="1739">
        <f>W26+AE26+AM26+AU26+BC26+BK26</f>
        <v>0</v>
      </c>
      <c r="EB26" s="1739">
        <f>X26+AF26+AN26+AV26+BD26+BL26</f>
        <v>0</v>
      </c>
      <c r="EC26" s="1647" t="e">
        <f>EB26/EA26</f>
        <v>#DIV/0!</v>
      </c>
      <c r="ED26" s="1743"/>
      <c r="EE26" s="1743"/>
      <c r="EF26" s="1745"/>
      <c r="EG26" s="596">
        <f t="shared" si="9"/>
        <v>0.15000000000000002</v>
      </c>
      <c r="EH26" s="597">
        <f t="shared" si="10"/>
        <v>0.1</v>
      </c>
      <c r="EI26" s="907">
        <f t="shared" si="11"/>
        <v>0.66666666666666663</v>
      </c>
      <c r="EJ26" s="1681">
        <f>W26+AE26+AM26+AU26+BC26+BK26+BS26+CA26+CI26</f>
        <v>0.4920000000000001</v>
      </c>
      <c r="EK26" s="1681">
        <f>X26+AF26+AN26+AV26+BD26+BL26+BT26+CB26+CJ26</f>
        <v>0.32800000000000007</v>
      </c>
      <c r="EL26" s="1749">
        <f>+EK26/EJ26</f>
        <v>0.66666666666666663</v>
      </c>
      <c r="EM26" s="1743"/>
      <c r="EN26" s="1743"/>
      <c r="EO26" s="1747"/>
      <c r="EP26" s="596">
        <f t="shared" si="12"/>
        <v>0.3</v>
      </c>
      <c r="EQ26" s="597">
        <f t="shared" si="13"/>
        <v>0.1</v>
      </c>
      <c r="ER26" s="907">
        <f t="shared" si="14"/>
        <v>0.33333333333333337</v>
      </c>
      <c r="ES26" s="1681">
        <f>+W26+AE26+AM26+AU26+BC26+BK26+BS26+CA26+CI26+CQ26+CY26+DG26</f>
        <v>1.0000000000000002</v>
      </c>
      <c r="ET26" s="1681">
        <f>+X26+AF26+AN26+AV26+BD26+BL26+BT26+CB26+CJ26+CR26+CZ26+DH26</f>
        <v>0.32800000000000007</v>
      </c>
      <c r="EU26" s="1647">
        <f>ET26/ES26</f>
        <v>0.32800000000000001</v>
      </c>
      <c r="EV26" s="1743"/>
      <c r="EW26" s="1743"/>
      <c r="EX26" s="2025"/>
      <c r="EY26" s="90">
        <f t="shared" si="2"/>
        <v>0</v>
      </c>
    </row>
    <row r="27" spans="1:155" ht="47.25" customHeight="1" thickBot="1" x14ac:dyDescent="0.3">
      <c r="A27" s="1371"/>
      <c r="B27" s="1372"/>
      <c r="C27" s="1374"/>
      <c r="D27" s="1841"/>
      <c r="E27" s="1844"/>
      <c r="F27" s="1844"/>
      <c r="G27" s="1844"/>
      <c r="H27" s="1847"/>
      <c r="I27" s="1807"/>
      <c r="J27" s="1396"/>
      <c r="K27" s="1770"/>
      <c r="L27" s="1822"/>
      <c r="M27" s="1824"/>
      <c r="N27" s="1825"/>
      <c r="O27" s="1770"/>
      <c r="P27" s="1772"/>
      <c r="Q27" s="1772"/>
      <c r="R27" s="1763"/>
      <c r="S27" s="510" t="s">
        <v>198</v>
      </c>
      <c r="T27" s="511">
        <v>0.1</v>
      </c>
      <c r="U27" s="197">
        <v>0</v>
      </c>
      <c r="V27" s="198"/>
      <c r="W27" s="1619"/>
      <c r="X27" s="1616"/>
      <c r="Y27" s="1650"/>
      <c r="Z27" s="1650"/>
      <c r="AA27" s="199"/>
      <c r="AB27" s="200"/>
      <c r="AC27" s="199">
        <v>0</v>
      </c>
      <c r="AD27" s="641">
        <v>0</v>
      </c>
      <c r="AE27" s="1630"/>
      <c r="AF27" s="1633"/>
      <c r="AG27" s="1650"/>
      <c r="AH27" s="1650"/>
      <c r="AI27" s="199"/>
      <c r="AJ27" s="201"/>
      <c r="AK27" s="199">
        <v>0</v>
      </c>
      <c r="AL27" s="641">
        <v>0</v>
      </c>
      <c r="AM27" s="1619"/>
      <c r="AN27" s="1616"/>
      <c r="AO27" s="1650"/>
      <c r="AP27" s="1650"/>
      <c r="AQ27" s="199"/>
      <c r="AR27" s="201"/>
      <c r="AS27" s="199">
        <v>0</v>
      </c>
      <c r="AT27" s="641">
        <v>0</v>
      </c>
      <c r="AU27" s="1619"/>
      <c r="AV27" s="1616"/>
      <c r="AW27" s="1650"/>
      <c r="AX27" s="1650"/>
      <c r="AY27" s="199"/>
      <c r="AZ27" s="201"/>
      <c r="BA27" s="199">
        <v>0</v>
      </c>
      <c r="BB27" s="641">
        <v>0</v>
      </c>
      <c r="BC27" s="1619"/>
      <c r="BD27" s="1616"/>
      <c r="BE27" s="1650"/>
      <c r="BF27" s="1650"/>
      <c r="BG27" s="202"/>
      <c r="BH27" s="201"/>
      <c r="BI27" s="199">
        <v>0</v>
      </c>
      <c r="BJ27" s="641">
        <v>0</v>
      </c>
      <c r="BK27" s="1619"/>
      <c r="BL27" s="1616"/>
      <c r="BM27" s="1650"/>
      <c r="BN27" s="1650"/>
      <c r="BO27" s="203"/>
      <c r="BP27" s="201"/>
      <c r="BQ27" s="732">
        <v>1.6E-2</v>
      </c>
      <c r="BR27" s="944">
        <v>1.6E-2</v>
      </c>
      <c r="BS27" s="1619"/>
      <c r="BT27" s="1953"/>
      <c r="BU27" s="1650"/>
      <c r="BV27" s="1650"/>
      <c r="BW27" s="195" t="s">
        <v>564</v>
      </c>
      <c r="BX27" s="200" t="s">
        <v>560</v>
      </c>
      <c r="BY27" s="918">
        <v>1.6E-2</v>
      </c>
      <c r="BZ27" s="1069">
        <v>1.6E-2</v>
      </c>
      <c r="CA27" s="1619"/>
      <c r="CB27" s="1726"/>
      <c r="CC27" s="1650"/>
      <c r="CD27" s="1650"/>
      <c r="CE27" s="195" t="s">
        <v>639</v>
      </c>
      <c r="CF27" s="200" t="s">
        <v>560</v>
      </c>
      <c r="CG27" s="199">
        <v>1.6E-2</v>
      </c>
      <c r="CH27" s="641">
        <v>0</v>
      </c>
      <c r="CI27" s="1619"/>
      <c r="CJ27" s="1616"/>
      <c r="CK27" s="1650"/>
      <c r="CL27" s="1650"/>
      <c r="CM27" s="205"/>
      <c r="CN27" s="201"/>
      <c r="CO27" s="199">
        <v>1.6E-2</v>
      </c>
      <c r="CP27" s="641">
        <v>0</v>
      </c>
      <c r="CQ27" s="1619"/>
      <c r="CR27" s="1616"/>
      <c r="CS27" s="1650"/>
      <c r="CT27" s="1650"/>
      <c r="CU27" s="205"/>
      <c r="CV27" s="201"/>
      <c r="CW27" s="199">
        <v>1.6E-2</v>
      </c>
      <c r="CX27" s="641">
        <v>0</v>
      </c>
      <c r="CY27" s="1619"/>
      <c r="CZ27" s="1616"/>
      <c r="DA27" s="1650"/>
      <c r="DB27" s="1650"/>
      <c r="DC27" s="562"/>
      <c r="DD27" s="563"/>
      <c r="DE27" s="773">
        <v>0.02</v>
      </c>
      <c r="DF27" s="787">
        <v>0</v>
      </c>
      <c r="DG27" s="1664"/>
      <c r="DH27" s="1783"/>
      <c r="DI27" s="1650"/>
      <c r="DJ27" s="1650"/>
      <c r="DK27" s="1650"/>
      <c r="DL27" s="563"/>
      <c r="DM27" s="169">
        <f t="shared" si="3"/>
        <v>0.1</v>
      </c>
      <c r="DN27" s="169" t="str">
        <f t="shared" si="4"/>
        <v>OK</v>
      </c>
      <c r="DO27" s="599">
        <f t="shared" si="0"/>
        <v>0</v>
      </c>
      <c r="DP27" s="595">
        <f t="shared" si="1"/>
        <v>0</v>
      </c>
      <c r="DQ27" s="604" t="e">
        <f t="shared" si="5"/>
        <v>#DIV/0!</v>
      </c>
      <c r="DR27" s="1655"/>
      <c r="DS27" s="1686"/>
      <c r="DT27" s="1756"/>
      <c r="DU27" s="1743"/>
      <c r="DV27" s="1743"/>
      <c r="DW27" s="1745"/>
      <c r="DX27" s="599">
        <f t="shared" si="6"/>
        <v>0</v>
      </c>
      <c r="DY27" s="595">
        <f t="shared" si="7"/>
        <v>0</v>
      </c>
      <c r="DZ27" s="600" t="e">
        <f t="shared" si="8"/>
        <v>#DIV/0!</v>
      </c>
      <c r="EA27" s="1740"/>
      <c r="EB27" s="1740"/>
      <c r="EC27" s="1738"/>
      <c r="ED27" s="1743"/>
      <c r="EE27" s="1743"/>
      <c r="EF27" s="1745"/>
      <c r="EG27" s="599">
        <f t="shared" si="9"/>
        <v>4.8000000000000001E-2</v>
      </c>
      <c r="EH27" s="595">
        <f t="shared" si="10"/>
        <v>3.2000000000000001E-2</v>
      </c>
      <c r="EI27" s="908">
        <f t="shared" si="11"/>
        <v>0.66666666666666663</v>
      </c>
      <c r="EJ27" s="1737"/>
      <c r="EK27" s="1737"/>
      <c r="EL27" s="1750"/>
      <c r="EM27" s="1743"/>
      <c r="EN27" s="1743"/>
      <c r="EO27" s="1747"/>
      <c r="EP27" s="599">
        <f t="shared" si="12"/>
        <v>0.1</v>
      </c>
      <c r="EQ27" s="595">
        <f t="shared" si="13"/>
        <v>3.2000000000000001E-2</v>
      </c>
      <c r="ER27" s="908">
        <f t="shared" si="14"/>
        <v>0.32</v>
      </c>
      <c r="ES27" s="1737"/>
      <c r="ET27" s="1737"/>
      <c r="EU27" s="1738"/>
      <c r="EV27" s="1743"/>
      <c r="EW27" s="1743"/>
      <c r="EX27" s="2025"/>
      <c r="EY27" s="90">
        <f t="shared" si="2"/>
        <v>0</v>
      </c>
    </row>
    <row r="28" spans="1:155" ht="38.25" customHeight="1" thickBot="1" x14ac:dyDescent="0.3">
      <c r="A28" s="1371"/>
      <c r="B28" s="1372"/>
      <c r="C28" s="1374"/>
      <c r="D28" s="1841"/>
      <c r="E28" s="1844"/>
      <c r="F28" s="1844"/>
      <c r="G28" s="1844"/>
      <c r="H28" s="1847"/>
      <c r="I28" s="1807"/>
      <c r="J28" s="1396"/>
      <c r="K28" s="1770"/>
      <c r="L28" s="1822"/>
      <c r="M28" s="1824"/>
      <c r="N28" s="1825"/>
      <c r="O28" s="1770"/>
      <c r="P28" s="1772"/>
      <c r="Q28" s="1772"/>
      <c r="R28" s="1763"/>
      <c r="S28" s="510" t="s">
        <v>199</v>
      </c>
      <c r="T28" s="511">
        <v>0.4</v>
      </c>
      <c r="U28" s="197">
        <v>0</v>
      </c>
      <c r="V28" s="198"/>
      <c r="W28" s="1619"/>
      <c r="X28" s="1616"/>
      <c r="Y28" s="1650"/>
      <c r="Z28" s="1650"/>
      <c r="AA28" s="199"/>
      <c r="AB28" s="200"/>
      <c r="AC28" s="199">
        <v>0</v>
      </c>
      <c r="AD28" s="641">
        <v>0</v>
      </c>
      <c r="AE28" s="1630"/>
      <c r="AF28" s="1633"/>
      <c r="AG28" s="1650"/>
      <c r="AH28" s="1650"/>
      <c r="AI28" s="199"/>
      <c r="AJ28" s="201"/>
      <c r="AK28" s="199">
        <v>0</v>
      </c>
      <c r="AL28" s="641">
        <v>0</v>
      </c>
      <c r="AM28" s="1619"/>
      <c r="AN28" s="1616"/>
      <c r="AO28" s="1650"/>
      <c r="AP28" s="1650"/>
      <c r="AQ28" s="199"/>
      <c r="AR28" s="201"/>
      <c r="AS28" s="199">
        <v>0</v>
      </c>
      <c r="AT28" s="641">
        <v>0</v>
      </c>
      <c r="AU28" s="1619"/>
      <c r="AV28" s="1616"/>
      <c r="AW28" s="1650"/>
      <c r="AX28" s="1650"/>
      <c r="AY28" s="199"/>
      <c r="AZ28" s="201"/>
      <c r="BA28" s="199">
        <v>0</v>
      </c>
      <c r="BB28" s="641">
        <v>0</v>
      </c>
      <c r="BC28" s="1619"/>
      <c r="BD28" s="1616"/>
      <c r="BE28" s="1650"/>
      <c r="BF28" s="1650"/>
      <c r="BG28" s="202"/>
      <c r="BH28" s="201"/>
      <c r="BI28" s="199">
        <v>0</v>
      </c>
      <c r="BJ28" s="641">
        <v>0</v>
      </c>
      <c r="BK28" s="1619"/>
      <c r="BL28" s="1616"/>
      <c r="BM28" s="1650"/>
      <c r="BN28" s="1650"/>
      <c r="BO28" s="203"/>
      <c r="BP28" s="201"/>
      <c r="BQ28" s="732">
        <v>6.6000000000000003E-2</v>
      </c>
      <c r="BR28" s="944">
        <v>6.6000000000000003E-2</v>
      </c>
      <c r="BS28" s="1619"/>
      <c r="BT28" s="1953"/>
      <c r="BU28" s="1650"/>
      <c r="BV28" s="1650"/>
      <c r="BW28" s="204" t="s">
        <v>565</v>
      </c>
      <c r="BX28" s="200" t="s">
        <v>568</v>
      </c>
      <c r="BY28" s="918">
        <v>6.6000000000000003E-2</v>
      </c>
      <c r="BZ28" s="1069">
        <v>6.6000000000000003E-2</v>
      </c>
      <c r="CA28" s="1619"/>
      <c r="CB28" s="1726"/>
      <c r="CC28" s="1650"/>
      <c r="CD28" s="1650"/>
      <c r="CE28" s="204" t="s">
        <v>651</v>
      </c>
      <c r="CF28" s="200" t="s">
        <v>568</v>
      </c>
      <c r="CG28" s="199">
        <v>6.6000000000000003E-2</v>
      </c>
      <c r="CH28" s="641">
        <v>0</v>
      </c>
      <c r="CI28" s="1619"/>
      <c r="CJ28" s="1616"/>
      <c r="CK28" s="1650"/>
      <c r="CL28" s="1650"/>
      <c r="CM28" s="205"/>
      <c r="CN28" s="201"/>
      <c r="CO28" s="199">
        <v>6.6000000000000003E-2</v>
      </c>
      <c r="CP28" s="641">
        <v>0</v>
      </c>
      <c r="CQ28" s="1619"/>
      <c r="CR28" s="1616"/>
      <c r="CS28" s="1650"/>
      <c r="CT28" s="1650"/>
      <c r="CU28" s="205"/>
      <c r="CV28" s="201"/>
      <c r="CW28" s="199">
        <v>6.6000000000000003E-2</v>
      </c>
      <c r="CX28" s="641">
        <v>0</v>
      </c>
      <c r="CY28" s="1619"/>
      <c r="CZ28" s="1616"/>
      <c r="DA28" s="1650"/>
      <c r="DB28" s="1650"/>
      <c r="DC28" s="562"/>
      <c r="DD28" s="563"/>
      <c r="DE28" s="773">
        <v>7.0000000000000007E-2</v>
      </c>
      <c r="DF28" s="787">
        <v>0</v>
      </c>
      <c r="DG28" s="1664"/>
      <c r="DH28" s="1783"/>
      <c r="DI28" s="1650"/>
      <c r="DJ28" s="1650"/>
      <c r="DK28" s="1650"/>
      <c r="DL28" s="563"/>
      <c r="DM28" s="169">
        <f t="shared" si="3"/>
        <v>0.4</v>
      </c>
      <c r="DN28" s="169" t="str">
        <f t="shared" si="4"/>
        <v>OK</v>
      </c>
      <c r="DO28" s="599">
        <f t="shared" si="0"/>
        <v>0</v>
      </c>
      <c r="DP28" s="595">
        <f t="shared" si="1"/>
        <v>0</v>
      </c>
      <c r="DQ28" s="604" t="e">
        <f t="shared" si="5"/>
        <v>#DIV/0!</v>
      </c>
      <c r="DR28" s="1655"/>
      <c r="DS28" s="1686"/>
      <c r="DT28" s="1756"/>
      <c r="DU28" s="1743"/>
      <c r="DV28" s="1743"/>
      <c r="DW28" s="1745"/>
      <c r="DX28" s="599">
        <f t="shared" si="6"/>
        <v>0</v>
      </c>
      <c r="DY28" s="595">
        <f t="shared" si="7"/>
        <v>0</v>
      </c>
      <c r="DZ28" s="600" t="e">
        <f t="shared" si="8"/>
        <v>#DIV/0!</v>
      </c>
      <c r="EA28" s="1740"/>
      <c r="EB28" s="1740"/>
      <c r="EC28" s="1738"/>
      <c r="ED28" s="1743"/>
      <c r="EE28" s="1743"/>
      <c r="EF28" s="1745"/>
      <c r="EG28" s="599">
        <f t="shared" si="9"/>
        <v>0.19800000000000001</v>
      </c>
      <c r="EH28" s="595">
        <f t="shared" si="10"/>
        <v>0.13200000000000001</v>
      </c>
      <c r="EI28" s="908">
        <f t="shared" si="11"/>
        <v>0.66666666666666663</v>
      </c>
      <c r="EJ28" s="1737"/>
      <c r="EK28" s="1737"/>
      <c r="EL28" s="1750"/>
      <c r="EM28" s="1743"/>
      <c r="EN28" s="1743"/>
      <c r="EO28" s="1747"/>
      <c r="EP28" s="599">
        <f t="shared" si="12"/>
        <v>0.4</v>
      </c>
      <c r="EQ28" s="595">
        <f t="shared" si="13"/>
        <v>0.13200000000000001</v>
      </c>
      <c r="ER28" s="908">
        <f t="shared" si="14"/>
        <v>0.33</v>
      </c>
      <c r="ES28" s="1737"/>
      <c r="ET28" s="1737"/>
      <c r="EU28" s="1738"/>
      <c r="EV28" s="1743"/>
      <c r="EW28" s="1743"/>
      <c r="EX28" s="2025"/>
      <c r="EY28" s="90">
        <f t="shared" si="2"/>
        <v>0</v>
      </c>
    </row>
    <row r="29" spans="1:155" ht="43.5" customHeight="1" thickBot="1" x14ac:dyDescent="0.3">
      <c r="A29" s="1371"/>
      <c r="B29" s="1372"/>
      <c r="C29" s="1374"/>
      <c r="D29" s="1841"/>
      <c r="E29" s="1844"/>
      <c r="F29" s="1844"/>
      <c r="G29" s="1844"/>
      <c r="H29" s="1847"/>
      <c r="I29" s="1807"/>
      <c r="J29" s="1396"/>
      <c r="K29" s="1770"/>
      <c r="L29" s="1822"/>
      <c r="M29" s="1824"/>
      <c r="N29" s="1825"/>
      <c r="O29" s="1770"/>
      <c r="P29" s="1772"/>
      <c r="Q29" s="1772"/>
      <c r="R29" s="1763"/>
      <c r="S29" s="510" t="s">
        <v>200</v>
      </c>
      <c r="T29" s="511">
        <v>0.1</v>
      </c>
      <c r="U29" s="197">
        <v>0</v>
      </c>
      <c r="V29" s="198"/>
      <c r="W29" s="1619"/>
      <c r="X29" s="1616"/>
      <c r="Y29" s="1650"/>
      <c r="Z29" s="1650"/>
      <c r="AA29" s="199"/>
      <c r="AB29" s="200"/>
      <c r="AC29" s="199">
        <v>0</v>
      </c>
      <c r="AD29" s="641">
        <v>0</v>
      </c>
      <c r="AE29" s="1630"/>
      <c r="AF29" s="1633"/>
      <c r="AG29" s="1650"/>
      <c r="AH29" s="1650"/>
      <c r="AI29" s="199"/>
      <c r="AJ29" s="201"/>
      <c r="AK29" s="199">
        <v>0</v>
      </c>
      <c r="AL29" s="641">
        <v>0</v>
      </c>
      <c r="AM29" s="1619"/>
      <c r="AN29" s="1616"/>
      <c r="AO29" s="1650"/>
      <c r="AP29" s="1650"/>
      <c r="AQ29" s="199"/>
      <c r="AR29" s="201"/>
      <c r="AS29" s="199">
        <v>0</v>
      </c>
      <c r="AT29" s="641">
        <v>0</v>
      </c>
      <c r="AU29" s="1619"/>
      <c r="AV29" s="1616"/>
      <c r="AW29" s="1650"/>
      <c r="AX29" s="1650"/>
      <c r="AY29" s="199"/>
      <c r="AZ29" s="201"/>
      <c r="BA29" s="199">
        <v>0</v>
      </c>
      <c r="BB29" s="641">
        <v>0</v>
      </c>
      <c r="BC29" s="1619"/>
      <c r="BD29" s="1616"/>
      <c r="BE29" s="1650"/>
      <c r="BF29" s="1650"/>
      <c r="BG29" s="202"/>
      <c r="BH29" s="201"/>
      <c r="BI29" s="199">
        <v>0</v>
      </c>
      <c r="BJ29" s="641">
        <v>0</v>
      </c>
      <c r="BK29" s="1619"/>
      <c r="BL29" s="1616"/>
      <c r="BM29" s="1650"/>
      <c r="BN29" s="1650"/>
      <c r="BO29" s="203"/>
      <c r="BP29" s="201"/>
      <c r="BQ29" s="732">
        <v>1.6E-2</v>
      </c>
      <c r="BR29" s="944">
        <v>1.6E-2</v>
      </c>
      <c r="BS29" s="1619"/>
      <c r="BT29" s="1953"/>
      <c r="BU29" s="1650"/>
      <c r="BV29" s="1650"/>
      <c r="BW29" s="204" t="s">
        <v>566</v>
      </c>
      <c r="BX29" s="200" t="s">
        <v>569</v>
      </c>
      <c r="BY29" s="918">
        <v>1.6E-2</v>
      </c>
      <c r="BZ29" s="1069">
        <v>1.6E-2</v>
      </c>
      <c r="CA29" s="1619"/>
      <c r="CB29" s="1726"/>
      <c r="CC29" s="1650"/>
      <c r="CD29" s="1650"/>
      <c r="CE29" s="204" t="s">
        <v>652</v>
      </c>
      <c r="CF29" s="200" t="s">
        <v>569</v>
      </c>
      <c r="CG29" s="199">
        <v>1.6E-2</v>
      </c>
      <c r="CH29" s="641">
        <v>0</v>
      </c>
      <c r="CI29" s="1619"/>
      <c r="CJ29" s="1616"/>
      <c r="CK29" s="1650"/>
      <c r="CL29" s="1650"/>
      <c r="CM29" s="205"/>
      <c r="CN29" s="201"/>
      <c r="CO29" s="199">
        <v>1.6E-2</v>
      </c>
      <c r="CP29" s="641">
        <v>0</v>
      </c>
      <c r="CQ29" s="1619"/>
      <c r="CR29" s="1616"/>
      <c r="CS29" s="1650"/>
      <c r="CT29" s="1650"/>
      <c r="CU29" s="205"/>
      <c r="CV29" s="201"/>
      <c r="CW29" s="199">
        <v>1.6E-2</v>
      </c>
      <c r="CX29" s="641">
        <v>0</v>
      </c>
      <c r="CY29" s="1619"/>
      <c r="CZ29" s="1616"/>
      <c r="DA29" s="1650"/>
      <c r="DB29" s="1650"/>
      <c r="DC29" s="562"/>
      <c r="DD29" s="563"/>
      <c r="DE29" s="773">
        <v>0.02</v>
      </c>
      <c r="DF29" s="787">
        <v>0</v>
      </c>
      <c r="DG29" s="1664"/>
      <c r="DH29" s="1783"/>
      <c r="DI29" s="1650"/>
      <c r="DJ29" s="1650"/>
      <c r="DK29" s="1650"/>
      <c r="DL29" s="563"/>
      <c r="DM29" s="169">
        <f t="shared" si="3"/>
        <v>0.1</v>
      </c>
      <c r="DN29" s="169" t="str">
        <f t="shared" si="4"/>
        <v>OK</v>
      </c>
      <c r="DO29" s="599">
        <f t="shared" si="0"/>
        <v>0</v>
      </c>
      <c r="DP29" s="595">
        <f t="shared" si="1"/>
        <v>0</v>
      </c>
      <c r="DQ29" s="604" t="e">
        <f t="shared" si="5"/>
        <v>#DIV/0!</v>
      </c>
      <c r="DR29" s="1655"/>
      <c r="DS29" s="1686"/>
      <c r="DT29" s="1756"/>
      <c r="DU29" s="1743"/>
      <c r="DV29" s="1743"/>
      <c r="DW29" s="1745"/>
      <c r="DX29" s="599">
        <f t="shared" si="6"/>
        <v>0</v>
      </c>
      <c r="DY29" s="595">
        <f t="shared" si="7"/>
        <v>0</v>
      </c>
      <c r="DZ29" s="600" t="e">
        <f t="shared" si="8"/>
        <v>#DIV/0!</v>
      </c>
      <c r="EA29" s="1740"/>
      <c r="EB29" s="1740"/>
      <c r="EC29" s="1738"/>
      <c r="ED29" s="1743"/>
      <c r="EE29" s="1743"/>
      <c r="EF29" s="1745"/>
      <c r="EG29" s="599">
        <f t="shared" si="9"/>
        <v>4.8000000000000001E-2</v>
      </c>
      <c r="EH29" s="595">
        <f t="shared" si="10"/>
        <v>3.2000000000000001E-2</v>
      </c>
      <c r="EI29" s="908">
        <f t="shared" si="11"/>
        <v>0.66666666666666663</v>
      </c>
      <c r="EJ29" s="1737"/>
      <c r="EK29" s="1737"/>
      <c r="EL29" s="1750"/>
      <c r="EM29" s="1743"/>
      <c r="EN29" s="1743"/>
      <c r="EO29" s="1747"/>
      <c r="EP29" s="599">
        <f t="shared" si="12"/>
        <v>0.1</v>
      </c>
      <c r="EQ29" s="595">
        <f t="shared" si="13"/>
        <v>3.2000000000000001E-2</v>
      </c>
      <c r="ER29" s="908">
        <f t="shared" si="14"/>
        <v>0.32</v>
      </c>
      <c r="ES29" s="1737"/>
      <c r="ET29" s="1737"/>
      <c r="EU29" s="1738"/>
      <c r="EV29" s="1743"/>
      <c r="EW29" s="1743"/>
      <c r="EX29" s="2025"/>
      <c r="EY29" s="90"/>
    </row>
    <row r="30" spans="1:155" ht="49.5" customHeight="1" thickBot="1" x14ac:dyDescent="0.3">
      <c r="A30" s="1371"/>
      <c r="B30" s="1372"/>
      <c r="C30" s="1374"/>
      <c r="D30" s="1841"/>
      <c r="E30" s="1844"/>
      <c r="F30" s="1844"/>
      <c r="G30" s="1844"/>
      <c r="H30" s="1847"/>
      <c r="I30" s="1807"/>
      <c r="J30" s="1397"/>
      <c r="K30" s="1771"/>
      <c r="L30" s="1823"/>
      <c r="M30" s="1620"/>
      <c r="N30" s="1826"/>
      <c r="O30" s="1771"/>
      <c r="P30" s="1773"/>
      <c r="Q30" s="1773"/>
      <c r="R30" s="1764"/>
      <c r="S30" s="512" t="s">
        <v>201</v>
      </c>
      <c r="T30" s="513">
        <v>0.1</v>
      </c>
      <c r="U30" s="206">
        <v>0</v>
      </c>
      <c r="V30" s="207"/>
      <c r="W30" s="1620"/>
      <c r="X30" s="1617"/>
      <c r="Y30" s="1650"/>
      <c r="Z30" s="1650"/>
      <c r="AA30" s="208"/>
      <c r="AB30" s="209"/>
      <c r="AC30" s="208">
        <v>0</v>
      </c>
      <c r="AD30" s="642">
        <v>0</v>
      </c>
      <c r="AE30" s="1631"/>
      <c r="AF30" s="1634"/>
      <c r="AG30" s="1650"/>
      <c r="AH30" s="1650"/>
      <c r="AI30" s="208"/>
      <c r="AJ30" s="210"/>
      <c r="AK30" s="208">
        <v>0</v>
      </c>
      <c r="AL30" s="642">
        <v>0</v>
      </c>
      <c r="AM30" s="1620"/>
      <c r="AN30" s="1617"/>
      <c r="AO30" s="1650"/>
      <c r="AP30" s="1650"/>
      <c r="AQ30" s="208"/>
      <c r="AR30" s="210"/>
      <c r="AS30" s="208">
        <v>0</v>
      </c>
      <c r="AT30" s="642">
        <v>0</v>
      </c>
      <c r="AU30" s="1620"/>
      <c r="AV30" s="1617"/>
      <c r="AW30" s="1650"/>
      <c r="AX30" s="1650"/>
      <c r="AY30" s="208"/>
      <c r="AZ30" s="210"/>
      <c r="BA30" s="208">
        <v>0</v>
      </c>
      <c r="BB30" s="642">
        <v>0</v>
      </c>
      <c r="BC30" s="1620"/>
      <c r="BD30" s="1617"/>
      <c r="BE30" s="1650"/>
      <c r="BF30" s="1650"/>
      <c r="BG30" s="211"/>
      <c r="BH30" s="210"/>
      <c r="BI30" s="208">
        <v>0</v>
      </c>
      <c r="BJ30" s="642">
        <v>0</v>
      </c>
      <c r="BK30" s="1620"/>
      <c r="BL30" s="1617"/>
      <c r="BM30" s="1650"/>
      <c r="BN30" s="1650"/>
      <c r="BO30" s="212"/>
      <c r="BP30" s="210"/>
      <c r="BQ30" s="733">
        <v>1.6E-2</v>
      </c>
      <c r="BR30" s="945">
        <v>1.6E-2</v>
      </c>
      <c r="BS30" s="1620"/>
      <c r="BT30" s="1954"/>
      <c r="BU30" s="1650"/>
      <c r="BV30" s="1650"/>
      <c r="BW30" s="213" t="s">
        <v>571</v>
      </c>
      <c r="BX30" s="209" t="s">
        <v>570</v>
      </c>
      <c r="BY30" s="919">
        <v>1.6E-2</v>
      </c>
      <c r="BZ30" s="1070">
        <v>1.6E-2</v>
      </c>
      <c r="CA30" s="1620"/>
      <c r="CB30" s="1727"/>
      <c r="CC30" s="1650"/>
      <c r="CD30" s="1650"/>
      <c r="CE30" s="213" t="s">
        <v>571</v>
      </c>
      <c r="CF30" s="209" t="s">
        <v>570</v>
      </c>
      <c r="CG30" s="208">
        <v>1.6E-2</v>
      </c>
      <c r="CH30" s="642">
        <v>0</v>
      </c>
      <c r="CI30" s="1620"/>
      <c r="CJ30" s="1617"/>
      <c r="CK30" s="1650"/>
      <c r="CL30" s="1650"/>
      <c r="CM30" s="214"/>
      <c r="CN30" s="210"/>
      <c r="CO30" s="208">
        <v>1.6E-2</v>
      </c>
      <c r="CP30" s="642">
        <v>0</v>
      </c>
      <c r="CQ30" s="1620"/>
      <c r="CR30" s="1617"/>
      <c r="CS30" s="1650"/>
      <c r="CT30" s="1650"/>
      <c r="CU30" s="214"/>
      <c r="CV30" s="210"/>
      <c r="CW30" s="208">
        <v>1.6E-2</v>
      </c>
      <c r="CX30" s="642">
        <v>0</v>
      </c>
      <c r="CY30" s="1620"/>
      <c r="CZ30" s="1617"/>
      <c r="DA30" s="1650"/>
      <c r="DB30" s="1650"/>
      <c r="DC30" s="564"/>
      <c r="DD30" s="565"/>
      <c r="DE30" s="774">
        <v>0.02</v>
      </c>
      <c r="DF30" s="788">
        <v>0</v>
      </c>
      <c r="DG30" s="1665"/>
      <c r="DH30" s="1784"/>
      <c r="DI30" s="1650"/>
      <c r="DJ30" s="1650"/>
      <c r="DK30" s="1650"/>
      <c r="DL30" s="565"/>
      <c r="DM30" s="169">
        <f t="shared" si="3"/>
        <v>0.1</v>
      </c>
      <c r="DN30" s="169" t="str">
        <f t="shared" si="4"/>
        <v>OK</v>
      </c>
      <c r="DO30" s="601">
        <f t="shared" si="0"/>
        <v>0</v>
      </c>
      <c r="DP30" s="602">
        <f t="shared" si="1"/>
        <v>0</v>
      </c>
      <c r="DQ30" s="605" t="e">
        <f t="shared" si="5"/>
        <v>#DIV/0!</v>
      </c>
      <c r="DR30" s="1656"/>
      <c r="DS30" s="1687"/>
      <c r="DT30" s="1690"/>
      <c r="DU30" s="1743"/>
      <c r="DV30" s="1743"/>
      <c r="DW30" s="1745"/>
      <c r="DX30" s="601">
        <f t="shared" si="6"/>
        <v>0</v>
      </c>
      <c r="DY30" s="602">
        <f t="shared" si="7"/>
        <v>0</v>
      </c>
      <c r="DZ30" s="603" t="e">
        <f t="shared" si="8"/>
        <v>#DIV/0!</v>
      </c>
      <c r="EA30" s="1741"/>
      <c r="EB30" s="1741"/>
      <c r="EC30" s="1684"/>
      <c r="ED30" s="1743"/>
      <c r="EE30" s="1743"/>
      <c r="EF30" s="1745"/>
      <c r="EG30" s="601">
        <f t="shared" si="9"/>
        <v>4.8000000000000001E-2</v>
      </c>
      <c r="EH30" s="602">
        <f t="shared" si="10"/>
        <v>3.2000000000000001E-2</v>
      </c>
      <c r="EI30" s="909">
        <f t="shared" si="11"/>
        <v>0.66666666666666663</v>
      </c>
      <c r="EJ30" s="1748"/>
      <c r="EK30" s="1748"/>
      <c r="EL30" s="1751"/>
      <c r="EM30" s="1743"/>
      <c r="EN30" s="1743"/>
      <c r="EO30" s="1747"/>
      <c r="EP30" s="601">
        <f t="shared" si="12"/>
        <v>0.1</v>
      </c>
      <c r="EQ30" s="602">
        <f t="shared" si="13"/>
        <v>3.2000000000000001E-2</v>
      </c>
      <c r="ER30" s="909">
        <f t="shared" si="14"/>
        <v>0.32</v>
      </c>
      <c r="ES30" s="1683"/>
      <c r="ET30" s="1683"/>
      <c r="EU30" s="1684"/>
      <c r="EV30" s="1743"/>
      <c r="EW30" s="1743"/>
      <c r="EX30" s="2025"/>
      <c r="EY30" s="90">
        <f t="shared" ref="EY30:EY38" si="15">EP30-T30</f>
        <v>0</v>
      </c>
    </row>
    <row r="31" spans="1:155" ht="57" customHeight="1" x14ac:dyDescent="0.25">
      <c r="A31" s="1371"/>
      <c r="B31" s="1372"/>
      <c r="C31" s="1374"/>
      <c r="D31" s="1841"/>
      <c r="E31" s="1844"/>
      <c r="F31" s="1844"/>
      <c r="G31" s="1844"/>
      <c r="H31" s="1847"/>
      <c r="I31" s="1807"/>
      <c r="J31" s="1867">
        <v>3</v>
      </c>
      <c r="K31" s="1774" t="s">
        <v>242</v>
      </c>
      <c r="L31" s="1818" t="s">
        <v>208</v>
      </c>
      <c r="M31" s="1821" t="s">
        <v>177</v>
      </c>
      <c r="N31" s="1827">
        <v>150</v>
      </c>
      <c r="O31" s="1774" t="s">
        <v>209</v>
      </c>
      <c r="P31" s="1777">
        <v>0.14000000000000001</v>
      </c>
      <c r="Q31" s="1777">
        <v>7.0000000000000007E-2</v>
      </c>
      <c r="R31" s="1765">
        <v>45657</v>
      </c>
      <c r="S31" s="514" t="s">
        <v>202</v>
      </c>
      <c r="T31" s="515">
        <v>0.45</v>
      </c>
      <c r="U31" s="215">
        <v>0</v>
      </c>
      <c r="V31" s="216"/>
      <c r="W31" s="1670">
        <f>SUM(U31:U33)</f>
        <v>0</v>
      </c>
      <c r="X31" s="1673">
        <f>SUM(V31:V33)</f>
        <v>0</v>
      </c>
      <c r="Y31" s="1650"/>
      <c r="Z31" s="1650"/>
      <c r="AA31" s="217"/>
      <c r="AB31" s="218"/>
      <c r="AC31" s="217">
        <v>0</v>
      </c>
      <c r="AD31" s="643">
        <v>0</v>
      </c>
      <c r="AE31" s="1791">
        <f>SUM(AC31:AC33)</f>
        <v>0</v>
      </c>
      <c r="AF31" s="1667">
        <f>SUM(AD31:AD33)</f>
        <v>0</v>
      </c>
      <c r="AG31" s="1650"/>
      <c r="AH31" s="1650"/>
      <c r="AI31" s="217"/>
      <c r="AJ31" s="219"/>
      <c r="AK31" s="217">
        <v>0</v>
      </c>
      <c r="AL31" s="643">
        <v>0</v>
      </c>
      <c r="AM31" s="1670">
        <f>SUM(AK31:AK33)</f>
        <v>0</v>
      </c>
      <c r="AN31" s="1673">
        <f>SUM(AL31:AL33)</f>
        <v>0</v>
      </c>
      <c r="AO31" s="1650"/>
      <c r="AP31" s="1650"/>
      <c r="AQ31" s="217"/>
      <c r="AR31" s="219"/>
      <c r="AS31" s="217">
        <v>0</v>
      </c>
      <c r="AT31" s="643">
        <v>0</v>
      </c>
      <c r="AU31" s="1670">
        <f>SUM(AS31:AS33)</f>
        <v>0</v>
      </c>
      <c r="AV31" s="1673">
        <f>SUM(AT31:AT33)</f>
        <v>0</v>
      </c>
      <c r="AW31" s="1650"/>
      <c r="AX31" s="1650"/>
      <c r="AY31" s="217"/>
      <c r="AZ31" s="219"/>
      <c r="BA31" s="217">
        <v>0</v>
      </c>
      <c r="BB31" s="643">
        <v>0</v>
      </c>
      <c r="BC31" s="1670">
        <f>SUM(BA31:BA33)</f>
        <v>0</v>
      </c>
      <c r="BD31" s="1673">
        <f>SUM(BB31:BB33)</f>
        <v>0</v>
      </c>
      <c r="BE31" s="1650"/>
      <c r="BF31" s="1650"/>
      <c r="BG31" s="220"/>
      <c r="BH31" s="221"/>
      <c r="BI31" s="722">
        <v>0</v>
      </c>
      <c r="BJ31" s="726">
        <v>0</v>
      </c>
      <c r="BK31" s="1711">
        <f>SUM(BI31:BI33)</f>
        <v>0</v>
      </c>
      <c r="BL31" s="1712">
        <f>SUM(BJ31:BJ33)</f>
        <v>0</v>
      </c>
      <c r="BM31" s="1650"/>
      <c r="BN31" s="1650"/>
      <c r="BO31" s="222"/>
      <c r="BP31" s="221"/>
      <c r="BQ31" s="734">
        <v>7.4999999999999997E-2</v>
      </c>
      <c r="BR31" s="946">
        <v>7.4999999999999997E-2</v>
      </c>
      <c r="BS31" s="1711">
        <f>SUM(BQ31:BQ33)</f>
        <v>0.16600000000000001</v>
      </c>
      <c r="BT31" s="1714">
        <f>SUM(BR31:BR33)</f>
        <v>0.16600000000000001</v>
      </c>
      <c r="BU31" s="1650"/>
      <c r="BV31" s="1650"/>
      <c r="BW31" s="223" t="s">
        <v>573</v>
      </c>
      <c r="BX31" s="224" t="s">
        <v>575</v>
      </c>
      <c r="BY31" s="739">
        <v>7.4999999999999997E-2</v>
      </c>
      <c r="BZ31" s="1071">
        <v>7.4999999999999997E-2</v>
      </c>
      <c r="CA31" s="1716">
        <f>SUM(BY31:BY33)</f>
        <v>0.16600000000000001</v>
      </c>
      <c r="CB31" s="1719">
        <f>SUM(BZ31:BZ33)</f>
        <v>0.16600000000000001</v>
      </c>
      <c r="CC31" s="1650"/>
      <c r="CD31" s="1650"/>
      <c r="CE31" s="223" t="s">
        <v>653</v>
      </c>
      <c r="CF31" s="224" t="s">
        <v>575</v>
      </c>
      <c r="CG31" s="739">
        <v>7.4999999999999997E-2</v>
      </c>
      <c r="CH31" s="742">
        <v>0</v>
      </c>
      <c r="CI31" s="1716">
        <f>SUM(CG31:CG33)</f>
        <v>0.16600000000000001</v>
      </c>
      <c r="CJ31" s="1694">
        <f>SUM(CH31:CH33)</f>
        <v>0</v>
      </c>
      <c r="CK31" s="1650"/>
      <c r="CL31" s="1650"/>
      <c r="CM31" s="225"/>
      <c r="CN31" s="226"/>
      <c r="CO31" s="739">
        <v>7.4999999999999997E-2</v>
      </c>
      <c r="CP31" s="742">
        <v>0</v>
      </c>
      <c r="CQ31" s="1716">
        <f>SUM(CO31:CO33)</f>
        <v>0.16600000000000001</v>
      </c>
      <c r="CR31" s="1694">
        <f>SUM(CP31:CP33)</f>
        <v>0</v>
      </c>
      <c r="CS31" s="1650"/>
      <c r="CT31" s="1650"/>
      <c r="CU31" s="227"/>
      <c r="CV31" s="228"/>
      <c r="CW31" s="745">
        <v>7.4999999999999997E-2</v>
      </c>
      <c r="CX31" s="748">
        <v>0</v>
      </c>
      <c r="CY31" s="1697">
        <f>SUM(CW31:CW33)</f>
        <v>0.16600000000000001</v>
      </c>
      <c r="CZ31" s="1700">
        <f>SUM(CX31:CX33)</f>
        <v>0</v>
      </c>
      <c r="DA31" s="1650"/>
      <c r="DB31" s="1650"/>
      <c r="DC31" s="566"/>
      <c r="DD31" s="581"/>
      <c r="DE31" s="775">
        <v>7.4999999999999997E-2</v>
      </c>
      <c r="DF31" s="789">
        <v>0</v>
      </c>
      <c r="DG31" s="1703">
        <f>SUM(DE31:DE33)</f>
        <v>0.17</v>
      </c>
      <c r="DH31" s="1706">
        <f>SUM(DF31:DF33)</f>
        <v>0</v>
      </c>
      <c r="DI31" s="1650"/>
      <c r="DJ31" s="1650"/>
      <c r="DK31" s="1650"/>
      <c r="DL31" s="567"/>
      <c r="DM31" s="169">
        <f t="shared" si="3"/>
        <v>0.45</v>
      </c>
      <c r="DN31" s="169" t="str">
        <f t="shared" si="4"/>
        <v>OK</v>
      </c>
      <c r="DO31" s="596">
        <f t="shared" si="0"/>
        <v>0</v>
      </c>
      <c r="DP31" s="597">
        <f t="shared" si="1"/>
        <v>0</v>
      </c>
      <c r="DQ31" s="598" t="e">
        <f t="shared" si="5"/>
        <v>#DIV/0!</v>
      </c>
      <c r="DR31" s="1654">
        <f>SUM(W31+AE31+AM31)</f>
        <v>0</v>
      </c>
      <c r="DS31" s="1685">
        <f>SUM(AN31+AV31+BD31)</f>
        <v>0</v>
      </c>
      <c r="DT31" s="1688" t="e">
        <f>DS31/DR31</f>
        <v>#DIV/0!</v>
      </c>
      <c r="DU31" s="1743"/>
      <c r="DV31" s="1743"/>
      <c r="DW31" s="1745"/>
      <c r="DX31" s="596">
        <f t="shared" si="6"/>
        <v>0</v>
      </c>
      <c r="DY31" s="597">
        <f t="shared" si="7"/>
        <v>0</v>
      </c>
      <c r="DZ31" s="598" t="e">
        <f t="shared" si="8"/>
        <v>#DIV/0!</v>
      </c>
      <c r="EA31" s="1691">
        <f>W31+AE31+AM31+AU31+BC31+BK31</f>
        <v>0</v>
      </c>
      <c r="EB31" s="1691">
        <f>X31+AF31+AN31+AV31+BD31+BL31</f>
        <v>0</v>
      </c>
      <c r="EC31" s="1647" t="e">
        <f>EB31/EA31</f>
        <v>#DIV/0!</v>
      </c>
      <c r="ED31" s="1743"/>
      <c r="EE31" s="1743"/>
      <c r="EF31" s="1745"/>
      <c r="EG31" s="596">
        <f t="shared" si="9"/>
        <v>0.22499999999999998</v>
      </c>
      <c r="EH31" s="597">
        <f t="shared" si="10"/>
        <v>0.15</v>
      </c>
      <c r="EI31" s="907">
        <f t="shared" si="11"/>
        <v>0.66666666666666674</v>
      </c>
      <c r="EJ31" s="1681">
        <f>W31+AE31+AM31+AU31+BC31+BK31+BS31+CA31+CI31</f>
        <v>0.498</v>
      </c>
      <c r="EK31" s="1681">
        <f>X31+AF31+AN31+AV31+BD31+BL31+BT31+CB31+CJ31</f>
        <v>0.33200000000000002</v>
      </c>
      <c r="EL31" s="1647">
        <f>EK31/EJ31</f>
        <v>0.66666666666666674</v>
      </c>
      <c r="EM31" s="1743"/>
      <c r="EN31" s="1743"/>
      <c r="EO31" s="1747"/>
      <c r="EP31" s="596">
        <f t="shared" si="12"/>
        <v>0.45</v>
      </c>
      <c r="EQ31" s="597">
        <f t="shared" si="13"/>
        <v>0.15</v>
      </c>
      <c r="ER31" s="907">
        <f t="shared" si="14"/>
        <v>0.33333333333333331</v>
      </c>
      <c r="ES31" s="1681">
        <f>+W31+AE31+AM31+AU31+BC31+BK31+BS31+CA31+CI31+CQ31+CY31+DG31</f>
        <v>1</v>
      </c>
      <c r="ET31" s="1681">
        <f>+X31+AF31+AN31+AV31+BD31+BL31+BT31+CB31+CJ31+CR31+CZ31+DH31</f>
        <v>0.33200000000000002</v>
      </c>
      <c r="EU31" s="1647">
        <f>ET31/ES31</f>
        <v>0.33200000000000002</v>
      </c>
      <c r="EV31" s="1743"/>
      <c r="EW31" s="1743"/>
      <c r="EX31" s="2025"/>
      <c r="EY31" s="90">
        <f t="shared" si="15"/>
        <v>0</v>
      </c>
    </row>
    <row r="32" spans="1:155" ht="52.5" customHeight="1" x14ac:dyDescent="0.25">
      <c r="A32" s="1371"/>
      <c r="B32" s="1372"/>
      <c r="C32" s="1374"/>
      <c r="D32" s="1841"/>
      <c r="E32" s="1844"/>
      <c r="F32" s="1844"/>
      <c r="G32" s="1844"/>
      <c r="H32" s="1847"/>
      <c r="I32" s="1807"/>
      <c r="J32" s="1868"/>
      <c r="K32" s="1775"/>
      <c r="L32" s="1819"/>
      <c r="M32" s="1671"/>
      <c r="N32" s="1828"/>
      <c r="O32" s="1775"/>
      <c r="P32" s="1778"/>
      <c r="Q32" s="1778"/>
      <c r="R32" s="1766"/>
      <c r="S32" s="516" t="s">
        <v>203</v>
      </c>
      <c r="T32" s="517">
        <v>0.35</v>
      </c>
      <c r="U32" s="229">
        <v>0</v>
      </c>
      <c r="V32" s="230"/>
      <c r="W32" s="1671"/>
      <c r="X32" s="1674"/>
      <c r="Y32" s="1650"/>
      <c r="Z32" s="1650"/>
      <c r="AA32" s="231"/>
      <c r="AB32" s="232"/>
      <c r="AC32" s="231">
        <v>0</v>
      </c>
      <c r="AD32" s="644">
        <v>0</v>
      </c>
      <c r="AE32" s="1792"/>
      <c r="AF32" s="1668"/>
      <c r="AG32" s="1650"/>
      <c r="AH32" s="1650"/>
      <c r="AI32" s="231"/>
      <c r="AJ32" s="233"/>
      <c r="AK32" s="231">
        <v>0</v>
      </c>
      <c r="AL32" s="644">
        <v>0</v>
      </c>
      <c r="AM32" s="1671"/>
      <c r="AN32" s="1674"/>
      <c r="AO32" s="1650"/>
      <c r="AP32" s="1650"/>
      <c r="AQ32" s="231"/>
      <c r="AR32" s="233"/>
      <c r="AS32" s="231">
        <v>0</v>
      </c>
      <c r="AT32" s="644">
        <v>0</v>
      </c>
      <c r="AU32" s="1671"/>
      <c r="AV32" s="1674"/>
      <c r="AW32" s="1650"/>
      <c r="AX32" s="1650"/>
      <c r="AY32" s="231"/>
      <c r="AZ32" s="233"/>
      <c r="BA32" s="231">
        <v>0</v>
      </c>
      <c r="BB32" s="644">
        <v>0</v>
      </c>
      <c r="BC32" s="1671"/>
      <c r="BD32" s="1674"/>
      <c r="BE32" s="1650"/>
      <c r="BF32" s="1650"/>
      <c r="BG32" s="234"/>
      <c r="BH32" s="233"/>
      <c r="BI32" s="231">
        <v>0</v>
      </c>
      <c r="BJ32" s="644">
        <v>0</v>
      </c>
      <c r="BK32" s="1671"/>
      <c r="BL32" s="1713"/>
      <c r="BM32" s="1650"/>
      <c r="BN32" s="1650"/>
      <c r="BO32" s="235"/>
      <c r="BP32" s="233"/>
      <c r="BQ32" s="735">
        <v>5.8000000000000003E-2</v>
      </c>
      <c r="BR32" s="947">
        <v>5.8000000000000003E-2</v>
      </c>
      <c r="BS32" s="1671"/>
      <c r="BT32" s="1715"/>
      <c r="BU32" s="1650"/>
      <c r="BV32" s="1650"/>
      <c r="BW32" s="236" t="s">
        <v>572</v>
      </c>
      <c r="BX32" s="237" t="s">
        <v>560</v>
      </c>
      <c r="BY32" s="740">
        <v>5.8000000000000003E-2</v>
      </c>
      <c r="BZ32" s="1072">
        <v>5.8000000000000003E-2</v>
      </c>
      <c r="CA32" s="1717"/>
      <c r="CB32" s="1720"/>
      <c r="CC32" s="1650"/>
      <c r="CD32" s="1650"/>
      <c r="CE32" s="236" t="s">
        <v>654</v>
      </c>
      <c r="CF32" s="237" t="s">
        <v>560</v>
      </c>
      <c r="CG32" s="740">
        <v>5.8000000000000003E-2</v>
      </c>
      <c r="CH32" s="743">
        <v>0</v>
      </c>
      <c r="CI32" s="1717"/>
      <c r="CJ32" s="1695"/>
      <c r="CK32" s="1650"/>
      <c r="CL32" s="1650"/>
      <c r="CM32" s="238"/>
      <c r="CN32" s="239"/>
      <c r="CO32" s="740">
        <v>5.8000000000000003E-2</v>
      </c>
      <c r="CP32" s="743">
        <v>0</v>
      </c>
      <c r="CQ32" s="1717"/>
      <c r="CR32" s="1695"/>
      <c r="CS32" s="1650"/>
      <c r="CT32" s="1650"/>
      <c r="CU32" s="240"/>
      <c r="CV32" s="241"/>
      <c r="CW32" s="746">
        <v>5.8000000000000003E-2</v>
      </c>
      <c r="CX32" s="749">
        <v>0</v>
      </c>
      <c r="CY32" s="1698"/>
      <c r="CZ32" s="1701"/>
      <c r="DA32" s="1650"/>
      <c r="DB32" s="1650"/>
      <c r="DC32" s="568"/>
      <c r="DD32" s="582"/>
      <c r="DE32" s="776">
        <v>0.06</v>
      </c>
      <c r="DF32" s="790">
        <v>0</v>
      </c>
      <c r="DG32" s="1704"/>
      <c r="DH32" s="1707"/>
      <c r="DI32" s="1650"/>
      <c r="DJ32" s="1650"/>
      <c r="DK32" s="1650"/>
      <c r="DL32" s="569"/>
      <c r="DM32" s="169">
        <f t="shared" si="3"/>
        <v>0.35</v>
      </c>
      <c r="DN32" s="169" t="str">
        <f t="shared" si="4"/>
        <v>OK</v>
      </c>
      <c r="DO32" s="599">
        <f t="shared" si="0"/>
        <v>0</v>
      </c>
      <c r="DP32" s="595">
        <f t="shared" si="1"/>
        <v>0</v>
      </c>
      <c r="DQ32" s="600" t="e">
        <f t="shared" si="5"/>
        <v>#DIV/0!</v>
      </c>
      <c r="DR32" s="1655"/>
      <c r="DS32" s="1686"/>
      <c r="DT32" s="1689"/>
      <c r="DU32" s="1743"/>
      <c r="DV32" s="1743"/>
      <c r="DW32" s="1745"/>
      <c r="DX32" s="599">
        <f t="shared" si="6"/>
        <v>0</v>
      </c>
      <c r="DY32" s="595">
        <f t="shared" si="7"/>
        <v>0</v>
      </c>
      <c r="DZ32" s="600" t="e">
        <f t="shared" si="8"/>
        <v>#DIV/0!</v>
      </c>
      <c r="EA32" s="1692"/>
      <c r="EB32" s="1692"/>
      <c r="EC32" s="1648"/>
      <c r="ED32" s="1743"/>
      <c r="EE32" s="1743"/>
      <c r="EF32" s="1745"/>
      <c r="EG32" s="599">
        <f t="shared" si="9"/>
        <v>0.17400000000000002</v>
      </c>
      <c r="EH32" s="595">
        <f t="shared" si="10"/>
        <v>0.11600000000000001</v>
      </c>
      <c r="EI32" s="908">
        <f t="shared" si="11"/>
        <v>0.66666666666666663</v>
      </c>
      <c r="EJ32" s="1737"/>
      <c r="EK32" s="1737"/>
      <c r="EL32" s="1648"/>
      <c r="EM32" s="1743"/>
      <c r="EN32" s="1743"/>
      <c r="EO32" s="1747"/>
      <c r="EP32" s="599">
        <f t="shared" si="12"/>
        <v>0.35000000000000003</v>
      </c>
      <c r="EQ32" s="595">
        <f t="shared" si="13"/>
        <v>0.11600000000000001</v>
      </c>
      <c r="ER32" s="908">
        <f t="shared" si="14"/>
        <v>0.33142857142857141</v>
      </c>
      <c r="ES32" s="1682"/>
      <c r="ET32" s="1682"/>
      <c r="EU32" s="1648"/>
      <c r="EV32" s="1743"/>
      <c r="EW32" s="1743"/>
      <c r="EX32" s="2025"/>
      <c r="EY32" s="90">
        <f t="shared" si="15"/>
        <v>0</v>
      </c>
    </row>
    <row r="33" spans="1:222" ht="90" customHeight="1" thickBot="1" x14ac:dyDescent="0.3">
      <c r="A33" s="1371"/>
      <c r="B33" s="1372"/>
      <c r="C33" s="1374"/>
      <c r="D33" s="1841"/>
      <c r="E33" s="1844"/>
      <c r="F33" s="1844"/>
      <c r="G33" s="1844"/>
      <c r="H33" s="1847"/>
      <c r="I33" s="1807"/>
      <c r="J33" s="1869"/>
      <c r="K33" s="1776"/>
      <c r="L33" s="1820"/>
      <c r="M33" s="1672"/>
      <c r="N33" s="1829"/>
      <c r="O33" s="1776"/>
      <c r="P33" s="1779"/>
      <c r="Q33" s="1779"/>
      <c r="R33" s="1767"/>
      <c r="S33" s="518" t="s">
        <v>204</v>
      </c>
      <c r="T33" s="519">
        <v>0.2</v>
      </c>
      <c r="U33" s="242">
        <v>0</v>
      </c>
      <c r="V33" s="243"/>
      <c r="W33" s="1672"/>
      <c r="X33" s="1675"/>
      <c r="Y33" s="1650"/>
      <c r="Z33" s="1650"/>
      <c r="AA33" s="244"/>
      <c r="AB33" s="245"/>
      <c r="AC33" s="244">
        <v>0</v>
      </c>
      <c r="AD33" s="645">
        <v>0</v>
      </c>
      <c r="AE33" s="1793"/>
      <c r="AF33" s="1669"/>
      <c r="AG33" s="1650"/>
      <c r="AH33" s="1650"/>
      <c r="AI33" s="244"/>
      <c r="AJ33" s="246"/>
      <c r="AK33" s="244">
        <v>0</v>
      </c>
      <c r="AL33" s="645">
        <v>0</v>
      </c>
      <c r="AM33" s="1672"/>
      <c r="AN33" s="1675"/>
      <c r="AO33" s="1650"/>
      <c r="AP33" s="1650"/>
      <c r="AQ33" s="244"/>
      <c r="AR33" s="246"/>
      <c r="AS33" s="244">
        <v>0</v>
      </c>
      <c r="AT33" s="645">
        <v>0</v>
      </c>
      <c r="AU33" s="1672"/>
      <c r="AV33" s="1675"/>
      <c r="AW33" s="1650"/>
      <c r="AX33" s="1650"/>
      <c r="AY33" s="244"/>
      <c r="AZ33" s="246"/>
      <c r="BA33" s="244">
        <v>0</v>
      </c>
      <c r="BB33" s="645">
        <v>0</v>
      </c>
      <c r="BC33" s="1672"/>
      <c r="BD33" s="1675"/>
      <c r="BE33" s="1650"/>
      <c r="BF33" s="1650"/>
      <c r="BG33" s="234"/>
      <c r="BH33" s="233"/>
      <c r="BI33" s="231">
        <v>0</v>
      </c>
      <c r="BJ33" s="644">
        <v>0</v>
      </c>
      <c r="BK33" s="1671"/>
      <c r="BL33" s="1713"/>
      <c r="BM33" s="1650"/>
      <c r="BN33" s="1650"/>
      <c r="BO33" s="235"/>
      <c r="BP33" s="233"/>
      <c r="BQ33" s="735">
        <v>3.3000000000000002E-2</v>
      </c>
      <c r="BR33" s="947">
        <v>3.3000000000000002E-2</v>
      </c>
      <c r="BS33" s="1671"/>
      <c r="BT33" s="1715"/>
      <c r="BU33" s="1650"/>
      <c r="BV33" s="1650"/>
      <c r="BW33" s="247" t="s">
        <v>574</v>
      </c>
      <c r="BX33" s="248" t="s">
        <v>560</v>
      </c>
      <c r="BY33" s="741">
        <v>3.3000000000000002E-2</v>
      </c>
      <c r="BZ33" s="1073">
        <v>3.3000000000000002E-2</v>
      </c>
      <c r="CA33" s="1718"/>
      <c r="CB33" s="1721"/>
      <c r="CC33" s="1650"/>
      <c r="CD33" s="1650"/>
      <c r="CE33" s="247" t="s">
        <v>640</v>
      </c>
      <c r="CF33" s="248" t="s">
        <v>560</v>
      </c>
      <c r="CG33" s="741">
        <v>3.3000000000000002E-2</v>
      </c>
      <c r="CH33" s="744">
        <v>0</v>
      </c>
      <c r="CI33" s="1718"/>
      <c r="CJ33" s="1696"/>
      <c r="CK33" s="1650"/>
      <c r="CL33" s="1650"/>
      <c r="CM33" s="249"/>
      <c r="CN33" s="250"/>
      <c r="CO33" s="741">
        <v>3.3000000000000002E-2</v>
      </c>
      <c r="CP33" s="744">
        <v>0</v>
      </c>
      <c r="CQ33" s="1718"/>
      <c r="CR33" s="1696"/>
      <c r="CS33" s="1650"/>
      <c r="CT33" s="1650"/>
      <c r="CU33" s="251"/>
      <c r="CV33" s="252"/>
      <c r="CW33" s="747">
        <v>3.3000000000000002E-2</v>
      </c>
      <c r="CX33" s="750">
        <v>0</v>
      </c>
      <c r="CY33" s="1699"/>
      <c r="CZ33" s="1702"/>
      <c r="DA33" s="1650"/>
      <c r="DB33" s="1650"/>
      <c r="DC33" s="570"/>
      <c r="DD33" s="583"/>
      <c r="DE33" s="777">
        <v>3.5000000000000003E-2</v>
      </c>
      <c r="DF33" s="791">
        <v>0</v>
      </c>
      <c r="DG33" s="1705"/>
      <c r="DH33" s="1708"/>
      <c r="DI33" s="1650"/>
      <c r="DJ33" s="1650"/>
      <c r="DK33" s="1650"/>
      <c r="DL33" s="571"/>
      <c r="DM33" s="169">
        <f t="shared" si="3"/>
        <v>0.2</v>
      </c>
      <c r="DN33" s="169" t="str">
        <f t="shared" si="4"/>
        <v>OK</v>
      </c>
      <c r="DO33" s="601">
        <f t="shared" si="0"/>
        <v>0</v>
      </c>
      <c r="DP33" s="602">
        <f t="shared" si="1"/>
        <v>0</v>
      </c>
      <c r="DQ33" s="603" t="e">
        <f t="shared" si="5"/>
        <v>#DIV/0!</v>
      </c>
      <c r="DR33" s="1656"/>
      <c r="DS33" s="1687"/>
      <c r="DT33" s="1690"/>
      <c r="DU33" s="1743"/>
      <c r="DV33" s="1743"/>
      <c r="DW33" s="1745"/>
      <c r="DX33" s="601">
        <f t="shared" si="6"/>
        <v>0</v>
      </c>
      <c r="DY33" s="602">
        <f t="shared" si="7"/>
        <v>0</v>
      </c>
      <c r="DZ33" s="603" t="e">
        <f t="shared" si="8"/>
        <v>#DIV/0!</v>
      </c>
      <c r="EA33" s="1693"/>
      <c r="EB33" s="1693"/>
      <c r="EC33" s="1684"/>
      <c r="ED33" s="1743"/>
      <c r="EE33" s="1743"/>
      <c r="EF33" s="1745"/>
      <c r="EG33" s="601">
        <f t="shared" si="9"/>
        <v>9.9000000000000005E-2</v>
      </c>
      <c r="EH33" s="602">
        <f t="shared" si="10"/>
        <v>6.6000000000000003E-2</v>
      </c>
      <c r="EI33" s="909">
        <f t="shared" si="11"/>
        <v>0.66666666666666663</v>
      </c>
      <c r="EJ33" s="1748"/>
      <c r="EK33" s="1748"/>
      <c r="EL33" s="1684"/>
      <c r="EM33" s="1743"/>
      <c r="EN33" s="1743"/>
      <c r="EO33" s="1747"/>
      <c r="EP33" s="601">
        <f t="shared" si="12"/>
        <v>0.2</v>
      </c>
      <c r="EQ33" s="602">
        <f t="shared" si="13"/>
        <v>6.6000000000000003E-2</v>
      </c>
      <c r="ER33" s="909">
        <f t="shared" si="14"/>
        <v>0.33</v>
      </c>
      <c r="ES33" s="1683"/>
      <c r="ET33" s="1683"/>
      <c r="EU33" s="1684"/>
      <c r="EV33" s="1743"/>
      <c r="EW33" s="1743"/>
      <c r="EX33" s="2025"/>
      <c r="EY33" s="90">
        <f t="shared" si="15"/>
        <v>0</v>
      </c>
    </row>
    <row r="34" spans="1:222" ht="47.25" customHeight="1" thickBot="1" x14ac:dyDescent="0.3">
      <c r="A34" s="1371"/>
      <c r="B34" s="1372"/>
      <c r="C34" s="1374"/>
      <c r="D34" s="1841"/>
      <c r="E34" s="1844"/>
      <c r="F34" s="1844"/>
      <c r="G34" s="1844"/>
      <c r="H34" s="1847"/>
      <c r="I34" s="1807"/>
      <c r="J34" s="1870">
        <v>4</v>
      </c>
      <c r="K34" s="1759" t="s">
        <v>181</v>
      </c>
      <c r="L34" s="1830" t="s">
        <v>214</v>
      </c>
      <c r="M34" s="1833" t="s">
        <v>177</v>
      </c>
      <c r="N34" s="1834">
        <v>263</v>
      </c>
      <c r="O34" s="1759" t="s">
        <v>210</v>
      </c>
      <c r="P34" s="1644">
        <v>0.2</v>
      </c>
      <c r="Q34" s="1644">
        <v>0.08</v>
      </c>
      <c r="R34" s="1768">
        <v>45657</v>
      </c>
      <c r="S34" s="520" t="s">
        <v>205</v>
      </c>
      <c r="T34" s="521">
        <v>0.25</v>
      </c>
      <c r="U34" s="253">
        <v>0</v>
      </c>
      <c r="V34" s="254"/>
      <c r="W34" s="1623">
        <f>SUM(U34:U36)</f>
        <v>0</v>
      </c>
      <c r="X34" s="1627">
        <f>SUM(V34:V36)</f>
        <v>0</v>
      </c>
      <c r="Y34" s="1650"/>
      <c r="Z34" s="1650"/>
      <c r="AA34" s="255"/>
      <c r="AB34" s="256"/>
      <c r="AC34" s="255">
        <v>0</v>
      </c>
      <c r="AD34" s="646">
        <v>0</v>
      </c>
      <c r="AE34" s="1780">
        <f>SUM(AC34:AC36)</f>
        <v>0</v>
      </c>
      <c r="AF34" s="1676">
        <f>SUM(AD34:AD36)</f>
        <v>0</v>
      </c>
      <c r="AG34" s="1650"/>
      <c r="AH34" s="1650"/>
      <c r="AI34" s="255"/>
      <c r="AJ34" s="257"/>
      <c r="AK34" s="255">
        <v>0</v>
      </c>
      <c r="AL34" s="646">
        <v>0</v>
      </c>
      <c r="AM34" s="1623">
        <f>SUM(AK34:AK36)</f>
        <v>0</v>
      </c>
      <c r="AN34" s="1627">
        <f>SUM(AL34:AL36)</f>
        <v>0</v>
      </c>
      <c r="AO34" s="1650"/>
      <c r="AP34" s="1650"/>
      <c r="AQ34" s="255"/>
      <c r="AR34" s="257"/>
      <c r="AS34" s="255">
        <v>0</v>
      </c>
      <c r="AT34" s="646">
        <v>0</v>
      </c>
      <c r="AU34" s="1623">
        <f>SUM(AS34:AS36)</f>
        <v>0</v>
      </c>
      <c r="AV34" s="1627">
        <f>SUM(AT34:AT36)</f>
        <v>0</v>
      </c>
      <c r="AW34" s="1650"/>
      <c r="AX34" s="1650"/>
      <c r="AY34" s="255"/>
      <c r="AZ34" s="257"/>
      <c r="BA34" s="255">
        <v>0</v>
      </c>
      <c r="BB34" s="646">
        <v>0</v>
      </c>
      <c r="BC34" s="1623">
        <f>SUM(BA34:BA36)</f>
        <v>0</v>
      </c>
      <c r="BD34" s="1627">
        <f>SUM(BB34:BB36)</f>
        <v>0</v>
      </c>
      <c r="BE34" s="1650"/>
      <c r="BF34" s="1650"/>
      <c r="BG34" s="258"/>
      <c r="BH34" s="257"/>
      <c r="BI34" s="255">
        <v>0</v>
      </c>
      <c r="BJ34" s="646">
        <v>0</v>
      </c>
      <c r="BK34" s="1623">
        <f>SUM(BI34:BI36)</f>
        <v>0</v>
      </c>
      <c r="BL34" s="1627">
        <f>SUM(BJ34:BJ36)</f>
        <v>0</v>
      </c>
      <c r="BM34" s="1650"/>
      <c r="BN34" s="1650"/>
      <c r="BO34" s="259"/>
      <c r="BP34" s="257"/>
      <c r="BQ34" s="736">
        <v>4.1000000000000002E-2</v>
      </c>
      <c r="BR34" s="948">
        <v>4.1000000000000002E-2</v>
      </c>
      <c r="BS34" s="1623">
        <f>SUM(BQ34:BQ36)</f>
        <v>0.16500000000000001</v>
      </c>
      <c r="BT34" s="1948">
        <f>SUM(BR34:BR36)</f>
        <v>0.16500000000000001</v>
      </c>
      <c r="BU34" s="1650"/>
      <c r="BV34" s="1650"/>
      <c r="BW34" s="260" t="s">
        <v>576</v>
      </c>
      <c r="BX34" s="256" t="s">
        <v>579</v>
      </c>
      <c r="BY34" s="255">
        <v>4.1000000000000002E-2</v>
      </c>
      <c r="BZ34" s="948">
        <v>4.1000000000000002E-2</v>
      </c>
      <c r="CA34" s="1623">
        <f>SUM(BY34:BY36)</f>
        <v>0.16500000000000001</v>
      </c>
      <c r="CB34" s="1950">
        <f>SUM(BZ34:BZ36)</f>
        <v>0.16500000000000001</v>
      </c>
      <c r="CC34" s="1650"/>
      <c r="CD34" s="1650"/>
      <c r="CE34" s="260" t="s">
        <v>641</v>
      </c>
      <c r="CF34" s="1044" t="s">
        <v>579</v>
      </c>
      <c r="CG34" s="255">
        <v>4.1000000000000002E-2</v>
      </c>
      <c r="CH34" s="646">
        <v>0</v>
      </c>
      <c r="CI34" s="1623">
        <f>SUM(CG34:CG36)</f>
        <v>0.16500000000000001</v>
      </c>
      <c r="CJ34" s="1627">
        <f>SUM(CH34:CH36)</f>
        <v>0</v>
      </c>
      <c r="CK34" s="1650"/>
      <c r="CL34" s="1650"/>
      <c r="CM34" s="261"/>
      <c r="CN34" s="257"/>
      <c r="CO34" s="255">
        <v>4.1000000000000002E-2</v>
      </c>
      <c r="CP34" s="646">
        <v>0</v>
      </c>
      <c r="CQ34" s="1623">
        <f>SUM(CO34:CO36)</f>
        <v>0.16500000000000001</v>
      </c>
      <c r="CR34" s="1627">
        <f>SUM(CP34:CP36)</f>
        <v>0</v>
      </c>
      <c r="CS34" s="1650"/>
      <c r="CT34" s="1650"/>
      <c r="CU34" s="261"/>
      <c r="CV34" s="257"/>
      <c r="CW34" s="255">
        <v>4.2999999999999997E-2</v>
      </c>
      <c r="CX34" s="646">
        <v>0</v>
      </c>
      <c r="CY34" s="1623">
        <f>SUM(CW34:CW36)</f>
        <v>0.17099999999999999</v>
      </c>
      <c r="CZ34" s="1627">
        <f>SUM(CX34:CX36)</f>
        <v>0</v>
      </c>
      <c r="DA34" s="1650"/>
      <c r="DB34" s="1650"/>
      <c r="DC34" s="572"/>
      <c r="DD34" s="573"/>
      <c r="DE34" s="778">
        <v>4.2999999999999997E-2</v>
      </c>
      <c r="DF34" s="792">
        <v>0</v>
      </c>
      <c r="DG34" s="1678">
        <f>SUM(DE34:DE36)</f>
        <v>0.16899999999999998</v>
      </c>
      <c r="DH34" s="1785">
        <f>SUM(DF34:DF36)</f>
        <v>0</v>
      </c>
      <c r="DI34" s="1650"/>
      <c r="DJ34" s="1650"/>
      <c r="DK34" s="1650"/>
      <c r="DL34" s="578"/>
      <c r="DM34" s="169">
        <f t="shared" si="3"/>
        <v>0.25</v>
      </c>
      <c r="DN34" s="169" t="str">
        <f t="shared" si="4"/>
        <v>OK</v>
      </c>
      <c r="DO34" s="596">
        <f t="shared" si="0"/>
        <v>0</v>
      </c>
      <c r="DP34" s="597">
        <f t="shared" si="1"/>
        <v>0</v>
      </c>
      <c r="DQ34" s="598" t="e">
        <f t="shared" si="5"/>
        <v>#DIV/0!</v>
      </c>
      <c r="DR34" s="1654">
        <f>SUM(W34+AE34+AM34)</f>
        <v>0</v>
      </c>
      <c r="DS34" s="1685">
        <f>SUM(X34+AF34+AN34)</f>
        <v>0</v>
      </c>
      <c r="DT34" s="1688" t="e">
        <f>DS34/DR34</f>
        <v>#DIV/0!</v>
      </c>
      <c r="DU34" s="1743"/>
      <c r="DV34" s="1743"/>
      <c r="DW34" s="1745"/>
      <c r="DX34" s="596">
        <f t="shared" si="6"/>
        <v>0</v>
      </c>
      <c r="DY34" s="597">
        <f t="shared" si="7"/>
        <v>0</v>
      </c>
      <c r="DZ34" s="598" t="e">
        <f t="shared" si="8"/>
        <v>#DIV/0!</v>
      </c>
      <c r="EA34" s="1739">
        <f>W34+AE34+AM34+AU34+BC34+BK34</f>
        <v>0</v>
      </c>
      <c r="EB34" s="1739">
        <f>X34+AF34+AN34+AV34+BD34+BL34</f>
        <v>0</v>
      </c>
      <c r="EC34" s="1647" t="e">
        <f>EB34/EA34</f>
        <v>#DIV/0!</v>
      </c>
      <c r="ED34" s="1743"/>
      <c r="EE34" s="1743"/>
      <c r="EF34" s="1745"/>
      <c r="EG34" s="596">
        <f t="shared" si="9"/>
        <v>0.123</v>
      </c>
      <c r="EH34" s="597">
        <f t="shared" si="10"/>
        <v>8.2000000000000003E-2</v>
      </c>
      <c r="EI34" s="907">
        <f t="shared" si="11"/>
        <v>0.66666666666666674</v>
      </c>
      <c r="EJ34" s="1681">
        <f>W34+AE34+AM34+AU34+BC34+BK34+BS34+CA34+CI34</f>
        <v>0.495</v>
      </c>
      <c r="EK34" s="1681">
        <f>X34+AF34+AN34+AV34+BD34+BL34+BT34+CB34+CJ34</f>
        <v>0.33</v>
      </c>
      <c r="EL34" s="1647">
        <f>EK34/EJ34</f>
        <v>0.66666666666666674</v>
      </c>
      <c r="EM34" s="1743"/>
      <c r="EN34" s="1743"/>
      <c r="EO34" s="1747"/>
      <c r="EP34" s="596">
        <f t="shared" si="12"/>
        <v>0.25</v>
      </c>
      <c r="EQ34" s="597">
        <f t="shared" si="13"/>
        <v>8.2000000000000003E-2</v>
      </c>
      <c r="ER34" s="907">
        <f t="shared" si="14"/>
        <v>0.32800000000000001</v>
      </c>
      <c r="ES34" s="1681">
        <f>+W34+AE34+AM34+AU34+BC34+BK34+BS34+CA34+CI34+CQ34+CY34+DG34</f>
        <v>1</v>
      </c>
      <c r="ET34" s="1681">
        <f>+X34+AF34+AN34+AV34+BD34+BL34+BT34+CB34+CJ34+CR34+CZ34+DH34</f>
        <v>0.33</v>
      </c>
      <c r="EU34" s="1647">
        <f>ET34/ES34</f>
        <v>0.33</v>
      </c>
      <c r="EV34" s="1743"/>
      <c r="EW34" s="1743"/>
      <c r="EX34" s="2025"/>
      <c r="EY34" s="90">
        <f t="shared" si="15"/>
        <v>0</v>
      </c>
    </row>
    <row r="35" spans="1:222" ht="55.5" customHeight="1" x14ac:dyDescent="0.25">
      <c r="A35" s="1371"/>
      <c r="B35" s="1372"/>
      <c r="C35" s="1374"/>
      <c r="D35" s="1841"/>
      <c r="E35" s="1844"/>
      <c r="F35" s="1844"/>
      <c r="G35" s="1844"/>
      <c r="H35" s="1847"/>
      <c r="I35" s="1807"/>
      <c r="J35" s="1871"/>
      <c r="K35" s="1760"/>
      <c r="L35" s="1831"/>
      <c r="M35" s="1624"/>
      <c r="N35" s="1835"/>
      <c r="O35" s="1760"/>
      <c r="P35" s="1645"/>
      <c r="Q35" s="1645"/>
      <c r="R35" s="1769"/>
      <c r="S35" s="522" t="s">
        <v>206</v>
      </c>
      <c r="T35" s="523">
        <v>0.5</v>
      </c>
      <c r="U35" s="262">
        <v>0</v>
      </c>
      <c r="V35" s="263"/>
      <c r="W35" s="1624"/>
      <c r="X35" s="1628"/>
      <c r="Y35" s="1650"/>
      <c r="Z35" s="1650"/>
      <c r="AA35" s="264"/>
      <c r="AB35" s="265"/>
      <c r="AC35" s="264">
        <v>0</v>
      </c>
      <c r="AD35" s="647">
        <v>0</v>
      </c>
      <c r="AE35" s="1781"/>
      <c r="AF35" s="1677"/>
      <c r="AG35" s="1650"/>
      <c r="AH35" s="1650"/>
      <c r="AI35" s="264"/>
      <c r="AJ35" s="266"/>
      <c r="AK35" s="264">
        <v>0</v>
      </c>
      <c r="AL35" s="647">
        <v>0</v>
      </c>
      <c r="AM35" s="1624"/>
      <c r="AN35" s="1628"/>
      <c r="AO35" s="1650"/>
      <c r="AP35" s="1650"/>
      <c r="AQ35" s="264"/>
      <c r="AR35" s="266"/>
      <c r="AS35" s="264">
        <v>0</v>
      </c>
      <c r="AT35" s="647">
        <v>0</v>
      </c>
      <c r="AU35" s="1624"/>
      <c r="AV35" s="1628"/>
      <c r="AW35" s="1650"/>
      <c r="AX35" s="1650"/>
      <c r="AY35" s="264"/>
      <c r="AZ35" s="266"/>
      <c r="BA35" s="264">
        <v>0</v>
      </c>
      <c r="BB35" s="647">
        <v>0</v>
      </c>
      <c r="BC35" s="1624"/>
      <c r="BD35" s="1628"/>
      <c r="BE35" s="1650"/>
      <c r="BF35" s="1650"/>
      <c r="BG35" s="267"/>
      <c r="BH35" s="266"/>
      <c r="BI35" s="264">
        <v>0</v>
      </c>
      <c r="BJ35" s="647">
        <v>0</v>
      </c>
      <c r="BK35" s="1624"/>
      <c r="BL35" s="1628"/>
      <c r="BM35" s="1650"/>
      <c r="BN35" s="1650"/>
      <c r="BO35" s="268"/>
      <c r="BP35" s="266"/>
      <c r="BQ35" s="737">
        <v>8.3000000000000004E-2</v>
      </c>
      <c r="BR35" s="949">
        <v>8.3000000000000004E-2</v>
      </c>
      <c r="BS35" s="1624"/>
      <c r="BT35" s="1949"/>
      <c r="BU35" s="1650"/>
      <c r="BV35" s="1650"/>
      <c r="BW35" s="269" t="s">
        <v>577</v>
      </c>
      <c r="BX35" s="265" t="s">
        <v>580</v>
      </c>
      <c r="BY35" s="264">
        <v>8.3000000000000004E-2</v>
      </c>
      <c r="BZ35" s="949">
        <v>8.3000000000000004E-2</v>
      </c>
      <c r="CA35" s="1624"/>
      <c r="CB35" s="1951"/>
      <c r="CC35" s="1650"/>
      <c r="CD35" s="1650"/>
      <c r="CE35" s="269" t="s">
        <v>655</v>
      </c>
      <c r="CF35" s="1045" t="s">
        <v>580</v>
      </c>
      <c r="CG35" s="737">
        <v>8.3000000000000004E-2</v>
      </c>
      <c r="CH35" s="647">
        <v>0</v>
      </c>
      <c r="CI35" s="1624"/>
      <c r="CJ35" s="1628"/>
      <c r="CK35" s="1650"/>
      <c r="CL35" s="1650"/>
      <c r="CM35" s="270"/>
      <c r="CN35" s="266"/>
      <c r="CO35" s="264">
        <v>8.3000000000000004E-2</v>
      </c>
      <c r="CP35" s="647">
        <v>0</v>
      </c>
      <c r="CQ35" s="1624"/>
      <c r="CR35" s="1628"/>
      <c r="CS35" s="1650"/>
      <c r="CT35" s="1650"/>
      <c r="CU35" s="270"/>
      <c r="CV35" s="266"/>
      <c r="CW35" s="264">
        <v>8.5000000000000006E-2</v>
      </c>
      <c r="CX35" s="647">
        <v>0</v>
      </c>
      <c r="CY35" s="1624"/>
      <c r="CZ35" s="1628"/>
      <c r="DA35" s="1650"/>
      <c r="DB35" s="1650"/>
      <c r="DC35" s="574"/>
      <c r="DD35" s="575"/>
      <c r="DE35" s="779">
        <v>8.3000000000000004E-2</v>
      </c>
      <c r="DF35" s="793">
        <v>0</v>
      </c>
      <c r="DG35" s="1679"/>
      <c r="DH35" s="1786"/>
      <c r="DI35" s="1650"/>
      <c r="DJ35" s="1650"/>
      <c r="DK35" s="1650"/>
      <c r="DL35" s="579"/>
      <c r="DM35" s="169">
        <f t="shared" si="3"/>
        <v>0.5</v>
      </c>
      <c r="DN35" s="169" t="str">
        <f t="shared" si="4"/>
        <v>OK</v>
      </c>
      <c r="DO35" s="599">
        <f t="shared" si="0"/>
        <v>0</v>
      </c>
      <c r="DP35" s="595">
        <f t="shared" si="1"/>
        <v>0</v>
      </c>
      <c r="DQ35" s="600" t="e">
        <f t="shared" si="5"/>
        <v>#DIV/0!</v>
      </c>
      <c r="DR35" s="1655"/>
      <c r="DS35" s="1686"/>
      <c r="DT35" s="1689"/>
      <c r="DU35" s="1743"/>
      <c r="DV35" s="1743"/>
      <c r="DW35" s="1745"/>
      <c r="DX35" s="599">
        <f t="shared" si="6"/>
        <v>0</v>
      </c>
      <c r="DY35" s="595">
        <f t="shared" si="7"/>
        <v>0</v>
      </c>
      <c r="DZ35" s="600" t="e">
        <f t="shared" si="8"/>
        <v>#DIV/0!</v>
      </c>
      <c r="EA35" s="1740"/>
      <c r="EB35" s="1740"/>
      <c r="EC35" s="1648"/>
      <c r="ED35" s="1743"/>
      <c r="EE35" s="1743"/>
      <c r="EF35" s="1745"/>
      <c r="EG35" s="599">
        <f t="shared" si="9"/>
        <v>0.249</v>
      </c>
      <c r="EH35" s="595">
        <f t="shared" si="10"/>
        <v>0.16600000000000001</v>
      </c>
      <c r="EI35" s="908">
        <f t="shared" si="11"/>
        <v>0.66666666666666674</v>
      </c>
      <c r="EJ35" s="1737"/>
      <c r="EK35" s="1737"/>
      <c r="EL35" s="1648"/>
      <c r="EM35" s="1743"/>
      <c r="EN35" s="1743"/>
      <c r="EO35" s="1747"/>
      <c r="EP35" s="599">
        <f t="shared" si="12"/>
        <v>0.5</v>
      </c>
      <c r="EQ35" s="595">
        <f t="shared" si="13"/>
        <v>0.16600000000000001</v>
      </c>
      <c r="ER35" s="908">
        <f t="shared" si="14"/>
        <v>0.33200000000000002</v>
      </c>
      <c r="ES35" s="1682"/>
      <c r="ET35" s="1682"/>
      <c r="EU35" s="1648"/>
      <c r="EV35" s="1743"/>
      <c r="EW35" s="1743"/>
      <c r="EX35" s="2025"/>
      <c r="EY35" s="90">
        <f t="shared" si="15"/>
        <v>0</v>
      </c>
    </row>
    <row r="36" spans="1:222" ht="54.75" customHeight="1" thickBot="1" x14ac:dyDescent="0.3">
      <c r="A36" s="1371"/>
      <c r="B36" s="1372"/>
      <c r="C36" s="1374"/>
      <c r="D36" s="1842"/>
      <c r="E36" s="1845"/>
      <c r="F36" s="1845"/>
      <c r="G36" s="1845"/>
      <c r="H36" s="1848"/>
      <c r="I36" s="1808"/>
      <c r="J36" s="1871"/>
      <c r="K36" s="1761"/>
      <c r="L36" s="1832"/>
      <c r="M36" s="1624"/>
      <c r="N36" s="1836"/>
      <c r="O36" s="1761"/>
      <c r="P36" s="1646"/>
      <c r="Q36" s="1646"/>
      <c r="R36" s="1769"/>
      <c r="S36" s="524" t="s">
        <v>259</v>
      </c>
      <c r="T36" s="525">
        <v>0.25</v>
      </c>
      <c r="U36" s="295">
        <v>0</v>
      </c>
      <c r="V36" s="296"/>
      <c r="W36" s="1624"/>
      <c r="X36" s="1628"/>
      <c r="Y36" s="1650"/>
      <c r="Z36" s="1650"/>
      <c r="AA36" s="297"/>
      <c r="AB36" s="298"/>
      <c r="AC36" s="297">
        <v>0</v>
      </c>
      <c r="AD36" s="648">
        <v>0</v>
      </c>
      <c r="AE36" s="1781"/>
      <c r="AF36" s="1677"/>
      <c r="AG36" s="1650"/>
      <c r="AH36" s="1650"/>
      <c r="AI36" s="297"/>
      <c r="AJ36" s="299"/>
      <c r="AK36" s="297">
        <v>0</v>
      </c>
      <c r="AL36" s="648">
        <v>0</v>
      </c>
      <c r="AM36" s="1624"/>
      <c r="AN36" s="1628"/>
      <c r="AO36" s="1650"/>
      <c r="AP36" s="1650"/>
      <c r="AQ36" s="297"/>
      <c r="AR36" s="299"/>
      <c r="AS36" s="297">
        <v>0</v>
      </c>
      <c r="AT36" s="648">
        <v>0</v>
      </c>
      <c r="AU36" s="1624"/>
      <c r="AV36" s="1628"/>
      <c r="AW36" s="1650"/>
      <c r="AX36" s="1650"/>
      <c r="AY36" s="297"/>
      <c r="AZ36" s="299"/>
      <c r="BA36" s="297">
        <v>0</v>
      </c>
      <c r="BB36" s="648">
        <v>0</v>
      </c>
      <c r="BC36" s="1624"/>
      <c r="BD36" s="1628"/>
      <c r="BE36" s="1650"/>
      <c r="BF36" s="1650"/>
      <c r="BG36" s="300"/>
      <c r="BH36" s="299"/>
      <c r="BI36" s="297">
        <v>0</v>
      </c>
      <c r="BJ36" s="648">
        <v>0</v>
      </c>
      <c r="BK36" s="1624"/>
      <c r="BL36" s="1628"/>
      <c r="BM36" s="1650"/>
      <c r="BN36" s="1650"/>
      <c r="BO36" s="301"/>
      <c r="BP36" s="299"/>
      <c r="BQ36" s="738">
        <v>4.1000000000000002E-2</v>
      </c>
      <c r="BR36" s="950">
        <v>4.1000000000000002E-2</v>
      </c>
      <c r="BS36" s="1624"/>
      <c r="BT36" s="1949"/>
      <c r="BU36" s="1650"/>
      <c r="BV36" s="1650"/>
      <c r="BW36" s="302" t="s">
        <v>578</v>
      </c>
      <c r="BX36" s="298" t="s">
        <v>581</v>
      </c>
      <c r="BY36" s="297">
        <v>4.1000000000000002E-2</v>
      </c>
      <c r="BZ36" s="950">
        <v>4.1000000000000002E-2</v>
      </c>
      <c r="CA36" s="1624"/>
      <c r="CB36" s="1951"/>
      <c r="CC36" s="1650"/>
      <c r="CD36" s="1650"/>
      <c r="CE36" s="302" t="s">
        <v>656</v>
      </c>
      <c r="CF36" s="1046" t="s">
        <v>581</v>
      </c>
      <c r="CG36" s="738">
        <v>4.1000000000000002E-2</v>
      </c>
      <c r="CH36" s="648">
        <v>0</v>
      </c>
      <c r="CI36" s="1624"/>
      <c r="CJ36" s="1628"/>
      <c r="CK36" s="1650"/>
      <c r="CL36" s="1650"/>
      <c r="CM36" s="303"/>
      <c r="CN36" s="299"/>
      <c r="CO36" s="297">
        <v>4.1000000000000002E-2</v>
      </c>
      <c r="CP36" s="648">
        <v>0</v>
      </c>
      <c r="CQ36" s="1624"/>
      <c r="CR36" s="1628"/>
      <c r="CS36" s="1650"/>
      <c r="CT36" s="1650"/>
      <c r="CU36" s="303"/>
      <c r="CV36" s="299"/>
      <c r="CW36" s="297">
        <v>4.2999999999999997E-2</v>
      </c>
      <c r="CX36" s="648">
        <v>0</v>
      </c>
      <c r="CY36" s="1624"/>
      <c r="CZ36" s="1628"/>
      <c r="DA36" s="1650"/>
      <c r="DB36" s="1650"/>
      <c r="DC36" s="576"/>
      <c r="DD36" s="577"/>
      <c r="DE36" s="780">
        <v>4.2999999999999997E-2</v>
      </c>
      <c r="DF36" s="794">
        <v>0</v>
      </c>
      <c r="DG36" s="1680"/>
      <c r="DH36" s="1787"/>
      <c r="DI36" s="1650"/>
      <c r="DJ36" s="1650"/>
      <c r="DK36" s="1650"/>
      <c r="DL36" s="580"/>
      <c r="DM36" s="169">
        <f t="shared" si="3"/>
        <v>0.25</v>
      </c>
      <c r="DN36" s="169" t="str">
        <f t="shared" si="4"/>
        <v>OK</v>
      </c>
      <c r="DO36" s="624">
        <f t="shared" si="0"/>
        <v>0</v>
      </c>
      <c r="DP36" s="625">
        <f t="shared" si="1"/>
        <v>0</v>
      </c>
      <c r="DQ36" s="626" t="e">
        <f t="shared" si="5"/>
        <v>#DIV/0!</v>
      </c>
      <c r="DR36" s="1666"/>
      <c r="DS36" s="1757"/>
      <c r="DT36" s="1758"/>
      <c r="DU36" s="1743"/>
      <c r="DV36" s="1743"/>
      <c r="DW36" s="1745"/>
      <c r="DX36" s="624">
        <f t="shared" si="6"/>
        <v>0</v>
      </c>
      <c r="DY36" s="625">
        <f t="shared" si="7"/>
        <v>0</v>
      </c>
      <c r="DZ36" s="626" t="e">
        <f t="shared" si="8"/>
        <v>#DIV/0!</v>
      </c>
      <c r="EA36" s="1740"/>
      <c r="EB36" s="1740"/>
      <c r="EC36" s="1648"/>
      <c r="ED36" s="1743"/>
      <c r="EE36" s="1743"/>
      <c r="EF36" s="1745"/>
      <c r="EG36" s="624">
        <f t="shared" si="9"/>
        <v>0.123</v>
      </c>
      <c r="EH36" s="625">
        <f t="shared" si="10"/>
        <v>8.2000000000000003E-2</v>
      </c>
      <c r="EI36" s="910">
        <f t="shared" si="11"/>
        <v>0.66666666666666674</v>
      </c>
      <c r="EJ36" s="1737"/>
      <c r="EK36" s="1737"/>
      <c r="EL36" s="1648"/>
      <c r="EM36" s="1743"/>
      <c r="EN36" s="1743"/>
      <c r="EO36" s="1747"/>
      <c r="EP36" s="624">
        <f t="shared" si="12"/>
        <v>0.25</v>
      </c>
      <c r="EQ36" s="625">
        <f t="shared" si="13"/>
        <v>8.2000000000000003E-2</v>
      </c>
      <c r="ER36" s="910">
        <f t="shared" si="14"/>
        <v>0.32800000000000001</v>
      </c>
      <c r="ES36" s="1682"/>
      <c r="ET36" s="1682"/>
      <c r="EU36" s="1648"/>
      <c r="EV36" s="1743"/>
      <c r="EW36" s="1743"/>
      <c r="EX36" s="2025"/>
      <c r="EY36" s="90">
        <f t="shared" si="15"/>
        <v>0</v>
      </c>
    </row>
    <row r="37" spans="1:222" s="91" customFormat="1" ht="47.25" customHeight="1" thickBot="1" x14ac:dyDescent="0.3">
      <c r="A37" s="1371"/>
      <c r="B37" s="1372"/>
      <c r="C37" s="1374"/>
      <c r="D37" s="1640">
        <v>2</v>
      </c>
      <c r="E37" s="1382" t="s">
        <v>162</v>
      </c>
      <c r="F37" s="1382" t="s">
        <v>174</v>
      </c>
      <c r="G37" s="1398" t="s">
        <v>177</v>
      </c>
      <c r="H37" s="1403">
        <v>600</v>
      </c>
      <c r="I37" s="1411">
        <v>0.1</v>
      </c>
      <c r="J37" s="1642">
        <v>5</v>
      </c>
      <c r="K37" s="1635" t="s">
        <v>182</v>
      </c>
      <c r="L37" s="1637" t="s">
        <v>213</v>
      </c>
      <c r="M37" s="1639" t="s">
        <v>177</v>
      </c>
      <c r="N37" s="1639">
        <v>600</v>
      </c>
      <c r="O37" s="1635" t="s">
        <v>211</v>
      </c>
      <c r="P37" s="1607">
        <v>1</v>
      </c>
      <c r="Q37" s="1607">
        <v>0.02</v>
      </c>
      <c r="R37" s="1625">
        <v>45657</v>
      </c>
      <c r="S37" s="399" t="s">
        <v>215</v>
      </c>
      <c r="T37" s="526">
        <v>0.3</v>
      </c>
      <c r="U37" s="304">
        <v>0</v>
      </c>
      <c r="V37" s="305"/>
      <c r="W37" s="1579">
        <f>SUM(U37:U38)</f>
        <v>0</v>
      </c>
      <c r="X37" s="1581">
        <f>SUM(V37:V38)</f>
        <v>0</v>
      </c>
      <c r="Y37" s="1597">
        <f>+W37*$P$37</f>
        <v>0</v>
      </c>
      <c r="Z37" s="1597">
        <f>+X37*$P$37</f>
        <v>0</v>
      </c>
      <c r="AA37" s="307"/>
      <c r="AB37" s="306"/>
      <c r="AC37" s="307">
        <v>0</v>
      </c>
      <c r="AD37" s="305">
        <v>0</v>
      </c>
      <c r="AE37" s="1611">
        <f>SUM(AC37:AC38)</f>
        <v>0</v>
      </c>
      <c r="AF37" s="1613">
        <f>SUM(AD37:AD38)</f>
        <v>0</v>
      </c>
      <c r="AG37" s="1597">
        <f>+AE37*$P$37</f>
        <v>0</v>
      </c>
      <c r="AH37" s="1597">
        <f>+AF37*$P$37</f>
        <v>0</v>
      </c>
      <c r="AI37" s="304"/>
      <c r="AJ37" s="308"/>
      <c r="AK37" s="307">
        <v>0</v>
      </c>
      <c r="AL37" s="305">
        <v>0</v>
      </c>
      <c r="AM37" s="1579">
        <f>SUM(AK37:AK38)</f>
        <v>0</v>
      </c>
      <c r="AN37" s="1621">
        <f>SUM(AL37:AL38)</f>
        <v>0</v>
      </c>
      <c r="AO37" s="1597">
        <f>+AM37*$P$37</f>
        <v>0</v>
      </c>
      <c r="AP37" s="1597">
        <f>+AN37*$P$37</f>
        <v>0</v>
      </c>
      <c r="AQ37" s="304"/>
      <c r="AR37" s="308"/>
      <c r="AS37" s="307">
        <v>0</v>
      </c>
      <c r="AT37" s="305">
        <v>0</v>
      </c>
      <c r="AU37" s="1579">
        <f>SUM(AS37:AS38)</f>
        <v>0</v>
      </c>
      <c r="AV37" s="1621">
        <f>SUM(AT37:AT38)</f>
        <v>0</v>
      </c>
      <c r="AW37" s="1597">
        <f>+AU37*$P$37</f>
        <v>0</v>
      </c>
      <c r="AX37" s="1597">
        <f>+AV37*$P$37</f>
        <v>0</v>
      </c>
      <c r="AY37" s="304"/>
      <c r="AZ37" s="308"/>
      <c r="BA37" s="307">
        <v>0</v>
      </c>
      <c r="BB37" s="305">
        <v>0</v>
      </c>
      <c r="BC37" s="1579">
        <f>SUM(BA37:BA38)</f>
        <v>0</v>
      </c>
      <c r="BD37" s="1621">
        <f>SUM(BB37:BB38)</f>
        <v>0</v>
      </c>
      <c r="BE37" s="1597">
        <f>+BC37*$P$37</f>
        <v>0</v>
      </c>
      <c r="BF37" s="1597">
        <f>+BD37*$P$37</f>
        <v>0</v>
      </c>
      <c r="BG37" s="311"/>
      <c r="BH37" s="308"/>
      <c r="BI37" s="307">
        <v>0</v>
      </c>
      <c r="BJ37" s="305">
        <v>0</v>
      </c>
      <c r="BK37" s="1579">
        <f>SUM(BI37:BI38)</f>
        <v>0</v>
      </c>
      <c r="BL37" s="1621">
        <f>SUM(BJ37:BJ38)</f>
        <v>0</v>
      </c>
      <c r="BM37" s="1597">
        <f>+BK37*$P$37</f>
        <v>0</v>
      </c>
      <c r="BN37" s="1597">
        <f>+BL37*$P$37</f>
        <v>0</v>
      </c>
      <c r="BO37" s="312"/>
      <c r="BP37" s="308"/>
      <c r="BQ37" s="304">
        <v>0.05</v>
      </c>
      <c r="BR37" s="951">
        <v>0</v>
      </c>
      <c r="BS37" s="1579">
        <f>SUM(BQ37:BQ38)</f>
        <v>0.16600000000000001</v>
      </c>
      <c r="BT37" s="1589">
        <f>SUM(BR37:BR38)</f>
        <v>0</v>
      </c>
      <c r="BU37" s="1597">
        <f>+BS37*$P$37</f>
        <v>0.16600000000000001</v>
      </c>
      <c r="BV37" s="1597">
        <f>+BT37*$P$37</f>
        <v>0</v>
      </c>
      <c r="BW37" s="621" t="s">
        <v>592</v>
      </c>
      <c r="BX37" s="622" t="s">
        <v>582</v>
      </c>
      <c r="BY37" s="620">
        <v>0.05</v>
      </c>
      <c r="BZ37" s="1074">
        <v>0.05</v>
      </c>
      <c r="CA37" s="1583">
        <f>SUM(BY37:BY38)</f>
        <v>0.16600000000000001</v>
      </c>
      <c r="CB37" s="1591">
        <f>SUM(BZ37:BZ38)</f>
        <v>0.16600000000000001</v>
      </c>
      <c r="CC37" s="1597">
        <f>+CA37*$P$37</f>
        <v>0.16600000000000001</v>
      </c>
      <c r="CD37" s="1597">
        <f>+CB37*$P$37</f>
        <v>0.16600000000000001</v>
      </c>
      <c r="CE37" s="621" t="s">
        <v>592</v>
      </c>
      <c r="CF37" s="1047" t="s">
        <v>582</v>
      </c>
      <c r="CG37" s="304">
        <v>0.05</v>
      </c>
      <c r="CH37" s="305">
        <v>0</v>
      </c>
      <c r="CI37" s="1593">
        <f>SUM(CG37:CG38)</f>
        <v>0.16600000000000001</v>
      </c>
      <c r="CJ37" s="1595">
        <f>SUM(CH37:CH38)</f>
        <v>0</v>
      </c>
      <c r="CK37" s="1597">
        <f>+CI37*$P$37</f>
        <v>0.16600000000000001</v>
      </c>
      <c r="CL37" s="1597">
        <f>+CJ37*$P$37</f>
        <v>0</v>
      </c>
      <c r="CM37" s="313"/>
      <c r="CN37" s="308"/>
      <c r="CO37" s="304">
        <v>0.05</v>
      </c>
      <c r="CP37" s="305">
        <v>0</v>
      </c>
      <c r="CQ37" s="1593">
        <f>SUM(CO37:CO38)</f>
        <v>0.16600000000000001</v>
      </c>
      <c r="CR37" s="1595">
        <f>SUM(CP37:CP38)</f>
        <v>0</v>
      </c>
      <c r="CS37" s="1597">
        <f>+CQ37*$P$37</f>
        <v>0.16600000000000001</v>
      </c>
      <c r="CT37" s="1597">
        <f>+CR37*$P$37</f>
        <v>0</v>
      </c>
      <c r="CU37" s="313"/>
      <c r="CV37" s="308"/>
      <c r="CW37" s="304">
        <v>0.05</v>
      </c>
      <c r="CX37" s="305">
        <v>0</v>
      </c>
      <c r="CY37" s="1579">
        <f>SUM(CW37:CW38)</f>
        <v>0.16600000000000001</v>
      </c>
      <c r="CZ37" s="1581">
        <f>SUM(CX37:CX38)</f>
        <v>0</v>
      </c>
      <c r="DA37" s="1597">
        <f>+CY37*$P$37</f>
        <v>0.16600000000000001</v>
      </c>
      <c r="DB37" s="1597">
        <f>+CZ37*$P$37</f>
        <v>0</v>
      </c>
      <c r="DC37" s="614"/>
      <c r="DD37" s="615"/>
      <c r="DE37" s="620">
        <v>0.05</v>
      </c>
      <c r="DF37" s="616">
        <v>0</v>
      </c>
      <c r="DG37" s="1583">
        <f>SUM(DE37:DE38)</f>
        <v>0.16999999999999998</v>
      </c>
      <c r="DH37" s="1585">
        <f>SUM(DF37:DF38)</f>
        <v>0</v>
      </c>
      <c r="DI37" s="1597">
        <f>+DG37*$P$37</f>
        <v>0.16999999999999998</v>
      </c>
      <c r="DJ37" s="1597">
        <f>+DH37*$P$37</f>
        <v>0</v>
      </c>
      <c r="DK37" s="1597"/>
      <c r="DL37" s="617"/>
      <c r="DM37" s="169">
        <f t="shared" si="3"/>
        <v>0.3</v>
      </c>
      <c r="DN37" s="169" t="str">
        <f t="shared" si="4"/>
        <v>OK</v>
      </c>
      <c r="DO37" s="596">
        <f t="shared" si="0"/>
        <v>0</v>
      </c>
      <c r="DP37" s="631">
        <f t="shared" si="1"/>
        <v>0</v>
      </c>
      <c r="DQ37" s="612" t="e">
        <f t="shared" si="5"/>
        <v>#DIV/0!</v>
      </c>
      <c r="DR37" s="1587">
        <f>SUM(W37+AE37+AM37)</f>
        <v>0</v>
      </c>
      <c r="DS37" s="1587">
        <f>SUM(X37+AF37+AN37)</f>
        <v>0</v>
      </c>
      <c r="DT37" s="1600" t="e">
        <f>+DS37/DR37</f>
        <v>#DIV/0!</v>
      </c>
      <c r="DU37" s="2024">
        <f>SUM(Y37+AG37+AO37)</f>
        <v>0</v>
      </c>
      <c r="DV37" s="2024">
        <f>SUM(Z37+AH37+AP37)</f>
        <v>0</v>
      </c>
      <c r="DW37" s="2024" t="e">
        <f>+DV37/DU37</f>
        <v>#DIV/0!</v>
      </c>
      <c r="DX37" s="606">
        <f t="shared" si="6"/>
        <v>0</v>
      </c>
      <c r="DY37" s="597">
        <f t="shared" si="7"/>
        <v>0</v>
      </c>
      <c r="DZ37" s="627" t="e">
        <f t="shared" si="8"/>
        <v>#DIV/0!</v>
      </c>
      <c r="EA37" s="1587">
        <f>W37+AE37+AM37+AU37+BC37+BK37</f>
        <v>0</v>
      </c>
      <c r="EB37" s="1587">
        <f>X37+AF37+AN37+AV37+BD37+BL37</f>
        <v>0</v>
      </c>
      <c r="EC37" s="1600" t="e">
        <f>+EB37/EA37</f>
        <v>#DIV/0!</v>
      </c>
      <c r="ED37" s="2024">
        <f>Y37+AG37+AO37+AW37+BE37+BM37</f>
        <v>0</v>
      </c>
      <c r="EE37" s="2024">
        <f>Z37+AH37+AP37+AX37+BF37+BN37</f>
        <v>0</v>
      </c>
      <c r="EF37" s="2024" t="e">
        <f>+EE37/ED37</f>
        <v>#DIV/0!</v>
      </c>
      <c r="EG37" s="606">
        <f t="shared" si="9"/>
        <v>0.15000000000000002</v>
      </c>
      <c r="EH37" s="597">
        <f t="shared" si="10"/>
        <v>0.05</v>
      </c>
      <c r="EI37" s="907">
        <f t="shared" si="11"/>
        <v>0.33333333333333331</v>
      </c>
      <c r="EJ37" s="1587">
        <f>W37+AE37+AM37+AU37+BC37+BK37+BS37+CA37+CI37</f>
        <v>0.498</v>
      </c>
      <c r="EK37" s="1587">
        <f>X37+AF37+AN37+AV37+BD37+BL37+BT37+CB37+CJ37</f>
        <v>0.16600000000000001</v>
      </c>
      <c r="EL37" s="1600">
        <f>+EK37/EJ37</f>
        <v>0.33333333333333337</v>
      </c>
      <c r="EM37" s="1742">
        <f>Y37+AG37+AO37+AW37+BE37+BM37+BU37+CC37+CK37</f>
        <v>0.498</v>
      </c>
      <c r="EN37" s="1742">
        <f>Z37+AH37+AP37+AX37+BF37+BN37+BV37+CD37+CL37</f>
        <v>0.16600000000000001</v>
      </c>
      <c r="EO37" s="2024">
        <f>+EN37/EM37</f>
        <v>0.33333333333333337</v>
      </c>
      <c r="EP37" s="606">
        <f t="shared" si="12"/>
        <v>0.3</v>
      </c>
      <c r="EQ37" s="597">
        <f t="shared" si="13"/>
        <v>0.05</v>
      </c>
      <c r="ER37" s="915">
        <f t="shared" si="14"/>
        <v>0.16666666666666669</v>
      </c>
      <c r="ES37" s="1602">
        <f>+W37+AE37+AM37+AU37+BC37+BK37+BS37+CA37+CI37+CQ37+CY37+DG37</f>
        <v>1</v>
      </c>
      <c r="ET37" s="1602">
        <f>+X37+AF37+AN37+AV37+BD37+BL37+BT37+CB37+CJ37+CR37+CZ37+DH37</f>
        <v>0.16600000000000001</v>
      </c>
      <c r="EU37" s="1604">
        <f>+ET37/ES37</f>
        <v>0.16600000000000001</v>
      </c>
      <c r="EV37" s="2028">
        <f>Y37+AG37+AO37+AW37+BE37+BM37+BU37+CC37+CK37+CS37+DA37+DI37</f>
        <v>1</v>
      </c>
      <c r="EW37" s="2028">
        <f>Z37+AH37+AP37+AX37+BF37+BN37+BV37+CD37+CL37+CT37+DB37+DJ37</f>
        <v>0.16600000000000001</v>
      </c>
      <c r="EX37" s="2024">
        <f>+EW37/EV37</f>
        <v>0.16600000000000001</v>
      </c>
      <c r="EY37" s="90">
        <f t="shared" si="15"/>
        <v>0</v>
      </c>
      <c r="EZ37" s="88"/>
      <c r="FA37" s="88"/>
      <c r="FB37" s="88"/>
      <c r="FC37" s="88"/>
      <c r="FD37" s="88"/>
      <c r="FE37" s="88"/>
      <c r="FF37" s="88"/>
      <c r="FG37" s="88"/>
      <c r="FH37" s="88"/>
      <c r="FI37" s="88"/>
      <c r="FJ37" s="88"/>
      <c r="FK37" s="88"/>
      <c r="FL37" s="88"/>
      <c r="FM37" s="88"/>
      <c r="FN37" s="88"/>
      <c r="FO37" s="88"/>
      <c r="FP37" s="88"/>
      <c r="FQ37" s="88"/>
      <c r="FR37" s="88"/>
      <c r="FS37" s="88"/>
      <c r="FT37" s="88"/>
      <c r="FU37" s="88"/>
      <c r="FV37" s="88"/>
      <c r="FW37" s="88"/>
      <c r="FX37" s="88"/>
      <c r="FY37" s="88"/>
      <c r="FZ37" s="88"/>
      <c r="GA37" s="88"/>
      <c r="GB37" s="88"/>
      <c r="GC37" s="88"/>
      <c r="GD37" s="88"/>
      <c r="GE37" s="88"/>
      <c r="GF37" s="88"/>
      <c r="GG37" s="88"/>
      <c r="GH37" s="88"/>
      <c r="GI37" s="88"/>
      <c r="GJ37" s="88"/>
      <c r="GK37" s="88"/>
      <c r="GL37" s="88"/>
      <c r="GM37" s="88"/>
      <c r="GN37" s="88"/>
      <c r="GO37" s="88"/>
      <c r="GP37" s="88"/>
      <c r="GQ37" s="88"/>
      <c r="GR37" s="88"/>
      <c r="GS37" s="88"/>
      <c r="GT37" s="88"/>
      <c r="GU37" s="88"/>
      <c r="GV37" s="88"/>
      <c r="GW37" s="88"/>
      <c r="GX37" s="88"/>
      <c r="GY37" s="88"/>
      <c r="GZ37" s="88"/>
      <c r="HA37" s="88"/>
      <c r="HB37" s="88"/>
      <c r="HC37" s="88"/>
      <c r="HD37" s="88"/>
      <c r="HE37" s="88"/>
      <c r="HF37" s="88"/>
      <c r="HG37" s="88"/>
      <c r="HH37" s="88"/>
      <c r="HI37" s="88"/>
      <c r="HJ37" s="88"/>
      <c r="HK37" s="88"/>
      <c r="HL37" s="88"/>
      <c r="HM37" s="88"/>
      <c r="HN37" s="88"/>
    </row>
    <row r="38" spans="1:222" s="91" customFormat="1" ht="69.75" customHeight="1" thickBot="1" x14ac:dyDescent="0.3">
      <c r="A38" s="1371"/>
      <c r="B38" s="1372"/>
      <c r="C38" s="1374"/>
      <c r="D38" s="1641"/>
      <c r="E38" s="1383"/>
      <c r="F38" s="1383"/>
      <c r="G38" s="1399"/>
      <c r="H38" s="1404"/>
      <c r="I38" s="1412"/>
      <c r="J38" s="1643"/>
      <c r="K38" s="1636"/>
      <c r="L38" s="1638"/>
      <c r="M38" s="1608"/>
      <c r="N38" s="1608"/>
      <c r="O38" s="1636"/>
      <c r="P38" s="1608"/>
      <c r="Q38" s="1608"/>
      <c r="R38" s="1626"/>
      <c r="S38" s="400" t="s">
        <v>216</v>
      </c>
      <c r="T38" s="527">
        <v>0.7</v>
      </c>
      <c r="U38" s="309">
        <v>0</v>
      </c>
      <c r="V38" s="310"/>
      <c r="W38" s="1609"/>
      <c r="X38" s="1610"/>
      <c r="Y38" s="1598"/>
      <c r="Z38" s="1598"/>
      <c r="AA38" s="334"/>
      <c r="AB38" s="335"/>
      <c r="AC38" s="334">
        <v>0</v>
      </c>
      <c r="AD38" s="336">
        <v>0</v>
      </c>
      <c r="AE38" s="1612"/>
      <c r="AF38" s="1614"/>
      <c r="AG38" s="1598"/>
      <c r="AH38" s="1598"/>
      <c r="AI38" s="337"/>
      <c r="AJ38" s="338"/>
      <c r="AK38" s="334">
        <v>0</v>
      </c>
      <c r="AL38" s="336">
        <v>0</v>
      </c>
      <c r="AM38" s="1580"/>
      <c r="AN38" s="1622"/>
      <c r="AO38" s="1598"/>
      <c r="AP38" s="1598"/>
      <c r="AQ38" s="337"/>
      <c r="AR38" s="338"/>
      <c r="AS38" s="334">
        <v>0</v>
      </c>
      <c r="AT38" s="336">
        <v>0</v>
      </c>
      <c r="AU38" s="1580"/>
      <c r="AV38" s="1622"/>
      <c r="AW38" s="1598"/>
      <c r="AX38" s="1598"/>
      <c r="AY38" s="337"/>
      <c r="AZ38" s="338"/>
      <c r="BA38" s="334">
        <v>0</v>
      </c>
      <c r="BB38" s="336">
        <v>0</v>
      </c>
      <c r="BC38" s="1580"/>
      <c r="BD38" s="1622"/>
      <c r="BE38" s="1598"/>
      <c r="BF38" s="1598"/>
      <c r="BG38" s="339"/>
      <c r="BH38" s="338"/>
      <c r="BI38" s="334">
        <v>0</v>
      </c>
      <c r="BJ38" s="336">
        <v>0</v>
      </c>
      <c r="BK38" s="1580"/>
      <c r="BL38" s="1622"/>
      <c r="BM38" s="1598"/>
      <c r="BN38" s="1598"/>
      <c r="BO38" s="340"/>
      <c r="BP38" s="338"/>
      <c r="BQ38" s="337">
        <v>0.11600000000000001</v>
      </c>
      <c r="BR38" s="952">
        <v>0</v>
      </c>
      <c r="BS38" s="1580"/>
      <c r="BT38" s="1590"/>
      <c r="BU38" s="1598"/>
      <c r="BV38" s="1598"/>
      <c r="BW38" s="621" t="s">
        <v>592</v>
      </c>
      <c r="BX38" s="623" t="s">
        <v>582</v>
      </c>
      <c r="BY38" s="584">
        <v>0.11600000000000001</v>
      </c>
      <c r="BZ38" s="1075">
        <v>0.11600000000000001</v>
      </c>
      <c r="CA38" s="1584"/>
      <c r="CB38" s="1592"/>
      <c r="CC38" s="1598"/>
      <c r="CD38" s="1598"/>
      <c r="CE38" s="621" t="s">
        <v>592</v>
      </c>
      <c r="CF38" s="1048" t="s">
        <v>582</v>
      </c>
      <c r="CG38" s="337">
        <v>0.11600000000000001</v>
      </c>
      <c r="CH38" s="336">
        <v>0</v>
      </c>
      <c r="CI38" s="1594"/>
      <c r="CJ38" s="1596"/>
      <c r="CK38" s="1598"/>
      <c r="CL38" s="1598"/>
      <c r="CM38" s="334"/>
      <c r="CN38" s="338"/>
      <c r="CO38" s="337">
        <v>0.11600000000000001</v>
      </c>
      <c r="CP38" s="336">
        <v>0</v>
      </c>
      <c r="CQ38" s="1594"/>
      <c r="CR38" s="1596"/>
      <c r="CS38" s="1598"/>
      <c r="CT38" s="1598"/>
      <c r="CU38" s="334"/>
      <c r="CV38" s="338"/>
      <c r="CW38" s="337">
        <v>0.11600000000000001</v>
      </c>
      <c r="CX38" s="336">
        <v>0</v>
      </c>
      <c r="CY38" s="1580"/>
      <c r="CZ38" s="1582"/>
      <c r="DA38" s="1598"/>
      <c r="DB38" s="1598"/>
      <c r="DC38" s="751"/>
      <c r="DD38" s="752"/>
      <c r="DE38" s="584">
        <v>0.12</v>
      </c>
      <c r="DF38" s="618">
        <v>0</v>
      </c>
      <c r="DG38" s="1584"/>
      <c r="DH38" s="1586"/>
      <c r="DI38" s="1598"/>
      <c r="DJ38" s="1598"/>
      <c r="DK38" s="1598"/>
      <c r="DL38" s="619"/>
      <c r="DM38" s="169">
        <f t="shared" si="3"/>
        <v>0.7</v>
      </c>
      <c r="DN38" s="169" t="str">
        <f t="shared" si="4"/>
        <v>OK</v>
      </c>
      <c r="DO38" s="601">
        <f t="shared" si="0"/>
        <v>0</v>
      </c>
      <c r="DP38" s="632">
        <f t="shared" si="1"/>
        <v>0</v>
      </c>
      <c r="DQ38" s="613" t="e">
        <f t="shared" si="5"/>
        <v>#DIV/0!</v>
      </c>
      <c r="DR38" s="1588"/>
      <c r="DS38" s="1588"/>
      <c r="DT38" s="1606"/>
      <c r="DU38" s="2026"/>
      <c r="DV38" s="2026"/>
      <c r="DW38" s="2026"/>
      <c r="DX38" s="628">
        <f t="shared" si="6"/>
        <v>0</v>
      </c>
      <c r="DY38" s="629">
        <f t="shared" si="7"/>
        <v>0</v>
      </c>
      <c r="DZ38" s="630" t="e">
        <f t="shared" si="8"/>
        <v>#DIV/0!</v>
      </c>
      <c r="EA38" s="1588"/>
      <c r="EB38" s="1588"/>
      <c r="EC38" s="1606"/>
      <c r="ED38" s="2026"/>
      <c r="EE38" s="2026"/>
      <c r="EF38" s="2026"/>
      <c r="EG38" s="608">
        <f t="shared" si="9"/>
        <v>0.34800000000000003</v>
      </c>
      <c r="EH38" s="602">
        <f t="shared" si="10"/>
        <v>0.11600000000000001</v>
      </c>
      <c r="EI38" s="909">
        <f t="shared" si="11"/>
        <v>0.33333333333333331</v>
      </c>
      <c r="EJ38" s="1599"/>
      <c r="EK38" s="1599"/>
      <c r="EL38" s="1601"/>
      <c r="EM38" s="2027"/>
      <c r="EN38" s="2027"/>
      <c r="EO38" s="2026"/>
      <c r="EP38" s="608">
        <f t="shared" si="12"/>
        <v>0.70000000000000007</v>
      </c>
      <c r="EQ38" s="602">
        <f t="shared" si="13"/>
        <v>0.11600000000000001</v>
      </c>
      <c r="ER38" s="916">
        <f t="shared" si="14"/>
        <v>0.1657142857142857</v>
      </c>
      <c r="ES38" s="1603"/>
      <c r="ET38" s="1603"/>
      <c r="EU38" s="1605"/>
      <c r="EV38" s="2029"/>
      <c r="EW38" s="2029"/>
      <c r="EX38" s="2026"/>
      <c r="EY38" s="90">
        <f t="shared" si="15"/>
        <v>0</v>
      </c>
      <c r="EZ38" s="88"/>
      <c r="FA38" s="88"/>
      <c r="FB38" s="88"/>
      <c r="FC38" s="88"/>
      <c r="FD38" s="88"/>
      <c r="FE38" s="88"/>
      <c r="FF38" s="88"/>
      <c r="FG38" s="88"/>
      <c r="FH38" s="88"/>
      <c r="FI38" s="88"/>
      <c r="FJ38" s="88"/>
      <c r="FK38" s="88"/>
      <c r="FL38" s="88"/>
      <c r="FM38" s="88"/>
      <c r="FN38" s="88"/>
      <c r="FO38" s="88"/>
      <c r="FP38" s="88"/>
      <c r="FQ38" s="88"/>
      <c r="FR38" s="88"/>
      <c r="FS38" s="88"/>
      <c r="FT38" s="88"/>
      <c r="FU38" s="88"/>
      <c r="FV38" s="88"/>
      <c r="FW38" s="88"/>
      <c r="FX38" s="88"/>
      <c r="FY38" s="88"/>
      <c r="FZ38" s="88"/>
      <c r="GA38" s="88"/>
      <c r="GB38" s="88"/>
      <c r="GC38" s="88"/>
      <c r="GD38" s="88"/>
      <c r="GE38" s="88"/>
      <c r="GF38" s="88"/>
      <c r="GG38" s="88"/>
      <c r="GH38" s="88"/>
      <c r="GI38" s="88"/>
      <c r="GJ38" s="88"/>
      <c r="GK38" s="88"/>
      <c r="GL38" s="88"/>
      <c r="GM38" s="88"/>
      <c r="GN38" s="88"/>
      <c r="GO38" s="88"/>
      <c r="GP38" s="88"/>
      <c r="GQ38" s="88"/>
      <c r="GR38" s="88"/>
      <c r="GS38" s="88"/>
      <c r="GT38" s="88"/>
      <c r="GU38" s="88"/>
      <c r="GV38" s="88"/>
      <c r="GW38" s="88"/>
      <c r="GX38" s="88"/>
      <c r="GY38" s="88"/>
      <c r="GZ38" s="88"/>
      <c r="HA38" s="88"/>
      <c r="HB38" s="88"/>
      <c r="HC38" s="88"/>
      <c r="HD38" s="88"/>
      <c r="HE38" s="88"/>
      <c r="HF38" s="88"/>
      <c r="HG38" s="88"/>
      <c r="HH38" s="88"/>
      <c r="HI38" s="88"/>
      <c r="HJ38" s="88"/>
      <c r="HK38" s="88"/>
      <c r="HL38" s="88"/>
      <c r="HM38" s="88"/>
      <c r="HN38" s="88"/>
    </row>
    <row r="39" spans="1:222" ht="54" customHeight="1" x14ac:dyDescent="0.25">
      <c r="A39" s="1371"/>
      <c r="B39" s="1372"/>
      <c r="C39" s="1374"/>
      <c r="D39" s="1533">
        <v>3</v>
      </c>
      <c r="E39" s="1487" t="s">
        <v>163</v>
      </c>
      <c r="F39" s="1487" t="s">
        <v>176</v>
      </c>
      <c r="G39" s="1487" t="s">
        <v>177</v>
      </c>
      <c r="H39" s="1490">
        <v>4000</v>
      </c>
      <c r="I39" s="1493">
        <v>0.2</v>
      </c>
      <c r="J39" s="1478">
        <v>6</v>
      </c>
      <c r="K39" s="1481" t="s">
        <v>183</v>
      </c>
      <c r="L39" s="1484" t="s">
        <v>239</v>
      </c>
      <c r="M39" s="1554" t="s">
        <v>177</v>
      </c>
      <c r="N39" s="1554">
        <v>4000</v>
      </c>
      <c r="O39" s="1557" t="s">
        <v>243</v>
      </c>
      <c r="P39" s="1558">
        <v>0.4</v>
      </c>
      <c r="Q39" s="1558">
        <v>7.0000000000000007E-2</v>
      </c>
      <c r="R39" s="1425">
        <v>45657</v>
      </c>
      <c r="S39" s="401" t="s">
        <v>219</v>
      </c>
      <c r="T39" s="528">
        <v>0.4</v>
      </c>
      <c r="U39" s="314">
        <v>0</v>
      </c>
      <c r="V39" s="315"/>
      <c r="W39" s="1428">
        <f>SUM(U39:U42)</f>
        <v>0</v>
      </c>
      <c r="X39" s="1536">
        <f>SUM(V39:V42)</f>
        <v>0</v>
      </c>
      <c r="Y39" s="1354">
        <f>+(W39*$P$39)+(W43*$P$43)+(W46*$P$46)</f>
        <v>0</v>
      </c>
      <c r="Z39" s="1354">
        <f>+(X39*$P$39)+(X43*$P$43)+(X46*$P$46)</f>
        <v>0</v>
      </c>
      <c r="AA39" s="343"/>
      <c r="AB39" s="344"/>
      <c r="AC39" s="673">
        <v>0</v>
      </c>
      <c r="AD39" s="649">
        <v>0</v>
      </c>
      <c r="AE39" s="1995">
        <f>SUM(AC39:AC42)</f>
        <v>0</v>
      </c>
      <c r="AF39" s="1987">
        <f>SUM(AD39:AD42)</f>
        <v>0</v>
      </c>
      <c r="AG39" s="1354">
        <f>+(AE39*$P$39)+(AE43*$P$43)+(AE46*$P$46)</f>
        <v>0</v>
      </c>
      <c r="AH39" s="1354">
        <f>+(AF39*$P$39)+(AF43*$P$43)+(AF46*$P$46)</f>
        <v>0</v>
      </c>
      <c r="AI39" s="343"/>
      <c r="AJ39" s="361"/>
      <c r="AK39" s="673">
        <v>0</v>
      </c>
      <c r="AL39" s="649">
        <v>0</v>
      </c>
      <c r="AM39" s="1942">
        <f>SUM(AK39:AK42)</f>
        <v>0</v>
      </c>
      <c r="AN39" s="1965">
        <f>SUM(AL39:AL42)</f>
        <v>0</v>
      </c>
      <c r="AO39" s="1354">
        <f>+(AM39*$P$39)+(AM43*$P$43)+(AM46*$P$46)</f>
        <v>0</v>
      </c>
      <c r="AP39" s="1354">
        <f>+(AN39*$P$39)+(AN43*$P$43)+(AN46*$P$46)</f>
        <v>0</v>
      </c>
      <c r="AQ39" s="343"/>
      <c r="AR39" s="344"/>
      <c r="AS39" s="673">
        <v>0</v>
      </c>
      <c r="AT39" s="649">
        <v>0</v>
      </c>
      <c r="AU39" s="1942">
        <f>SUM(AS39:AS42)</f>
        <v>0</v>
      </c>
      <c r="AV39" s="1965">
        <f>SUM(AT39:AT42)</f>
        <v>0</v>
      </c>
      <c r="AW39" s="1354">
        <f>+(AU39*$P$39)+(AU43*$P$43)+(AU46*$P$46)</f>
        <v>0</v>
      </c>
      <c r="AX39" s="1354">
        <f>+(AV39*$P$39)+(AV43*$P$43)+(AV46*$P$46)</f>
        <v>0</v>
      </c>
      <c r="AY39" s="343"/>
      <c r="AZ39" s="344"/>
      <c r="BA39" s="712">
        <v>0</v>
      </c>
      <c r="BB39" s="649">
        <v>0</v>
      </c>
      <c r="BC39" s="1942">
        <f>SUM(BA39:BA42)</f>
        <v>0</v>
      </c>
      <c r="BD39" s="1965">
        <f>SUM(BB39:BB42)</f>
        <v>0</v>
      </c>
      <c r="BE39" s="1354">
        <f>+(BC39*$P$39)+(BC43*$P$43)+(BC46*$P$46)</f>
        <v>0</v>
      </c>
      <c r="BF39" s="1354">
        <f>+(BD39*$P$39)+(BD43*$P$43)+(BD46*$P$46)</f>
        <v>0</v>
      </c>
      <c r="BG39" s="343"/>
      <c r="BH39" s="344"/>
      <c r="BI39" s="712">
        <v>0</v>
      </c>
      <c r="BJ39" s="649">
        <v>0</v>
      </c>
      <c r="BK39" s="1942">
        <f>SUM(BI39:BI42)</f>
        <v>0</v>
      </c>
      <c r="BL39" s="1965">
        <f>SUM(BJ39:BJ42)</f>
        <v>0</v>
      </c>
      <c r="BM39" s="1354">
        <f>+(BK39*$P$39)+(BK43*$P$43)+(BK46*$P$46)</f>
        <v>0</v>
      </c>
      <c r="BN39" s="1354">
        <f>+(BL39*$P$39)+(BL43*$P$43)+(BL46*$P$46)</f>
        <v>0</v>
      </c>
      <c r="BO39" s="343"/>
      <c r="BP39" s="344"/>
      <c r="BQ39" s="673">
        <v>6.6000000000000003E-2</v>
      </c>
      <c r="BR39" s="953">
        <v>6.6000000000000003E-2</v>
      </c>
      <c r="BS39" s="1942">
        <f>SUM(BQ39:BQ42)</f>
        <v>0.16500000000000001</v>
      </c>
      <c r="BT39" s="1972">
        <f>SUM(BR39:BR42)</f>
        <v>0.157</v>
      </c>
      <c r="BU39" s="1354">
        <f>+(BS39*$P$39)+(BS43*$P$43)+(BS46*$P$46)</f>
        <v>0.16520000000000001</v>
      </c>
      <c r="BV39" s="1354">
        <f>+(BT39*$P$39)+(BT43*$P$43)+(BT46*$P$46)</f>
        <v>0.14540000000000003</v>
      </c>
      <c r="BW39" s="973" t="s">
        <v>583</v>
      </c>
      <c r="BX39" s="974" t="s">
        <v>586</v>
      </c>
      <c r="BY39" s="673">
        <v>6.6000000000000003E-2</v>
      </c>
      <c r="BZ39" s="953">
        <v>6.6000000000000003E-2</v>
      </c>
      <c r="CA39" s="1980">
        <f>SUM(BY39:BY42)</f>
        <v>0.16500000000000001</v>
      </c>
      <c r="CB39" s="1986">
        <f>SUM(BZ39:BZ42)</f>
        <v>0.157</v>
      </c>
      <c r="CC39" s="1354">
        <f>+(CA39*$P$39)+(CA43*$P$43)+(CA46*$P$46)</f>
        <v>0.16520000000000001</v>
      </c>
      <c r="CD39" s="1354">
        <f>+(CB39*$P$39)+(CB43*$P$43)+(CB46*$P$46)</f>
        <v>0.16200000000000003</v>
      </c>
      <c r="CE39" s="1022" t="s">
        <v>642</v>
      </c>
      <c r="CF39" s="1049" t="s">
        <v>586</v>
      </c>
      <c r="CG39" s="712">
        <v>6.6000000000000003E-2</v>
      </c>
      <c r="CH39" s="649">
        <v>0</v>
      </c>
      <c r="CI39" s="1942">
        <f>SUM(CG39:CG42)</f>
        <v>0.16500000000000001</v>
      </c>
      <c r="CJ39" s="1965">
        <f>SUM(CH39:CH42)</f>
        <v>0</v>
      </c>
      <c r="CK39" s="1354">
        <f>+(CI39*$P$39)+(CI43*$P$43)+(CI46*$P$46)</f>
        <v>0.16520000000000001</v>
      </c>
      <c r="CL39" s="1354">
        <f>+(CJ39*$P$39)+(CJ43*$P$43)+(CJ46*$P$46)</f>
        <v>0</v>
      </c>
      <c r="CM39" s="343"/>
      <c r="CN39" s="344"/>
      <c r="CO39" s="673">
        <v>6.6000000000000003E-2</v>
      </c>
      <c r="CP39" s="649">
        <v>0</v>
      </c>
      <c r="CQ39" s="1942">
        <f>SUM(CO39:CO42)</f>
        <v>0.16500000000000001</v>
      </c>
      <c r="CR39" s="1965">
        <f>SUM(CP39:CP42)</f>
        <v>0</v>
      </c>
      <c r="CS39" s="1354">
        <f>+(CQ39*$P$39)+(CQ43*$P$43)+(CQ46*$P$46)</f>
        <v>0.16520000000000001</v>
      </c>
      <c r="CT39" s="1354">
        <f>+(CR39*$P$39)+(CR43*$P$43)+(CR46*$P$46)</f>
        <v>0</v>
      </c>
      <c r="CU39" s="756"/>
      <c r="CV39" s="757"/>
      <c r="CW39" s="673">
        <v>6.6000000000000003E-2</v>
      </c>
      <c r="CX39" s="649">
        <v>0</v>
      </c>
      <c r="CY39" s="2000">
        <f>SUM(CW39:CW42)</f>
        <v>0.16500000000000001</v>
      </c>
      <c r="CZ39" s="2001">
        <f>SUM(CX39:CX42)</f>
        <v>0</v>
      </c>
      <c r="DA39" s="1354">
        <f>+(CY39*$P$39)+(CY43*$P$43)+(CY46*$P$46)</f>
        <v>0.16520000000000001</v>
      </c>
      <c r="DB39" s="1354">
        <f>+(CZ39*$P$39)+(CZ43*$P$43)+(CZ46*$P$46)</f>
        <v>0</v>
      </c>
      <c r="DC39" s="756"/>
      <c r="DD39" s="757"/>
      <c r="DE39" s="673">
        <v>7.0000000000000007E-2</v>
      </c>
      <c r="DF39" s="649">
        <v>0</v>
      </c>
      <c r="DG39" s="2000">
        <f>SUM(DE39:DE42)</f>
        <v>0.17500000000000002</v>
      </c>
      <c r="DH39" s="2001">
        <f>SUM(DF39:DF42)</f>
        <v>0</v>
      </c>
      <c r="DI39" s="1354">
        <f>+(DG39*$P$39)+(DG43*$P$43)+(DG46*$P$46)</f>
        <v>0.17400000000000002</v>
      </c>
      <c r="DJ39" s="1354">
        <f>+(DH39*$P$39)+(DH43*$P$43)+(DH46*$P$46)</f>
        <v>0</v>
      </c>
      <c r="DK39" s="1354"/>
      <c r="DL39" s="757"/>
      <c r="DM39" s="169">
        <f t="shared" si="3"/>
        <v>0.4</v>
      </c>
      <c r="DN39" s="169" t="str">
        <f t="shared" si="4"/>
        <v>OK</v>
      </c>
      <c r="DO39" s="596">
        <f t="shared" si="0"/>
        <v>0</v>
      </c>
      <c r="DP39" s="597">
        <f t="shared" si="1"/>
        <v>0</v>
      </c>
      <c r="DQ39" s="823" t="e">
        <f t="shared" si="5"/>
        <v>#DIV/0!</v>
      </c>
      <c r="DR39" s="1362">
        <f>SUM(W39+AE39+AM39)</f>
        <v>0</v>
      </c>
      <c r="DS39" s="1362">
        <f>SUM(X39+AF39+AN39)</f>
        <v>0</v>
      </c>
      <c r="DT39" s="1365" t="e">
        <f>+DS39/DR39</f>
        <v>#DIV/0!</v>
      </c>
      <c r="DU39" s="1368">
        <f>+Y39+AG39+AO39</f>
        <v>0</v>
      </c>
      <c r="DV39" s="1368">
        <f>SUM(Z39+AH39+AP39)</f>
        <v>0</v>
      </c>
      <c r="DW39" s="1368" t="e">
        <f>+DV39/DU39</f>
        <v>#DIV/0!</v>
      </c>
      <c r="DX39" s="596">
        <f t="shared" si="6"/>
        <v>0</v>
      </c>
      <c r="DY39" s="597">
        <f t="shared" si="7"/>
        <v>0</v>
      </c>
      <c r="DZ39" s="823" t="e">
        <f t="shared" si="8"/>
        <v>#DIV/0!</v>
      </c>
      <c r="EA39" s="1362">
        <f>W39+AE39+AM39+AU39+BC39+BK39</f>
        <v>0</v>
      </c>
      <c r="EB39" s="1362">
        <f>X39+AF39+AN39+AV39+BD39+BL39</f>
        <v>0</v>
      </c>
      <c r="EC39" s="1365" t="e">
        <f>+EB39/EA39</f>
        <v>#DIV/0!</v>
      </c>
      <c r="ED39" s="1368">
        <f>Y39+AG39+AO39+AW39+BE39+BM39</f>
        <v>0</v>
      </c>
      <c r="EE39" s="1368">
        <f>Z39+AH39+AP39+AX39+BF39+BN39</f>
        <v>0</v>
      </c>
      <c r="EF39" s="1368" t="e">
        <f>+EE39/ED39</f>
        <v>#DIV/0!</v>
      </c>
      <c r="EG39" s="596">
        <f t="shared" si="9"/>
        <v>0.19800000000000001</v>
      </c>
      <c r="EH39" s="597">
        <f t="shared" si="10"/>
        <v>0.13200000000000001</v>
      </c>
      <c r="EI39" s="911">
        <f t="shared" si="11"/>
        <v>0.66666666666666663</v>
      </c>
      <c r="EJ39" s="1362">
        <f>W39+AE39+AM39+AU39+BC39+BK39+BS39+CA39+CI39</f>
        <v>0.495</v>
      </c>
      <c r="EK39" s="1362">
        <f>X39+AF39+AN39+AV39+BD39+BL39+BT39+CB39+CJ39</f>
        <v>0.314</v>
      </c>
      <c r="EL39" s="1365">
        <f>+EK39/EJ39</f>
        <v>0.63434343434343432</v>
      </c>
      <c r="EM39" s="1368">
        <f>Y39+AG39+AO39+AW39+BE39+BM39+BU39+CC39+CK39</f>
        <v>0.49560000000000004</v>
      </c>
      <c r="EN39" s="1368">
        <f>Z39+AH39+AP39+AX39+BF39+BN39+BV39+CD39+CL39</f>
        <v>0.30740000000000006</v>
      </c>
      <c r="EO39" s="1368">
        <f>+EN39/EM39</f>
        <v>0.62025827280064572</v>
      </c>
      <c r="EP39" s="596">
        <f t="shared" si="12"/>
        <v>0.4</v>
      </c>
      <c r="EQ39" s="597">
        <f t="shared" si="13"/>
        <v>0.13200000000000001</v>
      </c>
      <c r="ER39" s="911">
        <f t="shared" si="14"/>
        <v>0.33</v>
      </c>
      <c r="ES39" s="1362">
        <f>+W39+AE39+AM39+AU39+BC39+BK39+BS39+CA39+CI39+CQ39+CY39+DG39</f>
        <v>1</v>
      </c>
      <c r="ET39" s="1362">
        <f>+X39+AF39+AN39+AV39+BD39+BL39+BT39+CB39+CJ39+CR39+CZ39+DH39</f>
        <v>0.314</v>
      </c>
      <c r="EU39" s="1365">
        <f>+ET39/ES39</f>
        <v>0.314</v>
      </c>
      <c r="EV39" s="1368">
        <f>Y39+AG39+AO39+AW39+BE39+BM39+BU39+CC39+CK39+CS39+DA39+DI39</f>
        <v>1</v>
      </c>
      <c r="EW39" s="1368">
        <f>Z39+AH39+AP39+AX39+BF39+BN39+BV39+CD39+CL39+CT39+DB39+DJ39</f>
        <v>0.30740000000000006</v>
      </c>
      <c r="EX39" s="1368">
        <f>+EW39/EV39</f>
        <v>0.30740000000000006</v>
      </c>
    </row>
    <row r="40" spans="1:222" ht="38.25" customHeight="1" x14ac:dyDescent="0.25">
      <c r="A40" s="1371"/>
      <c r="B40" s="1372"/>
      <c r="C40" s="1374"/>
      <c r="D40" s="1534"/>
      <c r="E40" s="1488"/>
      <c r="F40" s="1488"/>
      <c r="G40" s="1488"/>
      <c r="H40" s="1491"/>
      <c r="I40" s="1494"/>
      <c r="J40" s="1479"/>
      <c r="K40" s="1482"/>
      <c r="L40" s="1485"/>
      <c r="M40" s="1555"/>
      <c r="N40" s="1555"/>
      <c r="O40" s="1429"/>
      <c r="P40" s="1559"/>
      <c r="Q40" s="1559"/>
      <c r="R40" s="1426"/>
      <c r="S40" s="316" t="s">
        <v>224</v>
      </c>
      <c r="T40" s="529">
        <v>0.4</v>
      </c>
      <c r="U40" s="317">
        <v>0</v>
      </c>
      <c r="V40" s="318"/>
      <c r="W40" s="1429"/>
      <c r="X40" s="1537"/>
      <c r="Y40" s="1355"/>
      <c r="Z40" s="1355"/>
      <c r="AA40" s="345"/>
      <c r="AB40" s="346"/>
      <c r="AC40" s="674">
        <v>0</v>
      </c>
      <c r="AD40" s="650">
        <v>0</v>
      </c>
      <c r="AE40" s="1996"/>
      <c r="AF40" s="1988"/>
      <c r="AG40" s="1355"/>
      <c r="AH40" s="1355"/>
      <c r="AI40" s="345"/>
      <c r="AJ40" s="362"/>
      <c r="AK40" s="674">
        <v>0</v>
      </c>
      <c r="AL40" s="650">
        <v>0</v>
      </c>
      <c r="AM40" s="1943"/>
      <c r="AN40" s="1966"/>
      <c r="AO40" s="1355"/>
      <c r="AP40" s="1355"/>
      <c r="AQ40" s="345"/>
      <c r="AR40" s="346"/>
      <c r="AS40" s="674">
        <v>0</v>
      </c>
      <c r="AT40" s="650">
        <v>0</v>
      </c>
      <c r="AU40" s="1943"/>
      <c r="AV40" s="1966"/>
      <c r="AW40" s="1355"/>
      <c r="AX40" s="1355"/>
      <c r="AY40" s="345"/>
      <c r="AZ40" s="346"/>
      <c r="BA40" s="713">
        <v>0</v>
      </c>
      <c r="BB40" s="650">
        <v>0</v>
      </c>
      <c r="BC40" s="1943"/>
      <c r="BD40" s="1966"/>
      <c r="BE40" s="1355"/>
      <c r="BF40" s="1355"/>
      <c r="BG40" s="345"/>
      <c r="BH40" s="346"/>
      <c r="BI40" s="713">
        <v>0</v>
      </c>
      <c r="BJ40" s="650">
        <v>0</v>
      </c>
      <c r="BK40" s="1943"/>
      <c r="BL40" s="1966"/>
      <c r="BM40" s="1355"/>
      <c r="BN40" s="1355"/>
      <c r="BO40" s="345"/>
      <c r="BP40" s="346"/>
      <c r="BQ40" s="674">
        <v>6.6000000000000003E-2</v>
      </c>
      <c r="BR40" s="954">
        <v>6.6000000000000003E-2</v>
      </c>
      <c r="BS40" s="1943"/>
      <c r="BT40" s="1973"/>
      <c r="BU40" s="1355"/>
      <c r="BV40" s="1355"/>
      <c r="BW40" s="1079" t="s">
        <v>584</v>
      </c>
      <c r="BX40" s="974" t="s">
        <v>586</v>
      </c>
      <c r="BY40" s="674">
        <v>6.6000000000000003E-2</v>
      </c>
      <c r="BZ40" s="954">
        <v>6.6000000000000003E-2</v>
      </c>
      <c r="CA40" s="1943"/>
      <c r="CB40" s="1973"/>
      <c r="CC40" s="1355"/>
      <c r="CD40" s="1355"/>
      <c r="CE40" s="1023" t="s">
        <v>667</v>
      </c>
      <c r="CF40" s="1049" t="s">
        <v>586</v>
      </c>
      <c r="CG40" s="713">
        <v>6.6000000000000003E-2</v>
      </c>
      <c r="CH40" s="650">
        <v>0</v>
      </c>
      <c r="CI40" s="1943"/>
      <c r="CJ40" s="1966"/>
      <c r="CK40" s="1355"/>
      <c r="CL40" s="1355"/>
      <c r="CM40" s="345"/>
      <c r="CN40" s="346"/>
      <c r="CO40" s="674">
        <v>6.6000000000000003E-2</v>
      </c>
      <c r="CP40" s="650">
        <v>0</v>
      </c>
      <c r="CQ40" s="1943"/>
      <c r="CR40" s="1966"/>
      <c r="CS40" s="1355"/>
      <c r="CT40" s="1355"/>
      <c r="CU40" s="758"/>
      <c r="CV40" s="346"/>
      <c r="CW40" s="674">
        <v>6.6000000000000003E-2</v>
      </c>
      <c r="CX40" s="650">
        <v>0</v>
      </c>
      <c r="CY40" s="1943"/>
      <c r="CZ40" s="1966"/>
      <c r="DA40" s="1355"/>
      <c r="DB40" s="1355"/>
      <c r="DC40" s="758"/>
      <c r="DD40" s="346"/>
      <c r="DE40" s="674">
        <v>7.0000000000000007E-2</v>
      </c>
      <c r="DF40" s="650">
        <v>0</v>
      </c>
      <c r="DG40" s="1943"/>
      <c r="DH40" s="1966"/>
      <c r="DI40" s="1355"/>
      <c r="DJ40" s="1355"/>
      <c r="DK40" s="1355"/>
      <c r="DL40" s="346"/>
      <c r="DM40" s="169">
        <f t="shared" si="3"/>
        <v>0.4</v>
      </c>
      <c r="DN40" s="169" t="str">
        <f t="shared" si="4"/>
        <v>OK</v>
      </c>
      <c r="DO40" s="599">
        <f t="shared" si="0"/>
        <v>0</v>
      </c>
      <c r="DP40" s="595">
        <f t="shared" si="1"/>
        <v>0</v>
      </c>
      <c r="DQ40" s="766" t="e">
        <f t="shared" si="5"/>
        <v>#DIV/0!</v>
      </c>
      <c r="DR40" s="1363"/>
      <c r="DS40" s="1363"/>
      <c r="DT40" s="1366"/>
      <c r="DU40" s="1369"/>
      <c r="DV40" s="1369"/>
      <c r="DW40" s="1369"/>
      <c r="DX40" s="599">
        <f t="shared" si="6"/>
        <v>0</v>
      </c>
      <c r="DY40" s="595">
        <f t="shared" si="7"/>
        <v>0</v>
      </c>
      <c r="DZ40" s="766" t="e">
        <f t="shared" si="8"/>
        <v>#DIV/0!</v>
      </c>
      <c r="EA40" s="1363"/>
      <c r="EB40" s="1363"/>
      <c r="EC40" s="1366"/>
      <c r="ED40" s="1369"/>
      <c r="EE40" s="1369"/>
      <c r="EF40" s="1369"/>
      <c r="EG40" s="599">
        <f t="shared" si="9"/>
        <v>0.19800000000000001</v>
      </c>
      <c r="EH40" s="595">
        <f t="shared" si="10"/>
        <v>0.13200000000000001</v>
      </c>
      <c r="EI40" s="912">
        <f t="shared" si="11"/>
        <v>0.66666666666666663</v>
      </c>
      <c r="EJ40" s="1363"/>
      <c r="EK40" s="1363"/>
      <c r="EL40" s="1366"/>
      <c r="EM40" s="1369"/>
      <c r="EN40" s="1369"/>
      <c r="EO40" s="1369"/>
      <c r="EP40" s="599">
        <f t="shared" si="12"/>
        <v>0.4</v>
      </c>
      <c r="EQ40" s="595">
        <f t="shared" si="13"/>
        <v>0.13200000000000001</v>
      </c>
      <c r="ER40" s="912">
        <f t="shared" si="14"/>
        <v>0.33</v>
      </c>
      <c r="ES40" s="1363"/>
      <c r="ET40" s="1363"/>
      <c r="EU40" s="1366"/>
      <c r="EV40" s="1369"/>
      <c r="EW40" s="1369"/>
      <c r="EX40" s="1369"/>
    </row>
    <row r="41" spans="1:222" ht="100.5" customHeight="1" x14ac:dyDescent="0.25">
      <c r="A41" s="1371"/>
      <c r="B41" s="1372"/>
      <c r="C41" s="1374"/>
      <c r="D41" s="1534"/>
      <c r="E41" s="1488"/>
      <c r="F41" s="1488"/>
      <c r="G41" s="1488"/>
      <c r="H41" s="1491"/>
      <c r="I41" s="1494"/>
      <c r="J41" s="1479"/>
      <c r="K41" s="1482"/>
      <c r="L41" s="1485"/>
      <c r="M41" s="1555"/>
      <c r="N41" s="1555"/>
      <c r="O41" s="1429"/>
      <c r="P41" s="1559"/>
      <c r="Q41" s="1559"/>
      <c r="R41" s="1426"/>
      <c r="S41" s="316" t="s">
        <v>223</v>
      </c>
      <c r="T41" s="529">
        <v>0.05</v>
      </c>
      <c r="U41" s="317">
        <v>0</v>
      </c>
      <c r="V41" s="318"/>
      <c r="W41" s="1429"/>
      <c r="X41" s="1537"/>
      <c r="Y41" s="1355"/>
      <c r="Z41" s="1355"/>
      <c r="AA41" s="345"/>
      <c r="AB41" s="346"/>
      <c r="AC41" s="674">
        <v>0</v>
      </c>
      <c r="AD41" s="650">
        <v>0</v>
      </c>
      <c r="AE41" s="1996"/>
      <c r="AF41" s="1988"/>
      <c r="AG41" s="1355"/>
      <c r="AH41" s="1355"/>
      <c r="AI41" s="345"/>
      <c r="AJ41" s="362"/>
      <c r="AK41" s="674">
        <v>0</v>
      </c>
      <c r="AL41" s="650">
        <v>0</v>
      </c>
      <c r="AM41" s="1943"/>
      <c r="AN41" s="1966"/>
      <c r="AO41" s="1355"/>
      <c r="AP41" s="1355"/>
      <c r="AQ41" s="345"/>
      <c r="AR41" s="346"/>
      <c r="AS41" s="674">
        <v>0</v>
      </c>
      <c r="AT41" s="650">
        <v>0</v>
      </c>
      <c r="AU41" s="1943"/>
      <c r="AV41" s="1966"/>
      <c r="AW41" s="1355"/>
      <c r="AX41" s="1355"/>
      <c r="AY41" s="345"/>
      <c r="AZ41" s="346"/>
      <c r="BA41" s="713">
        <v>0</v>
      </c>
      <c r="BB41" s="650">
        <v>0</v>
      </c>
      <c r="BC41" s="1943"/>
      <c r="BD41" s="1966"/>
      <c r="BE41" s="1355"/>
      <c r="BF41" s="1355"/>
      <c r="BG41" s="345"/>
      <c r="BH41" s="346"/>
      <c r="BI41" s="713">
        <v>0</v>
      </c>
      <c r="BJ41" s="650">
        <v>0</v>
      </c>
      <c r="BK41" s="1943"/>
      <c r="BL41" s="1966"/>
      <c r="BM41" s="1355"/>
      <c r="BN41" s="1355"/>
      <c r="BO41" s="345"/>
      <c r="BP41" s="346"/>
      <c r="BQ41" s="674">
        <v>8.0000000000000002E-3</v>
      </c>
      <c r="BR41" s="954">
        <v>0</v>
      </c>
      <c r="BS41" s="1943"/>
      <c r="BT41" s="1973"/>
      <c r="BU41" s="1355"/>
      <c r="BV41" s="1355"/>
      <c r="BW41" s="1079" t="s">
        <v>592</v>
      </c>
      <c r="BX41" s="975" t="s">
        <v>582</v>
      </c>
      <c r="BY41" s="674">
        <v>8.0000000000000002E-3</v>
      </c>
      <c r="BZ41" s="954">
        <v>0</v>
      </c>
      <c r="CA41" s="1943"/>
      <c r="CB41" s="1973"/>
      <c r="CC41" s="1355"/>
      <c r="CD41" s="1355"/>
      <c r="CE41" s="1023" t="s">
        <v>592</v>
      </c>
      <c r="CF41" s="1050" t="s">
        <v>582</v>
      </c>
      <c r="CG41" s="713">
        <v>8.0000000000000002E-3</v>
      </c>
      <c r="CH41" s="650">
        <v>0</v>
      </c>
      <c r="CI41" s="1943"/>
      <c r="CJ41" s="1966"/>
      <c r="CK41" s="1355"/>
      <c r="CL41" s="1355"/>
      <c r="CM41" s="345"/>
      <c r="CN41" s="346"/>
      <c r="CO41" s="674">
        <v>8.0000000000000002E-3</v>
      </c>
      <c r="CP41" s="650">
        <v>0</v>
      </c>
      <c r="CQ41" s="1943"/>
      <c r="CR41" s="1966"/>
      <c r="CS41" s="1355"/>
      <c r="CT41" s="1355"/>
      <c r="CU41" s="758"/>
      <c r="CV41" s="346"/>
      <c r="CW41" s="674">
        <v>8.0000000000000002E-3</v>
      </c>
      <c r="CX41" s="650">
        <v>0</v>
      </c>
      <c r="CY41" s="1943"/>
      <c r="CZ41" s="1966"/>
      <c r="DA41" s="1355"/>
      <c r="DB41" s="1355"/>
      <c r="DC41" s="758"/>
      <c r="DD41" s="346"/>
      <c r="DE41" s="674">
        <v>0.01</v>
      </c>
      <c r="DF41" s="650">
        <v>0</v>
      </c>
      <c r="DG41" s="1943"/>
      <c r="DH41" s="1966"/>
      <c r="DI41" s="1355"/>
      <c r="DJ41" s="1355"/>
      <c r="DK41" s="1355"/>
      <c r="DL41" s="346"/>
      <c r="DM41" s="169">
        <f t="shared" si="3"/>
        <v>0.05</v>
      </c>
      <c r="DN41" s="169" t="str">
        <f t="shared" si="4"/>
        <v>OK</v>
      </c>
      <c r="DO41" s="599">
        <f t="shared" si="0"/>
        <v>0</v>
      </c>
      <c r="DP41" s="595">
        <f t="shared" si="1"/>
        <v>0</v>
      </c>
      <c r="DQ41" s="766" t="e">
        <f t="shared" si="5"/>
        <v>#DIV/0!</v>
      </c>
      <c r="DR41" s="1363"/>
      <c r="DS41" s="1363"/>
      <c r="DT41" s="1366"/>
      <c r="DU41" s="1369"/>
      <c r="DV41" s="1369"/>
      <c r="DW41" s="1369"/>
      <c r="DX41" s="599">
        <f t="shared" si="6"/>
        <v>0</v>
      </c>
      <c r="DY41" s="595">
        <f t="shared" si="7"/>
        <v>0</v>
      </c>
      <c r="DZ41" s="766" t="e">
        <f t="shared" si="8"/>
        <v>#DIV/0!</v>
      </c>
      <c r="EA41" s="1363"/>
      <c r="EB41" s="1363"/>
      <c r="EC41" s="1366"/>
      <c r="ED41" s="1369"/>
      <c r="EE41" s="1369"/>
      <c r="EF41" s="1369"/>
      <c r="EG41" s="599">
        <f t="shared" si="9"/>
        <v>2.4E-2</v>
      </c>
      <c r="EH41" s="595">
        <f t="shared" si="10"/>
        <v>0</v>
      </c>
      <c r="EI41" s="912">
        <f t="shared" si="11"/>
        <v>0</v>
      </c>
      <c r="EJ41" s="1363"/>
      <c r="EK41" s="1363"/>
      <c r="EL41" s="1366"/>
      <c r="EM41" s="1369"/>
      <c r="EN41" s="1369"/>
      <c r="EO41" s="1369"/>
      <c r="EP41" s="599">
        <f t="shared" si="12"/>
        <v>0.05</v>
      </c>
      <c r="EQ41" s="595">
        <f t="shared" si="13"/>
        <v>0</v>
      </c>
      <c r="ER41" s="912">
        <f t="shared" si="14"/>
        <v>0</v>
      </c>
      <c r="ES41" s="1363"/>
      <c r="ET41" s="1363"/>
      <c r="EU41" s="1366"/>
      <c r="EV41" s="1369"/>
      <c r="EW41" s="1369"/>
      <c r="EX41" s="1369"/>
    </row>
    <row r="42" spans="1:222" ht="38.25" customHeight="1" thickBot="1" x14ac:dyDescent="0.3">
      <c r="A42" s="1371"/>
      <c r="B42" s="1372"/>
      <c r="C42" s="1374"/>
      <c r="D42" s="1534"/>
      <c r="E42" s="1488"/>
      <c r="F42" s="1488"/>
      <c r="G42" s="1488"/>
      <c r="H42" s="1491"/>
      <c r="I42" s="1494"/>
      <c r="J42" s="1480"/>
      <c r="K42" s="1483"/>
      <c r="L42" s="1486"/>
      <c r="M42" s="1556"/>
      <c r="N42" s="1556"/>
      <c r="O42" s="1430"/>
      <c r="P42" s="1560"/>
      <c r="Q42" s="1560"/>
      <c r="R42" s="1427"/>
      <c r="S42" s="319" t="s">
        <v>221</v>
      </c>
      <c r="T42" s="530">
        <v>0.15</v>
      </c>
      <c r="U42" s="320">
        <v>0</v>
      </c>
      <c r="V42" s="321"/>
      <c r="W42" s="1430"/>
      <c r="X42" s="1538"/>
      <c r="Y42" s="1355"/>
      <c r="Z42" s="1355"/>
      <c r="AA42" s="347"/>
      <c r="AB42" s="348"/>
      <c r="AC42" s="675">
        <v>0</v>
      </c>
      <c r="AD42" s="651">
        <v>0</v>
      </c>
      <c r="AE42" s="1997"/>
      <c r="AF42" s="1989"/>
      <c r="AG42" s="1355"/>
      <c r="AH42" s="1355"/>
      <c r="AI42" s="347"/>
      <c r="AJ42" s="363"/>
      <c r="AK42" s="675">
        <v>0</v>
      </c>
      <c r="AL42" s="651">
        <v>0</v>
      </c>
      <c r="AM42" s="1944"/>
      <c r="AN42" s="1967"/>
      <c r="AO42" s="1355"/>
      <c r="AP42" s="1355"/>
      <c r="AQ42" s="347"/>
      <c r="AR42" s="348"/>
      <c r="AS42" s="675">
        <v>0</v>
      </c>
      <c r="AT42" s="651">
        <v>0</v>
      </c>
      <c r="AU42" s="1944"/>
      <c r="AV42" s="1967"/>
      <c r="AW42" s="1355"/>
      <c r="AX42" s="1355"/>
      <c r="AY42" s="347"/>
      <c r="AZ42" s="348"/>
      <c r="BA42" s="714">
        <v>0</v>
      </c>
      <c r="BB42" s="651">
        <v>0</v>
      </c>
      <c r="BC42" s="1944"/>
      <c r="BD42" s="1967"/>
      <c r="BE42" s="1355"/>
      <c r="BF42" s="1355"/>
      <c r="BG42" s="375"/>
      <c r="BH42" s="376"/>
      <c r="BI42" s="723">
        <v>0</v>
      </c>
      <c r="BJ42" s="727">
        <v>0</v>
      </c>
      <c r="BK42" s="1944"/>
      <c r="BL42" s="1967"/>
      <c r="BM42" s="1355"/>
      <c r="BN42" s="1355"/>
      <c r="BO42" s="347"/>
      <c r="BP42" s="348"/>
      <c r="BQ42" s="675">
        <v>2.5000000000000001E-2</v>
      </c>
      <c r="BR42" s="955">
        <v>2.5000000000000001E-2</v>
      </c>
      <c r="BS42" s="1944"/>
      <c r="BT42" s="1974"/>
      <c r="BU42" s="1355"/>
      <c r="BV42" s="1355"/>
      <c r="BW42" s="1080" t="s">
        <v>585</v>
      </c>
      <c r="BX42" s="974" t="s">
        <v>586</v>
      </c>
      <c r="BY42" s="675">
        <v>2.5000000000000001E-2</v>
      </c>
      <c r="BZ42" s="955">
        <v>2.5000000000000001E-2</v>
      </c>
      <c r="CA42" s="1944"/>
      <c r="CB42" s="1974"/>
      <c r="CC42" s="1355"/>
      <c r="CD42" s="1355"/>
      <c r="CE42" s="1024" t="s">
        <v>585</v>
      </c>
      <c r="CF42" s="1049" t="s">
        <v>586</v>
      </c>
      <c r="CG42" s="714">
        <v>2.5000000000000001E-2</v>
      </c>
      <c r="CH42" s="651">
        <v>0</v>
      </c>
      <c r="CI42" s="1944"/>
      <c r="CJ42" s="1967"/>
      <c r="CK42" s="1355"/>
      <c r="CL42" s="1355"/>
      <c r="CM42" s="347"/>
      <c r="CN42" s="348"/>
      <c r="CO42" s="675">
        <v>2.5000000000000001E-2</v>
      </c>
      <c r="CP42" s="651">
        <v>0</v>
      </c>
      <c r="CQ42" s="1944"/>
      <c r="CR42" s="1967"/>
      <c r="CS42" s="1355"/>
      <c r="CT42" s="1355"/>
      <c r="CU42" s="759"/>
      <c r="CV42" s="348"/>
      <c r="CW42" s="675">
        <v>2.5000000000000001E-2</v>
      </c>
      <c r="CX42" s="651">
        <v>0</v>
      </c>
      <c r="CY42" s="1944"/>
      <c r="CZ42" s="1967"/>
      <c r="DA42" s="1355"/>
      <c r="DB42" s="1355"/>
      <c r="DC42" s="759"/>
      <c r="DD42" s="348"/>
      <c r="DE42" s="675">
        <v>2.5000000000000001E-2</v>
      </c>
      <c r="DF42" s="651">
        <v>0</v>
      </c>
      <c r="DG42" s="1944"/>
      <c r="DH42" s="1967"/>
      <c r="DI42" s="1355"/>
      <c r="DJ42" s="1355"/>
      <c r="DK42" s="1355"/>
      <c r="DL42" s="348"/>
      <c r="DM42" s="169">
        <f t="shared" si="3"/>
        <v>0.15</v>
      </c>
      <c r="DN42" s="169" t="str">
        <f t="shared" si="4"/>
        <v>OK</v>
      </c>
      <c r="DO42" s="601">
        <f t="shared" si="0"/>
        <v>0</v>
      </c>
      <c r="DP42" s="602">
        <f t="shared" si="1"/>
        <v>0</v>
      </c>
      <c r="DQ42" s="824" t="e">
        <f t="shared" si="5"/>
        <v>#DIV/0!</v>
      </c>
      <c r="DR42" s="1364"/>
      <c r="DS42" s="1364"/>
      <c r="DT42" s="1367"/>
      <c r="DU42" s="1369"/>
      <c r="DV42" s="1369"/>
      <c r="DW42" s="1369"/>
      <c r="DX42" s="601">
        <f t="shared" si="6"/>
        <v>0</v>
      </c>
      <c r="DY42" s="602">
        <f t="shared" si="7"/>
        <v>0</v>
      </c>
      <c r="DZ42" s="824" t="e">
        <f t="shared" si="8"/>
        <v>#DIV/0!</v>
      </c>
      <c r="EA42" s="1364"/>
      <c r="EB42" s="1364"/>
      <c r="EC42" s="1367"/>
      <c r="ED42" s="1369"/>
      <c r="EE42" s="1369"/>
      <c r="EF42" s="1369"/>
      <c r="EG42" s="601">
        <f t="shared" si="9"/>
        <v>7.5000000000000011E-2</v>
      </c>
      <c r="EH42" s="602">
        <f t="shared" si="10"/>
        <v>0.05</v>
      </c>
      <c r="EI42" s="913">
        <f t="shared" si="11"/>
        <v>0.66666666666666663</v>
      </c>
      <c r="EJ42" s="1364"/>
      <c r="EK42" s="1364"/>
      <c r="EL42" s="1367"/>
      <c r="EM42" s="1369"/>
      <c r="EN42" s="1369"/>
      <c r="EO42" s="1369"/>
      <c r="EP42" s="601">
        <f t="shared" si="12"/>
        <v>0.15</v>
      </c>
      <c r="EQ42" s="602">
        <f t="shared" si="13"/>
        <v>0.05</v>
      </c>
      <c r="ER42" s="913">
        <f t="shared" si="14"/>
        <v>0.33333333333333337</v>
      </c>
      <c r="ES42" s="1364"/>
      <c r="ET42" s="1364"/>
      <c r="EU42" s="1367"/>
      <c r="EV42" s="1369"/>
      <c r="EW42" s="1369"/>
      <c r="EX42" s="1369"/>
    </row>
    <row r="43" spans="1:222" ht="52.5" customHeight="1" x14ac:dyDescent="0.25">
      <c r="A43" s="1371"/>
      <c r="B43" s="1372"/>
      <c r="C43" s="1374"/>
      <c r="D43" s="1534"/>
      <c r="E43" s="1488"/>
      <c r="F43" s="1488"/>
      <c r="G43" s="1488"/>
      <c r="H43" s="1491"/>
      <c r="I43" s="1494"/>
      <c r="J43" s="1539">
        <v>7</v>
      </c>
      <c r="K43" s="1541" t="s">
        <v>241</v>
      </c>
      <c r="L43" s="1543" t="s">
        <v>239</v>
      </c>
      <c r="M43" s="1545" t="s">
        <v>178</v>
      </c>
      <c r="N43" s="1547">
        <v>1</v>
      </c>
      <c r="O43" s="1548" t="s">
        <v>243</v>
      </c>
      <c r="P43" s="1551">
        <v>0.4</v>
      </c>
      <c r="Q43" s="1551">
        <v>7.0000000000000007E-2</v>
      </c>
      <c r="R43" s="1520">
        <v>45657</v>
      </c>
      <c r="S43" s="402" t="s">
        <v>222</v>
      </c>
      <c r="T43" s="531">
        <v>0.55000000000000004</v>
      </c>
      <c r="U43" s="322">
        <v>0</v>
      </c>
      <c r="V43" s="323"/>
      <c r="W43" s="1553">
        <f>SUM(U43:U45)</f>
        <v>0</v>
      </c>
      <c r="X43" s="1466">
        <f>SUM(V43:V45)</f>
        <v>0</v>
      </c>
      <c r="Y43" s="1355"/>
      <c r="Z43" s="1355"/>
      <c r="AA43" s="349"/>
      <c r="AB43" s="350"/>
      <c r="AC43" s="676">
        <v>0</v>
      </c>
      <c r="AD43" s="652">
        <v>0</v>
      </c>
      <c r="AE43" s="1958">
        <f>SUM(AC43:AC45)</f>
        <v>0</v>
      </c>
      <c r="AF43" s="1990">
        <f>SUM(AD43:AD45)</f>
        <v>0</v>
      </c>
      <c r="AG43" s="1355"/>
      <c r="AH43" s="1355"/>
      <c r="AI43" s="349"/>
      <c r="AJ43" s="364"/>
      <c r="AK43" s="676">
        <v>0</v>
      </c>
      <c r="AL43" s="652">
        <v>0</v>
      </c>
      <c r="AM43" s="1945">
        <f>SUM(AK43:AK45)</f>
        <v>0</v>
      </c>
      <c r="AN43" s="1573">
        <f>SUM(AL43:AL45)</f>
        <v>0</v>
      </c>
      <c r="AO43" s="1355"/>
      <c r="AP43" s="1355"/>
      <c r="AQ43" s="349"/>
      <c r="AR43" s="350"/>
      <c r="AS43" s="676">
        <v>0</v>
      </c>
      <c r="AT43" s="652">
        <v>0</v>
      </c>
      <c r="AU43" s="1945">
        <f>SUM(AS43:AS45)</f>
        <v>0</v>
      </c>
      <c r="AV43" s="1573">
        <f>SUM(AT43:AT45)</f>
        <v>0</v>
      </c>
      <c r="AW43" s="1355"/>
      <c r="AX43" s="1355"/>
      <c r="AY43" s="349"/>
      <c r="AZ43" s="350"/>
      <c r="BA43" s="715">
        <v>0</v>
      </c>
      <c r="BB43" s="652">
        <v>0</v>
      </c>
      <c r="BC43" s="1945">
        <f>SUM(BA43:BA45)</f>
        <v>0</v>
      </c>
      <c r="BD43" s="1573">
        <f>SUM(BB43:BB45)</f>
        <v>0</v>
      </c>
      <c r="BE43" s="1355"/>
      <c r="BF43" s="1355"/>
      <c r="BG43" s="349"/>
      <c r="BH43" s="350"/>
      <c r="BI43" s="715">
        <v>0</v>
      </c>
      <c r="BJ43" s="652">
        <v>0</v>
      </c>
      <c r="BK43" s="1945">
        <f>SUM(BI43:BI45)</f>
        <v>0</v>
      </c>
      <c r="BL43" s="1573">
        <f>SUM(BJ43:BJ45)</f>
        <v>0</v>
      </c>
      <c r="BM43" s="1355"/>
      <c r="BN43" s="1355"/>
      <c r="BO43" s="349"/>
      <c r="BP43" s="350"/>
      <c r="BQ43" s="676">
        <v>9.0999999999999998E-2</v>
      </c>
      <c r="BR43" s="956">
        <v>9.0999999999999998E-2</v>
      </c>
      <c r="BS43" s="1945">
        <f>SUM(BQ43:BQ45)</f>
        <v>0.16500000000000001</v>
      </c>
      <c r="BT43" s="1975">
        <f>SUM(BR43:BR45)</f>
        <v>0.16500000000000001</v>
      </c>
      <c r="BU43" s="1355"/>
      <c r="BV43" s="1355"/>
      <c r="BW43" s="1081" t="s">
        <v>587</v>
      </c>
      <c r="BX43" s="980" t="s">
        <v>586</v>
      </c>
      <c r="BY43" s="676">
        <v>9.0999999999999998E-2</v>
      </c>
      <c r="BZ43" s="956">
        <v>9.0999999999999998E-2</v>
      </c>
      <c r="CA43" s="1945">
        <f>SUM(BY43:BY45)</f>
        <v>0.16500000000000001</v>
      </c>
      <c r="CB43" s="1975">
        <f>SUM(BZ43:BZ45)</f>
        <v>0.16500000000000001</v>
      </c>
      <c r="CC43" s="1355"/>
      <c r="CD43" s="1355"/>
      <c r="CE43" s="1025" t="s">
        <v>643</v>
      </c>
      <c r="CF43" s="1051" t="s">
        <v>586</v>
      </c>
      <c r="CG43" s="715">
        <v>9.0999999999999998E-2</v>
      </c>
      <c r="CH43" s="652">
        <v>0</v>
      </c>
      <c r="CI43" s="1945">
        <f>SUM(CG43:CG45)</f>
        <v>0.16500000000000001</v>
      </c>
      <c r="CJ43" s="1573">
        <f>SUM(CH43:CH45)</f>
        <v>0</v>
      </c>
      <c r="CK43" s="1355"/>
      <c r="CL43" s="1355"/>
      <c r="CM43" s="349"/>
      <c r="CN43" s="350"/>
      <c r="CO43" s="676">
        <v>9.0999999999999998E-2</v>
      </c>
      <c r="CP43" s="652">
        <v>0</v>
      </c>
      <c r="CQ43" s="1945">
        <f>SUM(CO43:CO45)</f>
        <v>0.16500000000000001</v>
      </c>
      <c r="CR43" s="1573">
        <f>SUM(CP43:CP45)</f>
        <v>0</v>
      </c>
      <c r="CS43" s="1355"/>
      <c r="CT43" s="1355"/>
      <c r="CU43" s="760"/>
      <c r="CV43" s="350"/>
      <c r="CW43" s="676">
        <v>9.0999999999999998E-2</v>
      </c>
      <c r="CX43" s="652">
        <v>0</v>
      </c>
      <c r="CY43" s="1945">
        <f>SUM(CW43:CW45)</f>
        <v>0.16500000000000001</v>
      </c>
      <c r="CZ43" s="1573">
        <f>SUM(CX43:CX45)</f>
        <v>0</v>
      </c>
      <c r="DA43" s="1355"/>
      <c r="DB43" s="1355"/>
      <c r="DC43" s="760"/>
      <c r="DD43" s="350"/>
      <c r="DE43" s="676">
        <v>9.5000000000000001E-2</v>
      </c>
      <c r="DF43" s="652">
        <v>0</v>
      </c>
      <c r="DG43" s="1945">
        <f>SUM(DE43:DE45)</f>
        <v>0.17500000000000002</v>
      </c>
      <c r="DH43" s="1573">
        <f>SUM(DF43:DF45)</f>
        <v>0</v>
      </c>
      <c r="DI43" s="1355"/>
      <c r="DJ43" s="1355"/>
      <c r="DK43" s="1355"/>
      <c r="DL43" s="350"/>
      <c r="DM43" s="169">
        <f t="shared" si="3"/>
        <v>0.54999999999999993</v>
      </c>
      <c r="DN43" s="169" t="str">
        <f t="shared" si="4"/>
        <v>OK</v>
      </c>
      <c r="DO43" s="596">
        <f t="shared" si="0"/>
        <v>0</v>
      </c>
      <c r="DP43" s="597">
        <f t="shared" si="1"/>
        <v>0</v>
      </c>
      <c r="DQ43" s="823" t="e">
        <f t="shared" si="5"/>
        <v>#DIV/0!</v>
      </c>
      <c r="DR43" s="1362">
        <f>SUM(W43+AE43+AM43)</f>
        <v>0</v>
      </c>
      <c r="DS43" s="1362">
        <f>SUM(X43+AF43+AN43)</f>
        <v>0</v>
      </c>
      <c r="DT43" s="1365" t="e">
        <f>+DS43/DR43</f>
        <v>#DIV/0!</v>
      </c>
      <c r="DU43" s="1369"/>
      <c r="DV43" s="1369"/>
      <c r="DW43" s="1369"/>
      <c r="DX43" s="596">
        <f t="shared" si="6"/>
        <v>0</v>
      </c>
      <c r="DY43" s="597">
        <f t="shared" si="7"/>
        <v>0</v>
      </c>
      <c r="DZ43" s="823" t="e">
        <f t="shared" si="8"/>
        <v>#DIV/0!</v>
      </c>
      <c r="EA43" s="1362">
        <f>W43+AE43+AM43+AU43+BC43+BK43</f>
        <v>0</v>
      </c>
      <c r="EB43" s="1362">
        <f>X43+AF43+AN43+AV43+BD43+BL43</f>
        <v>0</v>
      </c>
      <c r="EC43" s="1365" t="e">
        <f>+EB43/EA43</f>
        <v>#DIV/0!</v>
      </c>
      <c r="ED43" s="1369"/>
      <c r="EE43" s="1369"/>
      <c r="EF43" s="1369"/>
      <c r="EG43" s="596">
        <f t="shared" si="9"/>
        <v>0.27300000000000002</v>
      </c>
      <c r="EH43" s="597">
        <f t="shared" si="10"/>
        <v>0.182</v>
      </c>
      <c r="EI43" s="911">
        <f t="shared" si="11"/>
        <v>0.66666666666666663</v>
      </c>
      <c r="EJ43" s="1362">
        <f>W43+AE43+AM43+AU43+BC43+BK43+BS43+CA43+CI43</f>
        <v>0.495</v>
      </c>
      <c r="EK43" s="1362">
        <f>X43+AF43+AN43+AV43+BD43+BL43+BT43+CB43+CJ43</f>
        <v>0.33</v>
      </c>
      <c r="EL43" s="1365">
        <f>+EK43/EJ43</f>
        <v>0.66666666666666674</v>
      </c>
      <c r="EM43" s="1369"/>
      <c r="EN43" s="1369"/>
      <c r="EO43" s="1369"/>
      <c r="EP43" s="596">
        <f t="shared" si="12"/>
        <v>0.54999999999999993</v>
      </c>
      <c r="EQ43" s="597">
        <f t="shared" si="13"/>
        <v>0.182</v>
      </c>
      <c r="ER43" s="911">
        <f t="shared" si="14"/>
        <v>0.33090909090909093</v>
      </c>
      <c r="ES43" s="1362">
        <f>+W43+AE43+AM43+AU43+BC43+BK43+BS43+CA43+CI43+CQ43+CY43+DG43</f>
        <v>1</v>
      </c>
      <c r="ET43" s="1362">
        <f>+X43+AF43+AN43+AV43+BD43+BL43+BT43+CB43+CJ43+CR43+CZ43+DH43</f>
        <v>0.33</v>
      </c>
      <c r="EU43" s="1365">
        <f>+ET43/ES43</f>
        <v>0.33</v>
      </c>
      <c r="EV43" s="1369"/>
      <c r="EW43" s="1369"/>
      <c r="EX43" s="1369"/>
    </row>
    <row r="44" spans="1:222" ht="55.5" customHeight="1" x14ac:dyDescent="0.25">
      <c r="A44" s="1371"/>
      <c r="B44" s="1372"/>
      <c r="C44" s="1374"/>
      <c r="D44" s="1534"/>
      <c r="E44" s="1488"/>
      <c r="F44" s="1488"/>
      <c r="G44" s="1488"/>
      <c r="H44" s="1491"/>
      <c r="I44" s="1494"/>
      <c r="J44" s="1540"/>
      <c r="K44" s="1542"/>
      <c r="L44" s="1544"/>
      <c r="M44" s="1546"/>
      <c r="N44" s="1546"/>
      <c r="O44" s="1549"/>
      <c r="P44" s="1552"/>
      <c r="Q44" s="1552"/>
      <c r="R44" s="1521"/>
      <c r="S44" s="330" t="s">
        <v>220</v>
      </c>
      <c r="T44" s="532">
        <v>0.25</v>
      </c>
      <c r="U44" s="324">
        <v>0</v>
      </c>
      <c r="V44" s="325"/>
      <c r="W44" s="1549"/>
      <c r="X44" s="1467"/>
      <c r="Y44" s="1355"/>
      <c r="Z44" s="1355"/>
      <c r="AA44" s="351"/>
      <c r="AB44" s="352"/>
      <c r="AC44" s="677">
        <v>0</v>
      </c>
      <c r="AD44" s="653">
        <v>0</v>
      </c>
      <c r="AE44" s="1959"/>
      <c r="AF44" s="1991"/>
      <c r="AG44" s="1355"/>
      <c r="AH44" s="1355"/>
      <c r="AI44" s="351"/>
      <c r="AJ44" s="365"/>
      <c r="AK44" s="677">
        <v>0</v>
      </c>
      <c r="AL44" s="653">
        <v>0</v>
      </c>
      <c r="AM44" s="1946"/>
      <c r="AN44" s="1574"/>
      <c r="AO44" s="1355"/>
      <c r="AP44" s="1355"/>
      <c r="AQ44" s="351"/>
      <c r="AR44" s="352"/>
      <c r="AS44" s="677">
        <v>0</v>
      </c>
      <c r="AT44" s="653">
        <v>0</v>
      </c>
      <c r="AU44" s="1946"/>
      <c r="AV44" s="1574"/>
      <c r="AW44" s="1355"/>
      <c r="AX44" s="1355"/>
      <c r="AY44" s="351"/>
      <c r="AZ44" s="352"/>
      <c r="BA44" s="716">
        <v>0</v>
      </c>
      <c r="BB44" s="653">
        <v>0</v>
      </c>
      <c r="BC44" s="1946"/>
      <c r="BD44" s="1574"/>
      <c r="BE44" s="1355"/>
      <c r="BF44" s="1355"/>
      <c r="BG44" s="351"/>
      <c r="BH44" s="352"/>
      <c r="BI44" s="716">
        <v>0</v>
      </c>
      <c r="BJ44" s="653">
        <v>0</v>
      </c>
      <c r="BK44" s="1946"/>
      <c r="BL44" s="1574"/>
      <c r="BM44" s="1355"/>
      <c r="BN44" s="1355"/>
      <c r="BO44" s="351"/>
      <c r="BP44" s="352"/>
      <c r="BQ44" s="677">
        <v>4.1000000000000002E-2</v>
      </c>
      <c r="BR44" s="957">
        <v>4.1000000000000002E-2</v>
      </c>
      <c r="BS44" s="1946"/>
      <c r="BT44" s="1976"/>
      <c r="BU44" s="1355"/>
      <c r="BV44" s="1355"/>
      <c r="BW44" s="1082" t="s">
        <v>588</v>
      </c>
      <c r="BX44" s="981" t="s">
        <v>586</v>
      </c>
      <c r="BY44" s="677">
        <v>4.1000000000000002E-2</v>
      </c>
      <c r="BZ44" s="957">
        <v>4.1000000000000002E-2</v>
      </c>
      <c r="CA44" s="1946"/>
      <c r="CB44" s="1976"/>
      <c r="CC44" s="1355"/>
      <c r="CD44" s="1355"/>
      <c r="CE44" s="1026" t="s">
        <v>644</v>
      </c>
      <c r="CF44" s="1052" t="s">
        <v>586</v>
      </c>
      <c r="CG44" s="716">
        <v>4.1000000000000002E-2</v>
      </c>
      <c r="CH44" s="653">
        <v>0</v>
      </c>
      <c r="CI44" s="1946"/>
      <c r="CJ44" s="1574"/>
      <c r="CK44" s="1355"/>
      <c r="CL44" s="1355"/>
      <c r="CM44" s="351"/>
      <c r="CN44" s="352"/>
      <c r="CO44" s="677">
        <v>4.1000000000000002E-2</v>
      </c>
      <c r="CP44" s="653">
        <v>0</v>
      </c>
      <c r="CQ44" s="1946"/>
      <c r="CR44" s="1574"/>
      <c r="CS44" s="1355"/>
      <c r="CT44" s="1355"/>
      <c r="CU44" s="761"/>
      <c r="CV44" s="352"/>
      <c r="CW44" s="677">
        <v>4.1000000000000002E-2</v>
      </c>
      <c r="CX44" s="653">
        <v>0</v>
      </c>
      <c r="CY44" s="1946"/>
      <c r="CZ44" s="1574"/>
      <c r="DA44" s="1355"/>
      <c r="DB44" s="1355"/>
      <c r="DC44" s="761"/>
      <c r="DD44" s="352"/>
      <c r="DE44" s="677">
        <v>4.4999999999999998E-2</v>
      </c>
      <c r="DF44" s="653">
        <v>0</v>
      </c>
      <c r="DG44" s="1946"/>
      <c r="DH44" s="1574"/>
      <c r="DI44" s="1355"/>
      <c r="DJ44" s="1355"/>
      <c r="DK44" s="1355"/>
      <c r="DL44" s="352"/>
      <c r="DM44" s="169">
        <f t="shared" si="3"/>
        <v>0.25</v>
      </c>
      <c r="DN44" s="169" t="str">
        <f t="shared" si="4"/>
        <v>OK</v>
      </c>
      <c r="DO44" s="599">
        <f t="shared" si="0"/>
        <v>0</v>
      </c>
      <c r="DP44" s="595">
        <f t="shared" si="1"/>
        <v>0</v>
      </c>
      <c r="DQ44" s="766" t="e">
        <f t="shared" si="5"/>
        <v>#DIV/0!</v>
      </c>
      <c r="DR44" s="1363"/>
      <c r="DS44" s="1363"/>
      <c r="DT44" s="1366"/>
      <c r="DU44" s="1369"/>
      <c r="DV44" s="1369"/>
      <c r="DW44" s="1369"/>
      <c r="DX44" s="599">
        <f t="shared" si="6"/>
        <v>0</v>
      </c>
      <c r="DY44" s="595">
        <f t="shared" si="7"/>
        <v>0</v>
      </c>
      <c r="DZ44" s="766" t="e">
        <f t="shared" si="8"/>
        <v>#DIV/0!</v>
      </c>
      <c r="EA44" s="1363"/>
      <c r="EB44" s="1363"/>
      <c r="EC44" s="1366"/>
      <c r="ED44" s="1369"/>
      <c r="EE44" s="1369"/>
      <c r="EF44" s="1369"/>
      <c r="EG44" s="599">
        <f t="shared" si="9"/>
        <v>0.123</v>
      </c>
      <c r="EH44" s="595">
        <f t="shared" si="10"/>
        <v>8.2000000000000003E-2</v>
      </c>
      <c r="EI44" s="912">
        <f t="shared" si="11"/>
        <v>0.66666666666666674</v>
      </c>
      <c r="EJ44" s="1363"/>
      <c r="EK44" s="1363"/>
      <c r="EL44" s="1366"/>
      <c r="EM44" s="1369"/>
      <c r="EN44" s="1369"/>
      <c r="EO44" s="1369"/>
      <c r="EP44" s="599">
        <f t="shared" si="12"/>
        <v>0.25</v>
      </c>
      <c r="EQ44" s="595">
        <f t="shared" si="13"/>
        <v>8.2000000000000003E-2</v>
      </c>
      <c r="ER44" s="912">
        <f t="shared" si="14"/>
        <v>0.32800000000000001</v>
      </c>
      <c r="ES44" s="1363"/>
      <c r="ET44" s="1363"/>
      <c r="EU44" s="1366"/>
      <c r="EV44" s="1369"/>
      <c r="EW44" s="1369"/>
      <c r="EX44" s="1369"/>
    </row>
    <row r="45" spans="1:222" ht="62.25" customHeight="1" thickBot="1" x14ac:dyDescent="0.3">
      <c r="A45" s="1371"/>
      <c r="B45" s="1372"/>
      <c r="C45" s="1374"/>
      <c r="D45" s="1534"/>
      <c r="E45" s="1488"/>
      <c r="F45" s="1488"/>
      <c r="G45" s="1488"/>
      <c r="H45" s="1491"/>
      <c r="I45" s="1494"/>
      <c r="J45" s="1540"/>
      <c r="K45" s="1542"/>
      <c r="L45" s="1544"/>
      <c r="M45" s="1546"/>
      <c r="N45" s="1546"/>
      <c r="O45" s="1550"/>
      <c r="P45" s="1552"/>
      <c r="Q45" s="1552"/>
      <c r="R45" s="1521"/>
      <c r="S45" s="331" t="s">
        <v>589</v>
      </c>
      <c r="T45" s="533">
        <v>0.2</v>
      </c>
      <c r="U45" s="332">
        <v>0</v>
      </c>
      <c r="V45" s="333"/>
      <c r="W45" s="1550"/>
      <c r="X45" s="1468"/>
      <c r="Y45" s="1355"/>
      <c r="Z45" s="1355"/>
      <c r="AA45" s="353"/>
      <c r="AB45" s="354"/>
      <c r="AC45" s="678">
        <v>0</v>
      </c>
      <c r="AD45" s="654">
        <v>0</v>
      </c>
      <c r="AE45" s="1960"/>
      <c r="AF45" s="1992"/>
      <c r="AG45" s="1355"/>
      <c r="AH45" s="1355"/>
      <c r="AI45" s="353"/>
      <c r="AJ45" s="366"/>
      <c r="AK45" s="678">
        <v>0</v>
      </c>
      <c r="AL45" s="654">
        <v>0</v>
      </c>
      <c r="AM45" s="1947"/>
      <c r="AN45" s="1955"/>
      <c r="AO45" s="1355"/>
      <c r="AP45" s="1355"/>
      <c r="AQ45" s="353"/>
      <c r="AR45" s="354"/>
      <c r="AS45" s="678">
        <v>0</v>
      </c>
      <c r="AT45" s="654">
        <v>0</v>
      </c>
      <c r="AU45" s="1947"/>
      <c r="AV45" s="1955"/>
      <c r="AW45" s="1355"/>
      <c r="AX45" s="1355"/>
      <c r="AY45" s="353"/>
      <c r="AZ45" s="354"/>
      <c r="BA45" s="717">
        <v>0</v>
      </c>
      <c r="BB45" s="720">
        <v>0</v>
      </c>
      <c r="BC45" s="1946"/>
      <c r="BD45" s="1574"/>
      <c r="BE45" s="1355"/>
      <c r="BF45" s="1355"/>
      <c r="BG45" s="353"/>
      <c r="BH45" s="354"/>
      <c r="BI45" s="724">
        <v>0</v>
      </c>
      <c r="BJ45" s="654">
        <v>0</v>
      </c>
      <c r="BK45" s="1947"/>
      <c r="BL45" s="1955"/>
      <c r="BM45" s="1355"/>
      <c r="BN45" s="1355"/>
      <c r="BO45" s="353"/>
      <c r="BP45" s="354"/>
      <c r="BQ45" s="678">
        <v>3.3000000000000002E-2</v>
      </c>
      <c r="BR45" s="958">
        <v>3.3000000000000002E-2</v>
      </c>
      <c r="BS45" s="1947"/>
      <c r="BT45" s="1977"/>
      <c r="BU45" s="1355"/>
      <c r="BV45" s="1355"/>
      <c r="BW45" s="976" t="s">
        <v>590</v>
      </c>
      <c r="BX45" s="982" t="s">
        <v>586</v>
      </c>
      <c r="BY45" s="678">
        <v>3.3000000000000002E-2</v>
      </c>
      <c r="BZ45" s="958">
        <v>3.3000000000000002E-2</v>
      </c>
      <c r="CA45" s="1947"/>
      <c r="CB45" s="1977"/>
      <c r="CC45" s="1355"/>
      <c r="CD45" s="1355"/>
      <c r="CE45" s="1027" t="s">
        <v>645</v>
      </c>
      <c r="CF45" s="1053" t="s">
        <v>586</v>
      </c>
      <c r="CG45" s="724">
        <v>3.3000000000000002E-2</v>
      </c>
      <c r="CH45" s="654">
        <v>0</v>
      </c>
      <c r="CI45" s="1947"/>
      <c r="CJ45" s="1955"/>
      <c r="CK45" s="1355"/>
      <c r="CL45" s="1355"/>
      <c r="CM45" s="353"/>
      <c r="CN45" s="354"/>
      <c r="CO45" s="678">
        <v>3.3000000000000002E-2</v>
      </c>
      <c r="CP45" s="654">
        <v>0</v>
      </c>
      <c r="CQ45" s="1947"/>
      <c r="CR45" s="1955"/>
      <c r="CS45" s="1355"/>
      <c r="CT45" s="1355"/>
      <c r="CU45" s="762"/>
      <c r="CV45" s="354"/>
      <c r="CW45" s="678">
        <v>3.3000000000000002E-2</v>
      </c>
      <c r="CX45" s="654">
        <v>0</v>
      </c>
      <c r="CY45" s="1947"/>
      <c r="CZ45" s="1955"/>
      <c r="DA45" s="1355"/>
      <c r="DB45" s="1355"/>
      <c r="DC45" s="762"/>
      <c r="DD45" s="354"/>
      <c r="DE45" s="678">
        <v>3.5000000000000003E-2</v>
      </c>
      <c r="DF45" s="654">
        <v>0</v>
      </c>
      <c r="DG45" s="1947"/>
      <c r="DH45" s="1955"/>
      <c r="DI45" s="1355"/>
      <c r="DJ45" s="1355"/>
      <c r="DK45" s="1355"/>
      <c r="DL45" s="354"/>
      <c r="DM45" s="169">
        <f t="shared" si="3"/>
        <v>0.2</v>
      </c>
      <c r="DN45" s="169" t="str">
        <f t="shared" si="4"/>
        <v>OK</v>
      </c>
      <c r="DO45" s="601">
        <f t="shared" si="0"/>
        <v>0</v>
      </c>
      <c r="DP45" s="602">
        <f t="shared" si="1"/>
        <v>0</v>
      </c>
      <c r="DQ45" s="824" t="e">
        <f t="shared" si="5"/>
        <v>#DIV/0!</v>
      </c>
      <c r="DR45" s="1364"/>
      <c r="DS45" s="1364"/>
      <c r="DT45" s="1367"/>
      <c r="DU45" s="1369"/>
      <c r="DV45" s="1369"/>
      <c r="DW45" s="1369"/>
      <c r="DX45" s="601">
        <f t="shared" si="6"/>
        <v>0</v>
      </c>
      <c r="DY45" s="602">
        <f t="shared" si="7"/>
        <v>0</v>
      </c>
      <c r="DZ45" s="824" t="e">
        <f t="shared" si="8"/>
        <v>#DIV/0!</v>
      </c>
      <c r="EA45" s="1364"/>
      <c r="EB45" s="1364"/>
      <c r="EC45" s="1367"/>
      <c r="ED45" s="1369"/>
      <c r="EE45" s="1369"/>
      <c r="EF45" s="1369"/>
      <c r="EG45" s="601">
        <f t="shared" si="9"/>
        <v>9.9000000000000005E-2</v>
      </c>
      <c r="EH45" s="602">
        <f t="shared" si="10"/>
        <v>6.6000000000000003E-2</v>
      </c>
      <c r="EI45" s="913">
        <f t="shared" si="11"/>
        <v>0.66666666666666663</v>
      </c>
      <c r="EJ45" s="1364"/>
      <c r="EK45" s="1364"/>
      <c r="EL45" s="1367"/>
      <c r="EM45" s="1369"/>
      <c r="EN45" s="1369"/>
      <c r="EO45" s="1369"/>
      <c r="EP45" s="601">
        <f t="shared" si="12"/>
        <v>0.2</v>
      </c>
      <c r="EQ45" s="602">
        <f t="shared" si="13"/>
        <v>6.6000000000000003E-2</v>
      </c>
      <c r="ER45" s="913">
        <f t="shared" si="14"/>
        <v>0.33</v>
      </c>
      <c r="ES45" s="1364"/>
      <c r="ET45" s="1364"/>
      <c r="EU45" s="1367"/>
      <c r="EV45" s="1369"/>
      <c r="EW45" s="1369"/>
      <c r="EX45" s="1369"/>
    </row>
    <row r="46" spans="1:222" ht="54.75" customHeight="1" x14ac:dyDescent="0.25">
      <c r="A46" s="1371"/>
      <c r="B46" s="1372"/>
      <c r="C46" s="1374"/>
      <c r="D46" s="1534"/>
      <c r="E46" s="1488"/>
      <c r="F46" s="1488"/>
      <c r="G46" s="1488"/>
      <c r="H46" s="1491"/>
      <c r="I46" s="1494"/>
      <c r="J46" s="1504">
        <v>8</v>
      </c>
      <c r="K46" s="1506" t="s">
        <v>184</v>
      </c>
      <c r="L46" s="1508" t="s">
        <v>240</v>
      </c>
      <c r="M46" s="1510" t="s">
        <v>178</v>
      </c>
      <c r="N46" s="1512">
        <v>1</v>
      </c>
      <c r="O46" s="1513" t="s">
        <v>243</v>
      </c>
      <c r="P46" s="1515">
        <v>0.2</v>
      </c>
      <c r="Q46" s="1515">
        <v>0.02</v>
      </c>
      <c r="R46" s="1522">
        <v>45657</v>
      </c>
      <c r="S46" s="403" t="s">
        <v>217</v>
      </c>
      <c r="T46" s="534">
        <v>0.5</v>
      </c>
      <c r="U46" s="326">
        <v>0</v>
      </c>
      <c r="V46" s="327"/>
      <c r="W46" s="1517">
        <f>SUM(U46:U47)</f>
        <v>0</v>
      </c>
      <c r="X46" s="1518">
        <f>SUM(V46:V47)</f>
        <v>0</v>
      </c>
      <c r="Y46" s="1355"/>
      <c r="Z46" s="1355"/>
      <c r="AA46" s="355"/>
      <c r="AB46" s="356"/>
      <c r="AC46" s="679">
        <v>0</v>
      </c>
      <c r="AD46" s="655">
        <v>0</v>
      </c>
      <c r="AE46" s="1961">
        <f>SUM(AC46:AC47)</f>
        <v>0</v>
      </c>
      <c r="AF46" s="1993">
        <f>SUM(AD46:AD47)</f>
        <v>0</v>
      </c>
      <c r="AG46" s="1355"/>
      <c r="AH46" s="1355"/>
      <c r="AI46" s="360"/>
      <c r="AJ46" s="367"/>
      <c r="AK46" s="681">
        <v>0</v>
      </c>
      <c r="AL46" s="694">
        <v>0</v>
      </c>
      <c r="AM46" s="1963">
        <f>SUM(AK46:AK47)</f>
        <v>0</v>
      </c>
      <c r="AN46" s="1968">
        <f>SUM(AL46:AL47)</f>
        <v>0</v>
      </c>
      <c r="AO46" s="1355"/>
      <c r="AP46" s="1355"/>
      <c r="AQ46" s="373"/>
      <c r="AR46" s="374"/>
      <c r="AS46" s="695">
        <v>0</v>
      </c>
      <c r="AT46" s="710">
        <v>0</v>
      </c>
      <c r="AU46" s="1956">
        <f>SUM(AS46:AS47)</f>
        <v>0</v>
      </c>
      <c r="AV46" s="1970">
        <f>SUM(AT46:AT47)</f>
        <v>0</v>
      </c>
      <c r="AW46" s="1355"/>
      <c r="AX46" s="1355"/>
      <c r="AY46" s="369"/>
      <c r="AZ46" s="370"/>
      <c r="BA46" s="718">
        <v>0</v>
      </c>
      <c r="BB46" s="721">
        <v>0</v>
      </c>
      <c r="BC46" s="1575">
        <f>SUM(BA46:BA47)</f>
        <v>0</v>
      </c>
      <c r="BD46" s="1577">
        <f>SUM(BB46:BB47)</f>
        <v>0</v>
      </c>
      <c r="BE46" s="1355"/>
      <c r="BF46" s="1355"/>
      <c r="BG46" s="373"/>
      <c r="BH46" s="374"/>
      <c r="BI46" s="725">
        <v>0</v>
      </c>
      <c r="BJ46" s="721">
        <v>0</v>
      </c>
      <c r="BK46" s="1956">
        <f>SUM(BI46:BI47)</f>
        <v>0</v>
      </c>
      <c r="BL46" s="1970">
        <f>SUM(BJ46:BJ47)</f>
        <v>0</v>
      </c>
      <c r="BM46" s="1355"/>
      <c r="BN46" s="1355"/>
      <c r="BO46" s="373"/>
      <c r="BP46" s="374"/>
      <c r="BQ46" s="718">
        <v>8.3000000000000004E-2</v>
      </c>
      <c r="BR46" s="959">
        <v>8.3000000000000004E-2</v>
      </c>
      <c r="BS46" s="1956">
        <f>SUM(BQ46:BQ47)</f>
        <v>0.16600000000000001</v>
      </c>
      <c r="BT46" s="1978">
        <f>SUM(BR46:BR47)</f>
        <v>8.3000000000000004E-2</v>
      </c>
      <c r="BU46" s="1355"/>
      <c r="BV46" s="1355"/>
      <c r="BW46" s="977" t="s">
        <v>591</v>
      </c>
      <c r="BX46" s="979" t="s">
        <v>593</v>
      </c>
      <c r="BY46" s="718">
        <v>8.3000000000000004E-2</v>
      </c>
      <c r="BZ46" s="959">
        <v>8.3000000000000004E-2</v>
      </c>
      <c r="CA46" s="1956">
        <f>SUM(BY46:BY47)</f>
        <v>0.16600000000000001</v>
      </c>
      <c r="CB46" s="1978">
        <f>SUM(BZ46:BZ47)</f>
        <v>0.16600000000000001</v>
      </c>
      <c r="CC46" s="1355"/>
      <c r="CD46" s="1355"/>
      <c r="CE46" s="1028" t="s">
        <v>646</v>
      </c>
      <c r="CF46" s="1054" t="s">
        <v>593</v>
      </c>
      <c r="CG46" s="725">
        <v>8.3000000000000004E-2</v>
      </c>
      <c r="CH46" s="721">
        <v>0</v>
      </c>
      <c r="CI46" s="1956">
        <f>SUM(CG46:CG47)</f>
        <v>0.16600000000000001</v>
      </c>
      <c r="CJ46" s="1970">
        <f>SUM(CH46:CH47)</f>
        <v>0</v>
      </c>
      <c r="CK46" s="1355"/>
      <c r="CL46" s="1355"/>
      <c r="CM46" s="373"/>
      <c r="CN46" s="374"/>
      <c r="CO46" s="718">
        <v>8.3000000000000004E-2</v>
      </c>
      <c r="CP46" s="721">
        <v>0</v>
      </c>
      <c r="CQ46" s="1956">
        <f>SUM(CO46:CO47)</f>
        <v>0.16600000000000001</v>
      </c>
      <c r="CR46" s="1970">
        <f>SUM(CP46:CP47)</f>
        <v>0</v>
      </c>
      <c r="CS46" s="1355"/>
      <c r="CT46" s="1355"/>
      <c r="CU46" s="763"/>
      <c r="CV46" s="374"/>
      <c r="CW46" s="718">
        <v>8.3000000000000004E-2</v>
      </c>
      <c r="CX46" s="721">
        <v>0</v>
      </c>
      <c r="CY46" s="1956">
        <f>SUM(CW46:CW47)</f>
        <v>0.16600000000000001</v>
      </c>
      <c r="CZ46" s="1970">
        <f>SUM(CX46:CX47)</f>
        <v>0</v>
      </c>
      <c r="DA46" s="1355"/>
      <c r="DB46" s="1355"/>
      <c r="DC46" s="763"/>
      <c r="DD46" s="374"/>
      <c r="DE46" s="718">
        <v>8.5000000000000006E-2</v>
      </c>
      <c r="DF46" s="721">
        <v>0</v>
      </c>
      <c r="DG46" s="1956">
        <f>SUM(DE46:DE47)</f>
        <v>0.17</v>
      </c>
      <c r="DH46" s="1970">
        <f>SUM(DF46:DF47)</f>
        <v>0</v>
      </c>
      <c r="DI46" s="1355"/>
      <c r="DJ46" s="1355"/>
      <c r="DK46" s="1355"/>
      <c r="DL46" s="374"/>
      <c r="DM46" s="169">
        <f t="shared" si="3"/>
        <v>0.5</v>
      </c>
      <c r="DN46" s="169" t="str">
        <f t="shared" si="4"/>
        <v>OK</v>
      </c>
      <c r="DO46" s="596">
        <f t="shared" si="0"/>
        <v>0</v>
      </c>
      <c r="DP46" s="597">
        <f t="shared" si="1"/>
        <v>0</v>
      </c>
      <c r="DQ46" s="823" t="e">
        <f t="shared" si="5"/>
        <v>#DIV/0!</v>
      </c>
      <c r="DR46" s="1362">
        <f>SUM(W46+AE46+AM46)</f>
        <v>0</v>
      </c>
      <c r="DS46" s="1362">
        <f>SUM(X46+AF46+AN46)</f>
        <v>0</v>
      </c>
      <c r="DT46" s="1365" t="e">
        <f>+DS46/DR46</f>
        <v>#DIV/0!</v>
      </c>
      <c r="DU46" s="1369"/>
      <c r="DV46" s="1369"/>
      <c r="DW46" s="1369"/>
      <c r="DX46" s="596">
        <f t="shared" si="6"/>
        <v>0</v>
      </c>
      <c r="DY46" s="597">
        <f t="shared" si="7"/>
        <v>0</v>
      </c>
      <c r="DZ46" s="823" t="e">
        <f t="shared" si="8"/>
        <v>#DIV/0!</v>
      </c>
      <c r="EA46" s="1362">
        <f>W46+AE46+AM46+AU46+BC46+BK46</f>
        <v>0</v>
      </c>
      <c r="EB46" s="1362">
        <f>X46+AF46+AN46+AV46+BD46+BL46</f>
        <v>0</v>
      </c>
      <c r="EC46" s="1365" t="e">
        <f>+EB46/EA46</f>
        <v>#DIV/0!</v>
      </c>
      <c r="ED46" s="1369"/>
      <c r="EE46" s="1369"/>
      <c r="EF46" s="1369"/>
      <c r="EG46" s="596">
        <f t="shared" si="9"/>
        <v>0.249</v>
      </c>
      <c r="EH46" s="597">
        <f t="shared" si="10"/>
        <v>0.16600000000000001</v>
      </c>
      <c r="EI46" s="911">
        <f t="shared" si="11"/>
        <v>0.66666666666666674</v>
      </c>
      <c r="EJ46" s="1362">
        <f>W46+AE46+AM46+AU46+BC46+BK46+BS46+CA46+CI46</f>
        <v>0.498</v>
      </c>
      <c r="EK46" s="1362">
        <f>X46+AF46+AN46+AV46+BD46+BL46+BT46+CB46+CJ46</f>
        <v>0.249</v>
      </c>
      <c r="EL46" s="1365">
        <f>+EK46/EJ46</f>
        <v>0.5</v>
      </c>
      <c r="EM46" s="1369"/>
      <c r="EN46" s="1369"/>
      <c r="EO46" s="1369"/>
      <c r="EP46" s="596">
        <f t="shared" si="12"/>
        <v>0.5</v>
      </c>
      <c r="EQ46" s="597">
        <f t="shared" si="13"/>
        <v>0.16600000000000001</v>
      </c>
      <c r="ER46" s="911">
        <f t="shared" si="14"/>
        <v>0.33200000000000002</v>
      </c>
      <c r="ES46" s="1362">
        <f>+W46+AE46+AM46+AU46+BC46+BK46+BS46+CA46+CI46+CQ46+CY46+DG46</f>
        <v>1</v>
      </c>
      <c r="ET46" s="1362">
        <f>+X46+AF46+AN46+AV46+BD46+BL46+BT46+CB46+CJ46+CR46+CZ46+DH46</f>
        <v>0.249</v>
      </c>
      <c r="EU46" s="1365">
        <f>+ET46/ES46</f>
        <v>0.249</v>
      </c>
      <c r="EV46" s="1369"/>
      <c r="EW46" s="1369"/>
      <c r="EX46" s="1369"/>
    </row>
    <row r="47" spans="1:222" ht="70.5" customHeight="1" thickBot="1" x14ac:dyDescent="0.3">
      <c r="A47" s="1371"/>
      <c r="B47" s="1372"/>
      <c r="C47" s="1374"/>
      <c r="D47" s="1535"/>
      <c r="E47" s="1489"/>
      <c r="F47" s="1489"/>
      <c r="G47" s="1489"/>
      <c r="H47" s="1492"/>
      <c r="I47" s="1495"/>
      <c r="J47" s="1505"/>
      <c r="K47" s="1507"/>
      <c r="L47" s="1509"/>
      <c r="M47" s="1511"/>
      <c r="N47" s="1511"/>
      <c r="O47" s="1514"/>
      <c r="P47" s="1516"/>
      <c r="Q47" s="1516"/>
      <c r="R47" s="1523"/>
      <c r="S47" s="404" t="s">
        <v>218</v>
      </c>
      <c r="T47" s="535">
        <v>0.5</v>
      </c>
      <c r="U47" s="328">
        <v>0</v>
      </c>
      <c r="V47" s="329"/>
      <c r="W47" s="1514"/>
      <c r="X47" s="1519"/>
      <c r="Y47" s="1356"/>
      <c r="Z47" s="1356"/>
      <c r="AA47" s="357"/>
      <c r="AB47" s="358"/>
      <c r="AC47" s="795">
        <v>0</v>
      </c>
      <c r="AD47" s="796">
        <v>0</v>
      </c>
      <c r="AE47" s="1962"/>
      <c r="AF47" s="1994"/>
      <c r="AG47" s="1356"/>
      <c r="AH47" s="1356"/>
      <c r="AI47" s="357"/>
      <c r="AJ47" s="368"/>
      <c r="AK47" s="680">
        <v>0</v>
      </c>
      <c r="AL47" s="656">
        <v>0</v>
      </c>
      <c r="AM47" s="1964"/>
      <c r="AN47" s="1969"/>
      <c r="AO47" s="1356"/>
      <c r="AP47" s="1356"/>
      <c r="AQ47" s="371"/>
      <c r="AR47" s="372"/>
      <c r="AS47" s="696">
        <v>0</v>
      </c>
      <c r="AT47" s="711">
        <v>0</v>
      </c>
      <c r="AU47" s="1957"/>
      <c r="AV47" s="1971"/>
      <c r="AW47" s="1356"/>
      <c r="AX47" s="1356"/>
      <c r="AY47" s="371"/>
      <c r="AZ47" s="372"/>
      <c r="BA47" s="719">
        <v>0</v>
      </c>
      <c r="BB47" s="711">
        <v>0</v>
      </c>
      <c r="BC47" s="1576"/>
      <c r="BD47" s="1578"/>
      <c r="BE47" s="1356"/>
      <c r="BF47" s="1356"/>
      <c r="BG47" s="371"/>
      <c r="BH47" s="372"/>
      <c r="BI47" s="696">
        <v>0</v>
      </c>
      <c r="BJ47" s="711">
        <v>0</v>
      </c>
      <c r="BK47" s="1957"/>
      <c r="BL47" s="1971"/>
      <c r="BM47" s="1356"/>
      <c r="BN47" s="1356"/>
      <c r="BO47" s="371"/>
      <c r="BP47" s="372"/>
      <c r="BQ47" s="719">
        <v>8.3000000000000004E-2</v>
      </c>
      <c r="BR47" s="960">
        <v>0</v>
      </c>
      <c r="BS47" s="1957"/>
      <c r="BT47" s="1979"/>
      <c r="BU47" s="1356"/>
      <c r="BV47" s="1356"/>
      <c r="BW47" s="978" t="s">
        <v>592</v>
      </c>
      <c r="BX47" s="983" t="s">
        <v>593</v>
      </c>
      <c r="BY47" s="719">
        <v>8.3000000000000004E-2</v>
      </c>
      <c r="BZ47" s="960">
        <v>8.3000000000000004E-2</v>
      </c>
      <c r="CA47" s="1957"/>
      <c r="CB47" s="1979"/>
      <c r="CC47" s="1356"/>
      <c r="CD47" s="1356"/>
      <c r="CE47" s="1029" t="s">
        <v>592</v>
      </c>
      <c r="CF47" s="1055" t="s">
        <v>593</v>
      </c>
      <c r="CG47" s="696">
        <v>8.3000000000000004E-2</v>
      </c>
      <c r="CH47" s="711">
        <v>0</v>
      </c>
      <c r="CI47" s="1957"/>
      <c r="CJ47" s="1971"/>
      <c r="CK47" s="1356"/>
      <c r="CL47" s="1356"/>
      <c r="CM47" s="371"/>
      <c r="CN47" s="372"/>
      <c r="CO47" s="719">
        <v>8.3000000000000004E-2</v>
      </c>
      <c r="CP47" s="711">
        <v>0</v>
      </c>
      <c r="CQ47" s="1957"/>
      <c r="CR47" s="1971"/>
      <c r="CS47" s="1356"/>
      <c r="CT47" s="1356"/>
      <c r="CU47" s="764"/>
      <c r="CV47" s="765"/>
      <c r="CW47" s="719">
        <v>8.3000000000000004E-2</v>
      </c>
      <c r="CX47" s="711">
        <v>0</v>
      </c>
      <c r="CY47" s="1998"/>
      <c r="CZ47" s="2002"/>
      <c r="DA47" s="1356"/>
      <c r="DB47" s="1356"/>
      <c r="DC47" s="764"/>
      <c r="DD47" s="765"/>
      <c r="DE47" s="719">
        <v>8.5000000000000006E-2</v>
      </c>
      <c r="DF47" s="711">
        <v>0</v>
      </c>
      <c r="DG47" s="1998"/>
      <c r="DH47" s="2002"/>
      <c r="DI47" s="1356"/>
      <c r="DJ47" s="1356"/>
      <c r="DK47" s="1356"/>
      <c r="DL47" s="765"/>
      <c r="DM47" s="169">
        <f t="shared" si="3"/>
        <v>0.5</v>
      </c>
      <c r="DN47" s="169" t="str">
        <f t="shared" si="4"/>
        <v>OK</v>
      </c>
      <c r="DO47" s="601">
        <f t="shared" si="0"/>
        <v>0</v>
      </c>
      <c r="DP47" s="602">
        <f t="shared" si="1"/>
        <v>0</v>
      </c>
      <c r="DQ47" s="824" t="e">
        <f t="shared" si="5"/>
        <v>#DIV/0!</v>
      </c>
      <c r="DR47" s="1364"/>
      <c r="DS47" s="1364"/>
      <c r="DT47" s="1367"/>
      <c r="DU47" s="1370"/>
      <c r="DV47" s="1370"/>
      <c r="DW47" s="1370"/>
      <c r="DX47" s="601">
        <f t="shared" si="6"/>
        <v>0</v>
      </c>
      <c r="DY47" s="602">
        <f t="shared" si="7"/>
        <v>0</v>
      </c>
      <c r="DZ47" s="824" t="e">
        <f t="shared" si="8"/>
        <v>#DIV/0!</v>
      </c>
      <c r="EA47" s="1364"/>
      <c r="EB47" s="1364"/>
      <c r="EC47" s="1367"/>
      <c r="ED47" s="1370"/>
      <c r="EE47" s="1370"/>
      <c r="EF47" s="1370"/>
      <c r="EG47" s="601">
        <f t="shared" si="9"/>
        <v>0.249</v>
      </c>
      <c r="EH47" s="602">
        <f t="shared" si="10"/>
        <v>8.3000000000000004E-2</v>
      </c>
      <c r="EI47" s="913">
        <f t="shared" si="11"/>
        <v>0.33333333333333337</v>
      </c>
      <c r="EJ47" s="1364"/>
      <c r="EK47" s="1364"/>
      <c r="EL47" s="1367"/>
      <c r="EM47" s="1370"/>
      <c r="EN47" s="1370"/>
      <c r="EO47" s="1370"/>
      <c r="EP47" s="601">
        <f t="shared" si="12"/>
        <v>0.5</v>
      </c>
      <c r="EQ47" s="602">
        <f t="shared" si="13"/>
        <v>8.3000000000000004E-2</v>
      </c>
      <c r="ER47" s="913">
        <f t="shared" si="14"/>
        <v>0.16600000000000001</v>
      </c>
      <c r="ES47" s="1364"/>
      <c r="ET47" s="1364"/>
      <c r="EU47" s="1367"/>
      <c r="EV47" s="1370"/>
      <c r="EW47" s="1370"/>
      <c r="EX47" s="1370"/>
    </row>
    <row r="48" spans="1:222" ht="63" customHeight="1" thickBot="1" x14ac:dyDescent="0.3">
      <c r="A48" s="1371"/>
      <c r="B48" s="1372"/>
      <c r="C48" s="1374"/>
      <c r="D48" s="1379">
        <v>4</v>
      </c>
      <c r="E48" s="1376" t="s">
        <v>165</v>
      </c>
      <c r="F48" s="1376" t="s">
        <v>175</v>
      </c>
      <c r="G48" s="1400" t="s">
        <v>177</v>
      </c>
      <c r="H48" s="1405">
        <v>15800</v>
      </c>
      <c r="I48" s="1408">
        <v>0.15</v>
      </c>
      <c r="J48" s="377">
        <v>9</v>
      </c>
      <c r="K48" s="378" t="s">
        <v>186</v>
      </c>
      <c r="L48" s="379" t="s">
        <v>245</v>
      </c>
      <c r="M48" s="378" t="s">
        <v>254</v>
      </c>
      <c r="N48" s="378">
        <v>165</v>
      </c>
      <c r="O48" s="380" t="s">
        <v>256</v>
      </c>
      <c r="P48" s="381">
        <v>0.25</v>
      </c>
      <c r="Q48" s="381">
        <v>0.06</v>
      </c>
      <c r="R48" s="497">
        <v>45657</v>
      </c>
      <c r="S48" s="396" t="s">
        <v>225</v>
      </c>
      <c r="T48" s="536">
        <v>1</v>
      </c>
      <c r="U48" s="382">
        <v>0</v>
      </c>
      <c r="V48" s="383"/>
      <c r="W48" s="383">
        <f>+U48</f>
        <v>0</v>
      </c>
      <c r="X48" s="392">
        <f>+V48</f>
        <v>0</v>
      </c>
      <c r="Y48" s="1357">
        <f>+(W48*$P$48)+(W49*$P$49)+(W51*$P$51)</f>
        <v>0</v>
      </c>
      <c r="Z48" s="1357">
        <f>+(X48*$P$48)+(X49*$P$49)+(X51*$P$51)</f>
        <v>0</v>
      </c>
      <c r="AA48" s="408"/>
      <c r="AB48" s="412"/>
      <c r="AC48" s="797">
        <v>0</v>
      </c>
      <c r="AD48" s="798">
        <v>0</v>
      </c>
      <c r="AE48" s="798">
        <f>+AC48</f>
        <v>0</v>
      </c>
      <c r="AF48" s="799">
        <v>0</v>
      </c>
      <c r="AG48" s="1357">
        <f>+(AE48*$P$48)+(AE49*$P$49)+(AE51*$P$51)</f>
        <v>0</v>
      </c>
      <c r="AH48" s="1357">
        <f>+(AF48*$P$48)+(AF49*$P$49)+(AF51*$P$51)</f>
        <v>0</v>
      </c>
      <c r="AI48" s="408"/>
      <c r="AJ48" s="384"/>
      <c r="AK48" s="682">
        <v>0</v>
      </c>
      <c r="AL48" s="657">
        <v>0</v>
      </c>
      <c r="AM48" s="798">
        <f>+AK48</f>
        <v>0</v>
      </c>
      <c r="AN48" s="799">
        <v>0</v>
      </c>
      <c r="AO48" s="1357">
        <f>+(AM48*$P$48)+(AM49*$P$49)+(AM51*$P$51)</f>
        <v>0</v>
      </c>
      <c r="AP48" s="1357">
        <f>+(AN48*$P$48)+(AN49*$P$49)+(AN51*$P$51)</f>
        <v>0</v>
      </c>
      <c r="AQ48" s="408"/>
      <c r="AR48" s="384"/>
      <c r="AS48" s="697">
        <v>0</v>
      </c>
      <c r="AT48" s="657">
        <v>0</v>
      </c>
      <c r="AU48" s="798">
        <f>+AS48</f>
        <v>0</v>
      </c>
      <c r="AV48" s="799">
        <v>0</v>
      </c>
      <c r="AW48" s="1357">
        <f>+(AU48*$P$48)+(AU49*$P$49)+(AU51*$P$51)</f>
        <v>0</v>
      </c>
      <c r="AX48" s="1357">
        <f>+(AV48*$P$48)+(AV49*$P$49)+(AV51*$P$51)</f>
        <v>0</v>
      </c>
      <c r="AY48" s="408"/>
      <c r="AZ48" s="384"/>
      <c r="BA48" s="682">
        <v>0</v>
      </c>
      <c r="BB48" s="657">
        <v>0</v>
      </c>
      <c r="BC48" s="798">
        <f>+BA48</f>
        <v>0</v>
      </c>
      <c r="BD48" s="799">
        <v>0</v>
      </c>
      <c r="BE48" s="1357">
        <f>+(BC48*$P$48)+(BC49*$P$49)+(BC51*$P$51)</f>
        <v>0</v>
      </c>
      <c r="BF48" s="1357">
        <f>+(BD48*$P$48)+(BD49*$P$49)+(BD51*$P$51)</f>
        <v>0</v>
      </c>
      <c r="BG48" s="408"/>
      <c r="BH48" s="412"/>
      <c r="BI48" s="697">
        <v>0</v>
      </c>
      <c r="BJ48" s="657">
        <v>0</v>
      </c>
      <c r="BK48" s="798">
        <f>+BI48</f>
        <v>0</v>
      </c>
      <c r="BL48" s="799">
        <v>0</v>
      </c>
      <c r="BM48" s="1357">
        <f>+(BK48*$P$48)+(BK49*$P$49)+(BK51*$P$51)</f>
        <v>0</v>
      </c>
      <c r="BN48" s="1357">
        <f>+(BL48*$P$48)+(BL49*$P$49)+(BL51*$P$51)</f>
        <v>0</v>
      </c>
      <c r="BO48" s="408"/>
      <c r="BP48" s="384"/>
      <c r="BQ48" s="697">
        <v>0.1</v>
      </c>
      <c r="BR48" s="961">
        <v>0.1</v>
      </c>
      <c r="BS48" s="798">
        <f>+BQ48</f>
        <v>0.1</v>
      </c>
      <c r="BT48" s="936">
        <f>+BR48</f>
        <v>0.1</v>
      </c>
      <c r="BU48" s="1357">
        <f>+(BS48*$P$48)+(BS49*$P$49)+(BS51*$P$51)</f>
        <v>0.14950000000000002</v>
      </c>
      <c r="BV48" s="1357">
        <f>+(BT48*$P$48)+(BT49*$P$49)+(BT51*$P$51)</f>
        <v>0.10385</v>
      </c>
      <c r="BW48" s="377" t="s">
        <v>594</v>
      </c>
      <c r="BX48" s="990" t="s">
        <v>598</v>
      </c>
      <c r="BY48" s="697">
        <v>0.1</v>
      </c>
      <c r="BZ48" s="961">
        <v>0.1</v>
      </c>
      <c r="CA48" s="798">
        <f>+BY48</f>
        <v>0.1</v>
      </c>
      <c r="CB48" s="1076">
        <v>0</v>
      </c>
      <c r="CC48" s="1357">
        <f>+(CA48*$P$48)+(CA49*$P$49)+(CA51*$P$51)</f>
        <v>0.14950000000000002</v>
      </c>
      <c r="CD48" s="1357">
        <f>+(CB48*$P$48)+(CB49*$P$49)+(CB51*$P$51)</f>
        <v>0.1245</v>
      </c>
      <c r="CE48" s="1030" t="s">
        <v>647</v>
      </c>
      <c r="CF48" s="1056" t="s">
        <v>598</v>
      </c>
      <c r="CG48" s="682">
        <v>0.2</v>
      </c>
      <c r="CH48" s="657">
        <v>0</v>
      </c>
      <c r="CI48" s="798">
        <f>+CG48</f>
        <v>0.2</v>
      </c>
      <c r="CJ48" s="799">
        <v>0</v>
      </c>
      <c r="CK48" s="1357">
        <f>+(CI48*$P$48)+(CI49*$P$49)+(CI51*$P$51)</f>
        <v>0.17450000000000002</v>
      </c>
      <c r="CL48" s="1357">
        <f>+(CJ48*$P$48)+(CJ49*$P$49)+(CJ51*$P$51)</f>
        <v>0</v>
      </c>
      <c r="CM48" s="405"/>
      <c r="CN48" s="412"/>
      <c r="CO48" s="697">
        <v>0.2</v>
      </c>
      <c r="CP48" s="657">
        <v>0</v>
      </c>
      <c r="CQ48" s="798">
        <f>+CO48</f>
        <v>0.2</v>
      </c>
      <c r="CR48" s="799">
        <v>0</v>
      </c>
      <c r="CS48" s="1357">
        <f>+(CQ48*$P$48)+(CQ49*$P$49)+(CQ51*$P$51)</f>
        <v>0.17450000000000002</v>
      </c>
      <c r="CT48" s="1357">
        <f>+(CR48*$P$48)+(CR49*$P$49)+(CR51*$P$51)</f>
        <v>0</v>
      </c>
      <c r="CU48" s="753"/>
      <c r="CV48" s="754"/>
      <c r="CW48" s="697">
        <v>0.2</v>
      </c>
      <c r="CX48" s="657">
        <v>0</v>
      </c>
      <c r="CY48" s="798">
        <f>+CW48</f>
        <v>0.2</v>
      </c>
      <c r="CZ48" s="799">
        <v>0</v>
      </c>
      <c r="DA48" s="1357">
        <f>+(CY48*$P$48)+(CY49*$P$49)+(CY51*$P$51)</f>
        <v>0.17750000000000002</v>
      </c>
      <c r="DB48" s="1357">
        <f>+(CZ48*$P$48)+(CZ49*$P$49)+(CZ51*$P$51)</f>
        <v>0</v>
      </c>
      <c r="DC48" s="753"/>
      <c r="DD48" s="755"/>
      <c r="DE48" s="697">
        <v>0.2</v>
      </c>
      <c r="DF48" s="657">
        <v>0</v>
      </c>
      <c r="DG48" s="798">
        <f>+DE48</f>
        <v>0.2</v>
      </c>
      <c r="DH48" s="799">
        <v>0</v>
      </c>
      <c r="DI48" s="1357">
        <f>+(DG48*$P$48)+(DG49*$P$49)+(DG51*$P$51)</f>
        <v>0.17450000000000002</v>
      </c>
      <c r="DJ48" s="1357">
        <f>+(DH48*$P$48)+(DH49*$P$49)+(DH51*$P$51)</f>
        <v>0</v>
      </c>
      <c r="DK48" s="1357"/>
      <c r="DL48" s="553"/>
      <c r="DM48" s="169">
        <f t="shared" si="3"/>
        <v>1</v>
      </c>
      <c r="DN48" s="169" t="str">
        <f t="shared" si="4"/>
        <v>OK</v>
      </c>
      <c r="DO48" s="825">
        <f t="shared" si="0"/>
        <v>0</v>
      </c>
      <c r="DP48" s="629">
        <f t="shared" si="1"/>
        <v>0</v>
      </c>
      <c r="DQ48" s="826" t="e">
        <f t="shared" si="5"/>
        <v>#DIV/0!</v>
      </c>
      <c r="DR48" s="629">
        <f>SUM(W48+AE48+AM48)</f>
        <v>0</v>
      </c>
      <c r="DS48" s="629">
        <f>SUM(X48+AF48+AN48)</f>
        <v>0</v>
      </c>
      <c r="DT48" s="827" t="e">
        <f>+DS48/DR48</f>
        <v>#DIV/0!</v>
      </c>
      <c r="DU48" s="1368">
        <f>SUM(Y48+AG48+AO48)</f>
        <v>0</v>
      </c>
      <c r="DV48" s="1368">
        <f>SUM(Z48+AH48+AP48)</f>
        <v>0</v>
      </c>
      <c r="DW48" s="1368" t="e">
        <f>+DV48/DU48</f>
        <v>#DIV/0!</v>
      </c>
      <c r="DX48" s="628">
        <f t="shared" si="6"/>
        <v>0</v>
      </c>
      <c r="DY48" s="629">
        <f t="shared" si="7"/>
        <v>0</v>
      </c>
      <c r="DZ48" s="826" t="e">
        <f t="shared" si="8"/>
        <v>#DIV/0!</v>
      </c>
      <c r="EA48" s="629">
        <f>W48+AE48+AM48+AU48+BC48+BK48</f>
        <v>0</v>
      </c>
      <c r="EB48" s="629">
        <f>X48+AF48+AN48+AV48+BD48+BL48</f>
        <v>0</v>
      </c>
      <c r="EC48" s="827" t="e">
        <f>+EB48/EA48</f>
        <v>#DIV/0!</v>
      </c>
      <c r="ED48" s="1368">
        <f>Y48+AG48+AO48+AW48+BE48+BM48</f>
        <v>0</v>
      </c>
      <c r="EE48" s="1368">
        <f>Z48+AH48+AP48+AX48+BF48+BN48</f>
        <v>0</v>
      </c>
      <c r="EF48" s="1368" t="e">
        <f>+EE48/ED48</f>
        <v>#DIV/0!</v>
      </c>
      <c r="EG48" s="628">
        <f t="shared" si="9"/>
        <v>0.4</v>
      </c>
      <c r="EH48" s="629">
        <f t="shared" si="10"/>
        <v>0.2</v>
      </c>
      <c r="EI48" s="914">
        <f t="shared" si="11"/>
        <v>0.5</v>
      </c>
      <c r="EJ48" s="629">
        <f>W48+AE48+AM48+AU48+BC48+BK48+BS48+CA48+CI48</f>
        <v>0.4</v>
      </c>
      <c r="EK48" s="629">
        <f>X48+AF48+AN48+AV48+BD48+BL48+BT48+CB48+CJ48</f>
        <v>0.1</v>
      </c>
      <c r="EL48" s="827">
        <f>+EK48/EJ48</f>
        <v>0.25</v>
      </c>
      <c r="EM48" s="1368">
        <f>Y48+AG48+AO48+AW48+BE48+BM48+BU48+CC48+CK48</f>
        <v>0.47350000000000003</v>
      </c>
      <c r="EN48" s="1368">
        <f>Z48+AH48+AP48+AX48+BF48+BN48+BV48+CD48+CL48</f>
        <v>0.22835</v>
      </c>
      <c r="EO48" s="1368">
        <f>+EN48/EM48</f>
        <v>0.48225976768743395</v>
      </c>
      <c r="EP48" s="628">
        <f t="shared" si="12"/>
        <v>1</v>
      </c>
      <c r="EQ48" s="629">
        <f t="shared" si="13"/>
        <v>0.2</v>
      </c>
      <c r="ER48" s="914">
        <f t="shared" si="14"/>
        <v>0.2</v>
      </c>
      <c r="ES48" s="629">
        <f>+W48+AE48+AM48+AU48+BC48+BK48+BS48+CA48+CI48+CQ48+CY48+DG48</f>
        <v>1</v>
      </c>
      <c r="ET48" s="629">
        <f>+X48+AF48+AN48+AV48+BD48+BL48+BT48+CB48+CJ48+CR48+CZ48+DH48</f>
        <v>0.1</v>
      </c>
      <c r="EU48" s="827">
        <f>+ET48/ES48</f>
        <v>0.1</v>
      </c>
      <c r="EV48" s="1368">
        <f>Y48+AG48+AO48+AW48+BE48+BM48+BU48+CC48+CK48+CS48+DA48+DI48</f>
        <v>1</v>
      </c>
      <c r="EW48" s="1368">
        <f>Z48+AH48+AP48+AX48+BF48+BN48+BV48+CD48+CL48+CT48+DB48+DJ48</f>
        <v>0.22835</v>
      </c>
      <c r="EX48" s="1368">
        <f>+EW48/EV48</f>
        <v>0.22835</v>
      </c>
    </row>
    <row r="49" spans="1:154" ht="63" customHeight="1" x14ac:dyDescent="0.25">
      <c r="A49" s="1371"/>
      <c r="B49" s="1372"/>
      <c r="C49" s="1374"/>
      <c r="D49" s="1380"/>
      <c r="E49" s="1377"/>
      <c r="F49" s="1377"/>
      <c r="G49" s="1401"/>
      <c r="H49" s="1406"/>
      <c r="I49" s="1409"/>
      <c r="J49" s="1496">
        <v>10</v>
      </c>
      <c r="K49" s="1981" t="s">
        <v>185</v>
      </c>
      <c r="L49" s="1500" t="s">
        <v>246</v>
      </c>
      <c r="M49" s="1981" t="s">
        <v>177</v>
      </c>
      <c r="N49" s="1981">
        <v>20000</v>
      </c>
      <c r="O49" s="1981" t="s">
        <v>256</v>
      </c>
      <c r="P49" s="1413">
        <v>0.55000000000000004</v>
      </c>
      <c r="Q49" s="1413">
        <v>7.0000000000000007E-2</v>
      </c>
      <c r="R49" s="1417">
        <v>45657</v>
      </c>
      <c r="S49" s="397" t="s">
        <v>226</v>
      </c>
      <c r="T49" s="537">
        <v>0.5</v>
      </c>
      <c r="U49" s="385">
        <v>0</v>
      </c>
      <c r="V49" s="386"/>
      <c r="W49" s="1421">
        <f>SUM(U49:U50)</f>
        <v>0</v>
      </c>
      <c r="X49" s="1569">
        <f>SUM(V49:V50)</f>
        <v>0</v>
      </c>
      <c r="Y49" s="1358"/>
      <c r="Z49" s="1358"/>
      <c r="AA49" s="409"/>
      <c r="AB49" s="413"/>
      <c r="AC49" s="800">
        <v>0</v>
      </c>
      <c r="AD49" s="658">
        <v>0</v>
      </c>
      <c r="AE49" s="1524">
        <f>SUM(AC49:AC50)</f>
        <v>0</v>
      </c>
      <c r="AF49" s="1526">
        <f>SUM(AD49:AD50)</f>
        <v>0</v>
      </c>
      <c r="AG49" s="1358"/>
      <c r="AH49" s="1358"/>
      <c r="AI49" s="409"/>
      <c r="AJ49" s="387"/>
      <c r="AK49" s="683">
        <v>0</v>
      </c>
      <c r="AL49" s="658">
        <v>0</v>
      </c>
      <c r="AM49" s="1524">
        <f>SUM(AK49:AK50)</f>
        <v>0</v>
      </c>
      <c r="AN49" s="1526">
        <f>SUM(AL49:AL50)</f>
        <v>0</v>
      </c>
      <c r="AO49" s="1358"/>
      <c r="AP49" s="1358"/>
      <c r="AQ49" s="409"/>
      <c r="AR49" s="387"/>
      <c r="AS49" s="698">
        <v>0</v>
      </c>
      <c r="AT49" s="658">
        <v>0</v>
      </c>
      <c r="AU49" s="1524">
        <f>SUM(AS49:AS50)</f>
        <v>0</v>
      </c>
      <c r="AV49" s="1526">
        <f>SUM(AT49:AT50)</f>
        <v>0</v>
      </c>
      <c r="AW49" s="1358"/>
      <c r="AX49" s="1358"/>
      <c r="AY49" s="409"/>
      <c r="AZ49" s="387"/>
      <c r="BA49" s="683">
        <v>0</v>
      </c>
      <c r="BB49" s="658">
        <v>0</v>
      </c>
      <c r="BC49" s="1524">
        <f>SUM(BA49:BA50)</f>
        <v>0</v>
      </c>
      <c r="BD49" s="1526">
        <f>SUM(BB49:BB50)</f>
        <v>0</v>
      </c>
      <c r="BE49" s="1358"/>
      <c r="BF49" s="1358"/>
      <c r="BG49" s="409"/>
      <c r="BH49" s="413"/>
      <c r="BI49" s="698">
        <v>0</v>
      </c>
      <c r="BJ49" s="658">
        <v>0</v>
      </c>
      <c r="BK49" s="1524">
        <f>SUM(BI49:BI50)</f>
        <v>0</v>
      </c>
      <c r="BL49" s="1526">
        <f>SUM(BJ49:BJ50)</f>
        <v>0</v>
      </c>
      <c r="BM49" s="1358"/>
      <c r="BN49" s="1358"/>
      <c r="BO49" s="409"/>
      <c r="BP49" s="387"/>
      <c r="BQ49" s="698">
        <v>8.3000000000000004E-2</v>
      </c>
      <c r="BR49" s="962">
        <v>0</v>
      </c>
      <c r="BS49" s="1524">
        <f>SUM(BQ49:BQ50)</f>
        <v>0.16600000000000001</v>
      </c>
      <c r="BT49" s="1561">
        <f>SUM(BR49:BR50)</f>
        <v>8.3000000000000004E-2</v>
      </c>
      <c r="BU49" s="1358"/>
      <c r="BV49" s="1358"/>
      <c r="BW49" s="984" t="s">
        <v>592</v>
      </c>
      <c r="BX49" s="988" t="s">
        <v>582</v>
      </c>
      <c r="BY49" s="698">
        <v>8.3000000000000004E-2</v>
      </c>
      <c r="BZ49" s="962">
        <v>8.3000000000000004E-2</v>
      </c>
      <c r="CA49" s="1524">
        <f>SUM(BY49:BY50)</f>
        <v>0.16600000000000001</v>
      </c>
      <c r="CB49" s="1561">
        <f>SUM(BZ49:BZ50)</f>
        <v>0.16600000000000001</v>
      </c>
      <c r="CC49" s="1358"/>
      <c r="CD49" s="1358"/>
      <c r="CE49" s="1031" t="s">
        <v>592</v>
      </c>
      <c r="CF49" s="1057" t="s">
        <v>582</v>
      </c>
      <c r="CG49" s="683">
        <v>8.3000000000000004E-2</v>
      </c>
      <c r="CH49" s="658">
        <v>0</v>
      </c>
      <c r="CI49" s="1524">
        <f>SUM(CG49:CG50)</f>
        <v>0.16600000000000001</v>
      </c>
      <c r="CJ49" s="1526">
        <f>SUM(CH49:CH50)</f>
        <v>0</v>
      </c>
      <c r="CK49" s="1358"/>
      <c r="CL49" s="1358"/>
      <c r="CM49" s="406"/>
      <c r="CN49" s="413"/>
      <c r="CO49" s="698">
        <v>8.3000000000000004E-2</v>
      </c>
      <c r="CP49" s="658">
        <v>0</v>
      </c>
      <c r="CQ49" s="1524">
        <f>SUM(CO49:CO50)</f>
        <v>0.16600000000000001</v>
      </c>
      <c r="CR49" s="1526">
        <f>SUM(CP49:CP50)</f>
        <v>0</v>
      </c>
      <c r="CS49" s="1358"/>
      <c r="CT49" s="1358"/>
      <c r="CU49" s="409"/>
      <c r="CV49" s="387"/>
      <c r="CW49" s="698">
        <v>8.5000000000000006E-2</v>
      </c>
      <c r="CX49" s="658">
        <v>0</v>
      </c>
      <c r="CY49" s="1524">
        <f>SUM(CW49:CW50)</f>
        <v>0.17</v>
      </c>
      <c r="CZ49" s="1526">
        <f>SUM(CX49:CX50)</f>
        <v>0</v>
      </c>
      <c r="DA49" s="1358"/>
      <c r="DB49" s="1358"/>
      <c r="DC49" s="409"/>
      <c r="DD49" s="413"/>
      <c r="DE49" s="698">
        <v>8.3000000000000004E-2</v>
      </c>
      <c r="DF49" s="658">
        <v>0</v>
      </c>
      <c r="DG49" s="1524">
        <f>SUM(DE49:DE50)</f>
        <v>0.16600000000000001</v>
      </c>
      <c r="DH49" s="1526">
        <f>SUM(DF49:DF50)</f>
        <v>0</v>
      </c>
      <c r="DI49" s="1358"/>
      <c r="DJ49" s="1358"/>
      <c r="DK49" s="1358"/>
      <c r="DL49" s="416"/>
      <c r="DM49" s="169">
        <f t="shared" si="3"/>
        <v>0.5</v>
      </c>
      <c r="DN49" s="169" t="str">
        <f t="shared" si="4"/>
        <v>OK</v>
      </c>
      <c r="DO49" s="596">
        <f t="shared" si="0"/>
        <v>0</v>
      </c>
      <c r="DP49" s="597">
        <f t="shared" si="1"/>
        <v>0</v>
      </c>
      <c r="DQ49" s="823" t="e">
        <f t="shared" si="5"/>
        <v>#DIV/0!</v>
      </c>
      <c r="DR49" s="1362">
        <f>SUM(W49+AE49+AM49)</f>
        <v>0</v>
      </c>
      <c r="DS49" s="1362">
        <f>SUM(X49+AF49+AN49)</f>
        <v>0</v>
      </c>
      <c r="DT49" s="2030" t="e">
        <f>+DS49/DR49</f>
        <v>#DIV/0!</v>
      </c>
      <c r="DU49" s="1369"/>
      <c r="DV49" s="1369"/>
      <c r="DW49" s="1369"/>
      <c r="DX49" s="606">
        <f t="shared" si="6"/>
        <v>0</v>
      </c>
      <c r="DY49" s="597">
        <f t="shared" si="7"/>
        <v>0</v>
      </c>
      <c r="DZ49" s="823" t="e">
        <f t="shared" si="8"/>
        <v>#DIV/0!</v>
      </c>
      <c r="EA49" s="1362">
        <f>W49+AE49+AM49+AU49+BC49+BK49</f>
        <v>0</v>
      </c>
      <c r="EB49" s="1362">
        <f>X49+AF49+AN49+AV49+BD49+BL49</f>
        <v>0</v>
      </c>
      <c r="EC49" s="2030" t="e">
        <f>+EB49/EA49</f>
        <v>#DIV/0!</v>
      </c>
      <c r="ED49" s="1369"/>
      <c r="EE49" s="1369"/>
      <c r="EF49" s="1369"/>
      <c r="EG49" s="606">
        <f t="shared" si="9"/>
        <v>0.249</v>
      </c>
      <c r="EH49" s="597">
        <f t="shared" si="10"/>
        <v>8.3000000000000004E-2</v>
      </c>
      <c r="EI49" s="911">
        <f t="shared" si="11"/>
        <v>0.33333333333333337</v>
      </c>
      <c r="EJ49" s="1362">
        <f>W49+AE49+AM49+AU49+BC49+BK49+BS49+CA49+CI49</f>
        <v>0.498</v>
      </c>
      <c r="EK49" s="1362">
        <f>X49+AF49+AN49+AV49+BD49+BL49+BT49+CB49+CJ49</f>
        <v>0.249</v>
      </c>
      <c r="EL49" s="2030">
        <f>+EK49/EJ49</f>
        <v>0.5</v>
      </c>
      <c r="EM49" s="1369"/>
      <c r="EN49" s="1369"/>
      <c r="EO49" s="1369"/>
      <c r="EP49" s="606">
        <f t="shared" si="12"/>
        <v>0.5</v>
      </c>
      <c r="EQ49" s="597">
        <f t="shared" si="13"/>
        <v>8.3000000000000004E-2</v>
      </c>
      <c r="ER49" s="911">
        <f t="shared" si="14"/>
        <v>0.16600000000000001</v>
      </c>
      <c r="ES49" s="1362">
        <f>+W49+AE49+AM49+AU49+BC49+BK49+BS49+CA49+CI49+CQ49+CY49+DG49</f>
        <v>1</v>
      </c>
      <c r="ET49" s="1362">
        <f>+X49+AF49+AN49+AV49+BD49+BL49+BT49+CB49+CJ49+CR49+CZ49+DH49</f>
        <v>0.249</v>
      </c>
      <c r="EU49" s="2030">
        <f>+ET49/ES49</f>
        <v>0.249</v>
      </c>
      <c r="EV49" s="1369"/>
      <c r="EW49" s="1369"/>
      <c r="EX49" s="1369"/>
    </row>
    <row r="50" spans="1:154" ht="66" customHeight="1" thickBot="1" x14ac:dyDescent="0.3">
      <c r="A50" s="1371"/>
      <c r="B50" s="1372"/>
      <c r="C50" s="1374"/>
      <c r="D50" s="1380"/>
      <c r="E50" s="1377"/>
      <c r="F50" s="1377"/>
      <c r="G50" s="1401"/>
      <c r="H50" s="1406"/>
      <c r="I50" s="1409"/>
      <c r="J50" s="1497"/>
      <c r="K50" s="1982"/>
      <c r="L50" s="1501"/>
      <c r="M50" s="1982"/>
      <c r="N50" s="1982"/>
      <c r="O50" s="1982"/>
      <c r="P50" s="1414"/>
      <c r="Q50" s="1414"/>
      <c r="R50" s="1418"/>
      <c r="S50" s="398" t="s">
        <v>227</v>
      </c>
      <c r="T50" s="538">
        <v>0.5</v>
      </c>
      <c r="U50" s="394">
        <v>0</v>
      </c>
      <c r="V50" s="395"/>
      <c r="W50" s="1422"/>
      <c r="X50" s="1570"/>
      <c r="Y50" s="1358"/>
      <c r="Z50" s="1358"/>
      <c r="AA50" s="410"/>
      <c r="AB50" s="414"/>
      <c r="AC50" s="801">
        <v>0</v>
      </c>
      <c r="AD50" s="659">
        <v>0</v>
      </c>
      <c r="AE50" s="1525"/>
      <c r="AF50" s="1527"/>
      <c r="AG50" s="1358"/>
      <c r="AH50" s="1358"/>
      <c r="AI50" s="410"/>
      <c r="AJ50" s="388"/>
      <c r="AK50" s="684">
        <v>0</v>
      </c>
      <c r="AL50" s="659">
        <v>0</v>
      </c>
      <c r="AM50" s="1525"/>
      <c r="AN50" s="1527"/>
      <c r="AO50" s="1358"/>
      <c r="AP50" s="1358"/>
      <c r="AQ50" s="410"/>
      <c r="AR50" s="388"/>
      <c r="AS50" s="699">
        <v>0</v>
      </c>
      <c r="AT50" s="659">
        <v>0</v>
      </c>
      <c r="AU50" s="1525"/>
      <c r="AV50" s="1527"/>
      <c r="AW50" s="1358"/>
      <c r="AX50" s="1358"/>
      <c r="AY50" s="410"/>
      <c r="AZ50" s="388"/>
      <c r="BA50" s="684">
        <v>0</v>
      </c>
      <c r="BB50" s="659">
        <v>0</v>
      </c>
      <c r="BC50" s="1525"/>
      <c r="BD50" s="1527"/>
      <c r="BE50" s="1358"/>
      <c r="BF50" s="1358"/>
      <c r="BG50" s="410"/>
      <c r="BH50" s="414"/>
      <c r="BI50" s="699">
        <v>0</v>
      </c>
      <c r="BJ50" s="659">
        <v>0</v>
      </c>
      <c r="BK50" s="1525"/>
      <c r="BL50" s="1527"/>
      <c r="BM50" s="1358"/>
      <c r="BN50" s="1358"/>
      <c r="BO50" s="410"/>
      <c r="BP50" s="388"/>
      <c r="BQ50" s="699">
        <v>8.3000000000000004E-2</v>
      </c>
      <c r="BR50" s="963">
        <v>8.3000000000000004E-2</v>
      </c>
      <c r="BS50" s="1525"/>
      <c r="BT50" s="1562"/>
      <c r="BU50" s="1358"/>
      <c r="BV50" s="1358"/>
      <c r="BW50" s="985" t="s">
        <v>595</v>
      </c>
      <c r="BX50" s="991" t="s">
        <v>599</v>
      </c>
      <c r="BY50" s="699">
        <v>8.3000000000000004E-2</v>
      </c>
      <c r="BZ50" s="963">
        <v>8.3000000000000004E-2</v>
      </c>
      <c r="CA50" s="1525"/>
      <c r="CB50" s="1562"/>
      <c r="CC50" s="1358"/>
      <c r="CD50" s="1358"/>
      <c r="CE50" s="1032" t="s">
        <v>657</v>
      </c>
      <c r="CF50" s="1058" t="s">
        <v>599</v>
      </c>
      <c r="CG50" s="684">
        <v>8.3000000000000004E-2</v>
      </c>
      <c r="CH50" s="659">
        <v>0</v>
      </c>
      <c r="CI50" s="1525"/>
      <c r="CJ50" s="1527"/>
      <c r="CK50" s="1358"/>
      <c r="CL50" s="1358"/>
      <c r="CM50" s="407"/>
      <c r="CN50" s="414"/>
      <c r="CO50" s="699">
        <v>8.3000000000000004E-2</v>
      </c>
      <c r="CP50" s="659">
        <v>0</v>
      </c>
      <c r="CQ50" s="1525"/>
      <c r="CR50" s="1527"/>
      <c r="CS50" s="1358"/>
      <c r="CT50" s="1358"/>
      <c r="CU50" s="410"/>
      <c r="CV50" s="388"/>
      <c r="CW50" s="699">
        <v>8.5000000000000006E-2</v>
      </c>
      <c r="CX50" s="659">
        <v>0</v>
      </c>
      <c r="CY50" s="1525"/>
      <c r="CZ50" s="1527"/>
      <c r="DA50" s="1358"/>
      <c r="DB50" s="1358"/>
      <c r="DC50" s="410"/>
      <c r="DD50" s="414"/>
      <c r="DE50" s="699">
        <v>8.3000000000000004E-2</v>
      </c>
      <c r="DF50" s="659">
        <v>0</v>
      </c>
      <c r="DG50" s="1525"/>
      <c r="DH50" s="1527"/>
      <c r="DI50" s="1358"/>
      <c r="DJ50" s="1358"/>
      <c r="DK50" s="1358"/>
      <c r="DL50" s="416"/>
      <c r="DM50" s="169">
        <f t="shared" si="3"/>
        <v>0.5</v>
      </c>
      <c r="DN50" s="169" t="str">
        <f t="shared" si="4"/>
        <v>OK</v>
      </c>
      <c r="DO50" s="601">
        <f t="shared" si="0"/>
        <v>0</v>
      </c>
      <c r="DP50" s="602">
        <f t="shared" si="1"/>
        <v>0</v>
      </c>
      <c r="DQ50" s="824" t="e">
        <f t="shared" si="5"/>
        <v>#DIV/0!</v>
      </c>
      <c r="DR50" s="1364"/>
      <c r="DS50" s="1364"/>
      <c r="DT50" s="2031"/>
      <c r="DU50" s="1369"/>
      <c r="DV50" s="1369"/>
      <c r="DW50" s="1369"/>
      <c r="DX50" s="608">
        <f t="shared" si="6"/>
        <v>0</v>
      </c>
      <c r="DY50" s="602">
        <f t="shared" si="7"/>
        <v>0</v>
      </c>
      <c r="DZ50" s="824" t="e">
        <f t="shared" si="8"/>
        <v>#DIV/0!</v>
      </c>
      <c r="EA50" s="1364"/>
      <c r="EB50" s="1364"/>
      <c r="EC50" s="2031"/>
      <c r="ED50" s="1369"/>
      <c r="EE50" s="1369"/>
      <c r="EF50" s="1369"/>
      <c r="EG50" s="608">
        <f t="shared" si="9"/>
        <v>0.249</v>
      </c>
      <c r="EH50" s="602">
        <f t="shared" si="10"/>
        <v>0.16600000000000001</v>
      </c>
      <c r="EI50" s="913">
        <f t="shared" si="11"/>
        <v>0.66666666666666674</v>
      </c>
      <c r="EJ50" s="1364"/>
      <c r="EK50" s="1364"/>
      <c r="EL50" s="2031"/>
      <c r="EM50" s="1369"/>
      <c r="EN50" s="1369"/>
      <c r="EO50" s="1369"/>
      <c r="EP50" s="608">
        <f t="shared" si="12"/>
        <v>0.5</v>
      </c>
      <c r="EQ50" s="602">
        <f t="shared" si="13"/>
        <v>0.16600000000000001</v>
      </c>
      <c r="ER50" s="913">
        <f t="shared" si="14"/>
        <v>0.33200000000000002</v>
      </c>
      <c r="ES50" s="1364"/>
      <c r="ET50" s="1364"/>
      <c r="EU50" s="2031"/>
      <c r="EV50" s="1369"/>
      <c r="EW50" s="1369"/>
      <c r="EX50" s="1369"/>
    </row>
    <row r="51" spans="1:154" ht="55.5" customHeight="1" x14ac:dyDescent="0.25">
      <c r="A51" s="1371"/>
      <c r="B51" s="1372"/>
      <c r="C51" s="1374"/>
      <c r="D51" s="1380"/>
      <c r="E51" s="1377"/>
      <c r="F51" s="1377"/>
      <c r="G51" s="1401"/>
      <c r="H51" s="1406"/>
      <c r="I51" s="1409"/>
      <c r="J51" s="1498">
        <v>11</v>
      </c>
      <c r="K51" s="1983" t="s">
        <v>244</v>
      </c>
      <c r="L51" s="1502" t="s">
        <v>247</v>
      </c>
      <c r="M51" s="1983" t="s">
        <v>178</v>
      </c>
      <c r="N51" s="1985">
        <v>1</v>
      </c>
      <c r="O51" s="1983" t="s">
        <v>257</v>
      </c>
      <c r="P51" s="1415">
        <v>0.2</v>
      </c>
      <c r="Q51" s="1415">
        <v>0.05</v>
      </c>
      <c r="R51" s="1419">
        <v>45657</v>
      </c>
      <c r="S51" s="417" t="s">
        <v>229</v>
      </c>
      <c r="T51" s="539">
        <v>0.5</v>
      </c>
      <c r="U51" s="389">
        <v>0</v>
      </c>
      <c r="V51" s="390"/>
      <c r="W51" s="1423">
        <f>SUM(U51:U52)</f>
        <v>0</v>
      </c>
      <c r="X51" s="1571">
        <f>SUM(V51:V52)</f>
        <v>0</v>
      </c>
      <c r="Y51" s="1358"/>
      <c r="Z51" s="1358"/>
      <c r="AA51" s="411"/>
      <c r="AB51" s="415"/>
      <c r="AC51" s="802">
        <v>0</v>
      </c>
      <c r="AD51" s="660">
        <v>0</v>
      </c>
      <c r="AE51" s="1528">
        <f>SUM(AC51:AC52)</f>
        <v>0</v>
      </c>
      <c r="AF51" s="1566">
        <f>SUM(AD51:AD52)</f>
        <v>0</v>
      </c>
      <c r="AG51" s="1358"/>
      <c r="AH51" s="1358"/>
      <c r="AI51" s="411"/>
      <c r="AJ51" s="391"/>
      <c r="AK51" s="685">
        <v>0</v>
      </c>
      <c r="AL51" s="660">
        <v>0</v>
      </c>
      <c r="AM51" s="1528">
        <f>SUM(AK51:AK52)</f>
        <v>0</v>
      </c>
      <c r="AN51" s="1566">
        <f>SUM(AL51:AL52)</f>
        <v>0</v>
      </c>
      <c r="AO51" s="1358"/>
      <c r="AP51" s="1358"/>
      <c r="AQ51" s="411"/>
      <c r="AR51" s="391"/>
      <c r="AS51" s="700">
        <v>0</v>
      </c>
      <c r="AT51" s="660">
        <v>0</v>
      </c>
      <c r="AU51" s="1528">
        <f>SUM(AS51:AS52)</f>
        <v>0</v>
      </c>
      <c r="AV51" s="1566">
        <f>SUM(AT51:AT52)</f>
        <v>0</v>
      </c>
      <c r="AW51" s="1358"/>
      <c r="AX51" s="1358"/>
      <c r="AY51" s="411"/>
      <c r="AZ51" s="391"/>
      <c r="BA51" s="685">
        <v>0</v>
      </c>
      <c r="BB51" s="660">
        <v>0</v>
      </c>
      <c r="BC51" s="1528">
        <f>SUM(BA51:BA52)</f>
        <v>0</v>
      </c>
      <c r="BD51" s="1566">
        <f>SUM(BB51:BB52)</f>
        <v>0</v>
      </c>
      <c r="BE51" s="1358"/>
      <c r="BF51" s="1358"/>
      <c r="BG51" s="411"/>
      <c r="BH51" s="415"/>
      <c r="BI51" s="700">
        <v>0</v>
      </c>
      <c r="BJ51" s="660">
        <v>0</v>
      </c>
      <c r="BK51" s="1528">
        <f>SUM(BI51:BI52)</f>
        <v>0</v>
      </c>
      <c r="BL51" s="1566">
        <f>SUM(BJ51:BJ52)</f>
        <v>0</v>
      </c>
      <c r="BM51" s="1358"/>
      <c r="BN51" s="1358"/>
      <c r="BO51" s="411"/>
      <c r="BP51" s="391"/>
      <c r="BQ51" s="700">
        <v>8.3000000000000004E-2</v>
      </c>
      <c r="BR51" s="964">
        <v>8.3000000000000004E-2</v>
      </c>
      <c r="BS51" s="1528">
        <f>SUM(BQ51:BQ52)</f>
        <v>0.16600000000000001</v>
      </c>
      <c r="BT51" s="1563">
        <f>SUM(BR51:BR52)</f>
        <v>0.16600000000000001</v>
      </c>
      <c r="BU51" s="1358"/>
      <c r="BV51" s="1358"/>
      <c r="BW51" s="986" t="s">
        <v>596</v>
      </c>
      <c r="BX51" s="989" t="s">
        <v>560</v>
      </c>
      <c r="BY51" s="700">
        <v>8.3000000000000004E-2</v>
      </c>
      <c r="BZ51" s="964">
        <v>8.3000000000000004E-2</v>
      </c>
      <c r="CA51" s="1528">
        <f>SUM(BY51:BY52)</f>
        <v>0.16600000000000001</v>
      </c>
      <c r="CB51" s="1563">
        <f>SUM(BZ51:BZ52)</f>
        <v>0.16600000000000001</v>
      </c>
      <c r="CC51" s="1358"/>
      <c r="CD51" s="1358"/>
      <c r="CE51" s="1033" t="s">
        <v>648</v>
      </c>
      <c r="CF51" s="1059" t="s">
        <v>560</v>
      </c>
      <c r="CG51" s="685">
        <v>8.3000000000000004E-2</v>
      </c>
      <c r="CH51" s="660">
        <v>0</v>
      </c>
      <c r="CI51" s="1528">
        <f>SUM(CG51:CG52)</f>
        <v>0.16600000000000001</v>
      </c>
      <c r="CJ51" s="1566">
        <f>SUM(CH51:CH52)</f>
        <v>0</v>
      </c>
      <c r="CK51" s="1358"/>
      <c r="CL51" s="1358"/>
      <c r="CM51" s="393"/>
      <c r="CN51" s="415"/>
      <c r="CO51" s="700">
        <v>8.3000000000000004E-2</v>
      </c>
      <c r="CP51" s="660">
        <v>0</v>
      </c>
      <c r="CQ51" s="1528">
        <f>SUM(CO51:CO52)</f>
        <v>0.16600000000000001</v>
      </c>
      <c r="CR51" s="1566">
        <f>SUM(CP51:CP52)</f>
        <v>0</v>
      </c>
      <c r="CS51" s="1358"/>
      <c r="CT51" s="1358"/>
      <c r="CU51" s="411"/>
      <c r="CV51" s="391"/>
      <c r="CW51" s="700">
        <v>8.5000000000000006E-2</v>
      </c>
      <c r="CX51" s="660">
        <v>0</v>
      </c>
      <c r="CY51" s="1528">
        <f>SUM(CW51:CW52)</f>
        <v>0.17</v>
      </c>
      <c r="CZ51" s="1566">
        <f>SUM(CX51:CX52)</f>
        <v>0</v>
      </c>
      <c r="DA51" s="1358"/>
      <c r="DB51" s="1358"/>
      <c r="DC51" s="411"/>
      <c r="DD51" s="415"/>
      <c r="DE51" s="700">
        <v>8.3000000000000004E-2</v>
      </c>
      <c r="DF51" s="660">
        <v>0</v>
      </c>
      <c r="DG51" s="1528">
        <f>SUM(DE51:DE52)</f>
        <v>0.16600000000000001</v>
      </c>
      <c r="DH51" s="1566">
        <f>SUM(DF51:DF52)</f>
        <v>0</v>
      </c>
      <c r="DI51" s="1358"/>
      <c r="DJ51" s="1358"/>
      <c r="DK51" s="1358"/>
      <c r="DL51" s="416"/>
      <c r="DM51" s="169">
        <f t="shared" si="3"/>
        <v>0.5</v>
      </c>
      <c r="DN51" s="169" t="str">
        <f t="shared" si="4"/>
        <v>OK</v>
      </c>
      <c r="DO51" s="596">
        <f t="shared" si="0"/>
        <v>0</v>
      </c>
      <c r="DP51" s="597">
        <f t="shared" si="1"/>
        <v>0</v>
      </c>
      <c r="DQ51" s="823" t="e">
        <f t="shared" si="5"/>
        <v>#DIV/0!</v>
      </c>
      <c r="DR51" s="1362">
        <f>SUM(W51+AE51+AM51)</f>
        <v>0</v>
      </c>
      <c r="DS51" s="1362">
        <f>SUM(X51+AF51+AN51)</f>
        <v>0</v>
      </c>
      <c r="DT51" s="2030" t="e">
        <f>+DS51/DR51</f>
        <v>#DIV/0!</v>
      </c>
      <c r="DU51" s="1369"/>
      <c r="DV51" s="1369"/>
      <c r="DW51" s="1369"/>
      <c r="DX51" s="606">
        <f t="shared" si="6"/>
        <v>0</v>
      </c>
      <c r="DY51" s="597">
        <f t="shared" si="7"/>
        <v>0</v>
      </c>
      <c r="DZ51" s="823" t="e">
        <f t="shared" si="8"/>
        <v>#DIV/0!</v>
      </c>
      <c r="EA51" s="1362">
        <f>W51+AE51+AM51+AU51+BC51+BK51</f>
        <v>0</v>
      </c>
      <c r="EB51" s="1362">
        <f>X51+AF51+AN51+AV51+BD51+BL51</f>
        <v>0</v>
      </c>
      <c r="EC51" s="2030" t="e">
        <f>+EB51/EA51</f>
        <v>#DIV/0!</v>
      </c>
      <c r="ED51" s="1369"/>
      <c r="EE51" s="1369"/>
      <c r="EF51" s="1369"/>
      <c r="EG51" s="606">
        <f t="shared" si="9"/>
        <v>0.249</v>
      </c>
      <c r="EH51" s="597">
        <f t="shared" si="10"/>
        <v>0.16600000000000001</v>
      </c>
      <c r="EI51" s="911">
        <f t="shared" si="11"/>
        <v>0.66666666666666674</v>
      </c>
      <c r="EJ51" s="1362">
        <f>W51+AE51+AM51+AU51+BC51+BK51+BS51+CA51+CI51</f>
        <v>0.498</v>
      </c>
      <c r="EK51" s="1362">
        <f>X51+AF51+AN51+AV51+BD51+BL51+BT51+CB51+CJ51</f>
        <v>0.33200000000000002</v>
      </c>
      <c r="EL51" s="2030">
        <f>+EK51/EJ51</f>
        <v>0.66666666666666674</v>
      </c>
      <c r="EM51" s="1369"/>
      <c r="EN51" s="1369"/>
      <c r="EO51" s="1369"/>
      <c r="EP51" s="606">
        <f t="shared" si="12"/>
        <v>0.5</v>
      </c>
      <c r="EQ51" s="597">
        <f t="shared" si="13"/>
        <v>0.16600000000000001</v>
      </c>
      <c r="ER51" s="911">
        <f t="shared" si="14"/>
        <v>0.33200000000000002</v>
      </c>
      <c r="ES51" s="1362">
        <f>+W51+AE51+AM51+AU51+BC51+BK51+BS51+CA51+CI51+CQ51+CY51+DG51</f>
        <v>1</v>
      </c>
      <c r="ET51" s="1362">
        <f>+X54+AF51+AN51+AV51+BD51+BL51+BT51+CB51+CJ51+CR51+CZ51+DH51</f>
        <v>0.33200000000000002</v>
      </c>
      <c r="EU51" s="2030">
        <f>+ET51/ES51</f>
        <v>0.33200000000000002</v>
      </c>
      <c r="EV51" s="1369"/>
      <c r="EW51" s="1369"/>
      <c r="EX51" s="1369"/>
    </row>
    <row r="52" spans="1:154" ht="38.25" customHeight="1" thickBot="1" x14ac:dyDescent="0.3">
      <c r="A52" s="1371"/>
      <c r="B52" s="1372"/>
      <c r="C52" s="1375"/>
      <c r="D52" s="1381"/>
      <c r="E52" s="1378"/>
      <c r="F52" s="1378"/>
      <c r="G52" s="1402"/>
      <c r="H52" s="1407"/>
      <c r="I52" s="1410"/>
      <c r="J52" s="1499"/>
      <c r="K52" s="1984"/>
      <c r="L52" s="1503"/>
      <c r="M52" s="1984"/>
      <c r="N52" s="1984"/>
      <c r="O52" s="1984"/>
      <c r="P52" s="1416"/>
      <c r="Q52" s="1416"/>
      <c r="R52" s="1420"/>
      <c r="S52" s="418" t="s">
        <v>228</v>
      </c>
      <c r="T52" s="540">
        <v>0.5</v>
      </c>
      <c r="U52" s="425">
        <v>0</v>
      </c>
      <c r="V52" s="426"/>
      <c r="W52" s="1424"/>
      <c r="X52" s="1572"/>
      <c r="Y52" s="1358"/>
      <c r="Z52" s="1358"/>
      <c r="AA52" s="427"/>
      <c r="AB52" s="429"/>
      <c r="AC52" s="803">
        <v>0</v>
      </c>
      <c r="AD52" s="804">
        <v>0</v>
      </c>
      <c r="AE52" s="1565"/>
      <c r="AF52" s="1567"/>
      <c r="AG52" s="1358"/>
      <c r="AH52" s="1358"/>
      <c r="AI52" s="427"/>
      <c r="AJ52" s="430"/>
      <c r="AK52" s="686">
        <v>0</v>
      </c>
      <c r="AL52" s="661">
        <v>0</v>
      </c>
      <c r="AM52" s="1565"/>
      <c r="AN52" s="1567"/>
      <c r="AO52" s="1358"/>
      <c r="AP52" s="1358"/>
      <c r="AQ52" s="427"/>
      <c r="AR52" s="430"/>
      <c r="AS52" s="701">
        <v>0</v>
      </c>
      <c r="AT52" s="661">
        <v>0</v>
      </c>
      <c r="AU52" s="1565"/>
      <c r="AV52" s="1567"/>
      <c r="AW52" s="1358"/>
      <c r="AX52" s="1358"/>
      <c r="AY52" s="427"/>
      <c r="AZ52" s="430"/>
      <c r="BA52" s="686">
        <v>0</v>
      </c>
      <c r="BB52" s="661">
        <v>0</v>
      </c>
      <c r="BC52" s="1565"/>
      <c r="BD52" s="1567"/>
      <c r="BE52" s="1358"/>
      <c r="BF52" s="1358"/>
      <c r="BG52" s="427"/>
      <c r="BH52" s="429"/>
      <c r="BI52" s="701">
        <v>0</v>
      </c>
      <c r="BJ52" s="661">
        <v>0</v>
      </c>
      <c r="BK52" s="1565"/>
      <c r="BL52" s="1567"/>
      <c r="BM52" s="1358"/>
      <c r="BN52" s="1358"/>
      <c r="BO52" s="427"/>
      <c r="BP52" s="430"/>
      <c r="BQ52" s="701">
        <v>8.3000000000000004E-2</v>
      </c>
      <c r="BR52" s="965">
        <v>8.3000000000000004E-2</v>
      </c>
      <c r="BS52" s="1565"/>
      <c r="BT52" s="1568"/>
      <c r="BU52" s="1358"/>
      <c r="BV52" s="1358"/>
      <c r="BW52" s="987" t="s">
        <v>597</v>
      </c>
      <c r="BX52" s="992" t="s">
        <v>600</v>
      </c>
      <c r="BY52" s="701">
        <v>8.3000000000000004E-2</v>
      </c>
      <c r="BZ52" s="965">
        <v>8.3000000000000004E-2</v>
      </c>
      <c r="CA52" s="1529"/>
      <c r="CB52" s="1564"/>
      <c r="CC52" s="1358"/>
      <c r="CD52" s="1358"/>
      <c r="CE52" s="1034" t="s">
        <v>649</v>
      </c>
      <c r="CF52" s="1060" t="s">
        <v>600</v>
      </c>
      <c r="CG52" s="686">
        <v>8.3000000000000004E-2</v>
      </c>
      <c r="CH52" s="661">
        <v>0</v>
      </c>
      <c r="CI52" s="1529"/>
      <c r="CJ52" s="1999"/>
      <c r="CK52" s="1358"/>
      <c r="CL52" s="1358"/>
      <c r="CM52" s="428"/>
      <c r="CN52" s="429"/>
      <c r="CO52" s="701">
        <v>8.3000000000000004E-2</v>
      </c>
      <c r="CP52" s="661">
        <v>0</v>
      </c>
      <c r="CQ52" s="1565"/>
      <c r="CR52" s="1567"/>
      <c r="CS52" s="1358"/>
      <c r="CT52" s="1358"/>
      <c r="CU52" s="427"/>
      <c r="CV52" s="430"/>
      <c r="CW52" s="701">
        <v>8.5000000000000006E-2</v>
      </c>
      <c r="CX52" s="661">
        <v>0</v>
      </c>
      <c r="CY52" s="1565"/>
      <c r="CZ52" s="1567"/>
      <c r="DA52" s="1358"/>
      <c r="DB52" s="1358"/>
      <c r="DC52" s="427"/>
      <c r="DD52" s="429"/>
      <c r="DE52" s="701">
        <v>8.3000000000000004E-2</v>
      </c>
      <c r="DF52" s="661">
        <v>0</v>
      </c>
      <c r="DG52" s="1565"/>
      <c r="DH52" s="1567"/>
      <c r="DI52" s="1358"/>
      <c r="DJ52" s="1358"/>
      <c r="DK52" s="1358"/>
      <c r="DL52" s="431"/>
      <c r="DM52" s="169">
        <f t="shared" si="3"/>
        <v>0.5</v>
      </c>
      <c r="DN52" s="169" t="str">
        <f t="shared" si="4"/>
        <v>OK</v>
      </c>
      <c r="DO52" s="601">
        <f t="shared" si="0"/>
        <v>0</v>
      </c>
      <c r="DP52" s="602">
        <f t="shared" si="1"/>
        <v>0</v>
      </c>
      <c r="DQ52" s="824" t="e">
        <f t="shared" si="5"/>
        <v>#DIV/0!</v>
      </c>
      <c r="DR52" s="1364"/>
      <c r="DS52" s="1364"/>
      <c r="DT52" s="2031"/>
      <c r="DU52" s="1370"/>
      <c r="DV52" s="1370"/>
      <c r="DW52" s="1370"/>
      <c r="DX52" s="608">
        <f t="shared" si="6"/>
        <v>0</v>
      </c>
      <c r="DY52" s="602">
        <f t="shared" si="7"/>
        <v>0</v>
      </c>
      <c r="DZ52" s="824" t="e">
        <f t="shared" si="8"/>
        <v>#DIV/0!</v>
      </c>
      <c r="EA52" s="1364"/>
      <c r="EB52" s="1364"/>
      <c r="EC52" s="2031"/>
      <c r="ED52" s="1370"/>
      <c r="EE52" s="1370"/>
      <c r="EF52" s="1370"/>
      <c r="EG52" s="608">
        <f t="shared" si="9"/>
        <v>0.249</v>
      </c>
      <c r="EH52" s="602">
        <f t="shared" si="10"/>
        <v>0.16600000000000001</v>
      </c>
      <c r="EI52" s="913">
        <f t="shared" si="11"/>
        <v>0.66666666666666674</v>
      </c>
      <c r="EJ52" s="1364"/>
      <c r="EK52" s="1364"/>
      <c r="EL52" s="2031"/>
      <c r="EM52" s="1370"/>
      <c r="EN52" s="1370"/>
      <c r="EO52" s="1370"/>
      <c r="EP52" s="608">
        <f t="shared" si="12"/>
        <v>0.5</v>
      </c>
      <c r="EQ52" s="602">
        <f t="shared" si="13"/>
        <v>0.16600000000000001</v>
      </c>
      <c r="ER52" s="913">
        <f t="shared" si="14"/>
        <v>0.33200000000000002</v>
      </c>
      <c r="ES52" s="1364"/>
      <c r="ET52" s="1364"/>
      <c r="EU52" s="2031"/>
      <c r="EV52" s="1370"/>
      <c r="EW52" s="1370"/>
      <c r="EX52" s="1370"/>
    </row>
    <row r="53" spans="1:154" ht="60.75" customHeight="1" x14ac:dyDescent="0.25">
      <c r="A53" s="1371"/>
      <c r="B53" s="1372"/>
      <c r="C53" s="1469" t="s">
        <v>167</v>
      </c>
      <c r="D53" s="1472">
        <v>5</v>
      </c>
      <c r="E53" s="1472" t="s">
        <v>166</v>
      </c>
      <c r="F53" s="1472" t="s">
        <v>266</v>
      </c>
      <c r="G53" s="1472" t="s">
        <v>267</v>
      </c>
      <c r="H53" s="1475">
        <v>0.2</v>
      </c>
      <c r="I53" s="1433">
        <v>0.2</v>
      </c>
      <c r="J53" s="1436">
        <v>12</v>
      </c>
      <c r="K53" s="1438" t="s">
        <v>187</v>
      </c>
      <c r="L53" s="1438" t="s">
        <v>248</v>
      </c>
      <c r="M53" s="1440" t="s">
        <v>177</v>
      </c>
      <c r="N53" s="1440">
        <v>563</v>
      </c>
      <c r="O53" s="1455" t="s">
        <v>258</v>
      </c>
      <c r="P53" s="1457">
        <v>0.2</v>
      </c>
      <c r="Q53" s="1457">
        <v>7.0000000000000007E-2</v>
      </c>
      <c r="R53" s="1459">
        <v>45657</v>
      </c>
      <c r="S53" s="432" t="s">
        <v>230</v>
      </c>
      <c r="T53" s="541">
        <v>0.5</v>
      </c>
      <c r="U53" s="433">
        <v>0</v>
      </c>
      <c r="V53" s="434"/>
      <c r="W53" s="1464">
        <f>SUM(U53:U54)</f>
        <v>0</v>
      </c>
      <c r="X53" s="1431">
        <f>SUM(V53:V54)</f>
        <v>0</v>
      </c>
      <c r="Y53" s="1359">
        <f>+(W53*$P$53)+(W55*$P$55)+(W56*$P$56)+(W57*$P$57)+(W58*$P$58)+(W61*$P$61)</f>
        <v>0</v>
      </c>
      <c r="Z53" s="1359">
        <f>+(X53*$P$53)+(X55*$P$55)+(X56*$P$56)+(X57*$P$57)+(X58*$P$58)+(X61*$P$61)</f>
        <v>0</v>
      </c>
      <c r="AA53" s="475"/>
      <c r="AB53" s="805"/>
      <c r="AC53" s="810">
        <v>0</v>
      </c>
      <c r="AD53" s="811">
        <v>0</v>
      </c>
      <c r="AE53" s="2003">
        <f>SUM(AC53:AC54)</f>
        <v>0</v>
      </c>
      <c r="AF53" s="2005">
        <f>SUM(AD53:AD54)</f>
        <v>0</v>
      </c>
      <c r="AG53" s="1359">
        <f>+(AE53*$P$53)+(AE55*$P$55)+(AE56*$P$56)+(AE57*$P$57)+(AE58*$P$58)+(AE61*$P$61)</f>
        <v>0</v>
      </c>
      <c r="AH53" s="1359">
        <f>+(AF53*$P$53)+(AF55*$P$55)+(AF56*$P$56)+(AF57*$P$57)+(AF58*$P$58)+(AF61*$P$61)</f>
        <v>0</v>
      </c>
      <c r="AI53" s="482"/>
      <c r="AJ53" s="436"/>
      <c r="AK53" s="687">
        <v>0</v>
      </c>
      <c r="AL53" s="662">
        <v>0</v>
      </c>
      <c r="AM53" s="2003">
        <f>SUM(AK53:AK54)</f>
        <v>0</v>
      </c>
      <c r="AN53" s="2005">
        <f>SUM(AL53:AL54)</f>
        <v>0</v>
      </c>
      <c r="AO53" s="1359">
        <f>+(AM53*$P$53)+(AM55*$P$55)+(AM56*$P$56)+(AM57*$P$57)+(AM58*$P$58)+(AM61*$P$61)</f>
        <v>0</v>
      </c>
      <c r="AP53" s="1359">
        <f>+(AN53*$P$53)+(AN55*$P$55)+(AN56*$P$56)+(AN57*$P$57)+(AN58*$P$58)+(AN61*$P$61)</f>
        <v>0</v>
      </c>
      <c r="AQ53" s="482"/>
      <c r="AR53" s="436"/>
      <c r="AS53" s="702">
        <v>0</v>
      </c>
      <c r="AT53" s="662">
        <v>0</v>
      </c>
      <c r="AU53" s="2003">
        <f>SUM(AS53:AS54)</f>
        <v>0</v>
      </c>
      <c r="AV53" s="2005">
        <f>SUM(AT53:AT54)</f>
        <v>0</v>
      </c>
      <c r="AW53" s="1359">
        <f>+(AU53*$P$53)+(AU55*$P$55)+(AU56*$P$56)+(AU57*$P$57)+(AU58*$P$58)+(AU61*$P$61)</f>
        <v>0</v>
      </c>
      <c r="AX53" s="1359">
        <f>+(AV53*$P$53)+(AV55*$P$55)+(AV56*$P$56)+(AV57*$P$57)+(AV58*$P$58)+(AV61*$P$61)</f>
        <v>0</v>
      </c>
      <c r="AY53" s="482"/>
      <c r="AZ53" s="436"/>
      <c r="BA53" s="687">
        <v>0</v>
      </c>
      <c r="BB53" s="662">
        <v>0</v>
      </c>
      <c r="BC53" s="2003">
        <f>SUM(BA53:BA54)</f>
        <v>0</v>
      </c>
      <c r="BD53" s="2005">
        <f>SUM(BB53:BB54)</f>
        <v>0</v>
      </c>
      <c r="BE53" s="1359">
        <f>+(BC53*$P$53)+(BC55*$P$55)+(BC56*$P$56)+(BC57*$P$57)+(BC58*$P$58)+(BC61*$P$61)</f>
        <v>0</v>
      </c>
      <c r="BF53" s="1359">
        <f>+(BD53*$P$53)+(BD55*$P$55)+(BD56*$P$56)+(BD57*$P$57)+(BD58*$P$58)+(BD61*$P$61)</f>
        <v>0</v>
      </c>
      <c r="BG53" s="482"/>
      <c r="BH53" s="436"/>
      <c r="BI53" s="702">
        <v>0</v>
      </c>
      <c r="BJ53" s="662">
        <v>0</v>
      </c>
      <c r="BK53" s="2003">
        <f>SUM(BI53:BI54)</f>
        <v>0</v>
      </c>
      <c r="BL53" s="2005">
        <f>SUM(BJ53:BJ54)</f>
        <v>0</v>
      </c>
      <c r="BM53" s="1359">
        <f>+(BK53*$P$53)+(BK55*$P$55)+(BK56*$P$56)+(BK57*$P$57)+(BK58*$P$58)+(BK61*$P$61)</f>
        <v>0</v>
      </c>
      <c r="BN53" s="1359">
        <f>+(BL53*$P$53)+(BL55*$P$55)+(BL56*$P$56)+(BL57*$P$57)+(BL58*$P$58)+(BL61*$P$61)</f>
        <v>0</v>
      </c>
      <c r="BO53" s="482"/>
      <c r="BP53" s="436"/>
      <c r="BQ53" s="702">
        <v>0.1</v>
      </c>
      <c r="BR53" s="966">
        <v>0</v>
      </c>
      <c r="BS53" s="2003">
        <f>SUM(BQ53:BQ54)</f>
        <v>0.1</v>
      </c>
      <c r="BT53" s="2013">
        <f>SUM(BR53:BR54)</f>
        <v>0</v>
      </c>
      <c r="BU53" s="1359">
        <f>+(BS53*$P$53)+(BS55*$P$55)+(BS56*$P$56)+(BS57*$P$57)+(BS58*$P$58)+(BS61*$P$61)</f>
        <v>0.10000000000000002</v>
      </c>
      <c r="BV53" s="1359">
        <f>+(BT53*$P$53)+(BT55*$P$55)+(BT56*$P$56)+(BT57*$P$57)+(BT58*$P$58)+(BT61*$P$61)</f>
        <v>8.0000000000000016E-2</v>
      </c>
      <c r="BW53" s="997" t="s">
        <v>592</v>
      </c>
      <c r="BX53" s="1000" t="s">
        <v>582</v>
      </c>
      <c r="BY53" s="702">
        <v>0</v>
      </c>
      <c r="BZ53" s="966">
        <v>0</v>
      </c>
      <c r="CA53" s="2020">
        <f>SUM(BY53:BY54)</f>
        <v>0</v>
      </c>
      <c r="CB53" s="2018">
        <f>SUM(BZ53:BZ54)</f>
        <v>0</v>
      </c>
      <c r="CC53" s="1359">
        <f>+(CA53*$P$53)+(CA55*$P$55)+(CA56*$P$56)+(CA57*$P$57)+(CA58*$P$58)+(CA61*$P$61)</f>
        <v>0</v>
      </c>
      <c r="CD53" s="1359">
        <f>+(CB53*$P$53)+(CB55*$P$55)+(CB56*$P$56)+(CB57*$P$57)+(CB58*$P$58)+(CB61*$P$61)</f>
        <v>0</v>
      </c>
      <c r="CE53" s="1035" t="s">
        <v>606</v>
      </c>
      <c r="CF53" s="1061" t="s">
        <v>582</v>
      </c>
      <c r="CG53" s="1042">
        <v>0.1</v>
      </c>
      <c r="CH53" s="811">
        <v>0</v>
      </c>
      <c r="CI53" s="2003">
        <f>SUM(CG53:CG54)</f>
        <v>0.2</v>
      </c>
      <c r="CJ53" s="2005">
        <f>SUM(CH53:CH54)</f>
        <v>0</v>
      </c>
      <c r="CK53" s="1359">
        <f>+(CI53*$P$53)+(CI55*$P$55)+(CI56*$P$56)+(CI57*$P$57)+(CI58*$P$58)+(CI61*$P$61)</f>
        <v>0.22000000000000003</v>
      </c>
      <c r="CL53" s="1359">
        <f>+(CJ53*$P$53)+(CJ55*$P$55)+(CJ56*$P$56)+(CJ57*$P$57)+(CJ58*$P$58)+(CJ61*$P$61)</f>
        <v>0</v>
      </c>
      <c r="CM53" s="482"/>
      <c r="CN53" s="436"/>
      <c r="CO53" s="810">
        <v>0.1</v>
      </c>
      <c r="CP53" s="811">
        <v>0</v>
      </c>
      <c r="CQ53" s="2003">
        <f>SUM(CO53:CO54)</f>
        <v>0.23</v>
      </c>
      <c r="CR53" s="2005">
        <f>SUM(CP53:CP54)</f>
        <v>0</v>
      </c>
      <c r="CS53" s="1359">
        <f>+(CQ53*$P$53)+(CQ55*$P$55)+(CQ56*$P$56)+(CQ57*$P$57)+(CQ58*$P$58)+(CQ61*$P$61)</f>
        <v>0.22600000000000003</v>
      </c>
      <c r="CT53" s="1359">
        <f>+(CR53*$P$53)+(CR55*$P$55)+(CR56*$P$56)+(CR57*$P$57)+(CR58*$P$58)+(CR61*$P$61)</f>
        <v>0</v>
      </c>
      <c r="CU53" s="482"/>
      <c r="CV53" s="436"/>
      <c r="CW53" s="810">
        <v>0.1</v>
      </c>
      <c r="CX53" s="811">
        <v>0</v>
      </c>
      <c r="CY53" s="2003">
        <f>SUM(CW53:CW54)</f>
        <v>0.23</v>
      </c>
      <c r="CZ53" s="2005">
        <f>SUM(CX53:CX54)</f>
        <v>0</v>
      </c>
      <c r="DA53" s="1359">
        <f>+(CY53*$P$53)+(CY55*$P$55)+(CY56*$P$56)+(CY57*$P$57)+(CY58*$P$58)+(CY61*$P$61)</f>
        <v>0.22600000000000003</v>
      </c>
      <c r="DB53" s="1359">
        <f>+(CZ53*$P$53)+(CZ55*$P$55)+(CZ56*$P$56)+(CZ57*$P$57)+(CZ58*$P$58)+(CZ61*$P$61)</f>
        <v>0</v>
      </c>
      <c r="DC53" s="475"/>
      <c r="DD53" s="435"/>
      <c r="DE53" s="810">
        <v>0.1</v>
      </c>
      <c r="DF53" s="811">
        <v>0</v>
      </c>
      <c r="DG53" s="2003">
        <f>SUM(DE53:DE54)</f>
        <v>0.24000000000000002</v>
      </c>
      <c r="DH53" s="2005">
        <f>SUM(DF53:DF54)</f>
        <v>0</v>
      </c>
      <c r="DI53" s="1359">
        <f>+(DG53*$P$53)+(DG55*$P$55)+(DG56*$P$56)+(DG57*$P$57)+(DG58*$P$58)+(DG61*$P$61)</f>
        <v>0.22800000000000004</v>
      </c>
      <c r="DJ53" s="1359">
        <f>+(DH53*$P$53)+(DH55*$P$55)+(DH56*$P$56)+(DH57*$P$57)+(DH58*$P$58)+(DH61*$P$61)</f>
        <v>0</v>
      </c>
      <c r="DK53" s="1359"/>
      <c r="DL53" s="436"/>
      <c r="DM53" s="169">
        <f t="shared" si="3"/>
        <v>0.5</v>
      </c>
      <c r="DN53" s="169" t="str">
        <f t="shared" si="4"/>
        <v>OK</v>
      </c>
      <c r="DO53" s="596">
        <f t="shared" si="0"/>
        <v>0</v>
      </c>
      <c r="DP53" s="597">
        <f t="shared" si="1"/>
        <v>0</v>
      </c>
      <c r="DQ53" s="823" t="e">
        <f t="shared" si="5"/>
        <v>#DIV/0!</v>
      </c>
      <c r="DR53" s="1362">
        <f>SUM(W53+AE53+AM53)</f>
        <v>0</v>
      </c>
      <c r="DS53" s="1362">
        <f>SUM(X53+AF53+AN53)</f>
        <v>0</v>
      </c>
      <c r="DT53" s="2030" t="e">
        <f>+DS53/DR53</f>
        <v>#DIV/0!</v>
      </c>
      <c r="DU53" s="1368">
        <f>SUM(Y53+AG53+AO53)</f>
        <v>0</v>
      </c>
      <c r="DV53" s="1368">
        <f>SUM(Z53+AH53+AP53)</f>
        <v>0</v>
      </c>
      <c r="DW53" s="1368" t="e">
        <f>+DV53/DU53</f>
        <v>#DIV/0!</v>
      </c>
      <c r="DX53" s="606">
        <f t="shared" si="6"/>
        <v>0</v>
      </c>
      <c r="DY53" s="597">
        <f t="shared" si="7"/>
        <v>0</v>
      </c>
      <c r="DZ53" s="823" t="e">
        <f t="shared" si="8"/>
        <v>#DIV/0!</v>
      </c>
      <c r="EA53" s="1362">
        <f>W53+AE53+AM53+AU53+BC53+BK53</f>
        <v>0</v>
      </c>
      <c r="EB53" s="1362">
        <f>X53+AF53+AN53+AV53+BD53+BL53</f>
        <v>0</v>
      </c>
      <c r="EC53" s="2030" t="e">
        <f>+EB53/EA53</f>
        <v>#DIV/0!</v>
      </c>
      <c r="ED53" s="1368">
        <f>Y52+AG53+AO53+AW53+BE53+BM53</f>
        <v>0</v>
      </c>
      <c r="EE53" s="1368">
        <f>Z52+AH53+AP53+AX53+BF53+BN53</f>
        <v>0</v>
      </c>
      <c r="EF53" s="1368" t="e">
        <f>+EE53/ED53</f>
        <v>#DIV/0!</v>
      </c>
      <c r="EG53" s="606">
        <f t="shared" si="9"/>
        <v>0.2</v>
      </c>
      <c r="EH53" s="597">
        <f t="shared" si="10"/>
        <v>0</v>
      </c>
      <c r="EI53" s="911">
        <f t="shared" si="11"/>
        <v>0</v>
      </c>
      <c r="EJ53" s="1362">
        <f>W53+AE53+AM53+AU53+BC53+BK53+BS53+CA53+CI53</f>
        <v>0.30000000000000004</v>
      </c>
      <c r="EK53" s="1362">
        <f>X53+AF53+AN53+AV53+BD53+BL53+BT53+CB53+CJ53</f>
        <v>0</v>
      </c>
      <c r="EL53" s="2030">
        <f>+EK53/EJ53</f>
        <v>0</v>
      </c>
      <c r="EM53" s="1368">
        <f>Y53+AG53+AO53+AW53+BE53+BM53+BU53+CC53+CK53</f>
        <v>0.32000000000000006</v>
      </c>
      <c r="EN53" s="1368">
        <f>Z53+AH53+AP53+AX53+BF53+BN53+BV53+CD53+CL53</f>
        <v>8.0000000000000016E-2</v>
      </c>
      <c r="EO53" s="1368">
        <f>+EN53/EM53</f>
        <v>0.25</v>
      </c>
      <c r="EP53" s="606">
        <f t="shared" si="12"/>
        <v>0.5</v>
      </c>
      <c r="EQ53" s="597">
        <f t="shared" si="13"/>
        <v>0</v>
      </c>
      <c r="ER53" s="911">
        <f t="shared" si="14"/>
        <v>0</v>
      </c>
      <c r="ES53" s="1362">
        <f>+W53+AE53+AM53+AU53+BC53+BK53+BS53+CA53+CI53+CQ53+CY53+DG53</f>
        <v>1</v>
      </c>
      <c r="ET53" s="1362">
        <f>+X53+AF53+AN53+AV53+BD53+BL53+BT53+CB53+CJ53+CR53+CZ53+DH53</f>
        <v>0</v>
      </c>
      <c r="EU53" s="2030">
        <f>+ET53/ES53</f>
        <v>0</v>
      </c>
      <c r="EV53" s="1368">
        <f>Y53+AG53+AO53+AW53+BE53+BM53+BU53+CC53+CK53+CS53+DA53+DI53</f>
        <v>1</v>
      </c>
      <c r="EW53" s="1368">
        <f>Z53+AH53+AP53+AX53+BF53+BN53+BV53+CD53+CL53+CT53+DB53+DJ53</f>
        <v>8.0000000000000016E-2</v>
      </c>
      <c r="EX53" s="1368">
        <f>+EW53/EV53</f>
        <v>8.0000000000000016E-2</v>
      </c>
    </row>
    <row r="54" spans="1:154" ht="58.5" customHeight="1" thickBot="1" x14ac:dyDescent="0.3">
      <c r="A54" s="1371"/>
      <c r="B54" s="1372"/>
      <c r="C54" s="1470"/>
      <c r="D54" s="1473"/>
      <c r="E54" s="1473"/>
      <c r="F54" s="1473"/>
      <c r="G54" s="1473"/>
      <c r="H54" s="1476"/>
      <c r="I54" s="1434"/>
      <c r="J54" s="1437"/>
      <c r="K54" s="1439"/>
      <c r="L54" s="1439"/>
      <c r="M54" s="1441"/>
      <c r="N54" s="1441"/>
      <c r="O54" s="1456"/>
      <c r="P54" s="1458"/>
      <c r="Q54" s="1458"/>
      <c r="R54" s="1460"/>
      <c r="S54" s="437" t="s">
        <v>231</v>
      </c>
      <c r="T54" s="542">
        <v>0.5</v>
      </c>
      <c r="U54" s="438">
        <v>0</v>
      </c>
      <c r="V54" s="439"/>
      <c r="W54" s="1465"/>
      <c r="X54" s="1432"/>
      <c r="Y54" s="1360"/>
      <c r="Z54" s="1360"/>
      <c r="AA54" s="476"/>
      <c r="AB54" s="806"/>
      <c r="AC54" s="812">
        <v>0</v>
      </c>
      <c r="AD54" s="663">
        <v>0</v>
      </c>
      <c r="AE54" s="2004"/>
      <c r="AF54" s="2006"/>
      <c r="AG54" s="1360"/>
      <c r="AH54" s="1360"/>
      <c r="AI54" s="483"/>
      <c r="AJ54" s="441"/>
      <c r="AK54" s="688">
        <v>0</v>
      </c>
      <c r="AL54" s="663">
        <v>0</v>
      </c>
      <c r="AM54" s="2004"/>
      <c r="AN54" s="2006"/>
      <c r="AO54" s="1360"/>
      <c r="AP54" s="1360"/>
      <c r="AQ54" s="483"/>
      <c r="AR54" s="441"/>
      <c r="AS54" s="703">
        <v>0</v>
      </c>
      <c r="AT54" s="663">
        <v>0</v>
      </c>
      <c r="AU54" s="2004"/>
      <c r="AV54" s="2006"/>
      <c r="AW54" s="1360"/>
      <c r="AX54" s="1360"/>
      <c r="AY54" s="483"/>
      <c r="AZ54" s="441"/>
      <c r="BA54" s="688">
        <v>0</v>
      </c>
      <c r="BB54" s="663">
        <v>0</v>
      </c>
      <c r="BC54" s="2004"/>
      <c r="BD54" s="2006"/>
      <c r="BE54" s="1360"/>
      <c r="BF54" s="1360"/>
      <c r="BG54" s="483"/>
      <c r="BH54" s="441"/>
      <c r="BI54" s="703">
        <v>0</v>
      </c>
      <c r="BJ54" s="663">
        <v>0</v>
      </c>
      <c r="BK54" s="2004"/>
      <c r="BL54" s="2006"/>
      <c r="BM54" s="1360"/>
      <c r="BN54" s="1360"/>
      <c r="BO54" s="483"/>
      <c r="BP54" s="441"/>
      <c r="BQ54" s="703">
        <v>0</v>
      </c>
      <c r="BR54" s="967">
        <v>0</v>
      </c>
      <c r="BS54" s="2004"/>
      <c r="BT54" s="2014"/>
      <c r="BU54" s="1360"/>
      <c r="BV54" s="1360"/>
      <c r="BW54" s="998" t="s">
        <v>606</v>
      </c>
      <c r="BX54" s="1001" t="s">
        <v>582</v>
      </c>
      <c r="BY54" s="703">
        <v>0</v>
      </c>
      <c r="BZ54" s="967">
        <v>0</v>
      </c>
      <c r="CA54" s="2004"/>
      <c r="CB54" s="2019"/>
      <c r="CC54" s="1360"/>
      <c r="CD54" s="1360"/>
      <c r="CE54" s="1036" t="s">
        <v>606</v>
      </c>
      <c r="CF54" s="1062" t="s">
        <v>582</v>
      </c>
      <c r="CG54" s="688">
        <v>0.1</v>
      </c>
      <c r="CH54" s="663">
        <v>0</v>
      </c>
      <c r="CI54" s="2004"/>
      <c r="CJ54" s="2006"/>
      <c r="CK54" s="1360"/>
      <c r="CL54" s="1360"/>
      <c r="CM54" s="483"/>
      <c r="CN54" s="441"/>
      <c r="CO54" s="812">
        <v>0.13</v>
      </c>
      <c r="CP54" s="663">
        <v>0</v>
      </c>
      <c r="CQ54" s="2004"/>
      <c r="CR54" s="2006"/>
      <c r="CS54" s="1360"/>
      <c r="CT54" s="1360"/>
      <c r="CU54" s="483"/>
      <c r="CV54" s="441"/>
      <c r="CW54" s="812">
        <v>0.13</v>
      </c>
      <c r="CX54" s="663">
        <v>0</v>
      </c>
      <c r="CY54" s="2004"/>
      <c r="CZ54" s="2006"/>
      <c r="DA54" s="1360"/>
      <c r="DB54" s="1360"/>
      <c r="DC54" s="476"/>
      <c r="DD54" s="440"/>
      <c r="DE54" s="812">
        <v>0.14000000000000001</v>
      </c>
      <c r="DF54" s="663">
        <v>0</v>
      </c>
      <c r="DG54" s="2004"/>
      <c r="DH54" s="2006"/>
      <c r="DI54" s="1360"/>
      <c r="DJ54" s="1360"/>
      <c r="DK54" s="1360"/>
      <c r="DL54" s="441"/>
      <c r="DM54" s="169">
        <f t="shared" si="3"/>
        <v>0.5</v>
      </c>
      <c r="DN54" s="169" t="str">
        <f t="shared" si="4"/>
        <v>OK</v>
      </c>
      <c r="DO54" s="601">
        <f t="shared" si="0"/>
        <v>0</v>
      </c>
      <c r="DP54" s="602">
        <f t="shared" si="1"/>
        <v>0</v>
      </c>
      <c r="DQ54" s="824" t="e">
        <f t="shared" si="5"/>
        <v>#DIV/0!</v>
      </c>
      <c r="DR54" s="1364"/>
      <c r="DS54" s="1364"/>
      <c r="DT54" s="2031"/>
      <c r="DU54" s="1369"/>
      <c r="DV54" s="1369"/>
      <c r="DW54" s="1369"/>
      <c r="DX54" s="608">
        <f t="shared" si="6"/>
        <v>0</v>
      </c>
      <c r="DY54" s="602">
        <f t="shared" si="7"/>
        <v>0</v>
      </c>
      <c r="DZ54" s="824" t="e">
        <f t="shared" si="8"/>
        <v>#DIV/0!</v>
      </c>
      <c r="EA54" s="1364"/>
      <c r="EB54" s="1364"/>
      <c r="EC54" s="2031"/>
      <c r="ED54" s="1369"/>
      <c r="EE54" s="1369"/>
      <c r="EF54" s="1369"/>
      <c r="EG54" s="608">
        <f t="shared" si="9"/>
        <v>0.1</v>
      </c>
      <c r="EH54" s="602">
        <f t="shared" si="10"/>
        <v>0</v>
      </c>
      <c r="EI54" s="913">
        <f t="shared" si="11"/>
        <v>0</v>
      </c>
      <c r="EJ54" s="1364"/>
      <c r="EK54" s="1364"/>
      <c r="EL54" s="2031"/>
      <c r="EM54" s="1369"/>
      <c r="EN54" s="1369"/>
      <c r="EO54" s="1369"/>
      <c r="EP54" s="608">
        <f t="shared" si="12"/>
        <v>0.5</v>
      </c>
      <c r="EQ54" s="602">
        <f t="shared" si="13"/>
        <v>0</v>
      </c>
      <c r="ER54" s="913">
        <f t="shared" si="14"/>
        <v>0</v>
      </c>
      <c r="ES54" s="1364"/>
      <c r="ET54" s="1364"/>
      <c r="EU54" s="2031"/>
      <c r="EV54" s="1369"/>
      <c r="EW54" s="1369"/>
      <c r="EX54" s="1369"/>
    </row>
    <row r="55" spans="1:154" ht="55.5" customHeight="1" thickBot="1" x14ac:dyDescent="0.3">
      <c r="A55" s="1371"/>
      <c r="B55" s="1372"/>
      <c r="C55" s="1470"/>
      <c r="D55" s="1473"/>
      <c r="E55" s="1473"/>
      <c r="F55" s="1473"/>
      <c r="G55" s="1473"/>
      <c r="H55" s="1476"/>
      <c r="I55" s="1434"/>
      <c r="J55" s="464">
        <v>13</v>
      </c>
      <c r="K55" s="465" t="s">
        <v>188</v>
      </c>
      <c r="L55" s="465" t="s">
        <v>250</v>
      </c>
      <c r="M55" s="466" t="s">
        <v>177</v>
      </c>
      <c r="N55" s="466">
        <v>60</v>
      </c>
      <c r="O55" s="467" t="s">
        <v>258</v>
      </c>
      <c r="P55" s="468">
        <v>0.2</v>
      </c>
      <c r="Q55" s="468">
        <v>7.0000000000000007E-2</v>
      </c>
      <c r="R55" s="498">
        <v>45657</v>
      </c>
      <c r="S55" s="442" t="s">
        <v>233</v>
      </c>
      <c r="T55" s="543">
        <v>1</v>
      </c>
      <c r="U55" s="443">
        <v>0</v>
      </c>
      <c r="V55" s="444"/>
      <c r="W55" s="444">
        <f t="shared" ref="W55:X57" si="16">+U55</f>
        <v>0</v>
      </c>
      <c r="X55" s="474">
        <f t="shared" si="16"/>
        <v>0</v>
      </c>
      <c r="Y55" s="1360"/>
      <c r="Z55" s="1360"/>
      <c r="AA55" s="477"/>
      <c r="AB55" s="489"/>
      <c r="AC55" s="813">
        <v>0</v>
      </c>
      <c r="AD55" s="664">
        <v>0</v>
      </c>
      <c r="AE55" s="664">
        <f t="shared" ref="AE55:AF57" si="17">+AC55</f>
        <v>0</v>
      </c>
      <c r="AF55" s="814">
        <f t="shared" si="17"/>
        <v>0</v>
      </c>
      <c r="AG55" s="1360"/>
      <c r="AH55" s="1360"/>
      <c r="AI55" s="484"/>
      <c r="AJ55" s="446"/>
      <c r="AK55" s="689">
        <v>0</v>
      </c>
      <c r="AL55" s="664">
        <v>0</v>
      </c>
      <c r="AM55" s="664">
        <f t="shared" ref="AM55:AN57" si="18">+AK55</f>
        <v>0</v>
      </c>
      <c r="AN55" s="814">
        <f t="shared" si="18"/>
        <v>0</v>
      </c>
      <c r="AO55" s="1360"/>
      <c r="AP55" s="1360"/>
      <c r="AQ55" s="484"/>
      <c r="AR55" s="446"/>
      <c r="AS55" s="704">
        <v>0</v>
      </c>
      <c r="AT55" s="664">
        <v>0</v>
      </c>
      <c r="AU55" s="664">
        <f t="shared" ref="AU55:AV57" si="19">+AS55</f>
        <v>0</v>
      </c>
      <c r="AV55" s="814">
        <f t="shared" si="19"/>
        <v>0</v>
      </c>
      <c r="AW55" s="1360"/>
      <c r="AX55" s="1360"/>
      <c r="AY55" s="484"/>
      <c r="AZ55" s="446"/>
      <c r="BA55" s="689">
        <v>0</v>
      </c>
      <c r="BB55" s="664">
        <v>0</v>
      </c>
      <c r="BC55" s="664">
        <f t="shared" ref="BC55:BD57" si="20">+BA55</f>
        <v>0</v>
      </c>
      <c r="BD55" s="814">
        <f t="shared" si="20"/>
        <v>0</v>
      </c>
      <c r="BE55" s="1360"/>
      <c r="BF55" s="1360"/>
      <c r="BG55" s="484"/>
      <c r="BH55" s="446"/>
      <c r="BI55" s="704">
        <v>0</v>
      </c>
      <c r="BJ55" s="664">
        <v>0</v>
      </c>
      <c r="BK55" s="664">
        <f t="shared" ref="BK55:BL57" si="21">+BI55</f>
        <v>0</v>
      </c>
      <c r="BL55" s="814">
        <f t="shared" si="21"/>
        <v>0</v>
      </c>
      <c r="BM55" s="1360"/>
      <c r="BN55" s="1360"/>
      <c r="BO55" s="484"/>
      <c r="BP55" s="446"/>
      <c r="BQ55" s="704">
        <v>0.2</v>
      </c>
      <c r="BR55" s="968">
        <v>0.2</v>
      </c>
      <c r="BS55" s="664">
        <f t="shared" ref="BS55:BT57" si="22">+BQ55</f>
        <v>0.2</v>
      </c>
      <c r="BT55" s="937">
        <f t="shared" si="22"/>
        <v>0.2</v>
      </c>
      <c r="BU55" s="1360"/>
      <c r="BV55" s="1360"/>
      <c r="BW55" s="993" t="s">
        <v>601</v>
      </c>
      <c r="BX55" s="1002" t="s">
        <v>607</v>
      </c>
      <c r="BY55" s="704">
        <v>0</v>
      </c>
      <c r="BZ55" s="968">
        <v>0</v>
      </c>
      <c r="CA55" s="664">
        <f t="shared" ref="CA55:CB57" si="23">+BY55</f>
        <v>0</v>
      </c>
      <c r="CB55" s="1077">
        <f t="shared" si="23"/>
        <v>0</v>
      </c>
      <c r="CC55" s="1360"/>
      <c r="CD55" s="1360"/>
      <c r="CE55" s="1037" t="s">
        <v>606</v>
      </c>
      <c r="CF55" s="1063" t="s">
        <v>582</v>
      </c>
      <c r="CG55" s="689">
        <v>0.2</v>
      </c>
      <c r="CH55" s="664">
        <v>0</v>
      </c>
      <c r="CI55" s="664">
        <f t="shared" ref="CI55:CJ57" si="24">+CG55</f>
        <v>0.2</v>
      </c>
      <c r="CJ55" s="814">
        <f t="shared" si="24"/>
        <v>0</v>
      </c>
      <c r="CK55" s="1360"/>
      <c r="CL55" s="1360"/>
      <c r="CM55" s="484"/>
      <c r="CN55" s="446"/>
      <c r="CO55" s="813">
        <v>0.2</v>
      </c>
      <c r="CP55" s="664">
        <v>0</v>
      </c>
      <c r="CQ55" s="664">
        <f t="shared" ref="CQ55:CR57" si="25">+CO55</f>
        <v>0.2</v>
      </c>
      <c r="CR55" s="814">
        <f t="shared" si="25"/>
        <v>0</v>
      </c>
      <c r="CS55" s="1360"/>
      <c r="CT55" s="1360"/>
      <c r="CU55" s="484"/>
      <c r="CV55" s="446"/>
      <c r="CW55" s="813">
        <v>0.2</v>
      </c>
      <c r="CX55" s="664">
        <v>0</v>
      </c>
      <c r="CY55" s="664">
        <f t="shared" ref="CY55:CZ57" si="26">+CW55</f>
        <v>0.2</v>
      </c>
      <c r="CZ55" s="814">
        <f t="shared" si="26"/>
        <v>0</v>
      </c>
      <c r="DA55" s="1360"/>
      <c r="DB55" s="1360"/>
      <c r="DC55" s="477"/>
      <c r="DD55" s="445"/>
      <c r="DE55" s="813">
        <v>0.2</v>
      </c>
      <c r="DF55" s="664">
        <v>0</v>
      </c>
      <c r="DG55" s="664">
        <f t="shared" ref="DG55:DH57" si="27">+DE55</f>
        <v>0.2</v>
      </c>
      <c r="DH55" s="814">
        <f t="shared" si="27"/>
        <v>0</v>
      </c>
      <c r="DI55" s="1360"/>
      <c r="DJ55" s="1360"/>
      <c r="DK55" s="1360"/>
      <c r="DL55" s="446"/>
      <c r="DM55" s="169">
        <f t="shared" si="3"/>
        <v>1</v>
      </c>
      <c r="DN55" s="169" t="str">
        <f t="shared" si="4"/>
        <v>OK</v>
      </c>
      <c r="DO55" s="825">
        <f t="shared" si="0"/>
        <v>0</v>
      </c>
      <c r="DP55" s="629">
        <f t="shared" si="1"/>
        <v>0</v>
      </c>
      <c r="DQ55" s="826" t="e">
        <f t="shared" si="5"/>
        <v>#DIV/0!</v>
      </c>
      <c r="DR55" s="629">
        <f t="shared" ref="DR55:DS58" si="28">SUM(W55+AE55+AM55)</f>
        <v>0</v>
      </c>
      <c r="DS55" s="629">
        <f t="shared" si="28"/>
        <v>0</v>
      </c>
      <c r="DT55" s="827" t="e">
        <f>+DS55/DR55</f>
        <v>#DIV/0!</v>
      </c>
      <c r="DU55" s="1369"/>
      <c r="DV55" s="1369"/>
      <c r="DW55" s="1369"/>
      <c r="DX55" s="628">
        <f t="shared" si="6"/>
        <v>0</v>
      </c>
      <c r="DY55" s="629">
        <f t="shared" si="7"/>
        <v>0</v>
      </c>
      <c r="DZ55" s="826" t="e">
        <f t="shared" si="8"/>
        <v>#DIV/0!</v>
      </c>
      <c r="EA55" s="629">
        <f t="shared" ref="EA55:EB58" si="29">W55+AE55+AM55+AU55+BC55+BK55</f>
        <v>0</v>
      </c>
      <c r="EB55" s="629">
        <f t="shared" si="29"/>
        <v>0</v>
      </c>
      <c r="EC55" s="827" t="e">
        <f>+EB55/EA55</f>
        <v>#DIV/0!</v>
      </c>
      <c r="ED55" s="1369"/>
      <c r="EE55" s="1369"/>
      <c r="EF55" s="1369"/>
      <c r="EG55" s="628">
        <f t="shared" si="9"/>
        <v>0.4</v>
      </c>
      <c r="EH55" s="629">
        <f t="shared" si="10"/>
        <v>0.2</v>
      </c>
      <c r="EI55" s="914">
        <f t="shared" si="11"/>
        <v>0.5</v>
      </c>
      <c r="EJ55" s="629">
        <f>W55+AE55+AM55+AU55+BC55+BK55+BS55+CA55+CI55</f>
        <v>0.4</v>
      </c>
      <c r="EK55" s="629">
        <f>X55+AF55+AN55+AV55+BD55+BL55+BT55+CB55+CJ55</f>
        <v>0.2</v>
      </c>
      <c r="EL55" s="827">
        <f>+EK55/EJ55</f>
        <v>0.5</v>
      </c>
      <c r="EM55" s="1369"/>
      <c r="EN55" s="1369"/>
      <c r="EO55" s="1369"/>
      <c r="EP55" s="628">
        <f t="shared" si="12"/>
        <v>1</v>
      </c>
      <c r="EQ55" s="629">
        <f t="shared" si="13"/>
        <v>0.2</v>
      </c>
      <c r="ER55" s="914">
        <f t="shared" si="14"/>
        <v>0.2</v>
      </c>
      <c r="ES55" s="629">
        <f t="shared" ref="ES55:ET58" si="30">+W55+AE55+AM55+AU55+BC55+BK55+BS55+CA55+CI55+CQ55+CY55+DG55</f>
        <v>1</v>
      </c>
      <c r="ET55" s="629">
        <f t="shared" si="30"/>
        <v>0.2</v>
      </c>
      <c r="EU55" s="827">
        <f>+ET55/ES55</f>
        <v>0.2</v>
      </c>
      <c r="EV55" s="1369"/>
      <c r="EW55" s="1369"/>
      <c r="EX55" s="1369"/>
    </row>
    <row r="56" spans="1:154" ht="51.75" customHeight="1" thickBot="1" x14ac:dyDescent="0.3">
      <c r="A56" s="1371"/>
      <c r="B56" s="1372"/>
      <c r="C56" s="1470"/>
      <c r="D56" s="1473"/>
      <c r="E56" s="1473"/>
      <c r="F56" s="1473"/>
      <c r="G56" s="1473"/>
      <c r="H56" s="1476"/>
      <c r="I56" s="1434"/>
      <c r="J56" s="460">
        <v>14</v>
      </c>
      <c r="K56" s="461" t="s">
        <v>191</v>
      </c>
      <c r="L56" s="461" t="s">
        <v>249</v>
      </c>
      <c r="M56" s="450" t="s">
        <v>177</v>
      </c>
      <c r="N56" s="450">
        <v>100</v>
      </c>
      <c r="O56" s="462" t="s">
        <v>258</v>
      </c>
      <c r="P56" s="463">
        <v>0.2</v>
      </c>
      <c r="Q56" s="463">
        <v>7.0000000000000007E-2</v>
      </c>
      <c r="R56" s="499">
        <v>45657</v>
      </c>
      <c r="S56" s="447" t="s">
        <v>232</v>
      </c>
      <c r="T56" s="544">
        <v>1</v>
      </c>
      <c r="U56" s="448">
        <v>0</v>
      </c>
      <c r="V56" s="449"/>
      <c r="W56" s="549">
        <f t="shared" si="16"/>
        <v>0</v>
      </c>
      <c r="X56" s="550">
        <f t="shared" si="16"/>
        <v>0</v>
      </c>
      <c r="Y56" s="1360"/>
      <c r="Z56" s="1360"/>
      <c r="AA56" s="478"/>
      <c r="AB56" s="490"/>
      <c r="AC56" s="815">
        <v>0</v>
      </c>
      <c r="AD56" s="665">
        <v>0</v>
      </c>
      <c r="AE56" s="665">
        <f t="shared" si="17"/>
        <v>0</v>
      </c>
      <c r="AF56" s="816">
        <f t="shared" si="17"/>
        <v>0</v>
      </c>
      <c r="AG56" s="1360"/>
      <c r="AH56" s="1360"/>
      <c r="AI56" s="485"/>
      <c r="AJ56" s="452"/>
      <c r="AK56" s="690">
        <v>0</v>
      </c>
      <c r="AL56" s="665">
        <v>0</v>
      </c>
      <c r="AM56" s="665">
        <f t="shared" si="18"/>
        <v>0</v>
      </c>
      <c r="AN56" s="816">
        <f t="shared" si="18"/>
        <v>0</v>
      </c>
      <c r="AO56" s="1360"/>
      <c r="AP56" s="1360"/>
      <c r="AQ56" s="485"/>
      <c r="AR56" s="452"/>
      <c r="AS56" s="705">
        <v>0</v>
      </c>
      <c r="AT56" s="665">
        <v>0</v>
      </c>
      <c r="AU56" s="665">
        <f t="shared" si="19"/>
        <v>0</v>
      </c>
      <c r="AV56" s="816">
        <f t="shared" si="19"/>
        <v>0</v>
      </c>
      <c r="AW56" s="1360"/>
      <c r="AX56" s="1360"/>
      <c r="AY56" s="485"/>
      <c r="AZ56" s="452"/>
      <c r="BA56" s="690">
        <v>0</v>
      </c>
      <c r="BB56" s="665">
        <v>0</v>
      </c>
      <c r="BC56" s="665">
        <f t="shared" si="20"/>
        <v>0</v>
      </c>
      <c r="BD56" s="816">
        <f t="shared" si="20"/>
        <v>0</v>
      </c>
      <c r="BE56" s="1360"/>
      <c r="BF56" s="1360"/>
      <c r="BG56" s="485"/>
      <c r="BH56" s="452"/>
      <c r="BI56" s="705">
        <v>0</v>
      </c>
      <c r="BJ56" s="665">
        <v>0</v>
      </c>
      <c r="BK56" s="665">
        <f t="shared" si="21"/>
        <v>0</v>
      </c>
      <c r="BL56" s="816">
        <f t="shared" si="21"/>
        <v>0</v>
      </c>
      <c r="BM56" s="1360"/>
      <c r="BN56" s="1360"/>
      <c r="BO56" s="485"/>
      <c r="BP56" s="452"/>
      <c r="BQ56" s="705">
        <v>0</v>
      </c>
      <c r="BR56" s="969">
        <v>0</v>
      </c>
      <c r="BS56" s="665">
        <f t="shared" si="22"/>
        <v>0</v>
      </c>
      <c r="BT56" s="938">
        <f t="shared" si="22"/>
        <v>0</v>
      </c>
      <c r="BU56" s="1360"/>
      <c r="BV56" s="1360"/>
      <c r="BW56" s="999" t="s">
        <v>606</v>
      </c>
      <c r="BX56" s="1003" t="s">
        <v>582</v>
      </c>
      <c r="BY56" s="705">
        <v>0</v>
      </c>
      <c r="BZ56" s="969">
        <v>0</v>
      </c>
      <c r="CA56" s="665">
        <f t="shared" si="23"/>
        <v>0</v>
      </c>
      <c r="CB56" s="1078">
        <f t="shared" si="23"/>
        <v>0</v>
      </c>
      <c r="CC56" s="1360"/>
      <c r="CD56" s="1360"/>
      <c r="CE56" s="1038" t="s">
        <v>606</v>
      </c>
      <c r="CF56" s="1064" t="s">
        <v>582</v>
      </c>
      <c r="CG56" s="690">
        <v>0.25</v>
      </c>
      <c r="CH56" s="665">
        <v>0</v>
      </c>
      <c r="CI56" s="665">
        <f t="shared" si="24"/>
        <v>0.25</v>
      </c>
      <c r="CJ56" s="816">
        <f t="shared" si="24"/>
        <v>0</v>
      </c>
      <c r="CK56" s="1360"/>
      <c r="CL56" s="1360"/>
      <c r="CM56" s="485"/>
      <c r="CN56" s="452"/>
      <c r="CO56" s="815">
        <v>0.25</v>
      </c>
      <c r="CP56" s="665">
        <v>0</v>
      </c>
      <c r="CQ56" s="665">
        <f t="shared" si="25"/>
        <v>0.25</v>
      </c>
      <c r="CR56" s="816">
        <f t="shared" si="25"/>
        <v>0</v>
      </c>
      <c r="CS56" s="1360"/>
      <c r="CT56" s="1360"/>
      <c r="CU56" s="485"/>
      <c r="CV56" s="452"/>
      <c r="CW56" s="815">
        <v>0.25</v>
      </c>
      <c r="CX56" s="665">
        <v>0</v>
      </c>
      <c r="CY56" s="665">
        <v>0.25</v>
      </c>
      <c r="CZ56" s="816">
        <f t="shared" si="26"/>
        <v>0</v>
      </c>
      <c r="DA56" s="1360"/>
      <c r="DB56" s="1360"/>
      <c r="DC56" s="478"/>
      <c r="DD56" s="451"/>
      <c r="DE56" s="815">
        <v>0.25</v>
      </c>
      <c r="DF56" s="665">
        <v>0</v>
      </c>
      <c r="DG56" s="665">
        <f t="shared" si="27"/>
        <v>0.25</v>
      </c>
      <c r="DH56" s="816">
        <f t="shared" si="27"/>
        <v>0</v>
      </c>
      <c r="DI56" s="1360"/>
      <c r="DJ56" s="1360"/>
      <c r="DK56" s="1360"/>
      <c r="DL56" s="452"/>
      <c r="DM56" s="169">
        <f t="shared" si="3"/>
        <v>1</v>
      </c>
      <c r="DN56" s="169" t="str">
        <f t="shared" si="4"/>
        <v>OK</v>
      </c>
      <c r="DO56" s="825">
        <f t="shared" si="0"/>
        <v>0</v>
      </c>
      <c r="DP56" s="629">
        <f t="shared" si="1"/>
        <v>0</v>
      </c>
      <c r="DQ56" s="826" t="e">
        <f t="shared" si="5"/>
        <v>#DIV/0!</v>
      </c>
      <c r="DR56" s="629">
        <f t="shared" si="28"/>
        <v>0</v>
      </c>
      <c r="DS56" s="629">
        <f t="shared" si="28"/>
        <v>0</v>
      </c>
      <c r="DT56" s="827" t="e">
        <f>+DS56/DR56</f>
        <v>#DIV/0!</v>
      </c>
      <c r="DU56" s="1369"/>
      <c r="DV56" s="1369"/>
      <c r="DW56" s="1369"/>
      <c r="DX56" s="628">
        <f t="shared" si="6"/>
        <v>0</v>
      </c>
      <c r="DY56" s="629">
        <f t="shared" si="7"/>
        <v>0</v>
      </c>
      <c r="DZ56" s="826" t="e">
        <f t="shared" si="8"/>
        <v>#DIV/0!</v>
      </c>
      <c r="EA56" s="629">
        <f t="shared" si="29"/>
        <v>0</v>
      </c>
      <c r="EB56" s="629">
        <f t="shared" si="29"/>
        <v>0</v>
      </c>
      <c r="EC56" s="827" t="e">
        <f>+EB56/EA56</f>
        <v>#DIV/0!</v>
      </c>
      <c r="ED56" s="1369"/>
      <c r="EE56" s="1369"/>
      <c r="EF56" s="1369"/>
      <c r="EG56" s="628">
        <f t="shared" si="9"/>
        <v>0.25</v>
      </c>
      <c r="EH56" s="629">
        <f t="shared" si="10"/>
        <v>0</v>
      </c>
      <c r="EI56" s="914">
        <f t="shared" si="11"/>
        <v>0</v>
      </c>
      <c r="EJ56" s="629">
        <f>W56+AE56+AM56+AU56+BC56+BK56+BS56+CA56+CI56</f>
        <v>0.25</v>
      </c>
      <c r="EK56" s="629">
        <f>X56+AF56+AN56+AV56+BD56+BL56+BT56+CB56+CJ56</f>
        <v>0</v>
      </c>
      <c r="EL56" s="827">
        <f>+EK56/EJ56</f>
        <v>0</v>
      </c>
      <c r="EM56" s="1369"/>
      <c r="EN56" s="1369"/>
      <c r="EO56" s="1369"/>
      <c r="EP56" s="628">
        <f t="shared" si="12"/>
        <v>1</v>
      </c>
      <c r="EQ56" s="629">
        <f t="shared" si="13"/>
        <v>0</v>
      </c>
      <c r="ER56" s="914">
        <f t="shared" si="14"/>
        <v>0</v>
      </c>
      <c r="ES56" s="629">
        <f t="shared" si="30"/>
        <v>1</v>
      </c>
      <c r="ET56" s="629">
        <f t="shared" si="30"/>
        <v>0</v>
      </c>
      <c r="EU56" s="827">
        <f>+ET56/ES56</f>
        <v>0</v>
      </c>
      <c r="EV56" s="1369"/>
      <c r="EW56" s="1369"/>
      <c r="EX56" s="1369"/>
    </row>
    <row r="57" spans="1:154" s="419" customFormat="1" ht="62.25" customHeight="1" thickBot="1" x14ac:dyDescent="0.3">
      <c r="A57" s="1371"/>
      <c r="B57" s="1372"/>
      <c r="C57" s="1470"/>
      <c r="D57" s="1473"/>
      <c r="E57" s="1473"/>
      <c r="F57" s="1473"/>
      <c r="G57" s="1473"/>
      <c r="H57" s="1476"/>
      <c r="I57" s="1434"/>
      <c r="J57" s="464">
        <v>15</v>
      </c>
      <c r="K57" s="465" t="s">
        <v>255</v>
      </c>
      <c r="L57" s="465" t="s">
        <v>251</v>
      </c>
      <c r="M57" s="466" t="s">
        <v>178</v>
      </c>
      <c r="N57" s="548">
        <v>1</v>
      </c>
      <c r="O57" s="467" t="s">
        <v>258</v>
      </c>
      <c r="P57" s="468">
        <v>0.1</v>
      </c>
      <c r="Q57" s="468">
        <v>0.04</v>
      </c>
      <c r="R57" s="498">
        <v>45657</v>
      </c>
      <c r="S57" s="442" t="s">
        <v>234</v>
      </c>
      <c r="T57" s="543">
        <v>1</v>
      </c>
      <c r="U57" s="443">
        <v>0</v>
      </c>
      <c r="V57" s="444"/>
      <c r="W57" s="444">
        <f t="shared" si="16"/>
        <v>0</v>
      </c>
      <c r="X57" s="474">
        <f t="shared" si="16"/>
        <v>0</v>
      </c>
      <c r="Y57" s="1360"/>
      <c r="Z57" s="1360"/>
      <c r="AA57" s="477"/>
      <c r="AB57" s="489"/>
      <c r="AC57" s="813">
        <v>0</v>
      </c>
      <c r="AD57" s="664">
        <v>0</v>
      </c>
      <c r="AE57" s="664">
        <f t="shared" si="17"/>
        <v>0</v>
      </c>
      <c r="AF57" s="814">
        <f t="shared" si="17"/>
        <v>0</v>
      </c>
      <c r="AG57" s="1360"/>
      <c r="AH57" s="1360"/>
      <c r="AI57" s="484"/>
      <c r="AJ57" s="446"/>
      <c r="AK57" s="689">
        <v>0</v>
      </c>
      <c r="AL57" s="664">
        <v>0</v>
      </c>
      <c r="AM57" s="664">
        <f t="shared" si="18"/>
        <v>0</v>
      </c>
      <c r="AN57" s="814">
        <f t="shared" si="18"/>
        <v>0</v>
      </c>
      <c r="AO57" s="1360"/>
      <c r="AP57" s="1360"/>
      <c r="AQ57" s="484"/>
      <c r="AR57" s="446"/>
      <c r="AS57" s="704">
        <v>0</v>
      </c>
      <c r="AT57" s="664">
        <v>0</v>
      </c>
      <c r="AU57" s="664">
        <f t="shared" si="19"/>
        <v>0</v>
      </c>
      <c r="AV57" s="814">
        <f t="shared" si="19"/>
        <v>0</v>
      </c>
      <c r="AW57" s="1360"/>
      <c r="AX57" s="1360"/>
      <c r="AY57" s="484"/>
      <c r="AZ57" s="446"/>
      <c r="BA57" s="689">
        <v>0</v>
      </c>
      <c r="BB57" s="664">
        <v>0</v>
      </c>
      <c r="BC57" s="664">
        <f t="shared" si="20"/>
        <v>0</v>
      </c>
      <c r="BD57" s="814">
        <f t="shared" si="20"/>
        <v>0</v>
      </c>
      <c r="BE57" s="1360"/>
      <c r="BF57" s="1360"/>
      <c r="BG57" s="484"/>
      <c r="BH57" s="446"/>
      <c r="BI57" s="704">
        <v>0</v>
      </c>
      <c r="BJ57" s="664">
        <v>0</v>
      </c>
      <c r="BK57" s="664">
        <f t="shared" si="21"/>
        <v>0</v>
      </c>
      <c r="BL57" s="814">
        <f t="shared" si="21"/>
        <v>0</v>
      </c>
      <c r="BM57" s="1360"/>
      <c r="BN57" s="1360"/>
      <c r="BO57" s="484"/>
      <c r="BP57" s="446"/>
      <c r="BQ57" s="704">
        <v>0.2</v>
      </c>
      <c r="BR57" s="968">
        <v>0.2</v>
      </c>
      <c r="BS57" s="664">
        <f t="shared" si="22"/>
        <v>0.2</v>
      </c>
      <c r="BT57" s="937">
        <f t="shared" si="22"/>
        <v>0.2</v>
      </c>
      <c r="BU57" s="1360"/>
      <c r="BV57" s="1360"/>
      <c r="BW57" s="993" t="s">
        <v>602</v>
      </c>
      <c r="BX57" s="1002" t="s">
        <v>251</v>
      </c>
      <c r="BY57" s="704">
        <v>0</v>
      </c>
      <c r="BZ57" s="968">
        <v>0</v>
      </c>
      <c r="CA57" s="664">
        <f t="shared" si="23"/>
        <v>0</v>
      </c>
      <c r="CB57" s="1077">
        <f t="shared" si="23"/>
        <v>0</v>
      </c>
      <c r="CC57" s="1360"/>
      <c r="CD57" s="1360"/>
      <c r="CE57" s="1037" t="s">
        <v>606</v>
      </c>
      <c r="CF57" s="1063" t="s">
        <v>582</v>
      </c>
      <c r="CG57" s="689">
        <v>0.2</v>
      </c>
      <c r="CH57" s="664">
        <v>0</v>
      </c>
      <c r="CI57" s="664">
        <f t="shared" si="24"/>
        <v>0.2</v>
      </c>
      <c r="CJ57" s="814">
        <f t="shared" si="24"/>
        <v>0</v>
      </c>
      <c r="CK57" s="1360"/>
      <c r="CL57" s="1360"/>
      <c r="CM57" s="484"/>
      <c r="CN57" s="446"/>
      <c r="CO57" s="813">
        <v>0.2</v>
      </c>
      <c r="CP57" s="664">
        <v>0</v>
      </c>
      <c r="CQ57" s="664">
        <f t="shared" si="25"/>
        <v>0.2</v>
      </c>
      <c r="CR57" s="814">
        <f t="shared" si="25"/>
        <v>0</v>
      </c>
      <c r="CS57" s="1360"/>
      <c r="CT57" s="1360"/>
      <c r="CU57" s="484"/>
      <c r="CV57" s="446"/>
      <c r="CW57" s="813">
        <v>0.2</v>
      </c>
      <c r="CX57" s="664">
        <v>0</v>
      </c>
      <c r="CY57" s="664">
        <v>0.2</v>
      </c>
      <c r="CZ57" s="814">
        <f t="shared" si="26"/>
        <v>0</v>
      </c>
      <c r="DA57" s="1360"/>
      <c r="DB57" s="1360"/>
      <c r="DC57" s="477"/>
      <c r="DD57" s="445"/>
      <c r="DE57" s="813">
        <v>0.2</v>
      </c>
      <c r="DF57" s="664">
        <v>0</v>
      </c>
      <c r="DG57" s="664">
        <f t="shared" si="27"/>
        <v>0.2</v>
      </c>
      <c r="DH57" s="814">
        <f t="shared" si="27"/>
        <v>0</v>
      </c>
      <c r="DI57" s="1360"/>
      <c r="DJ57" s="1360"/>
      <c r="DK57" s="1360"/>
      <c r="DL57" s="446"/>
      <c r="DM57" s="169">
        <f t="shared" si="3"/>
        <v>1</v>
      </c>
      <c r="DN57" s="169" t="str">
        <f t="shared" si="4"/>
        <v>OK</v>
      </c>
      <c r="DO57" s="825">
        <f t="shared" si="0"/>
        <v>0</v>
      </c>
      <c r="DP57" s="629">
        <f t="shared" si="1"/>
        <v>0</v>
      </c>
      <c r="DQ57" s="826" t="e">
        <f t="shared" si="5"/>
        <v>#DIV/0!</v>
      </c>
      <c r="DR57" s="629">
        <f t="shared" si="28"/>
        <v>0</v>
      </c>
      <c r="DS57" s="629">
        <f t="shared" si="28"/>
        <v>0</v>
      </c>
      <c r="DT57" s="827" t="e">
        <f>+DS57/DR57</f>
        <v>#DIV/0!</v>
      </c>
      <c r="DU57" s="1369"/>
      <c r="DV57" s="1369"/>
      <c r="DW57" s="1369"/>
      <c r="DX57" s="628">
        <f t="shared" si="6"/>
        <v>0</v>
      </c>
      <c r="DY57" s="629">
        <f t="shared" si="7"/>
        <v>0</v>
      </c>
      <c r="DZ57" s="826" t="e">
        <f t="shared" si="8"/>
        <v>#DIV/0!</v>
      </c>
      <c r="EA57" s="629">
        <f t="shared" si="29"/>
        <v>0</v>
      </c>
      <c r="EB57" s="629">
        <f t="shared" si="29"/>
        <v>0</v>
      </c>
      <c r="EC57" s="827" t="e">
        <f>+EB57/EA57</f>
        <v>#DIV/0!</v>
      </c>
      <c r="ED57" s="1369"/>
      <c r="EE57" s="1369"/>
      <c r="EF57" s="1369"/>
      <c r="EG57" s="628">
        <f t="shared" si="9"/>
        <v>0.4</v>
      </c>
      <c r="EH57" s="629">
        <f t="shared" si="10"/>
        <v>0.2</v>
      </c>
      <c r="EI57" s="914">
        <f t="shared" si="11"/>
        <v>0.5</v>
      </c>
      <c r="EJ57" s="629">
        <f>W57+AE57+AM57+AU57+BC57+BK57+BS57+CA57+CI57</f>
        <v>0.4</v>
      </c>
      <c r="EK57" s="629">
        <v>0.01</v>
      </c>
      <c r="EL57" s="827">
        <f>+EK57/EJ57</f>
        <v>2.4999999999999998E-2</v>
      </c>
      <c r="EM57" s="1369"/>
      <c r="EN57" s="1369"/>
      <c r="EO57" s="1369"/>
      <c r="EP57" s="628">
        <f t="shared" si="12"/>
        <v>1</v>
      </c>
      <c r="EQ57" s="629">
        <f t="shared" si="13"/>
        <v>0.2</v>
      </c>
      <c r="ER57" s="914">
        <f t="shared" si="14"/>
        <v>0.2</v>
      </c>
      <c r="ES57" s="629">
        <f t="shared" si="30"/>
        <v>1</v>
      </c>
      <c r="ET57" s="629">
        <f t="shared" si="30"/>
        <v>0.2</v>
      </c>
      <c r="EU57" s="827">
        <f>+ET57/ES57</f>
        <v>0.2</v>
      </c>
      <c r="EV57" s="1369"/>
      <c r="EW57" s="1369"/>
      <c r="EX57" s="1369"/>
    </row>
    <row r="58" spans="1:154" ht="38.25" customHeight="1" x14ac:dyDescent="0.25">
      <c r="A58" s="1371"/>
      <c r="B58" s="1372"/>
      <c r="C58" s="1470"/>
      <c r="D58" s="1473"/>
      <c r="E58" s="1473"/>
      <c r="F58" s="1473"/>
      <c r="G58" s="1473"/>
      <c r="H58" s="1476"/>
      <c r="I58" s="1434"/>
      <c r="J58" s="1442">
        <v>16</v>
      </c>
      <c r="K58" s="1445" t="s">
        <v>189</v>
      </c>
      <c r="L58" s="1445" t="s">
        <v>252</v>
      </c>
      <c r="M58" s="1448" t="s">
        <v>178</v>
      </c>
      <c r="N58" s="1451">
        <v>1</v>
      </c>
      <c r="O58" s="1384" t="s">
        <v>258</v>
      </c>
      <c r="P58" s="1387">
        <v>0.1</v>
      </c>
      <c r="Q58" s="1387">
        <v>0.05</v>
      </c>
      <c r="R58" s="1461">
        <v>45657</v>
      </c>
      <c r="S58" s="470" t="s">
        <v>236</v>
      </c>
      <c r="T58" s="545">
        <v>0.25</v>
      </c>
      <c r="U58" s="420">
        <v>0</v>
      </c>
      <c r="V58" s="421"/>
      <c r="W58" s="1390">
        <f>SUM(U58:U60)</f>
        <v>0</v>
      </c>
      <c r="X58" s="1452">
        <f>SUM(V58:V60)</f>
        <v>0</v>
      </c>
      <c r="Y58" s="1360"/>
      <c r="Z58" s="1360"/>
      <c r="AA58" s="479"/>
      <c r="AB58" s="807"/>
      <c r="AC58" s="817">
        <v>0</v>
      </c>
      <c r="AD58" s="666">
        <v>0</v>
      </c>
      <c r="AE58" s="2007">
        <f>SUM(AC58:AC60)</f>
        <v>0</v>
      </c>
      <c r="AF58" s="2010">
        <f>SUM(AD58:AD60)</f>
        <v>0</v>
      </c>
      <c r="AG58" s="1360"/>
      <c r="AH58" s="1360"/>
      <c r="AI58" s="486"/>
      <c r="AJ58" s="454"/>
      <c r="AK58" s="691">
        <v>0</v>
      </c>
      <c r="AL58" s="666">
        <v>0</v>
      </c>
      <c r="AM58" s="2007">
        <f>SUM(AK58:AK60)</f>
        <v>0</v>
      </c>
      <c r="AN58" s="2010">
        <f>SUM(AL58:AL60)</f>
        <v>0</v>
      </c>
      <c r="AO58" s="1360"/>
      <c r="AP58" s="1360"/>
      <c r="AQ58" s="486"/>
      <c r="AR58" s="454"/>
      <c r="AS58" s="706">
        <v>0</v>
      </c>
      <c r="AT58" s="666">
        <v>0</v>
      </c>
      <c r="AU58" s="2007">
        <f>SUM(AS58:AS60)</f>
        <v>0</v>
      </c>
      <c r="AV58" s="2010">
        <f>SUM(AT58:AT60)</f>
        <v>0</v>
      </c>
      <c r="AW58" s="1360"/>
      <c r="AX58" s="1360"/>
      <c r="AY58" s="486"/>
      <c r="AZ58" s="454"/>
      <c r="BA58" s="691">
        <v>0</v>
      </c>
      <c r="BB58" s="666">
        <v>0</v>
      </c>
      <c r="BC58" s="2007">
        <f>SUM(BA58:BA60)</f>
        <v>0</v>
      </c>
      <c r="BD58" s="2010">
        <f>SUM(BB58:BB60)</f>
        <v>0</v>
      </c>
      <c r="BE58" s="1360"/>
      <c r="BF58" s="1360"/>
      <c r="BG58" s="486"/>
      <c r="BH58" s="454"/>
      <c r="BI58" s="706">
        <v>0</v>
      </c>
      <c r="BJ58" s="666">
        <v>0</v>
      </c>
      <c r="BK58" s="2007">
        <f>SUM(BI58:BI60)</f>
        <v>0</v>
      </c>
      <c r="BL58" s="2010">
        <f>SUM(BJ58:BJ60)</f>
        <v>0</v>
      </c>
      <c r="BM58" s="1360"/>
      <c r="BN58" s="1360"/>
      <c r="BO58" s="486"/>
      <c r="BP58" s="454"/>
      <c r="BQ58" s="706">
        <v>0.05</v>
      </c>
      <c r="BR58" s="970">
        <v>0.05</v>
      </c>
      <c r="BS58" s="2007">
        <f>SUM(BQ58:BQ60)</f>
        <v>0.2</v>
      </c>
      <c r="BT58" s="2015">
        <f>SUM(BR58:BR60)</f>
        <v>0.2</v>
      </c>
      <c r="BU58" s="1360"/>
      <c r="BV58" s="1360"/>
      <c r="BW58" s="994" t="s">
        <v>603</v>
      </c>
      <c r="BX58" s="1004" t="s">
        <v>608</v>
      </c>
      <c r="BY58" s="706">
        <v>0</v>
      </c>
      <c r="BZ58" s="970">
        <v>0</v>
      </c>
      <c r="CA58" s="2007">
        <f>SUM(BY58:BY60)</f>
        <v>0</v>
      </c>
      <c r="CB58" s="2021">
        <f>SUM(BZ58:BZ60)</f>
        <v>0</v>
      </c>
      <c r="CC58" s="1360"/>
      <c r="CD58" s="1360"/>
      <c r="CE58" s="1039" t="s">
        <v>606</v>
      </c>
      <c r="CF58" s="1065" t="s">
        <v>582</v>
      </c>
      <c r="CG58" s="691">
        <v>0.05</v>
      </c>
      <c r="CH58" s="666">
        <v>0</v>
      </c>
      <c r="CI58" s="2007">
        <f>SUM(CG58:CG60)</f>
        <v>0.2</v>
      </c>
      <c r="CJ58" s="2010">
        <f>SUM(CH58:CH60)</f>
        <v>0</v>
      </c>
      <c r="CK58" s="1360"/>
      <c r="CL58" s="1360"/>
      <c r="CM58" s="486"/>
      <c r="CN58" s="454"/>
      <c r="CO58" s="817">
        <v>0.05</v>
      </c>
      <c r="CP58" s="666">
        <v>0</v>
      </c>
      <c r="CQ58" s="2007">
        <f>SUM(CO58:CO60)</f>
        <v>0.2</v>
      </c>
      <c r="CR58" s="2010">
        <f>SUM(CP58:CP60)</f>
        <v>0</v>
      </c>
      <c r="CS58" s="1360"/>
      <c r="CT58" s="1360"/>
      <c r="CU58" s="486"/>
      <c r="CV58" s="454"/>
      <c r="CW58" s="817">
        <v>0.05</v>
      </c>
      <c r="CX58" s="666">
        <v>0</v>
      </c>
      <c r="CY58" s="2007">
        <f>SUM(CW58:CW60)</f>
        <v>0.2</v>
      </c>
      <c r="CZ58" s="2010">
        <f>SUM(CX58:CX60)</f>
        <v>0</v>
      </c>
      <c r="DA58" s="1360"/>
      <c r="DB58" s="1360"/>
      <c r="DC58" s="479"/>
      <c r="DD58" s="453"/>
      <c r="DE58" s="817">
        <v>0.05</v>
      </c>
      <c r="DF58" s="666">
        <v>0</v>
      </c>
      <c r="DG58" s="2007">
        <f>SUM(DE58:DE60)</f>
        <v>0.2</v>
      </c>
      <c r="DH58" s="2010">
        <f>SUM(DF58:DF60)</f>
        <v>0</v>
      </c>
      <c r="DI58" s="1360"/>
      <c r="DJ58" s="1360"/>
      <c r="DK58" s="1360"/>
      <c r="DL58" s="454"/>
      <c r="DM58" s="169">
        <f t="shared" si="3"/>
        <v>0.25</v>
      </c>
      <c r="DN58" s="169" t="str">
        <f t="shared" si="4"/>
        <v>OK</v>
      </c>
      <c r="DO58" s="596">
        <f t="shared" si="0"/>
        <v>0</v>
      </c>
      <c r="DP58" s="597">
        <f t="shared" si="1"/>
        <v>0</v>
      </c>
      <c r="DQ58" s="823" t="e">
        <f t="shared" si="5"/>
        <v>#DIV/0!</v>
      </c>
      <c r="DR58" s="1362">
        <f t="shared" si="28"/>
        <v>0</v>
      </c>
      <c r="DS58" s="1362">
        <f t="shared" si="28"/>
        <v>0</v>
      </c>
      <c r="DT58" s="2030" t="e">
        <f>+DS58/DR58</f>
        <v>#DIV/0!</v>
      </c>
      <c r="DU58" s="1369"/>
      <c r="DV58" s="1369"/>
      <c r="DW58" s="1369"/>
      <c r="DX58" s="606">
        <f t="shared" si="6"/>
        <v>0</v>
      </c>
      <c r="DY58" s="597">
        <f t="shared" si="7"/>
        <v>0</v>
      </c>
      <c r="DZ58" s="823" t="e">
        <f t="shared" si="8"/>
        <v>#DIV/0!</v>
      </c>
      <c r="EA58" s="1362">
        <f t="shared" si="29"/>
        <v>0</v>
      </c>
      <c r="EB58" s="1362">
        <f t="shared" si="29"/>
        <v>0</v>
      </c>
      <c r="EC58" s="2030" t="e">
        <f>+EB58/EA58</f>
        <v>#DIV/0!</v>
      </c>
      <c r="ED58" s="1369"/>
      <c r="EE58" s="1369"/>
      <c r="EF58" s="1369"/>
      <c r="EG58" s="606">
        <f t="shared" si="9"/>
        <v>0.1</v>
      </c>
      <c r="EH58" s="597">
        <f t="shared" si="10"/>
        <v>0.05</v>
      </c>
      <c r="EI58" s="911">
        <f t="shared" si="11"/>
        <v>0.5</v>
      </c>
      <c r="EJ58" s="1362">
        <f>W58+AE58+AM58+AU58+BC58+BK58+BS58+CA58+CI58</f>
        <v>0.4</v>
      </c>
      <c r="EK58" s="1362">
        <f>X58+AF58+AN58+AV58+BD58+BL58+BT58+CB58+CJ58</f>
        <v>0.2</v>
      </c>
      <c r="EL58" s="2030">
        <f>+EK58/EJ58</f>
        <v>0.5</v>
      </c>
      <c r="EM58" s="1369"/>
      <c r="EN58" s="1369"/>
      <c r="EO58" s="1369"/>
      <c r="EP58" s="606">
        <f t="shared" si="12"/>
        <v>0.25</v>
      </c>
      <c r="EQ58" s="597">
        <f t="shared" si="13"/>
        <v>0.05</v>
      </c>
      <c r="ER58" s="911">
        <f t="shared" si="14"/>
        <v>0.2</v>
      </c>
      <c r="ES58" s="1362">
        <f t="shared" si="30"/>
        <v>1</v>
      </c>
      <c r="ET58" s="1362">
        <f t="shared" si="30"/>
        <v>0.2</v>
      </c>
      <c r="EU58" s="2030">
        <f>+ET58/ES58</f>
        <v>0.2</v>
      </c>
      <c r="EV58" s="1369"/>
      <c r="EW58" s="1369"/>
      <c r="EX58" s="1369"/>
    </row>
    <row r="59" spans="1:154" ht="63.75" customHeight="1" x14ac:dyDescent="0.25">
      <c r="A59" s="1371"/>
      <c r="B59" s="1372"/>
      <c r="C59" s="1470"/>
      <c r="D59" s="1473"/>
      <c r="E59" s="1473"/>
      <c r="F59" s="1473"/>
      <c r="G59" s="1473"/>
      <c r="H59" s="1476"/>
      <c r="I59" s="1434"/>
      <c r="J59" s="1443"/>
      <c r="K59" s="1446"/>
      <c r="L59" s="1446"/>
      <c r="M59" s="1449"/>
      <c r="N59" s="1449"/>
      <c r="O59" s="1385"/>
      <c r="P59" s="1388"/>
      <c r="Q59" s="1388"/>
      <c r="R59" s="1462"/>
      <c r="S59" s="471" t="s">
        <v>238</v>
      </c>
      <c r="T59" s="546">
        <v>0.5</v>
      </c>
      <c r="U59" s="423">
        <v>0</v>
      </c>
      <c r="V59" s="424"/>
      <c r="W59" s="1391"/>
      <c r="X59" s="1453"/>
      <c r="Y59" s="1360"/>
      <c r="Z59" s="1360"/>
      <c r="AA59" s="480"/>
      <c r="AB59" s="808"/>
      <c r="AC59" s="818">
        <v>0</v>
      </c>
      <c r="AD59" s="667">
        <v>0</v>
      </c>
      <c r="AE59" s="2008"/>
      <c r="AF59" s="2011"/>
      <c r="AG59" s="1360"/>
      <c r="AH59" s="1360"/>
      <c r="AI59" s="487"/>
      <c r="AJ59" s="455"/>
      <c r="AK59" s="692">
        <v>0</v>
      </c>
      <c r="AL59" s="667">
        <v>0</v>
      </c>
      <c r="AM59" s="2008"/>
      <c r="AN59" s="2011"/>
      <c r="AO59" s="1360"/>
      <c r="AP59" s="1360"/>
      <c r="AQ59" s="487"/>
      <c r="AR59" s="455"/>
      <c r="AS59" s="707">
        <v>0</v>
      </c>
      <c r="AT59" s="667">
        <v>0</v>
      </c>
      <c r="AU59" s="2008"/>
      <c r="AV59" s="2011"/>
      <c r="AW59" s="1360"/>
      <c r="AX59" s="1360"/>
      <c r="AY59" s="487"/>
      <c r="AZ59" s="455"/>
      <c r="BA59" s="692">
        <v>0</v>
      </c>
      <c r="BB59" s="667">
        <v>0</v>
      </c>
      <c r="BC59" s="2008"/>
      <c r="BD59" s="2011"/>
      <c r="BE59" s="1360"/>
      <c r="BF59" s="1360"/>
      <c r="BG59" s="487"/>
      <c r="BH59" s="455"/>
      <c r="BI59" s="707">
        <v>0</v>
      </c>
      <c r="BJ59" s="667">
        <v>0</v>
      </c>
      <c r="BK59" s="2008"/>
      <c r="BL59" s="2011"/>
      <c r="BM59" s="1360"/>
      <c r="BN59" s="1360"/>
      <c r="BO59" s="487"/>
      <c r="BP59" s="455"/>
      <c r="BQ59" s="707">
        <v>0.1</v>
      </c>
      <c r="BR59" s="971">
        <v>0.1</v>
      </c>
      <c r="BS59" s="2008"/>
      <c r="BT59" s="2016"/>
      <c r="BU59" s="1360"/>
      <c r="BV59" s="1360"/>
      <c r="BW59" s="995" t="s">
        <v>604</v>
      </c>
      <c r="BX59" s="1005" t="s">
        <v>609</v>
      </c>
      <c r="BY59" s="707">
        <v>0</v>
      </c>
      <c r="BZ59" s="971">
        <v>0</v>
      </c>
      <c r="CA59" s="2008"/>
      <c r="CB59" s="2022"/>
      <c r="CC59" s="1360"/>
      <c r="CD59" s="1360"/>
      <c r="CE59" s="1040" t="s">
        <v>606</v>
      </c>
      <c r="CF59" s="1066" t="s">
        <v>582</v>
      </c>
      <c r="CG59" s="692">
        <v>0.1</v>
      </c>
      <c r="CH59" s="667">
        <v>0</v>
      </c>
      <c r="CI59" s="2008"/>
      <c r="CJ59" s="2011"/>
      <c r="CK59" s="1360"/>
      <c r="CL59" s="1360"/>
      <c r="CM59" s="487"/>
      <c r="CN59" s="455"/>
      <c r="CO59" s="818">
        <v>0.1</v>
      </c>
      <c r="CP59" s="667">
        <v>0</v>
      </c>
      <c r="CQ59" s="2008"/>
      <c r="CR59" s="2011"/>
      <c r="CS59" s="1360"/>
      <c r="CT59" s="1360"/>
      <c r="CU59" s="487"/>
      <c r="CV59" s="455"/>
      <c r="CW59" s="818">
        <v>0.1</v>
      </c>
      <c r="CX59" s="667">
        <v>0</v>
      </c>
      <c r="CY59" s="2008"/>
      <c r="CZ59" s="2011"/>
      <c r="DA59" s="1360"/>
      <c r="DB59" s="1360"/>
      <c r="DC59" s="480"/>
      <c r="DD59" s="422"/>
      <c r="DE59" s="818">
        <v>0.1</v>
      </c>
      <c r="DF59" s="667">
        <v>0</v>
      </c>
      <c r="DG59" s="2008"/>
      <c r="DH59" s="2011"/>
      <c r="DI59" s="1360"/>
      <c r="DJ59" s="1360"/>
      <c r="DK59" s="1360"/>
      <c r="DL59" s="455"/>
      <c r="DM59" s="169">
        <f t="shared" si="3"/>
        <v>0.5</v>
      </c>
      <c r="DN59" s="169" t="str">
        <f t="shared" si="4"/>
        <v>OK</v>
      </c>
      <c r="DO59" s="599">
        <f t="shared" si="0"/>
        <v>0</v>
      </c>
      <c r="DP59" s="595">
        <f t="shared" si="1"/>
        <v>0</v>
      </c>
      <c r="DQ59" s="766" t="e">
        <f t="shared" si="5"/>
        <v>#DIV/0!</v>
      </c>
      <c r="DR59" s="1363"/>
      <c r="DS59" s="1363"/>
      <c r="DT59" s="2032"/>
      <c r="DU59" s="1369"/>
      <c r="DV59" s="1369"/>
      <c r="DW59" s="1369"/>
      <c r="DX59" s="607">
        <f t="shared" si="6"/>
        <v>0</v>
      </c>
      <c r="DY59" s="595">
        <f t="shared" si="7"/>
        <v>0</v>
      </c>
      <c r="DZ59" s="766" t="e">
        <f t="shared" si="8"/>
        <v>#DIV/0!</v>
      </c>
      <c r="EA59" s="1363"/>
      <c r="EB59" s="1363"/>
      <c r="EC59" s="2032"/>
      <c r="ED59" s="1369"/>
      <c r="EE59" s="1369"/>
      <c r="EF59" s="1369"/>
      <c r="EG59" s="607">
        <f t="shared" si="9"/>
        <v>0.2</v>
      </c>
      <c r="EH59" s="595">
        <f t="shared" si="10"/>
        <v>0.1</v>
      </c>
      <c r="EI59" s="912">
        <f t="shared" si="11"/>
        <v>0.5</v>
      </c>
      <c r="EJ59" s="1363"/>
      <c r="EK59" s="1363"/>
      <c r="EL59" s="2032"/>
      <c r="EM59" s="1369"/>
      <c r="EN59" s="1369"/>
      <c r="EO59" s="1369"/>
      <c r="EP59" s="607">
        <f t="shared" si="12"/>
        <v>0.5</v>
      </c>
      <c r="EQ59" s="595">
        <f t="shared" si="13"/>
        <v>0.1</v>
      </c>
      <c r="ER59" s="912">
        <f t="shared" si="14"/>
        <v>0.2</v>
      </c>
      <c r="ES59" s="1363"/>
      <c r="ET59" s="1363"/>
      <c r="EU59" s="2032"/>
      <c r="EV59" s="1369"/>
      <c r="EW59" s="1369"/>
      <c r="EX59" s="1369"/>
    </row>
    <row r="60" spans="1:154" ht="38.25" customHeight="1" thickBot="1" x14ac:dyDescent="0.3">
      <c r="A60" s="1371"/>
      <c r="B60" s="1372"/>
      <c r="C60" s="1470"/>
      <c r="D60" s="1473"/>
      <c r="E60" s="1473"/>
      <c r="F60" s="1473"/>
      <c r="G60" s="1473"/>
      <c r="H60" s="1476"/>
      <c r="I60" s="1434"/>
      <c r="J60" s="1444"/>
      <c r="K60" s="1447"/>
      <c r="L60" s="1447"/>
      <c r="M60" s="1450"/>
      <c r="N60" s="1450"/>
      <c r="O60" s="1386"/>
      <c r="P60" s="1389"/>
      <c r="Q60" s="1389"/>
      <c r="R60" s="1463"/>
      <c r="S60" s="472" t="s">
        <v>235</v>
      </c>
      <c r="T60" s="547">
        <v>0.25</v>
      </c>
      <c r="U60" s="456">
        <v>0</v>
      </c>
      <c r="V60" s="457"/>
      <c r="W60" s="1392"/>
      <c r="X60" s="1454"/>
      <c r="Y60" s="1360"/>
      <c r="Z60" s="1360"/>
      <c r="AA60" s="481"/>
      <c r="AB60" s="809"/>
      <c r="AC60" s="819">
        <v>0</v>
      </c>
      <c r="AD60" s="668">
        <v>0</v>
      </c>
      <c r="AE60" s="2009"/>
      <c r="AF60" s="2012"/>
      <c r="AG60" s="1360"/>
      <c r="AH60" s="1360"/>
      <c r="AI60" s="488"/>
      <c r="AJ60" s="459"/>
      <c r="AK60" s="693">
        <v>0</v>
      </c>
      <c r="AL60" s="668">
        <v>0</v>
      </c>
      <c r="AM60" s="2009"/>
      <c r="AN60" s="2012"/>
      <c r="AO60" s="1360"/>
      <c r="AP60" s="1360"/>
      <c r="AQ60" s="488"/>
      <c r="AR60" s="459"/>
      <c r="AS60" s="708">
        <v>0</v>
      </c>
      <c r="AT60" s="668">
        <v>0</v>
      </c>
      <c r="AU60" s="2009"/>
      <c r="AV60" s="2012"/>
      <c r="AW60" s="1360"/>
      <c r="AX60" s="1360"/>
      <c r="AY60" s="488"/>
      <c r="AZ60" s="459"/>
      <c r="BA60" s="693">
        <v>0</v>
      </c>
      <c r="BB60" s="668">
        <v>0</v>
      </c>
      <c r="BC60" s="2009"/>
      <c r="BD60" s="2012"/>
      <c r="BE60" s="1360"/>
      <c r="BF60" s="1360"/>
      <c r="BG60" s="488"/>
      <c r="BH60" s="459"/>
      <c r="BI60" s="708">
        <v>0</v>
      </c>
      <c r="BJ60" s="668">
        <v>0</v>
      </c>
      <c r="BK60" s="2009"/>
      <c r="BL60" s="2012"/>
      <c r="BM60" s="1360"/>
      <c r="BN60" s="1360"/>
      <c r="BO60" s="488"/>
      <c r="BP60" s="459"/>
      <c r="BQ60" s="708">
        <v>0.05</v>
      </c>
      <c r="BR60" s="972">
        <v>0.05</v>
      </c>
      <c r="BS60" s="2009"/>
      <c r="BT60" s="2017"/>
      <c r="BU60" s="1360"/>
      <c r="BV60" s="1360"/>
      <c r="BW60" s="996" t="s">
        <v>605</v>
      </c>
      <c r="BX60" s="1006" t="s">
        <v>610</v>
      </c>
      <c r="BY60" s="708">
        <v>0</v>
      </c>
      <c r="BZ60" s="972">
        <v>0</v>
      </c>
      <c r="CA60" s="2009"/>
      <c r="CB60" s="2023"/>
      <c r="CC60" s="1360"/>
      <c r="CD60" s="1360"/>
      <c r="CE60" s="1041" t="s">
        <v>606</v>
      </c>
      <c r="CF60" s="1067" t="s">
        <v>582</v>
      </c>
      <c r="CG60" s="693">
        <v>0.05</v>
      </c>
      <c r="CH60" s="668">
        <v>0</v>
      </c>
      <c r="CI60" s="2009"/>
      <c r="CJ60" s="2012"/>
      <c r="CK60" s="1360"/>
      <c r="CL60" s="1360"/>
      <c r="CM60" s="488"/>
      <c r="CN60" s="459"/>
      <c r="CO60" s="819">
        <v>0.05</v>
      </c>
      <c r="CP60" s="668">
        <v>0</v>
      </c>
      <c r="CQ60" s="2009"/>
      <c r="CR60" s="2012"/>
      <c r="CS60" s="1360"/>
      <c r="CT60" s="1360"/>
      <c r="CU60" s="488"/>
      <c r="CV60" s="459"/>
      <c r="CW60" s="819">
        <v>0.05</v>
      </c>
      <c r="CX60" s="668">
        <v>0</v>
      </c>
      <c r="CY60" s="2009"/>
      <c r="CZ60" s="2012"/>
      <c r="DA60" s="1360"/>
      <c r="DB60" s="1360"/>
      <c r="DC60" s="481"/>
      <c r="DD60" s="458"/>
      <c r="DE60" s="819">
        <v>0.05</v>
      </c>
      <c r="DF60" s="668">
        <v>0</v>
      </c>
      <c r="DG60" s="2009"/>
      <c r="DH60" s="2012"/>
      <c r="DI60" s="1360"/>
      <c r="DJ60" s="1360"/>
      <c r="DK60" s="1360"/>
      <c r="DL60" s="459"/>
      <c r="DM60" s="169">
        <f t="shared" si="3"/>
        <v>0.25</v>
      </c>
      <c r="DN60" s="169" t="str">
        <f t="shared" si="4"/>
        <v>OK</v>
      </c>
      <c r="DO60" s="601">
        <f t="shared" si="0"/>
        <v>0</v>
      </c>
      <c r="DP60" s="602">
        <f t="shared" si="1"/>
        <v>0</v>
      </c>
      <c r="DQ60" s="824" t="e">
        <f t="shared" si="5"/>
        <v>#DIV/0!</v>
      </c>
      <c r="DR60" s="1364"/>
      <c r="DS60" s="1364"/>
      <c r="DT60" s="2031"/>
      <c r="DU60" s="1369"/>
      <c r="DV60" s="1369"/>
      <c r="DW60" s="1369"/>
      <c r="DX60" s="608">
        <f t="shared" si="6"/>
        <v>0</v>
      </c>
      <c r="DY60" s="602">
        <f t="shared" si="7"/>
        <v>0</v>
      </c>
      <c r="DZ60" s="824" t="e">
        <f t="shared" si="8"/>
        <v>#DIV/0!</v>
      </c>
      <c r="EA60" s="1364"/>
      <c r="EB60" s="1364"/>
      <c r="EC60" s="2031"/>
      <c r="ED60" s="1369"/>
      <c r="EE60" s="1369"/>
      <c r="EF60" s="1369"/>
      <c r="EG60" s="608">
        <f t="shared" si="9"/>
        <v>0.1</v>
      </c>
      <c r="EH60" s="602">
        <f t="shared" si="10"/>
        <v>0.05</v>
      </c>
      <c r="EI60" s="913">
        <f t="shared" si="11"/>
        <v>0.5</v>
      </c>
      <c r="EJ60" s="1364"/>
      <c r="EK60" s="1364"/>
      <c r="EL60" s="2031"/>
      <c r="EM60" s="1369"/>
      <c r="EN60" s="1369"/>
      <c r="EO60" s="1369"/>
      <c r="EP60" s="608">
        <f t="shared" si="12"/>
        <v>0.25</v>
      </c>
      <c r="EQ60" s="602">
        <f t="shared" si="13"/>
        <v>0.05</v>
      </c>
      <c r="ER60" s="913">
        <f t="shared" si="14"/>
        <v>0.2</v>
      </c>
      <c r="ES60" s="1364"/>
      <c r="ET60" s="1364"/>
      <c r="EU60" s="2031"/>
      <c r="EV60" s="1369"/>
      <c r="EW60" s="1369"/>
      <c r="EX60" s="1369"/>
    </row>
    <row r="61" spans="1:154" ht="54.75" customHeight="1" thickBot="1" x14ac:dyDescent="0.3">
      <c r="A61" s="1371"/>
      <c r="B61" s="1372"/>
      <c r="C61" s="1471"/>
      <c r="D61" s="1474"/>
      <c r="E61" s="1474"/>
      <c r="F61" s="1474"/>
      <c r="G61" s="1474"/>
      <c r="H61" s="1477"/>
      <c r="I61" s="1435"/>
      <c r="J61" s="460">
        <v>17</v>
      </c>
      <c r="K61" s="461" t="s">
        <v>190</v>
      </c>
      <c r="L61" s="461" t="s">
        <v>253</v>
      </c>
      <c r="M61" s="450" t="s">
        <v>177</v>
      </c>
      <c r="N61" s="450">
        <v>60</v>
      </c>
      <c r="O61" s="462" t="s">
        <v>258</v>
      </c>
      <c r="P61" s="463">
        <v>0.2</v>
      </c>
      <c r="Q61" s="463">
        <v>0.05</v>
      </c>
      <c r="R61" s="500">
        <v>45657</v>
      </c>
      <c r="S61" s="447" t="s">
        <v>237</v>
      </c>
      <c r="T61" s="544">
        <v>1</v>
      </c>
      <c r="U61" s="448">
        <v>0</v>
      </c>
      <c r="V61" s="449"/>
      <c r="W61" s="449">
        <f>+U61</f>
        <v>0</v>
      </c>
      <c r="X61" s="473">
        <f>+V61</f>
        <v>0</v>
      </c>
      <c r="Y61" s="1361"/>
      <c r="Z61" s="1361"/>
      <c r="AA61" s="478"/>
      <c r="AB61" s="490"/>
      <c r="AC61" s="820">
        <v>0</v>
      </c>
      <c r="AD61" s="821">
        <v>0</v>
      </c>
      <c r="AE61" s="821">
        <f>+AC61</f>
        <v>0</v>
      </c>
      <c r="AF61" s="822">
        <f>+AD61</f>
        <v>0</v>
      </c>
      <c r="AG61" s="1361"/>
      <c r="AH61" s="1361"/>
      <c r="AI61" s="485"/>
      <c r="AJ61" s="452"/>
      <c r="AK61" s="690">
        <v>0</v>
      </c>
      <c r="AL61" s="665">
        <v>0</v>
      </c>
      <c r="AM61" s="821">
        <f>+AK61</f>
        <v>0</v>
      </c>
      <c r="AN61" s="822">
        <f>+AL61</f>
        <v>0</v>
      </c>
      <c r="AO61" s="1361"/>
      <c r="AP61" s="1361"/>
      <c r="AQ61" s="485"/>
      <c r="AR61" s="452"/>
      <c r="AS61" s="705">
        <v>0</v>
      </c>
      <c r="AT61" s="665">
        <v>0</v>
      </c>
      <c r="AU61" s="821">
        <f>+AS61</f>
        <v>0</v>
      </c>
      <c r="AV61" s="822">
        <f>+AT61</f>
        <v>0</v>
      </c>
      <c r="AW61" s="1361"/>
      <c r="AX61" s="1361"/>
      <c r="AY61" s="485"/>
      <c r="AZ61" s="452"/>
      <c r="BA61" s="690">
        <v>0</v>
      </c>
      <c r="BB61" s="665">
        <v>0</v>
      </c>
      <c r="BC61" s="821">
        <f>+BA61</f>
        <v>0</v>
      </c>
      <c r="BD61" s="822">
        <f>+BB61</f>
        <v>0</v>
      </c>
      <c r="BE61" s="1361"/>
      <c r="BF61" s="1361"/>
      <c r="BG61" s="485"/>
      <c r="BH61" s="452"/>
      <c r="BI61" s="705">
        <v>0</v>
      </c>
      <c r="BJ61" s="665">
        <v>0</v>
      </c>
      <c r="BK61" s="821">
        <f>+BI61</f>
        <v>0</v>
      </c>
      <c r="BL61" s="822">
        <f>+BJ61</f>
        <v>0</v>
      </c>
      <c r="BM61" s="1361"/>
      <c r="BN61" s="1361"/>
      <c r="BO61" s="485"/>
      <c r="BP61" s="452"/>
      <c r="BQ61" s="705">
        <v>0</v>
      </c>
      <c r="BR61" s="969">
        <v>0</v>
      </c>
      <c r="BS61" s="821">
        <f>+BQ61</f>
        <v>0</v>
      </c>
      <c r="BT61" s="939">
        <f>+BR61</f>
        <v>0</v>
      </c>
      <c r="BU61" s="1361"/>
      <c r="BV61" s="1361"/>
      <c r="BW61" s="999" t="s">
        <v>606</v>
      </c>
      <c r="BX61" s="1007" t="s">
        <v>582</v>
      </c>
      <c r="BY61" s="665">
        <v>0</v>
      </c>
      <c r="BZ61" s="969">
        <v>0</v>
      </c>
      <c r="CA61" s="821">
        <f>+BY61</f>
        <v>0</v>
      </c>
      <c r="CB61" s="939">
        <f>+BZ61</f>
        <v>0</v>
      </c>
      <c r="CC61" s="1361"/>
      <c r="CD61" s="1361"/>
      <c r="CE61" s="1038" t="s">
        <v>606</v>
      </c>
      <c r="CF61" s="1064" t="s">
        <v>582</v>
      </c>
      <c r="CG61" s="1043">
        <v>0.25</v>
      </c>
      <c r="CH61" s="821">
        <v>0</v>
      </c>
      <c r="CI61" s="821">
        <f>+CG61</f>
        <v>0.25</v>
      </c>
      <c r="CJ61" s="822">
        <f>+CH61</f>
        <v>0</v>
      </c>
      <c r="CK61" s="1361"/>
      <c r="CL61" s="1361"/>
      <c r="CM61" s="485"/>
      <c r="CN61" s="452"/>
      <c r="CO61" s="820">
        <v>0.25</v>
      </c>
      <c r="CP61" s="821">
        <v>0</v>
      </c>
      <c r="CQ61" s="821">
        <f>+CO61</f>
        <v>0.25</v>
      </c>
      <c r="CR61" s="822">
        <f>+CP61</f>
        <v>0</v>
      </c>
      <c r="CS61" s="1361"/>
      <c r="CT61" s="1361"/>
      <c r="CU61" s="485"/>
      <c r="CV61" s="452"/>
      <c r="CW61" s="820">
        <v>0.25</v>
      </c>
      <c r="CX61" s="821">
        <v>0</v>
      </c>
      <c r="CY61" s="821">
        <f>+CW61</f>
        <v>0.25</v>
      </c>
      <c r="CZ61" s="822">
        <f>+CX61</f>
        <v>0</v>
      </c>
      <c r="DA61" s="1361"/>
      <c r="DB61" s="1361"/>
      <c r="DC61" s="478"/>
      <c r="DD61" s="451"/>
      <c r="DE61" s="820">
        <v>0.25</v>
      </c>
      <c r="DF61" s="821">
        <v>0</v>
      </c>
      <c r="DG61" s="821">
        <f>+DE61</f>
        <v>0.25</v>
      </c>
      <c r="DH61" s="822">
        <f>+DF61</f>
        <v>0</v>
      </c>
      <c r="DI61" s="1361"/>
      <c r="DJ61" s="1361"/>
      <c r="DK61" s="1361"/>
      <c r="DL61" s="452"/>
      <c r="DM61" s="169">
        <f t="shared" si="3"/>
        <v>1</v>
      </c>
      <c r="DN61" s="169" t="str">
        <f t="shared" si="4"/>
        <v>OK</v>
      </c>
      <c r="DO61" s="825">
        <f t="shared" si="0"/>
        <v>0</v>
      </c>
      <c r="DP61" s="629">
        <f t="shared" si="1"/>
        <v>0</v>
      </c>
      <c r="DQ61" s="826" t="e">
        <f t="shared" si="5"/>
        <v>#DIV/0!</v>
      </c>
      <c r="DR61" s="629">
        <f>SUM(W61+AE61+AM61)</f>
        <v>0</v>
      </c>
      <c r="DS61" s="629">
        <f>SUM(X61+AF61+AN61)</f>
        <v>0</v>
      </c>
      <c r="DT61" s="827" t="e">
        <f>+DS61/DR61</f>
        <v>#DIV/0!</v>
      </c>
      <c r="DU61" s="1370"/>
      <c r="DV61" s="1370"/>
      <c r="DW61" s="1370"/>
      <c r="DX61" s="628">
        <f t="shared" si="6"/>
        <v>0</v>
      </c>
      <c r="DY61" s="629">
        <f t="shared" si="7"/>
        <v>0</v>
      </c>
      <c r="DZ61" s="826" t="e">
        <f t="shared" si="8"/>
        <v>#DIV/0!</v>
      </c>
      <c r="EA61" s="1362">
        <f>W61+AE61+AM61+AU61+BC61+BK61</f>
        <v>0</v>
      </c>
      <c r="EB61" s="1362">
        <f>X61+AF61+AN61+AV61+BD61+BL61</f>
        <v>0</v>
      </c>
      <c r="EC61" s="827" t="e">
        <f>+EB61/EA61</f>
        <v>#DIV/0!</v>
      </c>
      <c r="ED61" s="1370"/>
      <c r="EE61" s="1370"/>
      <c r="EF61" s="1370"/>
      <c r="EG61" s="628">
        <f t="shared" si="9"/>
        <v>0.25</v>
      </c>
      <c r="EH61" s="629">
        <f t="shared" si="10"/>
        <v>0</v>
      </c>
      <c r="EI61" s="914">
        <f t="shared" si="11"/>
        <v>0</v>
      </c>
      <c r="EJ61" s="1362">
        <f>W61+AE61+AM61+AU61+BC61+BK61+BS61+CA61+CI61</f>
        <v>0.25</v>
      </c>
      <c r="EK61" s="1362">
        <f>X61+AF61+AN61+AV61+BD61+BL61+BT61+CB61+CJ61</f>
        <v>0</v>
      </c>
      <c r="EL61" s="827">
        <f>+EK61/EJ61</f>
        <v>0</v>
      </c>
      <c r="EM61" s="1370"/>
      <c r="EN61" s="1370"/>
      <c r="EO61" s="1370"/>
      <c r="EP61" s="628">
        <f t="shared" si="12"/>
        <v>1</v>
      </c>
      <c r="EQ61" s="629">
        <f t="shared" si="13"/>
        <v>0</v>
      </c>
      <c r="ER61" s="914">
        <f t="shared" si="14"/>
        <v>0</v>
      </c>
      <c r="ES61" s="1362">
        <f>+W61+AE61+AM61+AU61+BC61+BK61+BS61+CA61+CI61+CQ61+CY61+DG61</f>
        <v>1</v>
      </c>
      <c r="ET61" s="1362">
        <f>+X61+AF61+AN61+AV61+BD61+BL61+BT61+CB61+CJ61+CR61+CZ61+DH61</f>
        <v>0</v>
      </c>
      <c r="EU61" s="827">
        <f>+ET61/ES61</f>
        <v>0</v>
      </c>
      <c r="EV61" s="1370"/>
      <c r="EW61" s="1370"/>
      <c r="EX61" s="1370"/>
    </row>
    <row r="62" spans="1:154" ht="38.25" hidden="1" customHeight="1" thickBot="1" x14ac:dyDescent="0.3">
      <c r="I62" s="469">
        <f>SUM(I22:I61)</f>
        <v>0.95000000000000018</v>
      </c>
      <c r="AA62" s="342"/>
      <c r="AB62" s="342"/>
      <c r="AC62" s="669"/>
      <c r="AD62" s="669"/>
      <c r="AE62" s="669"/>
      <c r="AF62" s="669"/>
      <c r="AG62" s="342"/>
      <c r="AH62" s="342"/>
      <c r="AI62" s="342"/>
      <c r="AJ62" s="342"/>
      <c r="AK62" s="669"/>
      <c r="AL62" s="669"/>
      <c r="AM62" s="342"/>
      <c r="AN62" s="342"/>
      <c r="AO62" s="342"/>
      <c r="AP62" s="342"/>
      <c r="AQ62" s="342"/>
      <c r="AR62" s="342"/>
      <c r="AS62" s="669"/>
      <c r="AT62" s="669"/>
      <c r="AU62" s="342"/>
      <c r="AV62" s="342"/>
      <c r="AW62" s="342"/>
      <c r="AX62" s="342"/>
      <c r="AY62" s="342"/>
      <c r="AZ62" s="342"/>
      <c r="BA62" s="669"/>
      <c r="BB62" s="669"/>
      <c r="BC62" s="342"/>
      <c r="BD62" s="342"/>
      <c r="BE62" s="342"/>
      <c r="BF62" s="342"/>
      <c r="BG62" s="342"/>
      <c r="BH62" s="342"/>
      <c r="BI62" s="669"/>
      <c r="BJ62" s="669"/>
      <c r="BK62" s="342"/>
      <c r="BL62" s="342"/>
      <c r="BM62" s="342"/>
      <c r="BN62" s="342"/>
      <c r="BO62" s="342"/>
      <c r="BP62" s="342"/>
      <c r="BQ62" s="669"/>
      <c r="BR62" s="669"/>
      <c r="BS62" s="552"/>
      <c r="BT62" s="342"/>
      <c r="BU62" s="342"/>
      <c r="BV62" s="342"/>
      <c r="BW62" s="342"/>
      <c r="BX62" s="342"/>
      <c r="BY62" s="669"/>
      <c r="BZ62" s="669"/>
      <c r="CA62" s="342"/>
      <c r="CB62" s="342"/>
      <c r="CC62" s="342"/>
      <c r="CD62" s="342"/>
      <c r="CE62" s="342"/>
      <c r="CF62" s="342"/>
      <c r="CG62" s="669"/>
      <c r="CH62" s="669"/>
      <c r="CI62" s="342"/>
      <c r="CJ62" s="342"/>
      <c r="CK62" s="342"/>
      <c r="CL62" s="342"/>
      <c r="CM62" s="342"/>
      <c r="CN62" s="342"/>
      <c r="CO62" s="669"/>
      <c r="CP62" s="669"/>
      <c r="CQ62" s="342"/>
      <c r="CR62" s="342"/>
      <c r="CS62" s="342"/>
      <c r="CT62" s="342"/>
      <c r="CU62" s="342"/>
      <c r="CV62" s="342"/>
      <c r="CW62" s="669"/>
      <c r="CX62" s="669"/>
      <c r="CY62" s="342"/>
      <c r="CZ62" s="342"/>
      <c r="DA62" s="342"/>
      <c r="DB62" s="342"/>
      <c r="DC62" s="342"/>
      <c r="DD62" s="342"/>
      <c r="DE62" s="669"/>
      <c r="DF62" s="669"/>
      <c r="DG62" s="342"/>
      <c r="DH62" s="342"/>
      <c r="DI62" s="342"/>
      <c r="DJ62" s="342"/>
      <c r="DK62" s="342"/>
      <c r="DL62" s="342"/>
      <c r="DO62" s="593"/>
      <c r="DW62" s="594"/>
      <c r="EA62" s="1363"/>
      <c r="EB62" s="1363"/>
      <c r="EJ62" s="1363"/>
      <c r="EK62" s="1363"/>
      <c r="ES62" s="1363"/>
      <c r="ET62" s="1363"/>
    </row>
    <row r="63" spans="1:154" ht="38.25" hidden="1" customHeight="1" x14ac:dyDescent="0.25">
      <c r="AA63" s="341"/>
      <c r="AB63" s="341"/>
      <c r="AC63" s="670"/>
      <c r="AD63" s="670"/>
      <c r="AE63" s="670"/>
      <c r="AF63" s="670"/>
      <c r="AG63" s="341"/>
      <c r="AH63" s="341"/>
      <c r="AI63" s="341"/>
      <c r="AJ63" s="341"/>
      <c r="AK63" s="670"/>
      <c r="AL63" s="670"/>
      <c r="AM63" s="341"/>
      <c r="AN63" s="341"/>
      <c r="AO63" s="341"/>
      <c r="AP63" s="341"/>
      <c r="AQ63" s="341"/>
      <c r="AR63" s="341"/>
      <c r="AS63" s="670"/>
      <c r="AT63" s="670"/>
      <c r="AU63" s="341"/>
      <c r="AV63" s="341"/>
      <c r="AW63" s="341"/>
      <c r="AX63" s="341"/>
      <c r="AY63" s="341"/>
      <c r="AZ63" s="341"/>
      <c r="BA63" s="670"/>
      <c r="BB63" s="670"/>
      <c r="BC63" s="341"/>
      <c r="BD63" s="341"/>
      <c r="BE63" s="341"/>
      <c r="BF63" s="341"/>
      <c r="BG63" s="341"/>
      <c r="BH63" s="341"/>
      <c r="BI63" s="670"/>
      <c r="BJ63" s="670"/>
      <c r="BK63" s="341"/>
      <c r="BL63" s="341"/>
      <c r="BM63" s="341"/>
      <c r="BN63" s="341"/>
      <c r="BO63" s="341"/>
      <c r="BP63" s="341"/>
      <c r="BQ63" s="670"/>
      <c r="BR63" s="670"/>
      <c r="BS63" s="359"/>
      <c r="BT63" s="341"/>
      <c r="BU63" s="341"/>
      <c r="BV63" s="341"/>
      <c r="BW63" s="341"/>
      <c r="BX63" s="341"/>
      <c r="BY63" s="670"/>
      <c r="BZ63" s="670"/>
      <c r="CA63" s="341"/>
      <c r="CB63" s="341"/>
      <c r="CC63" s="341"/>
      <c r="CD63" s="341"/>
      <c r="CE63" s="341"/>
      <c r="CF63" s="341"/>
      <c r="CG63" s="670"/>
      <c r="CH63" s="670"/>
      <c r="CI63" s="341"/>
      <c r="CJ63" s="341"/>
      <c r="CK63" s="341"/>
      <c r="CL63" s="341"/>
      <c r="CM63" s="341"/>
      <c r="CN63" s="341"/>
      <c r="CO63" s="670"/>
      <c r="CP63" s="670"/>
      <c r="CQ63" s="341"/>
      <c r="CR63" s="341"/>
      <c r="CS63" s="341"/>
      <c r="CT63" s="341"/>
      <c r="CU63" s="341"/>
      <c r="CV63" s="341"/>
      <c r="CW63" s="670"/>
      <c r="CX63" s="670"/>
      <c r="CY63" s="341"/>
      <c r="CZ63" s="341"/>
      <c r="DA63" s="341"/>
      <c r="DB63" s="341"/>
      <c r="DC63" s="341"/>
      <c r="DD63" s="341"/>
      <c r="DE63" s="670"/>
      <c r="DF63" s="670"/>
      <c r="DG63" s="341"/>
      <c r="DH63" s="341"/>
      <c r="DI63" s="341"/>
      <c r="DJ63" s="341"/>
      <c r="DK63" s="341"/>
      <c r="DL63" s="341"/>
      <c r="DO63" s="609"/>
      <c r="DP63" s="610"/>
      <c r="DQ63" s="610"/>
      <c r="DR63" s="610"/>
      <c r="DS63" s="610"/>
      <c r="DT63" s="610"/>
      <c r="DU63" s="610"/>
      <c r="DV63" s="610"/>
      <c r="DW63" s="611"/>
      <c r="EA63" s="1364"/>
      <c r="EB63" s="1364"/>
      <c r="EJ63" s="1364"/>
      <c r="EK63" s="1364"/>
      <c r="ES63" s="1364"/>
      <c r="ET63" s="1364"/>
    </row>
    <row r="64" spans="1:154" ht="38.25" hidden="1" customHeight="1" x14ac:dyDescent="0.25">
      <c r="AA64" s="341"/>
      <c r="AB64" s="341"/>
      <c r="AC64" s="670"/>
      <c r="AD64" s="670"/>
      <c r="AE64" s="670"/>
      <c r="AF64" s="670"/>
      <c r="AG64" s="341"/>
      <c r="AH64" s="341"/>
      <c r="AI64" s="341"/>
      <c r="AJ64" s="341"/>
      <c r="AK64" s="670"/>
      <c r="AL64" s="670"/>
      <c r="AM64" s="341"/>
      <c r="AN64" s="341"/>
      <c r="AO64" s="341"/>
      <c r="AP64" s="341"/>
      <c r="AQ64" s="341"/>
      <c r="AR64" s="341"/>
      <c r="AS64" s="670"/>
      <c r="AT64" s="670"/>
      <c r="AU64" s="341"/>
      <c r="AV64" s="341"/>
      <c r="AW64" s="341"/>
      <c r="AX64" s="341"/>
      <c r="AY64" s="341"/>
      <c r="AZ64" s="341"/>
      <c r="BA64" s="670"/>
      <c r="BB64" s="670"/>
      <c r="BC64" s="341"/>
      <c r="BD64" s="341"/>
      <c r="BE64" s="341"/>
      <c r="BF64" s="341"/>
      <c r="BG64" s="341"/>
      <c r="BH64" s="341"/>
      <c r="BI64" s="670"/>
      <c r="BJ64" s="670"/>
      <c r="BK64" s="341"/>
      <c r="BL64" s="341"/>
      <c r="BM64" s="341"/>
      <c r="BN64" s="341"/>
      <c r="BO64" s="341"/>
      <c r="BP64" s="341"/>
      <c r="BQ64" s="670"/>
      <c r="BR64" s="670"/>
      <c r="BS64" s="359"/>
      <c r="BT64" s="341"/>
      <c r="BU64" s="341"/>
      <c r="BV64" s="341"/>
      <c r="BW64" s="341"/>
      <c r="BX64" s="341"/>
      <c r="BY64" s="670"/>
      <c r="BZ64" s="670"/>
      <c r="CA64" s="341"/>
      <c r="CB64" s="341"/>
      <c r="CC64" s="341"/>
      <c r="CD64" s="341"/>
      <c r="CE64" s="341"/>
      <c r="CF64" s="341"/>
      <c r="CG64" s="670"/>
      <c r="CH64" s="670"/>
      <c r="CI64" s="341"/>
      <c r="CJ64" s="341"/>
      <c r="CK64" s="341"/>
      <c r="CL64" s="341"/>
      <c r="CM64" s="341"/>
      <c r="CN64" s="341"/>
      <c r="CO64" s="670"/>
      <c r="CP64" s="670"/>
      <c r="CQ64" s="341"/>
      <c r="CR64" s="341"/>
      <c r="CS64" s="341"/>
      <c r="CT64" s="341"/>
      <c r="CU64" s="341"/>
      <c r="CV64" s="341"/>
      <c r="CW64" s="670"/>
      <c r="CX64" s="670"/>
      <c r="CY64" s="341"/>
      <c r="CZ64" s="341"/>
      <c r="DA64" s="341"/>
      <c r="DB64" s="341"/>
      <c r="DC64" s="341"/>
      <c r="DD64" s="341"/>
      <c r="DE64" s="670"/>
      <c r="DF64" s="670"/>
      <c r="DG64" s="341"/>
      <c r="DH64" s="341"/>
      <c r="DI64" s="341"/>
      <c r="DJ64" s="341"/>
      <c r="DK64" s="341"/>
      <c r="DL64" s="341"/>
    </row>
    <row r="65" spans="27:116" ht="38.25" hidden="1" customHeight="1" x14ac:dyDescent="0.25">
      <c r="AA65" s="341"/>
      <c r="AB65" s="341"/>
      <c r="AC65" s="670"/>
      <c r="AD65" s="670"/>
      <c r="AE65" s="670"/>
      <c r="AF65" s="670"/>
      <c r="AG65" s="341"/>
      <c r="AH65" s="341"/>
      <c r="AI65" s="341"/>
      <c r="AJ65" s="341"/>
      <c r="AK65" s="670"/>
      <c r="AL65" s="670"/>
      <c r="AM65" s="341"/>
      <c r="AN65" s="341"/>
      <c r="AO65" s="341"/>
      <c r="AP65" s="341"/>
      <c r="AQ65" s="341"/>
      <c r="AR65" s="341"/>
      <c r="AS65" s="670"/>
      <c r="AT65" s="670"/>
      <c r="AU65" s="341"/>
      <c r="AV65" s="341"/>
      <c r="AW65" s="341"/>
      <c r="AX65" s="341"/>
      <c r="AY65" s="341"/>
      <c r="AZ65" s="341"/>
      <c r="BA65" s="670"/>
      <c r="BB65" s="670"/>
      <c r="BC65" s="341"/>
      <c r="BD65" s="341"/>
      <c r="BE65" s="341"/>
      <c r="BF65" s="341"/>
      <c r="BG65" s="341"/>
      <c r="BH65" s="341"/>
      <c r="BI65" s="670"/>
      <c r="BJ65" s="670"/>
      <c r="BK65" s="341"/>
      <c r="BL65" s="341"/>
      <c r="BM65" s="341"/>
      <c r="BN65" s="341"/>
      <c r="BO65" s="341"/>
      <c r="BP65" s="341"/>
      <c r="BQ65" s="670"/>
      <c r="BR65" s="670"/>
      <c r="BS65" s="359"/>
      <c r="BT65" s="341"/>
      <c r="BU65" s="341"/>
      <c r="BV65" s="341"/>
      <c r="BW65" s="341"/>
      <c r="BX65" s="341"/>
      <c r="BY65" s="670"/>
      <c r="BZ65" s="670"/>
      <c r="CA65" s="341"/>
      <c r="CB65" s="341"/>
      <c r="CC65" s="341"/>
      <c r="CD65" s="341"/>
      <c r="CE65" s="341"/>
      <c r="CF65" s="341"/>
      <c r="CG65" s="670"/>
      <c r="CH65" s="670"/>
      <c r="CI65" s="341"/>
      <c r="CJ65" s="341"/>
      <c r="CK65" s="341"/>
      <c r="CL65" s="341"/>
      <c r="CM65" s="341"/>
      <c r="CN65" s="341"/>
      <c r="CO65" s="670"/>
      <c r="CP65" s="670"/>
      <c r="CQ65" s="341"/>
      <c r="CR65" s="341"/>
      <c r="CS65" s="341"/>
      <c r="CT65" s="341"/>
      <c r="CU65" s="341"/>
      <c r="CV65" s="341"/>
      <c r="CW65" s="670"/>
      <c r="CX65" s="670"/>
      <c r="CY65" s="341"/>
      <c r="CZ65" s="341"/>
      <c r="DA65" s="341"/>
      <c r="DB65" s="341"/>
      <c r="DC65" s="341"/>
      <c r="DD65" s="341"/>
      <c r="DE65" s="670"/>
      <c r="DF65" s="670"/>
      <c r="DG65" s="341"/>
      <c r="DH65" s="341"/>
      <c r="DI65" s="341"/>
      <c r="DJ65" s="341"/>
      <c r="DK65" s="341"/>
      <c r="DL65" s="341"/>
    </row>
    <row r="66" spans="27:116" ht="38.25" hidden="1" customHeight="1" x14ac:dyDescent="0.25">
      <c r="AA66" s="341"/>
      <c r="AB66" s="341"/>
      <c r="AC66" s="670"/>
      <c r="AD66" s="670"/>
      <c r="AE66" s="670"/>
      <c r="AF66" s="670"/>
      <c r="AG66" s="341"/>
      <c r="AH66" s="341"/>
      <c r="AI66" s="341"/>
      <c r="AJ66" s="341"/>
      <c r="AK66" s="670"/>
      <c r="AL66" s="670"/>
      <c r="AM66" s="341"/>
      <c r="AN66" s="341"/>
      <c r="AO66" s="341"/>
      <c r="AP66" s="341"/>
      <c r="AQ66" s="341"/>
      <c r="AR66" s="341"/>
      <c r="AS66" s="670"/>
      <c r="AT66" s="670"/>
      <c r="AU66" s="341"/>
      <c r="AV66" s="341"/>
      <c r="AW66" s="341"/>
      <c r="AX66" s="341"/>
      <c r="AY66" s="341"/>
      <c r="AZ66" s="341"/>
      <c r="BA66" s="670"/>
      <c r="BB66" s="670"/>
      <c r="BC66" s="341"/>
      <c r="BD66" s="341"/>
      <c r="BE66" s="341"/>
      <c r="BF66" s="341"/>
      <c r="BG66" s="341"/>
      <c r="BH66" s="341"/>
      <c r="BI66" s="670"/>
      <c r="BJ66" s="670"/>
      <c r="BK66" s="341"/>
      <c r="BL66" s="341"/>
      <c r="BM66" s="341"/>
      <c r="BN66" s="341"/>
      <c r="BO66" s="341"/>
      <c r="BP66" s="341"/>
      <c r="BQ66" s="670"/>
      <c r="BR66" s="670"/>
      <c r="BS66" s="359"/>
      <c r="BT66" s="341"/>
      <c r="BU66" s="341"/>
      <c r="BV66" s="341"/>
      <c r="BW66" s="341"/>
      <c r="BX66" s="341"/>
      <c r="BY66" s="670"/>
      <c r="BZ66" s="670"/>
      <c r="CA66" s="341"/>
      <c r="CB66" s="341"/>
      <c r="CC66" s="341"/>
      <c r="CD66" s="341"/>
      <c r="CE66" s="341"/>
      <c r="CF66" s="341"/>
      <c r="CG66" s="670"/>
      <c r="CH66" s="670"/>
      <c r="CI66" s="341"/>
      <c r="CJ66" s="341"/>
      <c r="CK66" s="341"/>
      <c r="CL66" s="341"/>
      <c r="CM66" s="341"/>
      <c r="CN66" s="341"/>
      <c r="CO66" s="670"/>
      <c r="CP66" s="670"/>
      <c r="CQ66" s="341"/>
      <c r="CR66" s="341"/>
      <c r="CS66" s="341"/>
      <c r="CT66" s="341"/>
      <c r="CU66" s="341"/>
      <c r="CV66" s="341"/>
      <c r="CW66" s="670"/>
      <c r="CX66" s="670"/>
      <c r="CY66" s="341"/>
      <c r="CZ66" s="341"/>
      <c r="DA66" s="341"/>
      <c r="DB66" s="341"/>
      <c r="DC66" s="341"/>
      <c r="DD66" s="341"/>
      <c r="DE66" s="670"/>
      <c r="DF66" s="670"/>
      <c r="DG66" s="341"/>
      <c r="DH66" s="341"/>
      <c r="DI66" s="341"/>
      <c r="DJ66" s="341"/>
      <c r="DK66" s="341"/>
      <c r="DL66" s="341"/>
    </row>
    <row r="67" spans="27:116" ht="38.25" hidden="1" customHeight="1" x14ac:dyDescent="0.25">
      <c r="AA67" s="341"/>
      <c r="AB67" s="341"/>
      <c r="AC67" s="670"/>
      <c r="AD67" s="670"/>
      <c r="AE67" s="670"/>
      <c r="AF67" s="670"/>
      <c r="AG67" s="341"/>
      <c r="AH67" s="341"/>
      <c r="AI67" s="341"/>
      <c r="AJ67" s="341"/>
      <c r="AK67" s="670"/>
      <c r="AL67" s="670"/>
      <c r="AM67" s="341"/>
      <c r="AN67" s="341"/>
      <c r="AO67" s="341"/>
      <c r="AP67" s="341"/>
      <c r="AQ67" s="341"/>
      <c r="AR67" s="341"/>
      <c r="AS67" s="670"/>
      <c r="AT67" s="670"/>
      <c r="AU67" s="341"/>
      <c r="AV67" s="341"/>
      <c r="AW67" s="341"/>
      <c r="AX67" s="341"/>
      <c r="AY67" s="341"/>
      <c r="AZ67" s="341"/>
      <c r="BA67" s="670"/>
      <c r="BB67" s="670"/>
      <c r="BC67" s="341"/>
      <c r="BD67" s="341"/>
      <c r="BE67" s="341"/>
      <c r="BF67" s="341"/>
      <c r="BG67" s="341"/>
      <c r="BH67" s="341"/>
      <c r="BI67" s="670"/>
      <c r="BJ67" s="670"/>
      <c r="BK67" s="341"/>
      <c r="BL67" s="341"/>
      <c r="BM67" s="341"/>
      <c r="BN67" s="341"/>
      <c r="BO67" s="341"/>
      <c r="BP67" s="341"/>
      <c r="BQ67" s="670"/>
      <c r="BR67" s="670"/>
      <c r="BS67" s="359"/>
      <c r="BT67" s="341"/>
      <c r="BU67" s="341"/>
      <c r="BV67" s="341"/>
      <c r="BW67" s="341"/>
      <c r="BX67" s="341"/>
      <c r="BY67" s="670"/>
      <c r="BZ67" s="670"/>
      <c r="CA67" s="341"/>
      <c r="CB67" s="341"/>
      <c r="CC67" s="341"/>
      <c r="CD67" s="341"/>
      <c r="CE67" s="341"/>
      <c r="CF67" s="341"/>
      <c r="CG67" s="670"/>
      <c r="CH67" s="670"/>
      <c r="CI67" s="341"/>
      <c r="CJ67" s="341"/>
      <c r="CK67" s="341"/>
      <c r="CL67" s="341"/>
      <c r="CM67" s="341"/>
      <c r="CN67" s="341"/>
      <c r="CO67" s="670"/>
      <c r="CP67" s="670"/>
      <c r="CQ67" s="341"/>
      <c r="CR67" s="341"/>
      <c r="CS67" s="341"/>
      <c r="CT67" s="341"/>
      <c r="CU67" s="341"/>
      <c r="CV67" s="341"/>
      <c r="CW67" s="670"/>
      <c r="CX67" s="670"/>
      <c r="CY67" s="341"/>
      <c r="CZ67" s="341"/>
      <c r="DA67" s="341"/>
      <c r="DB67" s="341"/>
      <c r="DC67" s="341"/>
      <c r="DD67" s="341"/>
      <c r="DE67" s="670"/>
      <c r="DF67" s="670"/>
      <c r="DG67" s="341"/>
      <c r="DH67" s="341"/>
      <c r="DI67" s="341"/>
      <c r="DJ67" s="341"/>
      <c r="DK67" s="341"/>
      <c r="DL67" s="341"/>
    </row>
    <row r="68" spans="27:116" ht="38.25" hidden="1" customHeight="1" x14ac:dyDescent="0.25">
      <c r="AA68" s="341"/>
      <c r="AB68" s="341"/>
      <c r="AC68" s="670"/>
      <c r="AD68" s="670"/>
      <c r="AE68" s="670"/>
      <c r="AF68" s="670"/>
      <c r="AG68" s="341"/>
      <c r="AH68" s="341"/>
      <c r="AI68" s="341"/>
      <c r="AJ68" s="341"/>
      <c r="AK68" s="670"/>
      <c r="AL68" s="670"/>
      <c r="AM68" s="341"/>
      <c r="AN68" s="341"/>
      <c r="AO68" s="341"/>
      <c r="AP68" s="341"/>
      <c r="AQ68" s="341"/>
      <c r="AR68" s="341"/>
      <c r="AS68" s="670"/>
      <c r="AT68" s="670"/>
      <c r="AU68" s="341"/>
      <c r="AV68" s="341"/>
      <c r="AW68" s="341"/>
      <c r="AX68" s="341"/>
      <c r="AY68" s="341"/>
      <c r="AZ68" s="341"/>
      <c r="BA68" s="670"/>
      <c r="BB68" s="670"/>
      <c r="BC68" s="341"/>
      <c r="BD68" s="341"/>
      <c r="BE68" s="341"/>
      <c r="BF68" s="341"/>
      <c r="BG68" s="341"/>
      <c r="BH68" s="341"/>
      <c r="BI68" s="670"/>
      <c r="BJ68" s="670"/>
      <c r="BK68" s="341"/>
      <c r="BL68" s="341"/>
      <c r="BM68" s="341"/>
      <c r="BN68" s="341"/>
      <c r="BO68" s="341"/>
      <c r="BP68" s="341"/>
      <c r="BQ68" s="670"/>
      <c r="BR68" s="670"/>
      <c r="BS68" s="359"/>
      <c r="BT68" s="341"/>
      <c r="BU68" s="341"/>
      <c r="BV68" s="341"/>
      <c r="BW68" s="341"/>
      <c r="BX68" s="341"/>
      <c r="BY68" s="670"/>
      <c r="BZ68" s="670"/>
      <c r="CA68" s="341"/>
      <c r="CB68" s="341"/>
      <c r="CC68" s="341"/>
      <c r="CD68" s="341"/>
      <c r="CE68" s="341"/>
      <c r="CF68" s="341"/>
      <c r="CG68" s="670"/>
      <c r="CH68" s="670"/>
      <c r="CI68" s="341"/>
      <c r="CJ68" s="341"/>
      <c r="CK68" s="341"/>
      <c r="CL68" s="341"/>
      <c r="CM68" s="341"/>
      <c r="CN68" s="341"/>
      <c r="CO68" s="670"/>
      <c r="CP68" s="670"/>
      <c r="CQ68" s="341"/>
      <c r="CR68" s="341"/>
      <c r="CS68" s="341"/>
      <c r="CT68" s="341"/>
      <c r="CU68" s="341"/>
      <c r="CV68" s="341"/>
      <c r="CW68" s="670"/>
      <c r="CX68" s="670"/>
      <c r="CY68" s="341"/>
      <c r="CZ68" s="341"/>
      <c r="DA68" s="341"/>
      <c r="DB68" s="341"/>
      <c r="DC68" s="341"/>
      <c r="DD68" s="341"/>
      <c r="DE68" s="670"/>
      <c r="DF68" s="670"/>
      <c r="DG68" s="341"/>
      <c r="DH68" s="341"/>
      <c r="DI68" s="341"/>
      <c r="DJ68" s="341"/>
      <c r="DK68" s="341"/>
      <c r="DL68" s="341"/>
    </row>
    <row r="69" spans="27:116" ht="38.25" hidden="1" customHeight="1" x14ac:dyDescent="0.25">
      <c r="AA69" s="341"/>
      <c r="AB69" s="341"/>
      <c r="AC69" s="670"/>
      <c r="AD69" s="670"/>
      <c r="AE69" s="670"/>
      <c r="AF69" s="670"/>
      <c r="AG69" s="341"/>
      <c r="AH69" s="341"/>
      <c r="AI69" s="341"/>
      <c r="AJ69" s="341"/>
      <c r="AK69" s="670"/>
      <c r="AL69" s="670"/>
      <c r="AM69" s="341"/>
      <c r="AN69" s="341"/>
      <c r="AO69" s="341"/>
      <c r="AP69" s="341"/>
      <c r="AQ69" s="341"/>
      <c r="AR69" s="341"/>
      <c r="AS69" s="670"/>
      <c r="AT69" s="670"/>
      <c r="AU69" s="341"/>
      <c r="AV69" s="341"/>
      <c r="AW69" s="341"/>
      <c r="AX69" s="341"/>
      <c r="AY69" s="341"/>
      <c r="AZ69" s="341"/>
      <c r="BA69" s="670"/>
      <c r="BB69" s="670"/>
      <c r="BC69" s="341"/>
      <c r="BD69" s="341"/>
      <c r="BE69" s="341"/>
      <c r="BF69" s="341"/>
      <c r="BG69" s="341"/>
      <c r="BH69" s="341"/>
      <c r="BI69" s="670"/>
      <c r="BJ69" s="670"/>
      <c r="BK69" s="341"/>
      <c r="BL69" s="341"/>
      <c r="BM69" s="341"/>
      <c r="BN69" s="341"/>
      <c r="BO69" s="341"/>
      <c r="BP69" s="341"/>
      <c r="BQ69" s="670"/>
      <c r="BR69" s="670"/>
      <c r="BS69" s="359"/>
      <c r="BT69" s="341"/>
      <c r="BU69" s="341"/>
      <c r="BV69" s="341"/>
      <c r="BW69" s="341"/>
      <c r="BX69" s="341"/>
      <c r="BY69" s="670"/>
      <c r="BZ69" s="670"/>
      <c r="CA69" s="341"/>
      <c r="CB69" s="341"/>
      <c r="CC69" s="341"/>
      <c r="CD69" s="341"/>
      <c r="CE69" s="341"/>
      <c r="CF69" s="341"/>
      <c r="CG69" s="670"/>
      <c r="CH69" s="670"/>
      <c r="CI69" s="341"/>
      <c r="CJ69" s="341"/>
      <c r="CK69" s="341"/>
      <c r="CL69" s="341"/>
      <c r="CM69" s="341"/>
      <c r="CN69" s="341"/>
      <c r="CO69" s="670"/>
      <c r="CP69" s="670"/>
      <c r="CQ69" s="341"/>
      <c r="CR69" s="341"/>
      <c r="CS69" s="341"/>
      <c r="CT69" s="341"/>
      <c r="CU69" s="341"/>
      <c r="CV69" s="341"/>
      <c r="CW69" s="670"/>
      <c r="CX69" s="670"/>
      <c r="CY69" s="341"/>
      <c r="CZ69" s="341"/>
      <c r="DA69" s="341"/>
      <c r="DB69" s="341"/>
      <c r="DC69" s="341"/>
      <c r="DD69" s="341"/>
      <c r="DE69" s="670"/>
      <c r="DF69" s="670"/>
      <c r="DG69" s="341"/>
      <c r="DH69" s="341"/>
      <c r="DI69" s="341"/>
      <c r="DJ69" s="341"/>
      <c r="DK69" s="341"/>
      <c r="DL69" s="341"/>
    </row>
    <row r="70" spans="27:116" ht="38.25" hidden="1" customHeight="1" x14ac:dyDescent="0.25">
      <c r="AA70" s="341"/>
      <c r="AB70" s="341"/>
      <c r="AC70" s="670"/>
      <c r="AD70" s="670"/>
      <c r="AE70" s="670"/>
      <c r="AF70" s="670"/>
      <c r="AG70" s="341"/>
      <c r="AH70" s="341"/>
      <c r="AI70" s="341"/>
      <c r="AJ70" s="341"/>
      <c r="AK70" s="670"/>
      <c r="AL70" s="670"/>
      <c r="AM70" s="341"/>
      <c r="AN70" s="341"/>
      <c r="AO70" s="341"/>
      <c r="AP70" s="341"/>
      <c r="AQ70" s="341"/>
      <c r="AR70" s="341"/>
      <c r="AS70" s="670"/>
      <c r="AT70" s="670"/>
      <c r="AU70" s="341"/>
      <c r="AV70" s="341"/>
      <c r="AW70" s="341"/>
      <c r="AX70" s="341"/>
      <c r="AY70" s="341"/>
      <c r="AZ70" s="341"/>
      <c r="BA70" s="670"/>
      <c r="BB70" s="670"/>
      <c r="BC70" s="341"/>
      <c r="BD70" s="341"/>
      <c r="BE70" s="341"/>
      <c r="BF70" s="341"/>
      <c r="BG70" s="341"/>
      <c r="BH70" s="341"/>
      <c r="BI70" s="670"/>
      <c r="BJ70" s="670"/>
      <c r="BK70" s="341"/>
      <c r="BL70" s="341"/>
      <c r="BM70" s="341"/>
      <c r="BN70" s="341"/>
      <c r="BO70" s="341"/>
      <c r="BP70" s="341"/>
      <c r="BQ70" s="670"/>
      <c r="BR70" s="670"/>
      <c r="BS70" s="359"/>
      <c r="BT70" s="341"/>
      <c r="BU70" s="341"/>
      <c r="BV70" s="341"/>
      <c r="BW70" s="341"/>
      <c r="BX70" s="341"/>
      <c r="BY70" s="670"/>
      <c r="BZ70" s="670"/>
      <c r="CA70" s="341"/>
      <c r="CB70" s="341"/>
      <c r="CC70" s="341"/>
      <c r="CD70" s="341"/>
      <c r="CE70" s="341"/>
      <c r="CF70" s="341"/>
      <c r="CG70" s="670"/>
      <c r="CH70" s="670"/>
      <c r="CI70" s="341"/>
      <c r="CJ70" s="341"/>
      <c r="CK70" s="341"/>
      <c r="CL70" s="341"/>
      <c r="CM70" s="341"/>
      <c r="CN70" s="341"/>
      <c r="CO70" s="670"/>
      <c r="CP70" s="670"/>
      <c r="CQ70" s="341"/>
      <c r="CR70" s="341"/>
      <c r="CS70" s="341"/>
      <c r="CT70" s="341"/>
      <c r="CU70" s="341"/>
      <c r="CV70" s="341"/>
      <c r="CW70" s="670"/>
      <c r="CX70" s="670"/>
      <c r="CY70" s="341"/>
      <c r="CZ70" s="341"/>
      <c r="DA70" s="341"/>
      <c r="DB70" s="341"/>
      <c r="DC70" s="341"/>
      <c r="DD70" s="341"/>
      <c r="DE70" s="670"/>
      <c r="DF70" s="670"/>
      <c r="DG70" s="341"/>
      <c r="DH70" s="341"/>
      <c r="DI70" s="341"/>
      <c r="DJ70" s="341"/>
      <c r="DK70" s="341"/>
      <c r="DL70" s="341"/>
    </row>
    <row r="71" spans="27:116" ht="38.25" hidden="1" customHeight="1" x14ac:dyDescent="0.25">
      <c r="AA71" s="341"/>
      <c r="AB71" s="341"/>
      <c r="AC71" s="670"/>
      <c r="AD71" s="670"/>
      <c r="AE71" s="670"/>
      <c r="AF71" s="670"/>
      <c r="AG71" s="341"/>
      <c r="AH71" s="341"/>
      <c r="AI71" s="341"/>
      <c r="AJ71" s="341"/>
      <c r="AK71" s="670"/>
      <c r="AL71" s="670"/>
      <c r="AM71" s="341"/>
      <c r="AN71" s="341"/>
      <c r="AO71" s="341"/>
      <c r="AP71" s="341"/>
      <c r="AQ71" s="341"/>
      <c r="AR71" s="341"/>
      <c r="AS71" s="670"/>
      <c r="AT71" s="670"/>
      <c r="AU71" s="341"/>
      <c r="AV71" s="341"/>
      <c r="AW71" s="341"/>
      <c r="AX71" s="341"/>
      <c r="AY71" s="341"/>
      <c r="AZ71" s="341"/>
      <c r="BA71" s="670"/>
      <c r="BB71" s="670"/>
      <c r="BC71" s="341"/>
      <c r="BD71" s="341"/>
      <c r="BE71" s="341"/>
      <c r="BF71" s="341"/>
      <c r="BG71" s="341"/>
      <c r="BH71" s="341"/>
      <c r="BI71" s="670"/>
      <c r="BJ71" s="670"/>
      <c r="BK71" s="341"/>
      <c r="BL71" s="341"/>
      <c r="BM71" s="341"/>
      <c r="BN71" s="341"/>
      <c r="BO71" s="341"/>
      <c r="BP71" s="341"/>
      <c r="BQ71" s="670"/>
      <c r="BR71" s="670"/>
      <c r="BS71" s="359"/>
      <c r="BT71" s="341"/>
      <c r="BU71" s="341"/>
      <c r="BV71" s="341"/>
      <c r="BW71" s="341"/>
      <c r="BX71" s="341"/>
      <c r="BY71" s="670"/>
      <c r="BZ71" s="670"/>
      <c r="CA71" s="341"/>
      <c r="CB71" s="341"/>
      <c r="CC71" s="341"/>
      <c r="CD71" s="341"/>
      <c r="CE71" s="341"/>
      <c r="CF71" s="341"/>
      <c r="CG71" s="670"/>
      <c r="CH71" s="670"/>
      <c r="CI71" s="341"/>
      <c r="CJ71" s="341"/>
      <c r="CK71" s="341"/>
      <c r="CL71" s="341"/>
      <c r="CM71" s="341"/>
      <c r="CN71" s="341"/>
      <c r="CO71" s="670"/>
      <c r="CP71" s="670"/>
      <c r="CQ71" s="341"/>
      <c r="CR71" s="341"/>
      <c r="CS71" s="341"/>
      <c r="CT71" s="341"/>
      <c r="CU71" s="341"/>
      <c r="CV71" s="341"/>
      <c r="CW71" s="670"/>
      <c r="CX71" s="670"/>
      <c r="CY71" s="341"/>
      <c r="CZ71" s="341"/>
      <c r="DA71" s="341"/>
      <c r="DB71" s="341"/>
      <c r="DC71" s="341"/>
      <c r="DD71" s="341"/>
      <c r="DE71" s="670"/>
      <c r="DF71" s="670"/>
      <c r="DG71" s="341"/>
      <c r="DH71" s="341"/>
      <c r="DI71" s="341"/>
      <c r="DJ71" s="341"/>
      <c r="DK71" s="341"/>
      <c r="DL71" s="341"/>
    </row>
    <row r="72" spans="27:116" ht="38.25" hidden="1" customHeight="1" x14ac:dyDescent="0.25">
      <c r="AA72" s="341"/>
      <c r="AB72" s="341"/>
      <c r="AC72" s="670"/>
      <c r="AD72" s="670"/>
      <c r="AE72" s="670"/>
      <c r="AF72" s="670"/>
      <c r="AG72" s="341"/>
      <c r="AH72" s="341"/>
      <c r="AI72" s="341"/>
      <c r="AJ72" s="341"/>
      <c r="AK72" s="670"/>
      <c r="AL72" s="670"/>
      <c r="AM72" s="341"/>
      <c r="AN72" s="341"/>
      <c r="AO72" s="341"/>
      <c r="AP72" s="341"/>
      <c r="AQ72" s="341"/>
      <c r="AR72" s="341"/>
      <c r="AS72" s="670"/>
      <c r="AT72" s="670"/>
      <c r="AU72" s="341"/>
      <c r="AV72" s="341"/>
      <c r="AW72" s="341"/>
      <c r="AX72" s="341"/>
      <c r="AY72" s="341"/>
      <c r="AZ72" s="341"/>
      <c r="BA72" s="670"/>
      <c r="BB72" s="670"/>
      <c r="BC72" s="341"/>
      <c r="BD72" s="341"/>
      <c r="BE72" s="341"/>
      <c r="BF72" s="341"/>
      <c r="BG72" s="341"/>
      <c r="BH72" s="341"/>
      <c r="BI72" s="670"/>
      <c r="BJ72" s="670"/>
      <c r="BK72" s="341"/>
      <c r="BL72" s="341"/>
      <c r="BM72" s="341"/>
      <c r="BN72" s="341"/>
      <c r="BO72" s="341"/>
      <c r="BP72" s="341"/>
      <c r="BQ72" s="670"/>
      <c r="BR72" s="670"/>
      <c r="BS72" s="359"/>
      <c r="BT72" s="341"/>
      <c r="BU72" s="341"/>
      <c r="BV72" s="341"/>
      <c r="BW72" s="341"/>
      <c r="BX72" s="341"/>
      <c r="BY72" s="670"/>
      <c r="BZ72" s="670"/>
      <c r="CA72" s="341"/>
      <c r="CB72" s="341"/>
      <c r="CC72" s="341"/>
      <c r="CD72" s="341"/>
      <c r="CE72" s="341"/>
      <c r="CF72" s="341"/>
      <c r="CG72" s="670"/>
      <c r="CH72" s="670"/>
      <c r="CI72" s="341"/>
      <c r="CJ72" s="341"/>
      <c r="CK72" s="341"/>
      <c r="CL72" s="341"/>
      <c r="CM72" s="341"/>
      <c r="CN72" s="341"/>
      <c r="CO72" s="670"/>
      <c r="CP72" s="670"/>
      <c r="CQ72" s="341"/>
      <c r="CR72" s="341"/>
      <c r="CS72" s="341"/>
      <c r="CT72" s="341"/>
      <c r="CU72" s="341"/>
      <c r="CV72" s="341"/>
      <c r="CW72" s="670"/>
      <c r="CX72" s="670"/>
      <c r="CY72" s="341"/>
      <c r="CZ72" s="341"/>
      <c r="DA72" s="341"/>
      <c r="DB72" s="341"/>
      <c r="DC72" s="341"/>
      <c r="DD72" s="341"/>
      <c r="DE72" s="670"/>
      <c r="DF72" s="670"/>
      <c r="DG72" s="341"/>
      <c r="DH72" s="341"/>
      <c r="DI72" s="341"/>
      <c r="DJ72" s="341"/>
      <c r="DK72" s="341"/>
      <c r="DL72" s="341"/>
    </row>
    <row r="73" spans="27:116" ht="38.25" hidden="1" customHeight="1" x14ac:dyDescent="0.25">
      <c r="AA73" s="341"/>
      <c r="AB73" s="341"/>
      <c r="AC73" s="670"/>
      <c r="AD73" s="670"/>
      <c r="AE73" s="670"/>
      <c r="AF73" s="670"/>
      <c r="AG73" s="341"/>
      <c r="AH73" s="341"/>
      <c r="AI73" s="341"/>
      <c r="AJ73" s="341"/>
      <c r="AK73" s="670"/>
      <c r="AL73" s="670"/>
      <c r="AM73" s="341"/>
      <c r="AN73" s="341"/>
      <c r="AO73" s="341"/>
      <c r="AP73" s="341"/>
      <c r="AQ73" s="341"/>
      <c r="AR73" s="341"/>
      <c r="AS73" s="670"/>
      <c r="AT73" s="670"/>
      <c r="AU73" s="341"/>
      <c r="AV73" s="341"/>
      <c r="AW73" s="341"/>
      <c r="AX73" s="341"/>
      <c r="AY73" s="341"/>
      <c r="AZ73" s="341"/>
      <c r="BA73" s="670"/>
      <c r="BB73" s="670"/>
      <c r="BC73" s="341"/>
      <c r="BD73" s="341"/>
      <c r="BE73" s="341"/>
      <c r="BF73" s="341"/>
      <c r="BG73" s="341"/>
      <c r="BH73" s="341"/>
      <c r="BI73" s="670"/>
      <c r="BJ73" s="670"/>
      <c r="BK73" s="341"/>
      <c r="BL73" s="341"/>
      <c r="BM73" s="341"/>
      <c r="BN73" s="341"/>
      <c r="BO73" s="341"/>
      <c r="BP73" s="341"/>
      <c r="BQ73" s="670"/>
      <c r="BR73" s="670"/>
      <c r="BS73" s="359"/>
      <c r="BT73" s="341"/>
      <c r="BU73" s="341"/>
      <c r="BV73" s="341"/>
      <c r="BW73" s="341"/>
      <c r="BX73" s="341"/>
      <c r="BY73" s="670"/>
      <c r="BZ73" s="670"/>
      <c r="CA73" s="341"/>
      <c r="CB73" s="341"/>
      <c r="CC73" s="341"/>
      <c r="CD73" s="341"/>
      <c r="CE73" s="341"/>
      <c r="CF73" s="341"/>
      <c r="CG73" s="670"/>
      <c r="CH73" s="670"/>
      <c r="CI73" s="341"/>
      <c r="CJ73" s="341"/>
      <c r="CK73" s="341"/>
      <c r="CL73" s="341"/>
      <c r="CM73" s="341"/>
      <c r="CN73" s="341"/>
      <c r="CO73" s="670"/>
      <c r="CP73" s="670"/>
      <c r="CQ73" s="341"/>
      <c r="CR73" s="341"/>
      <c r="CS73" s="341"/>
      <c r="CT73" s="341"/>
      <c r="CU73" s="341"/>
      <c r="CV73" s="341"/>
      <c r="CW73" s="670"/>
      <c r="CX73" s="670"/>
      <c r="CY73" s="341"/>
      <c r="CZ73" s="341"/>
      <c r="DA73" s="341"/>
      <c r="DB73" s="341"/>
      <c r="DC73" s="341"/>
      <c r="DD73" s="341"/>
      <c r="DE73" s="670"/>
      <c r="DF73" s="670"/>
      <c r="DG73" s="341"/>
      <c r="DH73" s="341"/>
      <c r="DI73" s="341"/>
      <c r="DJ73" s="341"/>
      <c r="DK73" s="341"/>
      <c r="DL73" s="341"/>
    </row>
    <row r="74" spans="27:116" ht="38.25" hidden="1" customHeight="1" x14ac:dyDescent="0.25">
      <c r="AA74" s="341"/>
      <c r="AB74" s="341"/>
      <c r="AC74" s="670"/>
      <c r="AD74" s="670"/>
      <c r="AE74" s="670"/>
      <c r="AF74" s="670"/>
      <c r="AG74" s="341"/>
      <c r="AH74" s="341"/>
      <c r="AI74" s="341"/>
      <c r="AJ74" s="341"/>
      <c r="AK74" s="670"/>
      <c r="AL74" s="670"/>
      <c r="AM74" s="341"/>
      <c r="AN74" s="341"/>
      <c r="AO74" s="341"/>
      <c r="AP74" s="341"/>
      <c r="AQ74" s="341"/>
      <c r="AR74" s="341"/>
      <c r="AS74" s="670"/>
      <c r="AT74" s="670"/>
      <c r="AU74" s="341"/>
      <c r="AV74" s="341"/>
      <c r="AW74" s="341"/>
      <c r="AX74" s="341"/>
      <c r="AY74" s="341"/>
      <c r="AZ74" s="341"/>
      <c r="BA74" s="670"/>
      <c r="BB74" s="670"/>
      <c r="BC74" s="341"/>
      <c r="BD74" s="341"/>
      <c r="BE74" s="341"/>
      <c r="BF74" s="341"/>
      <c r="BG74" s="341"/>
      <c r="BH74" s="341"/>
      <c r="BI74" s="670"/>
      <c r="BJ74" s="670"/>
      <c r="BK74" s="341"/>
      <c r="BL74" s="341"/>
      <c r="BM74" s="341"/>
      <c r="BN74" s="341"/>
      <c r="BO74" s="341"/>
      <c r="BP74" s="341"/>
      <c r="BQ74" s="670"/>
      <c r="BR74" s="670"/>
      <c r="BS74" s="359"/>
      <c r="BT74" s="341"/>
      <c r="BU74" s="341"/>
      <c r="BV74" s="341"/>
      <c r="BW74" s="341"/>
      <c r="BX74" s="341"/>
      <c r="BY74" s="670"/>
      <c r="BZ74" s="670"/>
      <c r="CA74" s="341"/>
      <c r="CB74" s="341"/>
      <c r="CC74" s="341"/>
      <c r="CD74" s="341"/>
      <c r="CE74" s="341"/>
      <c r="CF74" s="341"/>
      <c r="CG74" s="670"/>
      <c r="CH74" s="670"/>
      <c r="CI74" s="341"/>
      <c r="CJ74" s="341"/>
      <c r="CK74" s="341"/>
      <c r="CL74" s="341"/>
      <c r="CM74" s="341"/>
      <c r="CN74" s="341"/>
      <c r="CO74" s="670"/>
      <c r="CP74" s="670"/>
      <c r="CQ74" s="341"/>
      <c r="CR74" s="341"/>
      <c r="CS74" s="341"/>
      <c r="CT74" s="341"/>
      <c r="CU74" s="341"/>
      <c r="CV74" s="341"/>
      <c r="CW74" s="670"/>
      <c r="CX74" s="670"/>
      <c r="CY74" s="341"/>
      <c r="CZ74" s="341"/>
      <c r="DA74" s="341"/>
      <c r="DB74" s="341"/>
      <c r="DC74" s="341"/>
      <c r="DD74" s="341"/>
      <c r="DE74" s="670"/>
      <c r="DF74" s="670"/>
      <c r="DG74" s="341"/>
      <c r="DH74" s="341"/>
      <c r="DI74" s="341"/>
      <c r="DJ74" s="341"/>
      <c r="DK74" s="341"/>
      <c r="DL74" s="341"/>
    </row>
    <row r="75" spans="27:116" ht="38.25" hidden="1" customHeight="1" x14ac:dyDescent="0.25">
      <c r="AA75" s="341"/>
      <c r="AB75" s="341"/>
      <c r="AC75" s="670"/>
      <c r="AD75" s="670"/>
      <c r="AE75" s="670"/>
      <c r="AF75" s="670"/>
      <c r="AG75" s="341"/>
      <c r="AH75" s="341"/>
      <c r="AI75" s="341"/>
      <c r="AJ75" s="341"/>
      <c r="AK75" s="670"/>
      <c r="AL75" s="670"/>
      <c r="AM75" s="341"/>
      <c r="AN75" s="341"/>
      <c r="AO75" s="341"/>
      <c r="AP75" s="341"/>
      <c r="AQ75" s="341"/>
      <c r="AR75" s="341"/>
      <c r="AS75" s="670"/>
      <c r="AT75" s="670"/>
      <c r="AU75" s="341"/>
      <c r="AV75" s="341"/>
      <c r="AW75" s="341"/>
      <c r="AX75" s="341"/>
      <c r="AY75" s="341"/>
      <c r="AZ75" s="341"/>
      <c r="BA75" s="670"/>
      <c r="BB75" s="670"/>
      <c r="BC75" s="341"/>
      <c r="BD75" s="341"/>
      <c r="BE75" s="341"/>
      <c r="BF75" s="341"/>
      <c r="BG75" s="341"/>
      <c r="BH75" s="341"/>
      <c r="BI75" s="670"/>
      <c r="BJ75" s="670"/>
      <c r="BK75" s="341"/>
      <c r="BL75" s="341"/>
      <c r="BM75" s="341"/>
      <c r="BN75" s="341"/>
      <c r="BO75" s="341"/>
      <c r="BP75" s="341"/>
      <c r="BQ75" s="670"/>
      <c r="BR75" s="670"/>
      <c r="BS75" s="359"/>
      <c r="BT75" s="341"/>
      <c r="BU75" s="341"/>
      <c r="BV75" s="341"/>
      <c r="BW75" s="341"/>
      <c r="BX75" s="341"/>
      <c r="BY75" s="670"/>
      <c r="BZ75" s="670"/>
      <c r="CA75" s="341"/>
      <c r="CB75" s="341"/>
      <c r="CC75" s="341"/>
      <c r="CD75" s="341"/>
      <c r="CE75" s="341"/>
      <c r="CF75" s="341"/>
      <c r="CG75" s="670"/>
      <c r="CH75" s="670"/>
      <c r="CI75" s="341"/>
      <c r="CJ75" s="341"/>
      <c r="CK75" s="341"/>
      <c r="CL75" s="341"/>
      <c r="CM75" s="341"/>
      <c r="CN75" s="341"/>
      <c r="CO75" s="670"/>
      <c r="CP75" s="670"/>
      <c r="CQ75" s="341"/>
      <c r="CR75" s="341"/>
      <c r="CS75" s="341"/>
      <c r="CT75" s="341"/>
      <c r="CU75" s="341"/>
      <c r="CV75" s="341"/>
      <c r="CW75" s="670"/>
      <c r="CX75" s="670"/>
      <c r="CY75" s="341"/>
      <c r="CZ75" s="341"/>
      <c r="DA75" s="341"/>
      <c r="DB75" s="341"/>
      <c r="DC75" s="341"/>
      <c r="DD75" s="341"/>
      <c r="DE75" s="670"/>
      <c r="DF75" s="670"/>
      <c r="DG75" s="341"/>
      <c r="DH75" s="341"/>
      <c r="DI75" s="341"/>
      <c r="DJ75" s="341"/>
      <c r="DK75" s="341"/>
      <c r="DL75" s="341"/>
    </row>
    <row r="76" spans="27:116" ht="38.25" hidden="1" customHeight="1" x14ac:dyDescent="0.25">
      <c r="AA76" s="341"/>
      <c r="AB76" s="341"/>
      <c r="AC76" s="670"/>
      <c r="AD76" s="670"/>
      <c r="AE76" s="670"/>
      <c r="AF76" s="670"/>
      <c r="AG76" s="341"/>
      <c r="AH76" s="341"/>
      <c r="AI76" s="341"/>
      <c r="AJ76" s="341"/>
      <c r="AK76" s="670"/>
      <c r="AL76" s="670"/>
      <c r="AM76" s="341"/>
      <c r="AN76" s="341"/>
      <c r="AO76" s="341"/>
      <c r="AP76" s="341"/>
      <c r="AQ76" s="341"/>
      <c r="AR76" s="341"/>
      <c r="AS76" s="670"/>
      <c r="AT76" s="670"/>
      <c r="AU76" s="341"/>
      <c r="AV76" s="341"/>
      <c r="AW76" s="341"/>
      <c r="AX76" s="341"/>
      <c r="AY76" s="341"/>
      <c r="AZ76" s="341"/>
      <c r="BA76" s="670"/>
      <c r="BB76" s="670"/>
      <c r="BC76" s="341"/>
      <c r="BD76" s="341"/>
      <c r="BE76" s="341"/>
      <c r="BF76" s="341"/>
      <c r="BG76" s="341"/>
      <c r="BH76" s="341"/>
      <c r="BI76" s="670"/>
      <c r="BJ76" s="670"/>
      <c r="BK76" s="341"/>
      <c r="BL76" s="341"/>
      <c r="BM76" s="341"/>
      <c r="BN76" s="341"/>
      <c r="BO76" s="341"/>
      <c r="BP76" s="341"/>
      <c r="BQ76" s="670"/>
      <c r="BR76" s="670"/>
      <c r="BS76" s="359"/>
      <c r="BT76" s="341"/>
      <c r="BU76" s="341"/>
      <c r="BV76" s="341"/>
      <c r="BW76" s="341"/>
      <c r="BX76" s="341"/>
      <c r="BY76" s="670"/>
      <c r="BZ76" s="670"/>
      <c r="CA76" s="341"/>
      <c r="CB76" s="341"/>
      <c r="CC76" s="341"/>
      <c r="CD76" s="341"/>
      <c r="CE76" s="341"/>
      <c r="CF76" s="341"/>
      <c r="CG76" s="670"/>
      <c r="CH76" s="670"/>
      <c r="CI76" s="341"/>
      <c r="CJ76" s="341"/>
      <c r="CK76" s="341"/>
      <c r="CL76" s="341"/>
      <c r="CM76" s="341"/>
      <c r="CN76" s="341"/>
      <c r="CO76" s="670"/>
      <c r="CP76" s="670"/>
      <c r="CQ76" s="341"/>
      <c r="CR76" s="341"/>
      <c r="CS76" s="341"/>
      <c r="CT76" s="341"/>
      <c r="CU76" s="341"/>
      <c r="CV76" s="341"/>
      <c r="CW76" s="670"/>
      <c r="CX76" s="670"/>
      <c r="CY76" s="341"/>
      <c r="CZ76" s="341"/>
      <c r="DA76" s="341"/>
      <c r="DB76" s="341"/>
      <c r="DC76" s="341"/>
      <c r="DD76" s="341"/>
      <c r="DE76" s="670"/>
      <c r="DF76" s="670"/>
      <c r="DG76" s="341"/>
      <c r="DH76" s="341"/>
      <c r="DI76" s="341"/>
      <c r="DJ76" s="341"/>
      <c r="DK76" s="341"/>
      <c r="DL76" s="341"/>
    </row>
    <row r="77" spans="27:116" ht="38.25" hidden="1" customHeight="1" x14ac:dyDescent="0.25">
      <c r="AA77" s="341"/>
      <c r="AB77" s="341"/>
      <c r="AC77" s="670"/>
      <c r="AD77" s="670"/>
      <c r="AE77" s="670"/>
      <c r="AF77" s="670"/>
      <c r="AG77" s="341"/>
      <c r="AH77" s="341"/>
      <c r="AI77" s="341"/>
      <c r="AJ77" s="341"/>
      <c r="AK77" s="670"/>
      <c r="AL77" s="670"/>
      <c r="AM77" s="341"/>
      <c r="AN77" s="341"/>
      <c r="AO77" s="341"/>
      <c r="AP77" s="341"/>
      <c r="AQ77" s="341"/>
      <c r="AR77" s="341"/>
      <c r="AS77" s="670"/>
      <c r="AT77" s="670"/>
      <c r="AU77" s="341"/>
      <c r="AV77" s="341"/>
      <c r="AW77" s="341"/>
      <c r="AX77" s="341"/>
      <c r="AY77" s="341"/>
      <c r="AZ77" s="341"/>
      <c r="BA77" s="670"/>
      <c r="BB77" s="670"/>
      <c r="BC77" s="341"/>
      <c r="BD77" s="341"/>
      <c r="BE77" s="341"/>
      <c r="BF77" s="341"/>
      <c r="BG77" s="341"/>
      <c r="BH77" s="341"/>
      <c r="BI77" s="670"/>
      <c r="BJ77" s="670"/>
      <c r="BK77" s="341"/>
      <c r="BL77" s="341"/>
      <c r="BM77" s="341"/>
      <c r="BN77" s="341"/>
      <c r="BO77" s="341"/>
      <c r="BP77" s="341"/>
      <c r="BQ77" s="670"/>
      <c r="BR77" s="670"/>
      <c r="BS77" s="359"/>
      <c r="BT77" s="341"/>
      <c r="BU77" s="341"/>
      <c r="BV77" s="341"/>
      <c r="BW77" s="341"/>
      <c r="BX77" s="341"/>
      <c r="BY77" s="670"/>
      <c r="BZ77" s="670"/>
      <c r="CA77" s="341"/>
      <c r="CB77" s="341"/>
      <c r="CC77" s="341"/>
      <c r="CD77" s="341"/>
      <c r="CE77" s="341"/>
      <c r="CF77" s="341"/>
      <c r="CG77" s="670"/>
      <c r="CH77" s="670"/>
      <c r="CI77" s="341"/>
      <c r="CJ77" s="341"/>
      <c r="CK77" s="341"/>
      <c r="CL77" s="341"/>
      <c r="CM77" s="341"/>
      <c r="CN77" s="341"/>
      <c r="CO77" s="670"/>
      <c r="CP77" s="670"/>
      <c r="CQ77" s="341"/>
      <c r="CR77" s="341"/>
      <c r="CS77" s="341"/>
      <c r="CT77" s="341"/>
      <c r="CU77" s="341"/>
      <c r="CV77" s="341"/>
      <c r="CW77" s="670"/>
      <c r="CX77" s="670"/>
      <c r="CY77" s="341"/>
      <c r="CZ77" s="341"/>
      <c r="DA77" s="341"/>
      <c r="DB77" s="341"/>
      <c r="DC77" s="341"/>
      <c r="DD77" s="341"/>
      <c r="DE77" s="670"/>
      <c r="DF77" s="670"/>
      <c r="DG77" s="341"/>
      <c r="DH77" s="341"/>
      <c r="DI77" s="341"/>
      <c r="DJ77" s="341"/>
      <c r="DK77" s="341"/>
      <c r="DL77" s="341"/>
    </row>
    <row r="78" spans="27:116" ht="38.25" hidden="1" customHeight="1" x14ac:dyDescent="0.25">
      <c r="AA78" s="341"/>
      <c r="AB78" s="341"/>
      <c r="AC78" s="670"/>
      <c r="AD78" s="670"/>
      <c r="AE78" s="670"/>
      <c r="AF78" s="670"/>
      <c r="AG78" s="341"/>
      <c r="AH78" s="341"/>
      <c r="AI78" s="341"/>
      <c r="AJ78" s="341"/>
      <c r="AK78" s="670"/>
      <c r="AL78" s="670"/>
      <c r="AM78" s="341"/>
      <c r="AN78" s="341"/>
      <c r="AO78" s="341"/>
      <c r="AP78" s="341"/>
      <c r="AQ78" s="341"/>
      <c r="AR78" s="341"/>
      <c r="AS78" s="670"/>
      <c r="AT78" s="670"/>
      <c r="AU78" s="341"/>
      <c r="AV78" s="341"/>
      <c r="AW78" s="341"/>
      <c r="AX78" s="341"/>
      <c r="AY78" s="341"/>
      <c r="AZ78" s="341"/>
      <c r="BA78" s="670"/>
      <c r="BB78" s="670"/>
      <c r="BC78" s="341"/>
      <c r="BD78" s="341"/>
      <c r="BE78" s="341"/>
      <c r="BF78" s="341"/>
      <c r="BG78" s="341"/>
      <c r="BH78" s="341"/>
      <c r="BI78" s="670"/>
      <c r="BJ78" s="670"/>
      <c r="BK78" s="341"/>
      <c r="BL78" s="341"/>
      <c r="BM78" s="341"/>
      <c r="BN78" s="341"/>
      <c r="BO78" s="341"/>
      <c r="BP78" s="341"/>
      <c r="BQ78" s="670"/>
      <c r="BR78" s="670"/>
      <c r="BS78" s="359"/>
      <c r="BT78" s="341"/>
      <c r="BU78" s="341"/>
      <c r="BV78" s="341"/>
      <c r="BW78" s="341"/>
      <c r="BX78" s="341"/>
      <c r="BY78" s="670"/>
      <c r="BZ78" s="670"/>
      <c r="CA78" s="341"/>
      <c r="CB78" s="341"/>
      <c r="CC78" s="341"/>
      <c r="CD78" s="341"/>
      <c r="CE78" s="341"/>
      <c r="CF78" s="341"/>
      <c r="CG78" s="670"/>
      <c r="CH78" s="670"/>
      <c r="CI78" s="341"/>
      <c r="CJ78" s="341"/>
      <c r="CK78" s="341"/>
      <c r="CL78" s="341"/>
      <c r="CM78" s="341"/>
      <c r="CN78" s="341"/>
      <c r="CO78" s="670"/>
      <c r="CP78" s="670"/>
      <c r="CQ78" s="341"/>
      <c r="CR78" s="341"/>
      <c r="CS78" s="341"/>
      <c r="CT78" s="341"/>
      <c r="CU78" s="341"/>
      <c r="CV78" s="341"/>
      <c r="CW78" s="670"/>
      <c r="CX78" s="670"/>
      <c r="CY78" s="341"/>
      <c r="CZ78" s="341"/>
      <c r="DA78" s="341"/>
      <c r="DB78" s="341"/>
      <c r="DC78" s="341"/>
      <c r="DD78" s="341"/>
      <c r="DE78" s="670"/>
      <c r="DF78" s="670"/>
      <c r="DG78" s="341"/>
      <c r="DH78" s="341"/>
      <c r="DI78" s="341"/>
      <c r="DJ78" s="341"/>
      <c r="DK78" s="341"/>
      <c r="DL78" s="341"/>
    </row>
    <row r="79" spans="27:116" ht="38.25" hidden="1" customHeight="1" x14ac:dyDescent="0.25">
      <c r="AA79" s="341"/>
      <c r="AB79" s="341"/>
      <c r="AC79" s="670"/>
      <c r="AD79" s="670"/>
      <c r="AE79" s="670"/>
      <c r="AF79" s="670"/>
      <c r="AG79" s="341"/>
      <c r="AH79" s="341"/>
      <c r="AI79" s="341"/>
      <c r="AJ79" s="341"/>
      <c r="AK79" s="670"/>
      <c r="AL79" s="670"/>
      <c r="AM79" s="341"/>
      <c r="AN79" s="341"/>
      <c r="AO79" s="341"/>
      <c r="AP79" s="341"/>
      <c r="AQ79" s="341"/>
      <c r="AR79" s="341"/>
      <c r="AS79" s="670"/>
      <c r="AT79" s="670"/>
      <c r="AU79" s="341"/>
      <c r="AV79" s="341"/>
      <c r="AW79" s="341"/>
      <c r="AX79" s="341"/>
      <c r="AY79" s="341"/>
      <c r="AZ79" s="341"/>
      <c r="BA79" s="670"/>
      <c r="BB79" s="670"/>
      <c r="BC79" s="341"/>
      <c r="BD79" s="341"/>
      <c r="BE79" s="341"/>
      <c r="BF79" s="341"/>
      <c r="BG79" s="341"/>
      <c r="BH79" s="341"/>
      <c r="BI79" s="670"/>
      <c r="BJ79" s="670"/>
      <c r="BK79" s="341"/>
      <c r="BL79" s="341"/>
      <c r="BM79" s="341"/>
      <c r="BN79" s="341"/>
      <c r="BO79" s="341"/>
      <c r="BP79" s="341"/>
      <c r="BQ79" s="670"/>
      <c r="BR79" s="670"/>
      <c r="BS79" s="359"/>
      <c r="BT79" s="341"/>
      <c r="BU79" s="341"/>
      <c r="BV79" s="341"/>
      <c r="BW79" s="341"/>
      <c r="BX79" s="341"/>
      <c r="BY79" s="670"/>
      <c r="BZ79" s="670"/>
      <c r="CA79" s="341"/>
      <c r="CB79" s="341"/>
      <c r="CC79" s="341"/>
      <c r="CD79" s="341"/>
      <c r="CE79" s="341"/>
      <c r="CF79" s="341"/>
      <c r="CG79" s="670"/>
      <c r="CH79" s="670"/>
      <c r="CI79" s="341"/>
      <c r="CJ79" s="341"/>
      <c r="CK79" s="341"/>
      <c r="CL79" s="341"/>
      <c r="CM79" s="341"/>
      <c r="CN79" s="341"/>
      <c r="CO79" s="670"/>
      <c r="CP79" s="670"/>
      <c r="CQ79" s="341"/>
      <c r="CR79" s="341"/>
      <c r="CS79" s="341"/>
      <c r="CT79" s="341"/>
      <c r="CU79" s="341"/>
      <c r="CV79" s="341"/>
      <c r="CW79" s="670"/>
      <c r="CX79" s="670"/>
      <c r="CY79" s="341"/>
      <c r="CZ79" s="341"/>
      <c r="DA79" s="341"/>
      <c r="DB79" s="341"/>
      <c r="DC79" s="341"/>
      <c r="DD79" s="341"/>
      <c r="DE79" s="670"/>
      <c r="DF79" s="670"/>
      <c r="DG79" s="341"/>
      <c r="DH79" s="341"/>
      <c r="DI79" s="341"/>
      <c r="DJ79" s="341"/>
      <c r="DK79" s="341"/>
      <c r="DL79" s="341"/>
    </row>
    <row r="80" spans="27:116" ht="38.25" hidden="1" customHeight="1" x14ac:dyDescent="0.25">
      <c r="AA80" s="341"/>
      <c r="AB80" s="341"/>
      <c r="AC80" s="670"/>
      <c r="AD80" s="670"/>
      <c r="AE80" s="670"/>
      <c r="AF80" s="670"/>
      <c r="AG80" s="341"/>
      <c r="AH80" s="341"/>
      <c r="AI80" s="341"/>
      <c r="AJ80" s="341"/>
      <c r="AK80" s="670"/>
      <c r="AL80" s="670"/>
      <c r="AM80" s="341"/>
      <c r="AN80" s="341"/>
      <c r="AO80" s="341"/>
      <c r="AP80" s="341"/>
      <c r="AQ80" s="341"/>
      <c r="AR80" s="341"/>
      <c r="AS80" s="670"/>
      <c r="AT80" s="670"/>
      <c r="AU80" s="341"/>
      <c r="AV80" s="341"/>
      <c r="AW80" s="341"/>
      <c r="AX80" s="341"/>
      <c r="AY80" s="341"/>
      <c r="AZ80" s="341"/>
      <c r="BA80" s="670"/>
      <c r="BB80" s="670"/>
      <c r="BC80" s="341"/>
      <c r="BD80" s="341"/>
      <c r="BE80" s="341"/>
      <c r="BF80" s="341"/>
      <c r="BG80" s="341"/>
      <c r="BH80" s="341"/>
      <c r="BI80" s="670"/>
      <c r="BJ80" s="670"/>
      <c r="BK80" s="341"/>
      <c r="BL80" s="341"/>
      <c r="BM80" s="341"/>
      <c r="BN80" s="341"/>
      <c r="BO80" s="341"/>
      <c r="BP80" s="341"/>
      <c r="BQ80" s="670"/>
      <c r="BR80" s="670"/>
      <c r="BS80" s="359"/>
      <c r="BT80" s="341"/>
      <c r="BU80" s="341"/>
      <c r="BV80" s="341"/>
      <c r="BW80" s="341"/>
      <c r="BX80" s="341"/>
      <c r="BY80" s="670"/>
      <c r="BZ80" s="670"/>
      <c r="CA80" s="341"/>
      <c r="CB80" s="341"/>
      <c r="CC80" s="341"/>
      <c r="CD80" s="341"/>
      <c r="CE80" s="341"/>
      <c r="CF80" s="341"/>
      <c r="CG80" s="670"/>
      <c r="CH80" s="670"/>
      <c r="CI80" s="341"/>
      <c r="CJ80" s="341"/>
      <c r="CK80" s="341"/>
      <c r="CL80" s="341"/>
      <c r="CM80" s="341"/>
      <c r="CN80" s="341"/>
      <c r="CO80" s="670"/>
      <c r="CP80" s="670"/>
      <c r="CQ80" s="341"/>
      <c r="CR80" s="341"/>
      <c r="CS80" s="341"/>
      <c r="CT80" s="341"/>
      <c r="CU80" s="341"/>
      <c r="CV80" s="341"/>
      <c r="CW80" s="670"/>
      <c r="CX80" s="670"/>
      <c r="CY80" s="341"/>
      <c r="CZ80" s="341"/>
      <c r="DA80" s="341"/>
      <c r="DB80" s="341"/>
      <c r="DC80" s="341"/>
      <c r="DD80" s="341"/>
      <c r="DE80" s="670"/>
      <c r="DF80" s="670"/>
      <c r="DG80" s="341"/>
      <c r="DH80" s="341"/>
      <c r="DI80" s="341"/>
      <c r="DJ80" s="341"/>
      <c r="DK80" s="341"/>
      <c r="DL80" s="341"/>
    </row>
    <row r="81" spans="16:116" ht="38.25" hidden="1" customHeight="1" x14ac:dyDescent="0.25">
      <c r="AA81" s="341"/>
      <c r="AB81" s="341"/>
      <c r="AC81" s="670"/>
      <c r="AD81" s="670"/>
      <c r="AE81" s="670"/>
      <c r="AF81" s="670"/>
      <c r="AG81" s="341"/>
      <c r="AH81" s="341"/>
      <c r="AI81" s="341"/>
      <c r="AJ81" s="341"/>
      <c r="AK81" s="670"/>
      <c r="AL81" s="670"/>
      <c r="AM81" s="341"/>
      <c r="AN81" s="341"/>
      <c r="AO81" s="341"/>
      <c r="AP81" s="341"/>
      <c r="AQ81" s="341"/>
      <c r="AR81" s="341"/>
      <c r="AS81" s="670"/>
      <c r="AT81" s="670"/>
      <c r="AU81" s="341"/>
      <c r="AV81" s="341"/>
      <c r="AW81" s="341"/>
      <c r="AX81" s="341"/>
      <c r="AY81" s="341"/>
      <c r="AZ81" s="341"/>
      <c r="BA81" s="670"/>
      <c r="BB81" s="670"/>
      <c r="BC81" s="341"/>
      <c r="BD81" s="341"/>
      <c r="BE81" s="341"/>
      <c r="BF81" s="341"/>
      <c r="BG81" s="341"/>
      <c r="BH81" s="341"/>
      <c r="BI81" s="670"/>
      <c r="BJ81" s="670"/>
      <c r="BK81" s="341"/>
      <c r="BL81" s="341"/>
      <c r="BM81" s="341"/>
      <c r="BN81" s="341"/>
      <c r="BO81" s="341"/>
      <c r="BP81" s="341"/>
      <c r="BQ81" s="670"/>
      <c r="BR81" s="670"/>
      <c r="BS81" s="359"/>
      <c r="BT81" s="341"/>
      <c r="BU81" s="341"/>
      <c r="BV81" s="341"/>
      <c r="BW81" s="341"/>
      <c r="BX81" s="341"/>
      <c r="BY81" s="670"/>
      <c r="BZ81" s="670"/>
      <c r="CA81" s="341"/>
      <c r="CB81" s="341"/>
      <c r="CC81" s="341"/>
      <c r="CD81" s="341"/>
      <c r="CE81" s="341"/>
      <c r="CF81" s="341"/>
      <c r="CG81" s="670"/>
      <c r="CH81" s="670"/>
      <c r="CI81" s="341"/>
      <c r="CJ81" s="341"/>
      <c r="CK81" s="341"/>
      <c r="CL81" s="341"/>
      <c r="CM81" s="341"/>
      <c r="CN81" s="341"/>
      <c r="CO81" s="670"/>
      <c r="CP81" s="670"/>
      <c r="CQ81" s="341"/>
      <c r="CR81" s="341"/>
      <c r="CS81" s="341"/>
      <c r="CT81" s="341"/>
      <c r="CU81" s="341"/>
      <c r="CV81" s="341"/>
      <c r="CW81" s="670"/>
      <c r="CX81" s="670"/>
      <c r="CY81" s="341"/>
      <c r="CZ81" s="341"/>
      <c r="DA81" s="341"/>
      <c r="DB81" s="341"/>
      <c r="DC81" s="341"/>
      <c r="DD81" s="341"/>
      <c r="DE81" s="670"/>
      <c r="DF81" s="670"/>
      <c r="DG81" s="341"/>
      <c r="DH81" s="341"/>
      <c r="DI81" s="341"/>
      <c r="DJ81" s="341"/>
      <c r="DK81" s="341"/>
      <c r="DL81" s="341"/>
    </row>
    <row r="82" spans="16:116" ht="38.25" hidden="1" customHeight="1" x14ac:dyDescent="0.25"/>
    <row r="83" spans="16:116" ht="38.25" hidden="1" customHeight="1" x14ac:dyDescent="0.25"/>
    <row r="84" spans="16:116" ht="38.25" hidden="1" customHeight="1" x14ac:dyDescent="0.25"/>
    <row r="85" spans="16:116" ht="38.25" hidden="1" customHeight="1" x14ac:dyDescent="0.25"/>
    <row r="86" spans="16:116" ht="38.25" hidden="1" customHeight="1" x14ac:dyDescent="0.25"/>
    <row r="87" spans="16:116" ht="38.25" hidden="1" customHeight="1" x14ac:dyDescent="0.25"/>
    <row r="88" spans="16:116" ht="38.25" hidden="1" customHeight="1" x14ac:dyDescent="0.25"/>
    <row r="89" spans="16:116" ht="38.25" hidden="1" customHeight="1" x14ac:dyDescent="0.25"/>
    <row r="90" spans="16:116" ht="38.25" hidden="1" customHeight="1" x14ac:dyDescent="0.25"/>
    <row r="91" spans="16:116" ht="38.25" customHeight="1" x14ac:dyDescent="0.25">
      <c r="P91" s="551">
        <f>SUM(P22:P61)</f>
        <v>5</v>
      </c>
      <c r="Q91" s="551">
        <f>SUM(Q22:Q61)</f>
        <v>1.0000000000000004</v>
      </c>
    </row>
  </sheetData>
  <sheetProtection algorithmName="SHA-512" hashValue="4ESpmpmbuCnIQNK+bWXylPJekv9aP/nt3hwRaG/aVkATV07FMewC64S85s8yEmROw1rwr29Rb56lzIJ+tUCGaQ==" saltValue="Gk3gFADt7hOOak1eyjZ6Nw==" spinCount="100000" sheet="1" objects="1" scenarios="1"/>
  <mergeCells count="840">
    <mergeCell ref="EV53:EV61"/>
    <mergeCell ref="EW53:EW61"/>
    <mergeCell ref="EX53:EX61"/>
    <mergeCell ref="EK53:EK54"/>
    <mergeCell ref="EL53:EL54"/>
    <mergeCell ref="EJ58:EJ60"/>
    <mergeCell ref="EK58:EK60"/>
    <mergeCell ref="EL58:EL60"/>
    <mergeCell ref="EM53:EM61"/>
    <mergeCell ref="EN53:EN61"/>
    <mergeCell ref="EO53:EO61"/>
    <mergeCell ref="ES53:ES54"/>
    <mergeCell ref="ET53:ET54"/>
    <mergeCell ref="EU53:EU54"/>
    <mergeCell ref="ES58:ES60"/>
    <mergeCell ref="ET58:ET60"/>
    <mergeCell ref="EU58:EU60"/>
    <mergeCell ref="EU49:EU50"/>
    <mergeCell ref="EU51:EU52"/>
    <mergeCell ref="EL51:EL52"/>
    <mergeCell ref="EM48:EM52"/>
    <mergeCell ref="EN48:EN52"/>
    <mergeCell ref="EO48:EO52"/>
    <mergeCell ref="ES49:ES50"/>
    <mergeCell ref="ET49:ET50"/>
    <mergeCell ref="ES51:ES52"/>
    <mergeCell ref="ET51:ET52"/>
    <mergeCell ref="EV48:EV52"/>
    <mergeCell ref="EW48:EW52"/>
    <mergeCell ref="EX48:EX52"/>
    <mergeCell ref="DR53:DR54"/>
    <mergeCell ref="DS53:DS54"/>
    <mergeCell ref="DT53:DT54"/>
    <mergeCell ref="DR58:DR60"/>
    <mergeCell ref="DS58:DS60"/>
    <mergeCell ref="DT58:DT60"/>
    <mergeCell ref="DU53:DU61"/>
    <mergeCell ref="DV53:DV61"/>
    <mergeCell ref="DW53:DW61"/>
    <mergeCell ref="EA53:EA54"/>
    <mergeCell ref="EB53:EB54"/>
    <mergeCell ref="EC53:EC54"/>
    <mergeCell ref="EA58:EA60"/>
    <mergeCell ref="EB58:EB60"/>
    <mergeCell ref="EC58:EC60"/>
    <mergeCell ref="ED53:ED61"/>
    <mergeCell ref="EE53:EE61"/>
    <mergeCell ref="EF53:EF61"/>
    <mergeCell ref="EJ53:EJ54"/>
    <mergeCell ref="EK51:EK52"/>
    <mergeCell ref="EL49:EL50"/>
    <mergeCell ref="EV39:EV47"/>
    <mergeCell ref="EW39:EW47"/>
    <mergeCell ref="EX39:EX47"/>
    <mergeCell ref="DR49:DR50"/>
    <mergeCell ref="DR51:DR52"/>
    <mergeCell ref="DS49:DS50"/>
    <mergeCell ref="DS51:DS52"/>
    <mergeCell ref="DT49:DT50"/>
    <mergeCell ref="DT51:DT52"/>
    <mergeCell ref="DU48:DU52"/>
    <mergeCell ref="DV48:DV52"/>
    <mergeCell ref="DW48:DW52"/>
    <mergeCell ref="EA49:EA50"/>
    <mergeCell ref="EA51:EA52"/>
    <mergeCell ref="EB49:EB50"/>
    <mergeCell ref="EB51:EB52"/>
    <mergeCell ref="EC49:EC50"/>
    <mergeCell ref="EC51:EC52"/>
    <mergeCell ref="ED48:ED52"/>
    <mergeCell ref="EE48:EE52"/>
    <mergeCell ref="EF48:EF52"/>
    <mergeCell ref="EJ49:EJ50"/>
    <mergeCell ref="EJ51:EJ52"/>
    <mergeCell ref="EK49:EK50"/>
    <mergeCell ref="EM39:EM47"/>
    <mergeCell ref="EN39:EN47"/>
    <mergeCell ref="EO39:EO47"/>
    <mergeCell ref="ES39:ES42"/>
    <mergeCell ref="ET39:ET42"/>
    <mergeCell ref="EU39:EU42"/>
    <mergeCell ref="ES43:ES45"/>
    <mergeCell ref="ET43:ET45"/>
    <mergeCell ref="EU43:EU45"/>
    <mergeCell ref="ES46:ES47"/>
    <mergeCell ref="ET46:ET47"/>
    <mergeCell ref="EU46:EU47"/>
    <mergeCell ref="EJ39:EJ42"/>
    <mergeCell ref="EK39:EK42"/>
    <mergeCell ref="EL39:EL42"/>
    <mergeCell ref="EJ43:EJ45"/>
    <mergeCell ref="EK43:EK45"/>
    <mergeCell ref="EL43:EL45"/>
    <mergeCell ref="EJ46:EJ47"/>
    <mergeCell ref="EK46:EK47"/>
    <mergeCell ref="EL46:EL47"/>
    <mergeCell ref="EB39:EB42"/>
    <mergeCell ref="EB43:EB45"/>
    <mergeCell ref="EB46:EB47"/>
    <mergeCell ref="EC39:EC42"/>
    <mergeCell ref="EC43:EC45"/>
    <mergeCell ref="EC46:EC47"/>
    <mergeCell ref="ED39:ED47"/>
    <mergeCell ref="EE39:EE47"/>
    <mergeCell ref="EF39:EF47"/>
    <mergeCell ref="EV22:EV36"/>
    <mergeCell ref="EW22:EW36"/>
    <mergeCell ref="EX22:EX36"/>
    <mergeCell ref="AP37:AP38"/>
    <mergeCell ref="DU37:DU38"/>
    <mergeCell ref="DV37:DV38"/>
    <mergeCell ref="DW37:DW38"/>
    <mergeCell ref="ED37:ED38"/>
    <mergeCell ref="EE37:EE38"/>
    <mergeCell ref="EF37:EF38"/>
    <mergeCell ref="EM37:EM38"/>
    <mergeCell ref="EN37:EN38"/>
    <mergeCell ref="EO37:EO38"/>
    <mergeCell ref="EV37:EV38"/>
    <mergeCell ref="EW37:EW38"/>
    <mergeCell ref="EX37:EX38"/>
    <mergeCell ref="BF37:BF38"/>
    <mergeCell ref="DA37:DA38"/>
    <mergeCell ref="DB37:DB38"/>
    <mergeCell ref="DI37:DI38"/>
    <mergeCell ref="DJ37:DJ38"/>
    <mergeCell ref="BV37:BV38"/>
    <mergeCell ref="CC37:CC38"/>
    <mergeCell ref="CD37:CD38"/>
    <mergeCell ref="DA53:DA61"/>
    <mergeCell ref="DB53:DB61"/>
    <mergeCell ref="DH53:DH54"/>
    <mergeCell ref="DH58:DH60"/>
    <mergeCell ref="DI53:DI61"/>
    <mergeCell ref="DJ53:DJ61"/>
    <mergeCell ref="DG51:DG52"/>
    <mergeCell ref="DG49:DG50"/>
    <mergeCell ref="DG53:DG54"/>
    <mergeCell ref="DG58:DG60"/>
    <mergeCell ref="DJ48:DJ52"/>
    <mergeCell ref="CR53:CR54"/>
    <mergeCell ref="CQ58:CQ60"/>
    <mergeCell ref="CR58:CR60"/>
    <mergeCell ref="CS53:CS61"/>
    <mergeCell ref="CT53:CT61"/>
    <mergeCell ref="CY53:CY54"/>
    <mergeCell ref="CZ53:CZ54"/>
    <mergeCell ref="CY58:CY60"/>
    <mergeCell ref="CZ58:CZ60"/>
    <mergeCell ref="CC53:CC61"/>
    <mergeCell ref="CD53:CD61"/>
    <mergeCell ref="CI53:CI54"/>
    <mergeCell ref="CJ53:CJ54"/>
    <mergeCell ref="CI58:CI60"/>
    <mergeCell ref="CK53:CK61"/>
    <mergeCell ref="CL53:CL61"/>
    <mergeCell ref="CQ53:CQ54"/>
    <mergeCell ref="CJ58:CJ60"/>
    <mergeCell ref="BM53:BM61"/>
    <mergeCell ref="BN53:BN61"/>
    <mergeCell ref="BS53:BS54"/>
    <mergeCell ref="BT53:BT54"/>
    <mergeCell ref="BS58:BS60"/>
    <mergeCell ref="BT58:BT60"/>
    <mergeCell ref="BU53:BU61"/>
    <mergeCell ref="BV53:BV61"/>
    <mergeCell ref="CB53:CB54"/>
    <mergeCell ref="CA53:CA54"/>
    <mergeCell ref="CA58:CA60"/>
    <mergeCell ref="CB58:CB60"/>
    <mergeCell ref="BD53:BD54"/>
    <mergeCell ref="BC53:BC54"/>
    <mergeCell ref="BD58:BD60"/>
    <mergeCell ref="BC58:BC60"/>
    <mergeCell ref="BE53:BE61"/>
    <mergeCell ref="BF53:BF61"/>
    <mergeCell ref="BK53:BK54"/>
    <mergeCell ref="BL53:BL54"/>
    <mergeCell ref="BK58:BK60"/>
    <mergeCell ref="BL58:BL60"/>
    <mergeCell ref="AU53:AU54"/>
    <mergeCell ref="AV53:AV54"/>
    <mergeCell ref="AU58:AU60"/>
    <mergeCell ref="AV58:AV60"/>
    <mergeCell ref="AW53:AW61"/>
    <mergeCell ref="AX53:AX61"/>
    <mergeCell ref="AO53:AO61"/>
    <mergeCell ref="AP53:AP61"/>
    <mergeCell ref="Y53:Y61"/>
    <mergeCell ref="Z53:Z61"/>
    <mergeCell ref="AG53:AG61"/>
    <mergeCell ref="AH53:AH61"/>
    <mergeCell ref="AF53:AF54"/>
    <mergeCell ref="AE53:AE54"/>
    <mergeCell ref="AF58:AF60"/>
    <mergeCell ref="AE58:AE60"/>
    <mergeCell ref="AN53:AN54"/>
    <mergeCell ref="AM53:AM54"/>
    <mergeCell ref="AN58:AN60"/>
    <mergeCell ref="AM58:AM60"/>
    <mergeCell ref="CY49:CY50"/>
    <mergeCell ref="CZ49:CZ50"/>
    <mergeCell ref="CY51:CY52"/>
    <mergeCell ref="CZ51:CZ52"/>
    <mergeCell ref="DA48:DA52"/>
    <mergeCell ref="DB48:DB52"/>
    <mergeCell ref="DI39:DI47"/>
    <mergeCell ref="DH39:DH42"/>
    <mergeCell ref="DH43:DH45"/>
    <mergeCell ref="DH46:DH47"/>
    <mergeCell ref="DG39:DG42"/>
    <mergeCell ref="DG43:DG45"/>
    <mergeCell ref="DH49:DH50"/>
    <mergeCell ref="DH51:DH52"/>
    <mergeCell ref="DI48:DI52"/>
    <mergeCell ref="DA39:DA47"/>
    <mergeCell ref="DB39:DB47"/>
    <mergeCell ref="DJ39:DJ47"/>
    <mergeCell ref="DG46:DG47"/>
    <mergeCell ref="CJ51:CJ52"/>
    <mergeCell ref="CK48:CK52"/>
    <mergeCell ref="CL48:CL52"/>
    <mergeCell ref="CQ49:CQ50"/>
    <mergeCell ref="CR49:CR50"/>
    <mergeCell ref="CQ51:CQ52"/>
    <mergeCell ref="CR51:CR52"/>
    <mergeCell ref="CS48:CS52"/>
    <mergeCell ref="CT48:CT52"/>
    <mergeCell ref="CR39:CR42"/>
    <mergeCell ref="CQ43:CQ45"/>
    <mergeCell ref="CR43:CR45"/>
    <mergeCell ref="CQ46:CQ47"/>
    <mergeCell ref="CR46:CR47"/>
    <mergeCell ref="CS39:CS47"/>
    <mergeCell ref="CT39:CT47"/>
    <mergeCell ref="CY39:CY42"/>
    <mergeCell ref="CZ39:CZ42"/>
    <mergeCell ref="CY43:CY45"/>
    <mergeCell ref="CZ43:CZ45"/>
    <mergeCell ref="CY46:CY47"/>
    <mergeCell ref="CZ46:CZ47"/>
    <mergeCell ref="M49:M50"/>
    <mergeCell ref="M51:M52"/>
    <mergeCell ref="N49:N50"/>
    <mergeCell ref="N51:N52"/>
    <mergeCell ref="O49:O50"/>
    <mergeCell ref="O51:O52"/>
    <mergeCell ref="K51:K52"/>
    <mergeCell ref="K49:K50"/>
    <mergeCell ref="CB39:CB42"/>
    <mergeCell ref="CA43:CA45"/>
    <mergeCell ref="CB43:CB45"/>
    <mergeCell ref="CA46:CA47"/>
    <mergeCell ref="CB46:CB47"/>
    <mergeCell ref="BL46:BL47"/>
    <mergeCell ref="BM39:BM47"/>
    <mergeCell ref="BN39:BN47"/>
    <mergeCell ref="Y39:Y47"/>
    <mergeCell ref="Z39:Z47"/>
    <mergeCell ref="AG39:AG47"/>
    <mergeCell ref="AH39:AH47"/>
    <mergeCell ref="AF39:AF42"/>
    <mergeCell ref="AF43:AF45"/>
    <mergeCell ref="AF46:AF47"/>
    <mergeCell ref="AE39:AE42"/>
    <mergeCell ref="CI43:CI45"/>
    <mergeCell ref="CJ43:CJ45"/>
    <mergeCell ref="CI46:CI47"/>
    <mergeCell ref="CJ46:CJ47"/>
    <mergeCell ref="BS39:BS42"/>
    <mergeCell ref="BT39:BT42"/>
    <mergeCell ref="BS43:BS45"/>
    <mergeCell ref="BT43:BT45"/>
    <mergeCell ref="BS46:BS47"/>
    <mergeCell ref="BT46:BT47"/>
    <mergeCell ref="BU39:BU47"/>
    <mergeCell ref="BV39:BV47"/>
    <mergeCell ref="CA39:CA42"/>
    <mergeCell ref="CC39:CC47"/>
    <mergeCell ref="CD39:CD47"/>
    <mergeCell ref="CI39:CI42"/>
    <mergeCell ref="CJ39:CJ42"/>
    <mergeCell ref="AE43:AE45"/>
    <mergeCell ref="AE46:AE47"/>
    <mergeCell ref="AM46:AM47"/>
    <mergeCell ref="AN39:AN42"/>
    <mergeCell ref="AN43:AN45"/>
    <mergeCell ref="AN46:AN47"/>
    <mergeCell ref="AO39:AO47"/>
    <mergeCell ref="BN37:BN38"/>
    <mergeCell ref="BU37:BU38"/>
    <mergeCell ref="AP39:AP47"/>
    <mergeCell ref="AU39:AU42"/>
    <mergeCell ref="AV39:AV42"/>
    <mergeCell ref="AU43:AU45"/>
    <mergeCell ref="AV43:AV45"/>
    <mergeCell ref="AU46:AU47"/>
    <mergeCell ref="AV46:AV47"/>
    <mergeCell ref="AX39:AX47"/>
    <mergeCell ref="AW39:AW47"/>
    <mergeCell ref="BC39:BC42"/>
    <mergeCell ref="BD39:BD42"/>
    <mergeCell ref="BF39:BF47"/>
    <mergeCell ref="BL39:BL42"/>
    <mergeCell ref="BK39:BK42"/>
    <mergeCell ref="BK43:BK45"/>
    <mergeCell ref="BL43:BL45"/>
    <mergeCell ref="BK46:BK47"/>
    <mergeCell ref="CC22:CC36"/>
    <mergeCell ref="CD22:CD36"/>
    <mergeCell ref="BM37:BM38"/>
    <mergeCell ref="AW37:AW38"/>
    <mergeCell ref="AX37:AX38"/>
    <mergeCell ref="BE37:BE38"/>
    <mergeCell ref="CR37:CR38"/>
    <mergeCell ref="BK22:BK25"/>
    <mergeCell ref="CI34:CI36"/>
    <mergeCell ref="CJ34:CJ36"/>
    <mergeCell ref="BC37:BC38"/>
    <mergeCell ref="BD37:BD38"/>
    <mergeCell ref="BK37:BK38"/>
    <mergeCell ref="BL37:BL38"/>
    <mergeCell ref="AX22:AX36"/>
    <mergeCell ref="BE22:BE36"/>
    <mergeCell ref="BF22:BF36"/>
    <mergeCell ref="BC34:BC36"/>
    <mergeCell ref="BD34:BD36"/>
    <mergeCell ref="BD26:BD30"/>
    <mergeCell ref="BD31:BD33"/>
    <mergeCell ref="BC43:BC45"/>
    <mergeCell ref="AM39:AM42"/>
    <mergeCell ref="AM43:AM45"/>
    <mergeCell ref="CK39:CK47"/>
    <mergeCell ref="CL39:CL47"/>
    <mergeCell ref="CQ39:CQ42"/>
    <mergeCell ref="BT34:BT36"/>
    <mergeCell ref="CA34:CA36"/>
    <mergeCell ref="CB34:CB36"/>
    <mergeCell ref="BS26:BS30"/>
    <mergeCell ref="BT26:BT30"/>
    <mergeCell ref="BS37:BS38"/>
    <mergeCell ref="BK26:BK30"/>
    <mergeCell ref="BV22:BV36"/>
    <mergeCell ref="CI22:CI25"/>
    <mergeCell ref="CI26:CI30"/>
    <mergeCell ref="CI31:CI33"/>
    <mergeCell ref="BM22:BM36"/>
    <mergeCell ref="BN22:BN36"/>
    <mergeCell ref="BU22:BU36"/>
    <mergeCell ref="BC22:BC25"/>
    <mergeCell ref="BD22:BD25"/>
    <mergeCell ref="BC26:BC30"/>
    <mergeCell ref="AN22:AN25"/>
    <mergeCell ref="AU22:AU25"/>
    <mergeCell ref="A6:B6"/>
    <mergeCell ref="C6:H6"/>
    <mergeCell ref="A7:B7"/>
    <mergeCell ref="C7:H7"/>
    <mergeCell ref="A8:B8"/>
    <mergeCell ref="C8:H8"/>
    <mergeCell ref="A1:A3"/>
    <mergeCell ref="B1:Z1"/>
    <mergeCell ref="AB1:AC3"/>
    <mergeCell ref="B2:Z2"/>
    <mergeCell ref="B3:K3"/>
    <mergeCell ref="L3:Z3"/>
    <mergeCell ref="A12:B12"/>
    <mergeCell ref="C12:H12"/>
    <mergeCell ref="A13:B13"/>
    <mergeCell ref="C13:H13"/>
    <mergeCell ref="A14:B15"/>
    <mergeCell ref="H14:H15"/>
    <mergeCell ref="A9:B9"/>
    <mergeCell ref="C9:H9"/>
    <mergeCell ref="A10:B10"/>
    <mergeCell ref="C10:H10"/>
    <mergeCell ref="A11:B11"/>
    <mergeCell ref="C11:H11"/>
    <mergeCell ref="A19:B21"/>
    <mergeCell ref="C19:C21"/>
    <mergeCell ref="D19:I19"/>
    <mergeCell ref="J19:R19"/>
    <mergeCell ref="S19:T19"/>
    <mergeCell ref="U19:AB20"/>
    <mergeCell ref="K20:K21"/>
    <mergeCell ref="L20:L21"/>
    <mergeCell ref="M20:M21"/>
    <mergeCell ref="N20:N21"/>
    <mergeCell ref="DX19:EF19"/>
    <mergeCell ref="EG19:EO19"/>
    <mergeCell ref="EP19:EX19"/>
    <mergeCell ref="D20:D21"/>
    <mergeCell ref="E20:E21"/>
    <mergeCell ref="F20:F21"/>
    <mergeCell ref="G20:G21"/>
    <mergeCell ref="H20:H21"/>
    <mergeCell ref="I20:I21"/>
    <mergeCell ref="J20:J21"/>
    <mergeCell ref="BY19:CF20"/>
    <mergeCell ref="CG19:CN20"/>
    <mergeCell ref="CO19:CV20"/>
    <mergeCell ref="CW19:DD20"/>
    <mergeCell ref="DE19:DL20"/>
    <mergeCell ref="DO19:DW19"/>
    <mergeCell ref="DO20:DQ20"/>
    <mergeCell ref="DR20:DT20"/>
    <mergeCell ref="DU20:DW20"/>
    <mergeCell ref="AC19:AJ20"/>
    <mergeCell ref="AK19:AR20"/>
    <mergeCell ref="AS19:AZ20"/>
    <mergeCell ref="BA19:BH20"/>
    <mergeCell ref="BI19:BP20"/>
    <mergeCell ref="EP20:ER20"/>
    <mergeCell ref="ES20:EU20"/>
    <mergeCell ref="EV20:EX20"/>
    <mergeCell ref="D22:D36"/>
    <mergeCell ref="E22:E36"/>
    <mergeCell ref="F22:F36"/>
    <mergeCell ref="G22:G36"/>
    <mergeCell ref="H22:H36"/>
    <mergeCell ref="DX20:DZ20"/>
    <mergeCell ref="EA20:EC20"/>
    <mergeCell ref="ED20:EF20"/>
    <mergeCell ref="EG20:EI20"/>
    <mergeCell ref="EJ20:EL20"/>
    <mergeCell ref="EM20:EO20"/>
    <mergeCell ref="O20:O21"/>
    <mergeCell ref="P20:P21"/>
    <mergeCell ref="Q20:Q21"/>
    <mergeCell ref="R20:R21"/>
    <mergeCell ref="S20:S21"/>
    <mergeCell ref="T20:T21"/>
    <mergeCell ref="BQ19:BX20"/>
    <mergeCell ref="J31:J33"/>
    <mergeCell ref="J34:J36"/>
    <mergeCell ref="Y22:Y36"/>
    <mergeCell ref="I22:I36"/>
    <mergeCell ref="J22:J25"/>
    <mergeCell ref="K22:K25"/>
    <mergeCell ref="L22:L25"/>
    <mergeCell ref="M22:M25"/>
    <mergeCell ref="N22:N25"/>
    <mergeCell ref="K31:K33"/>
    <mergeCell ref="L31:L33"/>
    <mergeCell ref="M31:M33"/>
    <mergeCell ref="K26:K30"/>
    <mergeCell ref="L26:L30"/>
    <mergeCell ref="M26:M30"/>
    <mergeCell ref="N26:N30"/>
    <mergeCell ref="N31:N33"/>
    <mergeCell ref="K34:K36"/>
    <mergeCell ref="L34:L36"/>
    <mergeCell ref="M34:M36"/>
    <mergeCell ref="N34:N36"/>
    <mergeCell ref="AM26:AM30"/>
    <mergeCell ref="AE31:AE33"/>
    <mergeCell ref="O22:O25"/>
    <mergeCell ref="P22:P25"/>
    <mergeCell ref="Q22:Q25"/>
    <mergeCell ref="W22:W25"/>
    <mergeCell ref="X22:X25"/>
    <mergeCell ref="Q26:Q30"/>
    <mergeCell ref="W26:W30"/>
    <mergeCell ref="X26:X30"/>
    <mergeCell ref="AE22:AE25"/>
    <mergeCell ref="AF22:AF25"/>
    <mergeCell ref="AM22:AM25"/>
    <mergeCell ref="CK22:CK36"/>
    <mergeCell ref="CL22:CL36"/>
    <mergeCell ref="CS22:CS36"/>
    <mergeCell ref="CQ34:CQ36"/>
    <mergeCell ref="CR34:CR36"/>
    <mergeCell ref="CY34:CY36"/>
    <mergeCell ref="CZ34:CZ36"/>
    <mergeCell ref="DH26:DH30"/>
    <mergeCell ref="CT22:CT36"/>
    <mergeCell ref="DH34:DH36"/>
    <mergeCell ref="DH22:DH25"/>
    <mergeCell ref="CQ31:CQ33"/>
    <mergeCell ref="O34:O36"/>
    <mergeCell ref="Z22:Z36"/>
    <mergeCell ref="AG22:AG36"/>
    <mergeCell ref="AH22:AH36"/>
    <mergeCell ref="R26:R30"/>
    <mergeCell ref="R31:R33"/>
    <mergeCell ref="R34:R36"/>
    <mergeCell ref="CJ22:CJ25"/>
    <mergeCell ref="CQ22:CQ25"/>
    <mergeCell ref="O26:O30"/>
    <mergeCell ref="P26:P30"/>
    <mergeCell ref="O31:O33"/>
    <mergeCell ref="P31:P33"/>
    <mergeCell ref="Q31:Q33"/>
    <mergeCell ref="W31:W33"/>
    <mergeCell ref="X31:X33"/>
    <mergeCell ref="X34:X36"/>
    <mergeCell ref="AE34:AE36"/>
    <mergeCell ref="BK34:BK36"/>
    <mergeCell ref="BL34:BL36"/>
    <mergeCell ref="BS34:BS36"/>
    <mergeCell ref="CJ26:CJ30"/>
    <mergeCell ref="CQ26:CQ30"/>
    <mergeCell ref="CJ31:CJ33"/>
    <mergeCell ref="EL26:EL30"/>
    <mergeCell ref="EJ31:EJ33"/>
    <mergeCell ref="EA22:EA25"/>
    <mergeCell ref="EB22:EB25"/>
    <mergeCell ref="EK31:EK33"/>
    <mergeCell ref="EL31:EL33"/>
    <mergeCell ref="DS22:DS25"/>
    <mergeCell ref="DT22:DT25"/>
    <mergeCell ref="DS26:DS30"/>
    <mergeCell ref="DT26:DT30"/>
    <mergeCell ref="DU22:DU36"/>
    <mergeCell ref="DV22:DV36"/>
    <mergeCell ref="DW22:DW36"/>
    <mergeCell ref="DS34:DS36"/>
    <mergeCell ref="EA34:EA36"/>
    <mergeCell ref="EB34:EB36"/>
    <mergeCell ref="EC34:EC36"/>
    <mergeCell ref="DT34:DT36"/>
    <mergeCell ref="ET22:ET25"/>
    <mergeCell ref="EU22:EU25"/>
    <mergeCell ref="ES26:ES30"/>
    <mergeCell ref="ET26:ET30"/>
    <mergeCell ref="EU26:EU30"/>
    <mergeCell ref="EC22:EC25"/>
    <mergeCell ref="EA26:EA30"/>
    <mergeCell ref="EB26:EB30"/>
    <mergeCell ref="EC26:EC30"/>
    <mergeCell ref="ED22:ED36"/>
    <mergeCell ref="EE22:EE36"/>
    <mergeCell ref="EF22:EF36"/>
    <mergeCell ref="EM22:EM36"/>
    <mergeCell ref="EN22:EN36"/>
    <mergeCell ref="EO22:EO36"/>
    <mergeCell ref="EJ34:EJ36"/>
    <mergeCell ref="EK34:EK36"/>
    <mergeCell ref="EL34:EL36"/>
    <mergeCell ref="ES34:ES36"/>
    <mergeCell ref="EJ22:EJ25"/>
    <mergeCell ref="EK22:EK25"/>
    <mergeCell ref="EL22:EL25"/>
    <mergeCell ref="EJ26:EJ30"/>
    <mergeCell ref="EK26:EK30"/>
    <mergeCell ref="BK31:BK33"/>
    <mergeCell ref="BL31:BL33"/>
    <mergeCell ref="BS31:BS33"/>
    <mergeCell ref="BT31:BT33"/>
    <mergeCell ref="CA31:CA33"/>
    <mergeCell ref="CB31:CB33"/>
    <mergeCell ref="CA22:CA25"/>
    <mergeCell ref="CB22:CB25"/>
    <mergeCell ref="CA26:CA30"/>
    <mergeCell ref="CB26:CB30"/>
    <mergeCell ref="BL22:BL25"/>
    <mergeCell ref="BS22:BS25"/>
    <mergeCell ref="BT22:BT25"/>
    <mergeCell ref="BL26:BL30"/>
    <mergeCell ref="DI22:DI36"/>
    <mergeCell ref="DJ22:DJ36"/>
    <mergeCell ref="CR22:CR25"/>
    <mergeCell ref="CR26:CR30"/>
    <mergeCell ref="DG34:DG36"/>
    <mergeCell ref="DK22:DK36"/>
    <mergeCell ref="ES31:ES33"/>
    <mergeCell ref="ET31:ET33"/>
    <mergeCell ref="EU31:EU33"/>
    <mergeCell ref="DR31:DR33"/>
    <mergeCell ref="DS31:DS33"/>
    <mergeCell ref="DT31:DT33"/>
    <mergeCell ref="EA31:EA33"/>
    <mergeCell ref="EB31:EB33"/>
    <mergeCell ref="EC31:EC33"/>
    <mergeCell ref="CR31:CR33"/>
    <mergeCell ref="CY31:CY33"/>
    <mergeCell ref="CZ31:CZ33"/>
    <mergeCell ref="DG31:DG33"/>
    <mergeCell ref="DH31:DH33"/>
    <mergeCell ref="ET34:ET36"/>
    <mergeCell ref="DB22:DB36"/>
    <mergeCell ref="DR22:DR25"/>
    <mergeCell ref="ES22:ES25"/>
    <mergeCell ref="P34:P36"/>
    <mergeCell ref="EU34:EU36"/>
    <mergeCell ref="Q34:Q36"/>
    <mergeCell ref="W34:W36"/>
    <mergeCell ref="AO22:AO36"/>
    <mergeCell ref="AP22:AP36"/>
    <mergeCell ref="AW22:AW36"/>
    <mergeCell ref="AV22:AV25"/>
    <mergeCell ref="DR26:DR30"/>
    <mergeCell ref="CY22:CY25"/>
    <mergeCell ref="CZ22:CZ25"/>
    <mergeCell ref="DG22:DG25"/>
    <mergeCell ref="CY26:CY30"/>
    <mergeCell ref="CZ26:CZ30"/>
    <mergeCell ref="DG26:DG30"/>
    <mergeCell ref="DR34:DR36"/>
    <mergeCell ref="AF31:AF33"/>
    <mergeCell ref="AM31:AM33"/>
    <mergeCell ref="AN31:AN33"/>
    <mergeCell ref="AU31:AU33"/>
    <mergeCell ref="AV31:AV33"/>
    <mergeCell ref="BC31:BC33"/>
    <mergeCell ref="AF34:AF36"/>
    <mergeCell ref="DA22:DA36"/>
    <mergeCell ref="K37:K38"/>
    <mergeCell ref="L37:L38"/>
    <mergeCell ref="M37:M38"/>
    <mergeCell ref="N37:N38"/>
    <mergeCell ref="O37:O38"/>
    <mergeCell ref="P37:P38"/>
    <mergeCell ref="D37:D38"/>
    <mergeCell ref="E37:E38"/>
    <mergeCell ref="J37:J38"/>
    <mergeCell ref="Q37:Q38"/>
    <mergeCell ref="W37:W38"/>
    <mergeCell ref="X37:X38"/>
    <mergeCell ref="AE37:AE38"/>
    <mergeCell ref="AF37:AF38"/>
    <mergeCell ref="AM37:AM38"/>
    <mergeCell ref="AN26:AN30"/>
    <mergeCell ref="AU26:AU30"/>
    <mergeCell ref="AV26:AV30"/>
    <mergeCell ref="AN37:AN38"/>
    <mergeCell ref="AM34:AM36"/>
    <mergeCell ref="R37:R38"/>
    <mergeCell ref="Y37:Y38"/>
    <mergeCell ref="Z37:Z38"/>
    <mergeCell ref="AG37:AG38"/>
    <mergeCell ref="AH37:AH38"/>
    <mergeCell ref="AO37:AO38"/>
    <mergeCell ref="AU37:AU38"/>
    <mergeCell ref="AV37:AV38"/>
    <mergeCell ref="AN34:AN36"/>
    <mergeCell ref="AU34:AU36"/>
    <mergeCell ref="AV34:AV36"/>
    <mergeCell ref="AE26:AE30"/>
    <mergeCell ref="AF26:AF30"/>
    <mergeCell ref="EK37:EK38"/>
    <mergeCell ref="EL37:EL38"/>
    <mergeCell ref="ES37:ES38"/>
    <mergeCell ref="ET37:ET38"/>
    <mergeCell ref="EU37:EU38"/>
    <mergeCell ref="DS37:DS38"/>
    <mergeCell ref="DT37:DT38"/>
    <mergeCell ref="EA37:EA38"/>
    <mergeCell ref="EB37:EB38"/>
    <mergeCell ref="EC37:EC38"/>
    <mergeCell ref="EJ37:EJ38"/>
    <mergeCell ref="CY37:CY38"/>
    <mergeCell ref="CZ37:CZ38"/>
    <mergeCell ref="DG37:DG38"/>
    <mergeCell ref="DH37:DH38"/>
    <mergeCell ref="DR37:DR38"/>
    <mergeCell ref="BT37:BT38"/>
    <mergeCell ref="CA37:CA38"/>
    <mergeCell ref="CB37:CB38"/>
    <mergeCell ref="CI37:CI38"/>
    <mergeCell ref="CJ37:CJ38"/>
    <mergeCell ref="CQ37:CQ38"/>
    <mergeCell ref="CL37:CL38"/>
    <mergeCell ref="CS37:CS38"/>
    <mergeCell ref="CT37:CT38"/>
    <mergeCell ref="CK37:CK38"/>
    <mergeCell ref="DK37:DK38"/>
    <mergeCell ref="BD43:BD45"/>
    <mergeCell ref="BC46:BC47"/>
    <mergeCell ref="BD46:BD47"/>
    <mergeCell ref="BE39:BE47"/>
    <mergeCell ref="AO48:AO52"/>
    <mergeCell ref="AP48:AP52"/>
    <mergeCell ref="AU49:AU50"/>
    <mergeCell ref="AV49:AV50"/>
    <mergeCell ref="AU51:AU52"/>
    <mergeCell ref="AV51:AV52"/>
    <mergeCell ref="AW48:AW52"/>
    <mergeCell ref="AX48:AX52"/>
    <mergeCell ref="BC49:BC50"/>
    <mergeCell ref="BD49:BD50"/>
    <mergeCell ref="X49:X50"/>
    <mergeCell ref="X51:X52"/>
    <mergeCell ref="AN49:AN50"/>
    <mergeCell ref="AM51:AM52"/>
    <mergeCell ref="AN51:AN52"/>
    <mergeCell ref="Y48:Y52"/>
    <mergeCell ref="Z48:Z52"/>
    <mergeCell ref="AG48:AG52"/>
    <mergeCell ref="AH48:AH52"/>
    <mergeCell ref="AF49:AF50"/>
    <mergeCell ref="AE49:AE50"/>
    <mergeCell ref="AE51:AE52"/>
    <mergeCell ref="AF51:AF52"/>
    <mergeCell ref="AM49:AM50"/>
    <mergeCell ref="CB49:CB50"/>
    <mergeCell ref="CA51:CA52"/>
    <mergeCell ref="CB51:CB52"/>
    <mergeCell ref="CC48:CC52"/>
    <mergeCell ref="BC51:BC52"/>
    <mergeCell ref="BD51:BD52"/>
    <mergeCell ref="BE48:BE52"/>
    <mergeCell ref="BF48:BF52"/>
    <mergeCell ref="BK49:BK50"/>
    <mergeCell ref="BK51:BK52"/>
    <mergeCell ref="BU48:BU52"/>
    <mergeCell ref="BV48:BV52"/>
    <mergeCell ref="CA49:CA50"/>
    <mergeCell ref="BL49:BL50"/>
    <mergeCell ref="BL51:BL52"/>
    <mergeCell ref="BM48:BM52"/>
    <mergeCell ref="BN48:BN52"/>
    <mergeCell ref="BS49:BS50"/>
    <mergeCell ref="BT49:BT50"/>
    <mergeCell ref="BS51:BS52"/>
    <mergeCell ref="BT51:BT52"/>
    <mergeCell ref="CD48:CD52"/>
    <mergeCell ref="CI49:CI50"/>
    <mergeCell ref="CJ49:CJ50"/>
    <mergeCell ref="CI51:CI52"/>
    <mergeCell ref="D14:G14"/>
    <mergeCell ref="D15:G15"/>
    <mergeCell ref="D39:D47"/>
    <mergeCell ref="E39:E47"/>
    <mergeCell ref="F39:F47"/>
    <mergeCell ref="X39:X42"/>
    <mergeCell ref="J43:J45"/>
    <mergeCell ref="K43:K45"/>
    <mergeCell ref="L43:L45"/>
    <mergeCell ref="M43:M45"/>
    <mergeCell ref="N43:N45"/>
    <mergeCell ref="O43:O45"/>
    <mergeCell ref="P43:P45"/>
    <mergeCell ref="Q43:Q45"/>
    <mergeCell ref="W43:W45"/>
    <mergeCell ref="M39:M42"/>
    <mergeCell ref="N39:N42"/>
    <mergeCell ref="O39:O42"/>
    <mergeCell ref="P39:P42"/>
    <mergeCell ref="Q39:Q42"/>
    <mergeCell ref="M46:M47"/>
    <mergeCell ref="N46:N47"/>
    <mergeCell ref="O46:O47"/>
    <mergeCell ref="P46:P47"/>
    <mergeCell ref="Q46:Q47"/>
    <mergeCell ref="W46:W47"/>
    <mergeCell ref="X46:X47"/>
    <mergeCell ref="R43:R45"/>
    <mergeCell ref="R46:R47"/>
    <mergeCell ref="C53:C61"/>
    <mergeCell ref="D53:D61"/>
    <mergeCell ref="E53:E61"/>
    <mergeCell ref="F53:F61"/>
    <mergeCell ref="G53:G61"/>
    <mergeCell ref="H53:H61"/>
    <mergeCell ref="J39:J42"/>
    <mergeCell ref="K39:K42"/>
    <mergeCell ref="L39:L42"/>
    <mergeCell ref="G39:G47"/>
    <mergeCell ref="H39:H47"/>
    <mergeCell ref="I39:I47"/>
    <mergeCell ref="J49:J50"/>
    <mergeCell ref="J51:J52"/>
    <mergeCell ref="L49:L50"/>
    <mergeCell ref="L51:L52"/>
    <mergeCell ref="J46:J47"/>
    <mergeCell ref="K46:K47"/>
    <mergeCell ref="L46:L47"/>
    <mergeCell ref="W49:W50"/>
    <mergeCell ref="W51:W52"/>
    <mergeCell ref="R39:R42"/>
    <mergeCell ref="W39:W42"/>
    <mergeCell ref="X53:X54"/>
    <mergeCell ref="I53:I61"/>
    <mergeCell ref="J53:J54"/>
    <mergeCell ref="K53:K54"/>
    <mergeCell ref="L53:L54"/>
    <mergeCell ref="M53:M54"/>
    <mergeCell ref="N53:N54"/>
    <mergeCell ref="J58:J60"/>
    <mergeCell ref="K58:K60"/>
    <mergeCell ref="L58:L60"/>
    <mergeCell ref="M58:M60"/>
    <mergeCell ref="N58:N60"/>
    <mergeCell ref="X58:X60"/>
    <mergeCell ref="O53:O54"/>
    <mergeCell ref="P53:P54"/>
    <mergeCell ref="Q53:Q54"/>
    <mergeCell ref="R53:R54"/>
    <mergeCell ref="R58:R60"/>
    <mergeCell ref="W53:W54"/>
    <mergeCell ref="X43:X45"/>
    <mergeCell ref="A22:B61"/>
    <mergeCell ref="C22:C52"/>
    <mergeCell ref="E48:E52"/>
    <mergeCell ref="D48:D52"/>
    <mergeCell ref="F37:F38"/>
    <mergeCell ref="O58:O60"/>
    <mergeCell ref="P58:P60"/>
    <mergeCell ref="Q58:Q60"/>
    <mergeCell ref="W58:W60"/>
    <mergeCell ref="R22:R25"/>
    <mergeCell ref="J26:J30"/>
    <mergeCell ref="F48:F52"/>
    <mergeCell ref="G37:G38"/>
    <mergeCell ref="G48:G52"/>
    <mergeCell ref="H37:H38"/>
    <mergeCell ref="H48:H52"/>
    <mergeCell ref="I48:I52"/>
    <mergeCell ref="I37:I38"/>
    <mergeCell ref="P49:P50"/>
    <mergeCell ref="Q49:Q50"/>
    <mergeCell ref="P51:P52"/>
    <mergeCell ref="Q51:Q52"/>
    <mergeCell ref="R49:R50"/>
    <mergeCell ref="R51:R52"/>
    <mergeCell ref="DK39:DK47"/>
    <mergeCell ref="DK48:DK52"/>
    <mergeCell ref="DK53:DK61"/>
    <mergeCell ref="EA61:EA63"/>
    <mergeCell ref="EB61:EB63"/>
    <mergeCell ref="EJ61:EJ63"/>
    <mergeCell ref="EK61:EK63"/>
    <mergeCell ref="ES61:ES63"/>
    <mergeCell ref="ET61:ET63"/>
    <mergeCell ref="DS43:DS45"/>
    <mergeCell ref="DT43:DT45"/>
    <mergeCell ref="DR46:DR47"/>
    <mergeCell ref="DS46:DS47"/>
    <mergeCell ref="DT46:DT47"/>
    <mergeCell ref="DU39:DU47"/>
    <mergeCell ref="DV39:DV47"/>
    <mergeCell ref="DW39:DW47"/>
    <mergeCell ref="EA39:EA42"/>
    <mergeCell ref="EA43:EA45"/>
    <mergeCell ref="EA46:EA47"/>
    <mergeCell ref="DT39:DT42"/>
    <mergeCell ref="DR39:DR42"/>
    <mergeCell ref="DS39:DS42"/>
    <mergeCell ref="DR43:DR45"/>
  </mergeCells>
  <dataValidations count="2">
    <dataValidation allowBlank="1" showInputMessage="1" showErrorMessage="1" prompt="% PONDERACIÓN ACTIVIDAD SEGPLAN: La ponderacion se realiza frente al numero de actividades sin importar a qué meta proyecto de inversion corresponda y debe sumar el 100%" sqref="Q20:Q21" xr:uid="{99095FF4-3845-4025-9D0C-BF2FFE90957C}"/>
    <dataValidation allowBlank="1" showInputMessage="1" showErrorMessage="1" prompt="% PONDERACION ACTIVIDAD: Conforme al numero de actividades programadas para la ejecución de la meta, se debe ponderar para que el total corresponda al 100%" sqref="P20:P21" xr:uid="{88BA4477-0A99-46BC-99BD-71DD2060FA3F}"/>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I29"/>
  <sheetViews>
    <sheetView topLeftCell="A28" zoomScale="90" zoomScaleNormal="90" zoomScalePageLayoutView="60" workbookViewId="0">
      <selection activeCell="C22" sqref="C22:D24"/>
    </sheetView>
  </sheetViews>
  <sheetFormatPr baseColWidth="10" defaultColWidth="11.42578125" defaultRowHeight="15" x14ac:dyDescent="0.25"/>
  <cols>
    <col min="1" max="1" width="60" style="1" customWidth="1"/>
    <col min="2" max="2" width="38.5703125" style="1" customWidth="1"/>
    <col min="3" max="3" width="14.7109375" style="1" customWidth="1"/>
    <col min="4" max="4" width="33.42578125" style="1" customWidth="1"/>
    <col min="5" max="5" width="17.140625" style="1" customWidth="1"/>
    <col min="6" max="6" width="51.7109375" style="1" customWidth="1"/>
    <col min="7" max="7" width="15.5703125" style="1" customWidth="1"/>
    <col min="8" max="8" width="17.42578125" style="1" customWidth="1"/>
    <col min="9" max="9" width="16" style="1" customWidth="1"/>
    <col min="10" max="10" width="91.28515625" style="1" customWidth="1"/>
    <col min="11" max="11" width="70.42578125" style="1" customWidth="1"/>
    <col min="12" max="12" width="57.140625" style="1" customWidth="1"/>
    <col min="13" max="13" width="55.140625" style="1" customWidth="1"/>
    <col min="14" max="14" width="57.7109375" style="1" customWidth="1"/>
    <col min="15" max="15" width="58.140625" style="1" customWidth="1"/>
    <col min="16" max="16384" width="11.42578125" style="1"/>
  </cols>
  <sheetData>
    <row r="1" spans="1:139" s="59" customFormat="1" ht="29.25" customHeight="1" x14ac:dyDescent="0.25">
      <c r="A1" s="2033"/>
      <c r="B1" s="2037" t="s">
        <v>11</v>
      </c>
      <c r="C1" s="2038"/>
      <c r="D1" s="2038"/>
      <c r="E1" s="2038"/>
      <c r="F1" s="2038"/>
      <c r="G1" s="2038"/>
      <c r="H1" s="2038"/>
      <c r="I1" s="2038"/>
      <c r="J1" s="2038"/>
      <c r="K1" s="2038"/>
      <c r="L1" s="2038"/>
      <c r="M1" s="2038"/>
      <c r="N1" s="2039"/>
      <c r="O1" s="2036"/>
      <c r="P1" s="78"/>
      <c r="Q1" s="78"/>
      <c r="R1" s="78"/>
      <c r="S1" s="78"/>
      <c r="T1" s="78"/>
      <c r="U1" s="78"/>
      <c r="V1" s="78"/>
      <c r="W1" s="78"/>
      <c r="Z1" s="51"/>
      <c r="AA1" s="51"/>
      <c r="AB1" s="51"/>
      <c r="AC1" s="51"/>
      <c r="AD1" s="51"/>
      <c r="AE1" s="51"/>
      <c r="AF1" s="51"/>
      <c r="AG1" s="51"/>
      <c r="AH1" s="51"/>
      <c r="AI1" s="51"/>
      <c r="AJ1" s="51"/>
      <c r="AK1" s="51"/>
      <c r="AL1" s="51"/>
      <c r="AM1" s="51"/>
      <c r="AN1" s="6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58"/>
    </row>
    <row r="2" spans="1:139" s="59" customFormat="1" ht="29.25" customHeight="1" x14ac:dyDescent="0.25">
      <c r="A2" s="2034"/>
      <c r="B2" s="2037" t="s">
        <v>1</v>
      </c>
      <c r="C2" s="2038"/>
      <c r="D2" s="2038"/>
      <c r="E2" s="2038"/>
      <c r="F2" s="2038"/>
      <c r="G2" s="2038"/>
      <c r="H2" s="2038"/>
      <c r="I2" s="2038"/>
      <c r="J2" s="2038"/>
      <c r="K2" s="2038"/>
      <c r="L2" s="2038"/>
      <c r="M2" s="2038"/>
      <c r="N2" s="2039"/>
      <c r="O2" s="2036"/>
      <c r="P2" s="78"/>
      <c r="Q2" s="78"/>
      <c r="R2" s="78"/>
      <c r="S2" s="78"/>
      <c r="T2" s="78"/>
      <c r="U2" s="78"/>
      <c r="V2" s="78"/>
      <c r="W2" s="78"/>
      <c r="Z2" s="51"/>
      <c r="AA2" s="51"/>
      <c r="AB2" s="51"/>
      <c r="AC2" s="51"/>
      <c r="AD2" s="51"/>
      <c r="AE2" s="51"/>
      <c r="AF2" s="51"/>
      <c r="AG2" s="51"/>
      <c r="AH2" s="51"/>
      <c r="AI2" s="51"/>
      <c r="AJ2" s="51"/>
      <c r="AK2" s="51"/>
      <c r="AL2" s="51"/>
      <c r="AM2" s="51"/>
      <c r="AN2" s="6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58"/>
    </row>
    <row r="3" spans="1:139" s="59" customFormat="1" ht="29.25" customHeight="1" x14ac:dyDescent="0.25">
      <c r="A3" s="2035"/>
      <c r="B3" s="2041" t="s">
        <v>2</v>
      </c>
      <c r="C3" s="2041"/>
      <c r="D3" s="2041"/>
      <c r="E3" s="2041"/>
      <c r="F3" s="2041"/>
      <c r="G3" s="2041"/>
      <c r="H3" s="2041"/>
      <c r="I3" s="2041"/>
      <c r="J3" s="2041"/>
      <c r="K3" s="2040" t="s">
        <v>143</v>
      </c>
      <c r="L3" s="2040"/>
      <c r="M3" s="2040"/>
      <c r="N3" s="2040"/>
      <c r="O3" s="2036"/>
      <c r="P3" s="79"/>
      <c r="Q3" s="79"/>
      <c r="R3" s="79"/>
      <c r="S3" s="79"/>
      <c r="T3" s="79"/>
      <c r="U3" s="79"/>
      <c r="V3" s="79"/>
      <c r="W3" s="79"/>
      <c r="Z3" s="51"/>
      <c r="AA3" s="51"/>
      <c r="AB3" s="51"/>
      <c r="AC3" s="51"/>
      <c r="AD3" s="51"/>
      <c r="AE3" s="51"/>
      <c r="AF3" s="51"/>
      <c r="AG3" s="51"/>
      <c r="AH3" s="51"/>
      <c r="AI3" s="51"/>
      <c r="AJ3" s="51"/>
      <c r="AK3" s="51"/>
      <c r="AL3" s="51"/>
      <c r="AM3" s="51"/>
      <c r="AN3" s="6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58"/>
    </row>
    <row r="4" spans="1:139" s="2" customFormat="1" x14ac:dyDescent="0.25">
      <c r="A4" s="16"/>
      <c r="B4" s="16"/>
    </row>
    <row r="5" spans="1:139" s="2" customFormat="1" x14ac:dyDescent="0.25">
      <c r="A5" s="16"/>
      <c r="B5" s="16"/>
    </row>
    <row r="6" spans="1:139" s="2" customFormat="1" ht="14.25" x14ac:dyDescent="0.2"/>
    <row r="7" spans="1:139" s="2" customFormat="1" ht="18.75" customHeight="1" x14ac:dyDescent="0.2"/>
    <row r="8" spans="1:139" s="53" customFormat="1" ht="17.25" customHeight="1" x14ac:dyDescent="0.25">
      <c r="A8" s="1274" t="s">
        <v>12</v>
      </c>
      <c r="B8" s="1275"/>
      <c r="C8" s="1276" t="s">
        <v>154</v>
      </c>
      <c r="D8" s="1277"/>
      <c r="E8" s="1277"/>
      <c r="F8" s="1278"/>
      <c r="G8" s="36"/>
      <c r="H8" s="36"/>
      <c r="I8" s="36"/>
      <c r="J8" s="36"/>
      <c r="K8" s="36"/>
      <c r="L8" s="36"/>
      <c r="M8" s="36"/>
      <c r="N8" s="36"/>
      <c r="O8" s="36"/>
      <c r="P8" s="36"/>
      <c r="Q8" s="36"/>
      <c r="R8" s="54"/>
      <c r="S8" s="54"/>
      <c r="T8" s="54"/>
      <c r="U8" s="36"/>
      <c r="V8" s="36"/>
    </row>
    <row r="9" spans="1:139" s="53" customFormat="1" ht="18" customHeight="1" x14ac:dyDescent="0.25">
      <c r="A9" s="1274" t="s">
        <v>142</v>
      </c>
      <c r="B9" s="1275"/>
      <c r="C9" s="1279" t="s">
        <v>155</v>
      </c>
      <c r="D9" s="1279"/>
      <c r="E9" s="1279"/>
      <c r="F9" s="1279"/>
      <c r="G9" s="36"/>
      <c r="H9" s="36"/>
      <c r="I9" s="36"/>
      <c r="J9" s="36"/>
      <c r="K9" s="36"/>
      <c r="L9" s="36"/>
      <c r="M9" s="36"/>
      <c r="N9" s="36"/>
      <c r="O9" s="36"/>
      <c r="P9" s="36"/>
      <c r="Q9" s="36"/>
      <c r="R9" s="54"/>
      <c r="S9" s="54"/>
      <c r="T9" s="54"/>
      <c r="U9" s="36"/>
      <c r="V9" s="36"/>
    </row>
    <row r="10" spans="1:139" s="53" customFormat="1" x14ac:dyDescent="0.25">
      <c r="A10" s="1280" t="s">
        <v>13</v>
      </c>
      <c r="B10" s="1281"/>
      <c r="C10" s="1282" t="s">
        <v>156</v>
      </c>
      <c r="D10" s="1283"/>
      <c r="E10" s="1283"/>
      <c r="F10" s="1284"/>
      <c r="G10" s="36"/>
      <c r="H10" s="36"/>
      <c r="I10" s="36"/>
      <c r="J10" s="36"/>
      <c r="K10" s="36"/>
      <c r="L10" s="36"/>
      <c r="M10" s="36"/>
      <c r="N10" s="36"/>
      <c r="O10" s="36"/>
      <c r="P10" s="36"/>
      <c r="Q10" s="36"/>
      <c r="R10" s="54"/>
      <c r="S10" s="54"/>
      <c r="T10" s="54"/>
      <c r="U10" s="36"/>
      <c r="V10" s="36"/>
    </row>
    <row r="11" spans="1:139" s="53" customFormat="1" ht="135" customHeight="1" x14ac:dyDescent="0.25">
      <c r="A11" s="1280" t="s">
        <v>144</v>
      </c>
      <c r="B11" s="1281"/>
      <c r="C11" s="2042" t="s">
        <v>268</v>
      </c>
      <c r="D11" s="2042"/>
      <c r="E11" s="2042"/>
      <c r="F11" s="2042"/>
      <c r="G11" s="36"/>
      <c r="H11" s="36"/>
      <c r="I11" s="36"/>
      <c r="J11" s="36"/>
      <c r="K11" s="36"/>
      <c r="L11" s="36"/>
      <c r="M11" s="36"/>
      <c r="N11" s="36"/>
      <c r="O11" s="36"/>
      <c r="P11" s="36"/>
      <c r="Q11" s="36"/>
      <c r="R11" s="54"/>
      <c r="S11" s="54"/>
      <c r="T11" s="54"/>
      <c r="U11" s="36"/>
      <c r="V11" s="36"/>
    </row>
    <row r="12" spans="1:139" s="53" customFormat="1" ht="46.5" customHeight="1" x14ac:dyDescent="0.25">
      <c r="A12" s="1274" t="s">
        <v>14</v>
      </c>
      <c r="B12" s="1275"/>
      <c r="C12" s="1279" t="s">
        <v>157</v>
      </c>
      <c r="D12" s="1279"/>
      <c r="E12" s="1279"/>
      <c r="F12" s="1279"/>
      <c r="G12" s="36"/>
      <c r="H12" s="36"/>
      <c r="I12" s="36"/>
      <c r="J12" s="36"/>
      <c r="K12" s="36"/>
      <c r="L12" s="36"/>
      <c r="M12" s="36"/>
      <c r="N12" s="36"/>
      <c r="O12" s="36"/>
      <c r="P12" s="36"/>
      <c r="Q12" s="36"/>
      <c r="R12" s="54"/>
      <c r="S12" s="54"/>
      <c r="T12" s="54"/>
      <c r="U12" s="36"/>
    </row>
    <row r="13" spans="1:139" s="53" customFormat="1" ht="33" customHeight="1" x14ac:dyDescent="0.25">
      <c r="A13" s="1280" t="s">
        <v>15</v>
      </c>
      <c r="B13" s="1281"/>
      <c r="C13" s="1279" t="s">
        <v>158</v>
      </c>
      <c r="D13" s="1279"/>
      <c r="E13" s="1279"/>
      <c r="F13" s="1279"/>
      <c r="G13" s="36"/>
      <c r="H13" s="36"/>
      <c r="I13" s="36"/>
      <c r="J13" s="36"/>
      <c r="K13" s="36"/>
      <c r="L13" s="36"/>
      <c r="M13" s="36"/>
      <c r="N13" s="36"/>
      <c r="O13" s="36"/>
      <c r="P13" s="36"/>
      <c r="Q13" s="36"/>
      <c r="R13" s="54"/>
      <c r="S13" s="54"/>
      <c r="T13" s="54"/>
      <c r="U13" s="36"/>
      <c r="V13" s="36"/>
    </row>
    <row r="14" spans="1:139" s="53" customFormat="1" ht="20.25" customHeight="1" x14ac:dyDescent="0.25">
      <c r="A14" s="1280" t="s">
        <v>145</v>
      </c>
      <c r="B14" s="1281"/>
      <c r="C14" s="1279" t="s">
        <v>662</v>
      </c>
      <c r="D14" s="1279"/>
      <c r="E14" s="1279"/>
      <c r="F14" s="1279"/>
      <c r="G14" s="36"/>
      <c r="H14" s="36"/>
      <c r="I14" s="36"/>
      <c r="J14" s="36"/>
      <c r="K14" s="36"/>
      <c r="L14" s="36"/>
      <c r="M14" s="36"/>
      <c r="N14" s="36"/>
      <c r="O14" s="36"/>
      <c r="P14" s="36"/>
      <c r="Q14" s="36"/>
      <c r="R14" s="54"/>
      <c r="S14" s="54"/>
      <c r="T14" s="54"/>
      <c r="U14" s="36"/>
      <c r="V14" s="36"/>
    </row>
    <row r="15" spans="1:139" s="53" customFormat="1" ht="33" customHeight="1" x14ac:dyDescent="0.25">
      <c r="A15" s="1274" t="s">
        <v>16</v>
      </c>
      <c r="B15" s="1275"/>
      <c r="C15" s="1279" t="s">
        <v>663</v>
      </c>
      <c r="D15" s="1279"/>
      <c r="E15" s="1279"/>
      <c r="F15" s="1279"/>
      <c r="G15" s="36"/>
      <c r="H15" s="36"/>
      <c r="I15" s="36"/>
      <c r="J15" s="36"/>
      <c r="K15" s="36"/>
      <c r="L15" s="36"/>
      <c r="M15" s="36"/>
      <c r="N15" s="36"/>
      <c r="O15" s="36"/>
      <c r="P15" s="36"/>
      <c r="Q15" s="36"/>
      <c r="R15" s="54"/>
      <c r="S15" s="54"/>
      <c r="T15" s="54"/>
      <c r="U15" s="36"/>
      <c r="V15" s="36"/>
    </row>
    <row r="16" spans="1:139" s="53" customFormat="1" ht="24.75" customHeight="1" x14ac:dyDescent="0.25">
      <c r="A16" s="1285" t="s">
        <v>17</v>
      </c>
      <c r="B16" s="1286"/>
      <c r="C16" s="80" t="s">
        <v>18</v>
      </c>
      <c r="D16" s="1289" t="s">
        <v>664</v>
      </c>
      <c r="E16" s="1289"/>
      <c r="F16" s="1289">
        <v>2024</v>
      </c>
      <c r="G16" s="36"/>
      <c r="H16" s="36"/>
      <c r="I16" s="36"/>
      <c r="J16" s="36"/>
      <c r="K16" s="36"/>
      <c r="L16" s="36"/>
      <c r="M16" s="36"/>
      <c r="N16" s="36"/>
      <c r="O16" s="36"/>
      <c r="P16" s="36"/>
      <c r="Q16" s="36"/>
      <c r="R16" s="54"/>
      <c r="S16" s="54"/>
      <c r="T16" s="54"/>
      <c r="U16" s="36"/>
      <c r="V16" s="36"/>
    </row>
    <row r="17" spans="1:22" s="53" customFormat="1" ht="14.25" customHeight="1" x14ac:dyDescent="0.25">
      <c r="A17" s="1287"/>
      <c r="B17" s="1288"/>
      <c r="C17" s="80" t="s">
        <v>19</v>
      </c>
      <c r="D17" s="1289" t="s">
        <v>661</v>
      </c>
      <c r="E17" s="1289"/>
      <c r="F17" s="1289"/>
      <c r="G17" s="36"/>
      <c r="H17" s="36"/>
      <c r="I17" s="36"/>
      <c r="J17" s="36"/>
      <c r="K17" s="36"/>
      <c r="L17" s="36"/>
      <c r="M17" s="36"/>
      <c r="N17" s="36"/>
      <c r="O17" s="36"/>
      <c r="P17" s="36"/>
      <c r="Q17" s="36"/>
      <c r="R17" s="54"/>
      <c r="S17" s="54"/>
      <c r="T17" s="54"/>
      <c r="U17" s="36"/>
      <c r="V17" s="36"/>
    </row>
    <row r="18" spans="1:22" s="2" customFormat="1" ht="15" customHeight="1" x14ac:dyDescent="0.2">
      <c r="A18" s="3"/>
      <c r="C18" s="15"/>
      <c r="D18" s="15"/>
      <c r="E18" s="17"/>
      <c r="G18" s="14"/>
      <c r="H18" s="17"/>
      <c r="I18" s="17"/>
      <c r="J18" s="4"/>
    </row>
    <row r="19" spans="1:22" s="2" customFormat="1" ht="20.25" x14ac:dyDescent="0.2">
      <c r="A19" s="87" t="s">
        <v>129</v>
      </c>
    </row>
    <row r="20" spans="1:22" ht="18" customHeight="1" x14ac:dyDescent="0.25">
      <c r="A20" s="2044" t="s">
        <v>130</v>
      </c>
      <c r="B20" s="2044" t="s">
        <v>131</v>
      </c>
      <c r="C20" s="2048" t="s">
        <v>132</v>
      </c>
      <c r="D20" s="2049"/>
      <c r="E20" s="2046" t="s">
        <v>133</v>
      </c>
      <c r="F20" s="2046" t="s">
        <v>152</v>
      </c>
      <c r="G20" s="2044" t="s">
        <v>134</v>
      </c>
      <c r="H20" s="2044" t="s">
        <v>135</v>
      </c>
      <c r="I20" s="2044" t="s">
        <v>136</v>
      </c>
      <c r="J20" s="2043" t="s">
        <v>137</v>
      </c>
      <c r="K20" s="2043"/>
      <c r="L20" s="2043"/>
      <c r="M20" s="2043"/>
      <c r="N20" s="2043"/>
    </row>
    <row r="21" spans="1:22" s="5" customFormat="1" ht="48" x14ac:dyDescent="0.2">
      <c r="A21" s="2045"/>
      <c r="B21" s="2045"/>
      <c r="C21" s="2050"/>
      <c r="D21" s="2051"/>
      <c r="E21" s="2047"/>
      <c r="F21" s="2047"/>
      <c r="G21" s="2045"/>
      <c r="H21" s="2045"/>
      <c r="I21" s="2045"/>
      <c r="J21" s="48" t="s">
        <v>611</v>
      </c>
      <c r="K21" s="48" t="s">
        <v>153</v>
      </c>
      <c r="L21" s="48" t="s">
        <v>138</v>
      </c>
      <c r="M21" s="48" t="s">
        <v>139</v>
      </c>
      <c r="N21" s="49" t="s">
        <v>140</v>
      </c>
    </row>
    <row r="22" spans="1:22" ht="76.5" customHeight="1" x14ac:dyDescent="0.25">
      <c r="A22" s="2052" t="s">
        <v>275</v>
      </c>
      <c r="B22" s="2053" t="s">
        <v>261</v>
      </c>
      <c r="C22" s="2052" t="s">
        <v>173</v>
      </c>
      <c r="D22" s="2052"/>
      <c r="E22" s="2060" t="s">
        <v>269</v>
      </c>
      <c r="F22" s="904" t="s">
        <v>270</v>
      </c>
      <c r="G22" s="2061">
        <v>10000</v>
      </c>
      <c r="H22" s="2054">
        <v>2554</v>
      </c>
      <c r="I22" s="2057">
        <f>+H22/G22</f>
        <v>0.25540000000000002</v>
      </c>
      <c r="J22" s="2064" t="s">
        <v>612</v>
      </c>
      <c r="K22" s="2067" t="s">
        <v>668</v>
      </c>
      <c r="L22" s="2064" t="s">
        <v>625</v>
      </c>
      <c r="M22" s="2064" t="s">
        <v>582</v>
      </c>
      <c r="N22" s="2070" t="s">
        <v>613</v>
      </c>
    </row>
    <row r="23" spans="1:22" ht="93.75" customHeight="1" x14ac:dyDescent="0.25">
      <c r="A23" s="2052"/>
      <c r="B23" s="2053"/>
      <c r="C23" s="2052"/>
      <c r="D23" s="2052"/>
      <c r="E23" s="2060"/>
      <c r="F23" s="905" t="s">
        <v>271</v>
      </c>
      <c r="G23" s="2062"/>
      <c r="H23" s="2055"/>
      <c r="I23" s="2058"/>
      <c r="J23" s="2065"/>
      <c r="K23" s="2068"/>
      <c r="L23" s="2065"/>
      <c r="M23" s="2065"/>
      <c r="N23" s="2071"/>
    </row>
    <row r="24" spans="1:22" ht="66.75" customHeight="1" x14ac:dyDescent="0.25">
      <c r="A24" s="2052"/>
      <c r="B24" s="2053"/>
      <c r="C24" s="2052"/>
      <c r="D24" s="2052"/>
      <c r="E24" s="2060"/>
      <c r="F24" s="906" t="s">
        <v>272</v>
      </c>
      <c r="G24" s="2063"/>
      <c r="H24" s="2056"/>
      <c r="I24" s="2059"/>
      <c r="J24" s="2066"/>
      <c r="K24" s="2069"/>
      <c r="L24" s="2066"/>
      <c r="M24" s="2066"/>
      <c r="N24" s="2072"/>
    </row>
    <row r="25" spans="1:22" ht="89.25" customHeight="1" x14ac:dyDescent="0.25">
      <c r="A25" s="1083" t="s">
        <v>276</v>
      </c>
      <c r="B25" s="1083" t="s">
        <v>260</v>
      </c>
      <c r="C25" s="2052" t="s">
        <v>263</v>
      </c>
      <c r="D25" s="2052"/>
      <c r="E25" s="1085" t="s">
        <v>269</v>
      </c>
      <c r="F25" s="830" t="s">
        <v>273</v>
      </c>
      <c r="G25" s="1083">
        <v>20000</v>
      </c>
      <c r="H25" s="1008">
        <v>2400</v>
      </c>
      <c r="I25" s="832">
        <f>+H25/G25</f>
        <v>0.12</v>
      </c>
      <c r="J25" s="1011" t="s">
        <v>614</v>
      </c>
      <c r="K25" s="1009" t="s">
        <v>658</v>
      </c>
      <c r="L25" s="1010" t="s">
        <v>615</v>
      </c>
      <c r="M25" s="1011" t="s">
        <v>616</v>
      </c>
      <c r="N25" s="1012" t="s">
        <v>618</v>
      </c>
    </row>
    <row r="26" spans="1:22" ht="183" customHeight="1" x14ac:dyDescent="0.25">
      <c r="A26" s="1083" t="s">
        <v>277</v>
      </c>
      <c r="B26" s="1084" t="s">
        <v>262</v>
      </c>
      <c r="C26" s="2052" t="s">
        <v>264</v>
      </c>
      <c r="D26" s="2052"/>
      <c r="E26" s="829" t="s">
        <v>269</v>
      </c>
      <c r="F26" s="831" t="s">
        <v>274</v>
      </c>
      <c r="G26" s="1083">
        <v>0.2</v>
      </c>
      <c r="H26" s="1008">
        <v>0.05</v>
      </c>
      <c r="I26" s="832">
        <f>+H26/G26</f>
        <v>0.25</v>
      </c>
      <c r="J26" s="1011" t="s">
        <v>619</v>
      </c>
      <c r="K26" s="828" t="s">
        <v>659</v>
      </c>
      <c r="L26" s="1011" t="s">
        <v>582</v>
      </c>
      <c r="M26" s="1011" t="s">
        <v>582</v>
      </c>
      <c r="N26" s="1012" t="s">
        <v>620</v>
      </c>
    </row>
    <row r="29" spans="1:22" ht="15.75" x14ac:dyDescent="0.25">
      <c r="A29" s="6"/>
    </row>
  </sheetData>
  <sheetProtection algorithmName="SHA-512" hashValue="ubfa4DoGeHa0Fzav9tGCgtPb4KRxBCWOV13LELMjH6lcdIUGWRxX4EcrXE2vwOsutu7ArMYkNWmahG592kdwWw==" saltValue="KWcoBHifzWoAdQH6qbK4Yg==" spinCount="100000" sheet="1" objects="1" scenarios="1"/>
  <dataConsolidate/>
  <mergeCells count="49">
    <mergeCell ref="J22:J24"/>
    <mergeCell ref="K22:K24"/>
    <mergeCell ref="M22:M24"/>
    <mergeCell ref="L22:L24"/>
    <mergeCell ref="N22:N24"/>
    <mergeCell ref="C25:D25"/>
    <mergeCell ref="C26:D26"/>
    <mergeCell ref="E22:E24"/>
    <mergeCell ref="G22:G24"/>
    <mergeCell ref="I20:I21"/>
    <mergeCell ref="A22:A24"/>
    <mergeCell ref="B22:B24"/>
    <mergeCell ref="C22:D24"/>
    <mergeCell ref="H22:H24"/>
    <mergeCell ref="I22:I24"/>
    <mergeCell ref="J20:N20"/>
    <mergeCell ref="A14:B14"/>
    <mergeCell ref="C14:F14"/>
    <mergeCell ref="A20:A21"/>
    <mergeCell ref="B20:B21"/>
    <mergeCell ref="E20:E21"/>
    <mergeCell ref="F20:F21"/>
    <mergeCell ref="C20:D21"/>
    <mergeCell ref="G20:G21"/>
    <mergeCell ref="A15:B15"/>
    <mergeCell ref="C15:F15"/>
    <mergeCell ref="A16:B17"/>
    <mergeCell ref="F16:F17"/>
    <mergeCell ref="D17:E17"/>
    <mergeCell ref="D16:E16"/>
    <mergeCell ref="H20:H21"/>
    <mergeCell ref="A11:B11"/>
    <mergeCell ref="A12:B12"/>
    <mergeCell ref="A13:B13"/>
    <mergeCell ref="C11:F11"/>
    <mergeCell ref="C12:F12"/>
    <mergeCell ref="C13:F13"/>
    <mergeCell ref="A8:B8"/>
    <mergeCell ref="A9:B9"/>
    <mergeCell ref="A10:B10"/>
    <mergeCell ref="C9:F9"/>
    <mergeCell ref="C10:F10"/>
    <mergeCell ref="C8:F8"/>
    <mergeCell ref="A1:A3"/>
    <mergeCell ref="O1:O3"/>
    <mergeCell ref="B1:N1"/>
    <mergeCell ref="B2:N2"/>
    <mergeCell ref="K3:N3"/>
    <mergeCell ref="B3:J3"/>
  </mergeCells>
  <dataValidations xWindow="1157" yWindow="605" count="13">
    <dataValidation allowBlank="1" showInputMessage="1" showErrorMessage="1" prompt=" DESCRIPCIÓN META PRODUCTO PDD: Relacione la meta tal y como se aparece en el sistema SEGPLAN." sqref="A20:A22 A25" xr:uid="{00000000-0002-0000-0900-000000000000}"/>
    <dataValidation allowBlank="1" showInputMessage="1" showErrorMessage="1" prompt=" LA META ES SDIS O COMPARTIDA CON (MENCIONE ENTIDAD): Relacione la-s entidades con las que se comparte esta meta, la información puede ser verificada en el sistema SEGPLAN." sqref="B20:B22 B25" xr:uid="{00000000-0002-0000-0900-000001000000}"/>
    <dataValidation allowBlank="1" showInputMessage="1" showErrorMessage="1" prompt=" TIPO INDICADOR: Relacione el tipo de indicador tal y como se aparece en el sistema SEGPLAN." sqref="E20:F21" xr:uid="{00000000-0002-0000-0900-000003000000}"/>
    <dataValidation allowBlank="1" showInputMessage="1" showErrorMessage="1" prompt=" PROGRAMACIÓN VIGENCIA: Relacione la programación de la meta para la vigencia, la información puede ser verificada en el sistema SEGPLAN." sqref="G20:G22 G25:G26" xr:uid="{00000000-0002-0000-0900-000004000000}"/>
    <dataValidation allowBlank="1" showInputMessage="1" showErrorMessage="1" prompt=" EJECUCIÓN VIGENCIA: Relacione la ejecución de la meta para el periodo de reporte." sqref="H25 H20:H22 I22 I25:I26" xr:uid="{00000000-0002-0000-0900-000005000000}"/>
    <dataValidation allowBlank="1" showInputMessage="1" showErrorMessage="1" prompt=" % EJECUCIÓN: Ya se encuentra formulado, es la división entre “Ejecución vigencia y “Programación vigencia”." sqref="I20:I21" xr:uid="{00000000-0002-0000-0900-000006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M25 L25 M22 L22 N22 N25" xr:uid="{00000000-0002-0000-0900-000007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900-000008000000}"/>
    <dataValidation allowBlank="1" showInputMessage="1" showErrorMessage="1" prompt="Mencionar aspectos misionales que hayan retrasado el cumplimiento de la meta. " sqref="L21" xr:uid="{00000000-0002-0000-0900-000009000000}"/>
    <dataValidation allowBlank="1" showInputMessage="1" showErrorMessage="1" prompt="Mencionar las acciones adelantadas para atenuar el impacto del retraso." sqref="M21" xr:uid="{00000000-0002-0000-0900-00000A000000}"/>
    <dataValidation allowBlank="1" showInputMessage="1" showErrorMessage="1" prompt="Teniendo en cuenta los logros, mencionar los beneficios que traen estas acciones y cuál es la apuesta de transformación." sqref="N21" xr:uid="{00000000-0002-0000-0900-00000B000000}"/>
    <dataValidation allowBlank="1" showInputMessage="1" showErrorMessage="1" prompt=" DESCRIPCIÓN INDICADOR: Relacione el indicador tal y como se aparece en el sistema SEGPLAN." sqref="C20" xr:uid="{00000000-0002-0000-0900-00000C000000}"/>
    <dataValidation type="list" allowBlank="1" showInputMessage="1" showErrorMessage="1" sqref="H6:L6 U16 G9:V9" xr:uid="{00000000-0002-0000-0900-00000D000000}"/>
  </dataValidations>
  <pageMargins left="0.70866141732283472" right="0.70866141732283472" top="0.74803149606299213" bottom="0.74803149606299213" header="0.31496062992125984" footer="0.31496062992125984"/>
  <pageSetup scale="41" orientation="landscape" horizontalDpi="4294967293"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799CEE-0B8A-465F-9185-8C2CC6AB2D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3.xml><?xml version="1.0" encoding="utf-8"?>
<ds:datastoreItem xmlns:ds="http://schemas.openxmlformats.org/officeDocument/2006/customXml" ds:itemID="{A177AA68-C0DB-489A-89F7-AB10F54F5373}">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INDICE</vt:lpstr>
      <vt:lpstr>1.PROGRAMACION CUATRIENIO</vt:lpstr>
      <vt:lpstr>2. RESUMEN EJECUTIVO</vt:lpstr>
      <vt:lpstr>3. EJEC PRESUPUESTAL</vt:lpstr>
      <vt:lpstr>4. ACTIVIDADES Y TAREAS</vt:lpstr>
      <vt:lpstr>5. METAS PDD</vt:lpstr>
      <vt:lpstr>'2. RESUMEN EJECUTIVO'!Área_de_impresión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Eneyder Javier Lopez Poloche</cp:lastModifiedBy>
  <cp:revision/>
  <dcterms:created xsi:type="dcterms:W3CDTF">2016-09-13T14:01:46Z</dcterms:created>
  <dcterms:modified xsi:type="dcterms:W3CDTF">2025-02-03T02:47:46Z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ies>
</file>