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hidePivotFieldList="1"/>
  <mc:AlternateContent xmlns:mc="http://schemas.openxmlformats.org/markup-compatibility/2006">
    <mc:Choice Requires="x15">
      <x15ac:absPath xmlns:x15ac="http://schemas.microsoft.com/office/spreadsheetml/2010/11/ac" url="C:\Users\ANDRES\OneDrive - INSTITUTO DE PROTECCION ANIMAL 899999061052\IDPYBA2024\9SEPTIEMBRE\Planes de accion\"/>
    </mc:Choice>
  </mc:AlternateContent>
  <xr:revisionPtr revIDLastSave="0" documentId="13_ncr:1_{D794B3B4-5BCB-49EE-91E5-F99C10E2A9B9}" xr6:coauthVersionLast="47" xr6:coauthVersionMax="47" xr10:uidLastSave="{00000000-0000-0000-0000-000000000000}"/>
  <bookViews>
    <workbookView xWindow="-120" yWindow="-120" windowWidth="20730" windowHeight="11160" firstSheet="1" activeTab="1" xr2:uid="{00000000-000D-0000-FFFF-FFFF00000000}"/>
  </bookViews>
  <sheets>
    <sheet name="INDICE" sheetId="6" r:id="rId1"/>
    <sheet name="1.PROGRAMACION CUATRIENIO" sheetId="61" r:id="rId2"/>
    <sheet name="2. RESUMEN EJECUTIVO" sheetId="47" r:id="rId3"/>
    <sheet name="3. EJEC PRESUPUESTAL" sheetId="70" r:id="rId4"/>
    <sheet name="4. ACTIVIDADES Y TAREAS" sheetId="73" r:id="rId5"/>
    <sheet name="5. METAS PDD" sheetId="74" r:id="rId6"/>
  </sheets>
  <externalReferences>
    <externalReference r:id="rId7"/>
    <externalReference r:id="rId8"/>
    <externalReference r:id="rId9"/>
    <externalReference r:id="rId10"/>
    <externalReference r:id="rId11"/>
  </externalReferences>
  <definedNames>
    <definedName name="_01A" localSheetId="2">#REF!</definedName>
    <definedName name="_01A" localSheetId="4">#REF!</definedName>
    <definedName name="_01A" localSheetId="5">#REF!</definedName>
    <definedName name="_01A">#REF!</definedName>
    <definedName name="_xlnm._FilterDatabase" localSheetId="2" hidden="1">'2. RESUMEN EJECUTIVO'!$B$20:$H$21</definedName>
    <definedName name="_xlnm._FilterDatabase" localSheetId="3" hidden="1">'3. EJEC PRESUPUESTAL'!$A$26:$V$61</definedName>
    <definedName name="_xlnm._FilterDatabase" localSheetId="4" hidden="1">'4. ACTIVIDADES Y TAREAS'!$A$21:$EX$85</definedName>
    <definedName name="A" localSheetId="2">#REF!</definedName>
    <definedName name="A" localSheetId="4">#REF!</definedName>
    <definedName name="A" localSheetId="5">#REF!</definedName>
    <definedName name="A">#REF!</definedName>
    <definedName name="a_proy4025" localSheetId="2">#REF!</definedName>
    <definedName name="a_proy4025" localSheetId="4">#REF!</definedName>
    <definedName name="a_proy4025" localSheetId="5">#REF!</definedName>
    <definedName name="a_proy4025">#REF!</definedName>
    <definedName name="_xlnm.Print_Area" localSheetId="2">'2. RESUMEN EJECUTIVO'!$A$20:$D$27</definedName>
    <definedName name="_xlnm.Print_Area" localSheetId="5">'5. METAS PDD'!$A$4:$O$35</definedName>
    <definedName name="B" localSheetId="4">#REF!,#REF!,#REF!,#REF!,#REF!,#REF!,#REF!,#REF!,#REF!,#REF!,#REF!,#REF!,#REF!</definedName>
    <definedName name="B" localSheetId="5">#REF!,#REF!,#REF!,#REF!,#REF!,#REF!,#REF!,#REF!,#REF!,#REF!,#REF!,#REF!,#REF!</definedName>
    <definedName name="B">#REF!,#REF!,#REF!,#REF!,#REF!,#REF!,#REF!,#REF!,#REF!,#REF!,#REF!,#REF!,#REF!</definedName>
    <definedName name="Buscar" localSheetId="4">#REF!</definedName>
    <definedName name="Buscar" localSheetId="5">#REF!</definedName>
    <definedName name="Buscar">#REF!</definedName>
    <definedName name="EJE" localSheetId="2">#REF!,#REF!,#REF!,#REF!,#REF!,#REF!,#REF!,#REF!,#REF!,#REF!,#REF!,#REF!,#REF!</definedName>
    <definedName name="EJE" localSheetId="4">#REF!,#REF!,#REF!,#REF!,#REF!,#REF!,#REF!,#REF!,#REF!,#REF!,#REF!,#REF!,#REF!</definedName>
    <definedName name="EJE" localSheetId="5">#REF!,#REF!,#REF!,#REF!,#REF!,#REF!,#REF!,#REF!,#REF!,#REF!,#REF!,#REF!,#REF!</definedName>
    <definedName name="EJE">#REF!,#REF!,#REF!,#REF!,#REF!,#REF!,#REF!,#REF!,#REF!,#REF!,#REF!,#REF!,#REF!</definedName>
    <definedName name="ejecut" localSheetId="2">#REF!,#REF!,#REF!,#REF!,#REF!,#REF!,#REF!,#REF!,#REF!,#REF!,#REF!,#REF!,#REF!</definedName>
    <definedName name="ejecut" localSheetId="4">#REF!,#REF!,#REF!,#REF!,#REF!,#REF!,#REF!,#REF!,#REF!,#REF!,#REF!,#REF!,#REF!</definedName>
    <definedName name="ejecut" localSheetId="5">#REF!,#REF!,#REF!,#REF!,#REF!,#REF!,#REF!,#REF!,#REF!,#REF!,#REF!,#REF!,#REF!</definedName>
    <definedName name="ejecut">#REF!,#REF!,#REF!,#REF!,#REF!,#REF!,#REF!,#REF!,#REF!,#REF!,#REF!,#REF!,#REF!</definedName>
    <definedName name="EJECUT_1" localSheetId="2">#REF!,#REF!,#REF!,#REF!,#REF!,#REF!,#REF!,#REF!,#REF!,#REF!,#REF!,#REF!,#REF!</definedName>
    <definedName name="EJECUT_1" localSheetId="4">#REF!,#REF!,#REF!,#REF!,#REF!,#REF!,#REF!,#REF!,#REF!,#REF!,#REF!,#REF!,#REF!</definedName>
    <definedName name="EJECUT_1" localSheetId="5">#REF!,#REF!,#REF!,#REF!,#REF!,#REF!,#REF!,#REF!,#REF!,#REF!,#REF!,#REF!,#REF!</definedName>
    <definedName name="EJECUT_1">#REF!,#REF!,#REF!,#REF!,#REF!,#REF!,#REF!,#REF!,#REF!,#REF!,#REF!,#REF!,#REF!</definedName>
    <definedName name="ejecut_og2" localSheetId="2">#REF!,#REF!,#REF!,#REF!,#REF!,#REF!,#REF!,#REF!,#REF!,#REF!,#REF!,#REF!,#REF!</definedName>
    <definedName name="ejecut_og2" localSheetId="4">#REF!,#REF!,#REF!,#REF!,#REF!,#REF!,#REF!,#REF!,#REF!,#REF!,#REF!,#REF!,#REF!</definedName>
    <definedName name="ejecut_og2" localSheetId="5">#REF!,#REF!,#REF!,#REF!,#REF!,#REF!,#REF!,#REF!,#REF!,#REF!,#REF!,#REF!,#REF!</definedName>
    <definedName name="ejecut_og2">#REF!,#REF!,#REF!,#REF!,#REF!,#REF!,#REF!,#REF!,#REF!,#REF!,#REF!,#REF!,#REF!</definedName>
    <definedName name="iNDICADORES" localSheetId="2">#REF!,#REF!,#REF!,#REF!,#REF!,#REF!,#REF!,#REF!,#REF!,#REF!,#REF!,#REF!,#REF!</definedName>
    <definedName name="iNDICADORES" localSheetId="4">#REF!,#REF!,#REF!,#REF!,#REF!,#REF!,#REF!,#REF!,#REF!,#REF!,#REF!,#REF!,#REF!</definedName>
    <definedName name="iNDICADORES" localSheetId="5">#REF!,#REF!,#REF!,#REF!,#REF!,#REF!,#REF!,#REF!,#REF!,#REF!,#REF!,#REF!,#REF!</definedName>
    <definedName name="iNDICADORES">#REF!,#REF!,#REF!,#REF!,#REF!,#REF!,#REF!,#REF!,#REF!,#REF!,#REF!,#REF!,#REF!</definedName>
    <definedName name="iNDICADORES1" localSheetId="2">#REF!</definedName>
    <definedName name="iNDICADORES1" localSheetId="4">#REF!</definedName>
    <definedName name="iNDICADORES1" localSheetId="5">#REF!</definedName>
    <definedName name="iNDICADORES1">#REF!</definedName>
    <definedName name="INDICADORES2" localSheetId="4">#REF!,#REF!,#REF!,#REF!,#REF!,#REF!,#REF!,#REF!,#REF!,#REF!,#REF!,#REF!,#REF!</definedName>
    <definedName name="INDICADORES2" localSheetId="5">#REF!,#REF!,#REF!,#REF!,#REF!,#REF!,#REF!,#REF!,#REF!,#REF!,#REF!,#REF!,#REF!</definedName>
    <definedName name="INDICADORES2">#REF!,#REF!,#REF!,#REF!,#REF!,#REF!,#REF!,#REF!,#REF!,#REF!,#REF!,#REF!,#REF!</definedName>
    <definedName name="inf" localSheetId="4">#REF!</definedName>
    <definedName name="inf" localSheetId="5">#REF!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2">#REF!</definedName>
    <definedName name="OG_01_12" localSheetId="4">#REF!</definedName>
    <definedName name="OG_01_12" localSheetId="5">#REF!</definedName>
    <definedName name="OG_01_12">#REF!</definedName>
    <definedName name="Periodicidadindicador">[3]Hoja1!$D$1:$D$4</definedName>
    <definedName name="PROY4022" localSheetId="2">#REF!</definedName>
    <definedName name="PROY4022" localSheetId="4">#REF!</definedName>
    <definedName name="PROY4022" localSheetId="5">#REF!</definedName>
    <definedName name="PROY4022">#REF!</definedName>
    <definedName name="PROY4024" localSheetId="2">#REF!</definedName>
    <definedName name="PROY4024" localSheetId="4">#REF!</definedName>
    <definedName name="PROY4024" localSheetId="5">#REF!</definedName>
    <definedName name="PROY4024">#REF!</definedName>
    <definedName name="PROY4024_2" localSheetId="2">#REF!</definedName>
    <definedName name="PROY4024_2" localSheetId="4">#REF!</definedName>
    <definedName name="PROY4024_2" localSheetId="5">#REF!</definedName>
    <definedName name="PROY4024_2">#REF!</definedName>
    <definedName name="proy4025" localSheetId="2">#REF!</definedName>
    <definedName name="proy4025" localSheetId="4">#REF!</definedName>
    <definedName name="proy4025" localSheetId="5">#REF!</definedName>
    <definedName name="proy4025">#REF!</definedName>
    <definedName name="PROY4027" localSheetId="2">#REF!</definedName>
    <definedName name="PROY4027" localSheetId="4">#REF!</definedName>
    <definedName name="PROY4027" localSheetId="5">#REF!</definedName>
    <definedName name="PROY4027">#REF!</definedName>
    <definedName name="proy4027_ac1" localSheetId="2">#REF!</definedName>
    <definedName name="proy4027_ac1" localSheetId="4">#REF!</definedName>
    <definedName name="proy4027_ac1" localSheetId="5">#REF!</definedName>
    <definedName name="proy4027_ac1">#REF!</definedName>
    <definedName name="PROY4028" localSheetId="2">#REF!</definedName>
    <definedName name="PROY4028" localSheetId="4">#REF!</definedName>
    <definedName name="PROY4028" localSheetId="5">#REF!</definedName>
    <definedName name="PROY4028">#REF!</definedName>
    <definedName name="PROY4029" localSheetId="2">#REF!</definedName>
    <definedName name="PROY4029" localSheetId="4">#REF!</definedName>
    <definedName name="PROY4029" localSheetId="5">#REF!</definedName>
    <definedName name="PROY4029">#REF!</definedName>
    <definedName name="PROY4125" localSheetId="2">#REF!</definedName>
    <definedName name="PROY4125" localSheetId="4">#REF!</definedName>
    <definedName name="PROY4125" localSheetId="5">#REF!</definedName>
    <definedName name="PROY4125">#REF!</definedName>
    <definedName name="PROY4125_11OG" localSheetId="2">#REF!</definedName>
    <definedName name="PROY4125_11OG" localSheetId="4">#REF!</definedName>
    <definedName name="PROY4125_11OG" localSheetId="5">#REF!</definedName>
    <definedName name="PROY4125_11OG">#REF!</definedName>
    <definedName name="PROY4280" localSheetId="2">#REF!</definedName>
    <definedName name="PROY4280" localSheetId="4">#REF!</definedName>
    <definedName name="PROY4280" localSheetId="5">#REF!</definedName>
    <definedName name="PROY4280">#REF!</definedName>
    <definedName name="PROY4281" localSheetId="2">#REF!</definedName>
    <definedName name="PROY4281" localSheetId="4">#REF!</definedName>
    <definedName name="PROY4281" localSheetId="5">#REF!</definedName>
    <definedName name="PROY4281">#REF!</definedName>
    <definedName name="PROY4281_A1" localSheetId="2">#REF!</definedName>
    <definedName name="PROY4281_A1" localSheetId="4">#REF!</definedName>
    <definedName name="PROY4281_A1" localSheetId="5">#REF!</definedName>
    <definedName name="PROY4281_A1">#REF!</definedName>
    <definedName name="PROYEC_10961" localSheetId="2">#REF!</definedName>
    <definedName name="PROYEC_10961" localSheetId="4">#REF!</definedName>
    <definedName name="PROYEC_10961" localSheetId="5">#REF!</definedName>
    <definedName name="PROYEC_10961">#REF!</definedName>
    <definedName name="PROYECTOS">[2]Hoja1!$A:$A</definedName>
    <definedName name="Tipo">[3]Hoja1!$B$1:$B$3</definedName>
    <definedName name="XXX_XXX_111" localSheetId="2">#REF!</definedName>
    <definedName name="XXX_XXX_111" localSheetId="4">#REF!</definedName>
    <definedName name="XXX_XXX_111" localSheetId="5">#REF!</definedName>
    <definedName name="XXX_XXX_111">#REF!</definedName>
    <definedName name="XXXX" localSheetId="2">#REF!</definedName>
    <definedName name="XXXX" localSheetId="4">#REF!</definedName>
    <definedName name="XXXX" localSheetId="5">#REF!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S85" i="73" l="1"/>
  <c r="ES84" i="73"/>
  <c r="ES83" i="73"/>
  <c r="ES82" i="73"/>
  <c r="EV77" i="73" s="1"/>
  <c r="ES81" i="73"/>
  <c r="ES80" i="73"/>
  <c r="ES79" i="73"/>
  <c r="ES78" i="73"/>
  <c r="ES77" i="73"/>
  <c r="ES76" i="73"/>
  <c r="ES75" i="73"/>
  <c r="ES74" i="73"/>
  <c r="ES73" i="73"/>
  <c r="ES72" i="73"/>
  <c r="ES71" i="73"/>
  <c r="ES70" i="73"/>
  <c r="ET70" i="73" s="1"/>
  <c r="ES69" i="73"/>
  <c r="ES68" i="73"/>
  <c r="ES67" i="73"/>
  <c r="ES66" i="73"/>
  <c r="ES65" i="73"/>
  <c r="ES64" i="73"/>
  <c r="ES63" i="73"/>
  <c r="ES62" i="73"/>
  <c r="ES61" i="73"/>
  <c r="ES60" i="73"/>
  <c r="ES59" i="73"/>
  <c r="ES58" i="73"/>
  <c r="ES57" i="73"/>
  <c r="ES56" i="73"/>
  <c r="ES55" i="73"/>
  <c r="ES54" i="73"/>
  <c r="ES53" i="73"/>
  <c r="ES52" i="73"/>
  <c r="ES51" i="73"/>
  <c r="ES50" i="73"/>
  <c r="ES49" i="73"/>
  <c r="ES48" i="73"/>
  <c r="ES47" i="73"/>
  <c r="ES46" i="73"/>
  <c r="ES45" i="73"/>
  <c r="ES44" i="73"/>
  <c r="ES43" i="73"/>
  <c r="ES42" i="73"/>
  <c r="ET42" i="73" s="1"/>
  <c r="ES41" i="73"/>
  <c r="ES40" i="73"/>
  <c r="ES39" i="73"/>
  <c r="ES38" i="73"/>
  <c r="ES37" i="73"/>
  <c r="ES36" i="73"/>
  <c r="ES35" i="73"/>
  <c r="ES34" i="73"/>
  <c r="ES33" i="73"/>
  <c r="ES32" i="73"/>
  <c r="ES31" i="73"/>
  <c r="ES30" i="73"/>
  <c r="ET30" i="73" s="1"/>
  <c r="ES29" i="73"/>
  <c r="ES28" i="73"/>
  <c r="ES27" i="73"/>
  <c r="ES26" i="73"/>
  <c r="EV22" i="73" s="1"/>
  <c r="EW22" i="73" s="1"/>
  <c r="ES25" i="73"/>
  <c r="ES24" i="73"/>
  <c r="ES23" i="73"/>
  <c r="ES22" i="73"/>
  <c r="ER85" i="73"/>
  <c r="ER84" i="73"/>
  <c r="ER83" i="73"/>
  <c r="ER82" i="73"/>
  <c r="ET82" i="73" s="1"/>
  <c r="ER81" i="73"/>
  <c r="ER80" i="73"/>
  <c r="ER79" i="73"/>
  <c r="ER78" i="73"/>
  <c r="ET78" i="73" s="1"/>
  <c r="ER77" i="73"/>
  <c r="ER76" i="73"/>
  <c r="ER75" i="73"/>
  <c r="EU75" i="73" s="1"/>
  <c r="ER74" i="73"/>
  <c r="ET74" i="73" s="1"/>
  <c r="ER73" i="73"/>
  <c r="ER72" i="73"/>
  <c r="ER71" i="73"/>
  <c r="ER70" i="73"/>
  <c r="ER69" i="73"/>
  <c r="ER68" i="73"/>
  <c r="ER67" i="73"/>
  <c r="ET67" i="73" s="1"/>
  <c r="ER66" i="73"/>
  <c r="ET66" i="73" s="1"/>
  <c r="ER65" i="73"/>
  <c r="ER64" i="73"/>
  <c r="ER63" i="73"/>
  <c r="ER62" i="73"/>
  <c r="ET62" i="73" s="1"/>
  <c r="ER61" i="73"/>
  <c r="ER60" i="73"/>
  <c r="ER59" i="73"/>
  <c r="ER58" i="73"/>
  <c r="ET58" i="73" s="1"/>
  <c r="ER57" i="73"/>
  <c r="ER56" i="73"/>
  <c r="ER55" i="73"/>
  <c r="ER54" i="73"/>
  <c r="ET54" i="73" s="1"/>
  <c r="ER53" i="73"/>
  <c r="ER52" i="73"/>
  <c r="ER51" i="73"/>
  <c r="ER50" i="73"/>
  <c r="ET50" i="73" s="1"/>
  <c r="ER49" i="73"/>
  <c r="ER48" i="73"/>
  <c r="ER47" i="73"/>
  <c r="ER46" i="73"/>
  <c r="ET46" i="73" s="1"/>
  <c r="ER45" i="73"/>
  <c r="ER44" i="73"/>
  <c r="ER43" i="73"/>
  <c r="EU43" i="73" s="1"/>
  <c r="ER42" i="73"/>
  <c r="ER41" i="73"/>
  <c r="ER40" i="73"/>
  <c r="ER39" i="73"/>
  <c r="ET39" i="73" s="1"/>
  <c r="ER38" i="73"/>
  <c r="EU38" i="73" s="1"/>
  <c r="ER37" i="73"/>
  <c r="ER36" i="73"/>
  <c r="ER35" i="73"/>
  <c r="ER34" i="73"/>
  <c r="ET34" i="73" s="1"/>
  <c r="ER33" i="73"/>
  <c r="ER32" i="73"/>
  <c r="ER31" i="73"/>
  <c r="ET31" i="73" s="1"/>
  <c r="ER30" i="73"/>
  <c r="ER29" i="73"/>
  <c r="ER28" i="73"/>
  <c r="ER27" i="73"/>
  <c r="ET27" i="73" s="1"/>
  <c r="ER26" i="73"/>
  <c r="EU22" i="73" s="1"/>
  <c r="ER25" i="73"/>
  <c r="ER24" i="73"/>
  <c r="ER23" i="73"/>
  <c r="ER22" i="73"/>
  <c r="EP85" i="73"/>
  <c r="EP84" i="73"/>
  <c r="EP83" i="73"/>
  <c r="EP82" i="73"/>
  <c r="EP81" i="73"/>
  <c r="EP80" i="73"/>
  <c r="EP79" i="73"/>
  <c r="EP78" i="73"/>
  <c r="EP77" i="73"/>
  <c r="EP76" i="73"/>
  <c r="EP75" i="73"/>
  <c r="EP74" i="73"/>
  <c r="EP73" i="73"/>
  <c r="EP72" i="73"/>
  <c r="EP71" i="73"/>
  <c r="EP70" i="73"/>
  <c r="EQ70" i="73" s="1"/>
  <c r="EP69" i="73"/>
  <c r="EP68" i="73"/>
  <c r="EP67" i="73"/>
  <c r="EP66" i="73"/>
  <c r="EP65" i="73"/>
  <c r="EP64" i="73"/>
  <c r="EP63" i="73"/>
  <c r="EP62" i="73"/>
  <c r="EP61" i="73"/>
  <c r="EP60" i="73"/>
  <c r="EP59" i="73"/>
  <c r="EP58" i="73"/>
  <c r="EP57" i="73"/>
  <c r="EP56" i="73"/>
  <c r="EP55" i="73"/>
  <c r="EP54" i="73"/>
  <c r="EP53" i="73"/>
  <c r="EP52" i="73"/>
  <c r="EP51" i="73"/>
  <c r="EP50" i="73"/>
  <c r="EQ50" i="73" s="1"/>
  <c r="EP49" i="73"/>
  <c r="EP48" i="73"/>
  <c r="EP47" i="73"/>
  <c r="EP46" i="73"/>
  <c r="EP45" i="73"/>
  <c r="EP44" i="73"/>
  <c r="EP43" i="73"/>
  <c r="EP42" i="73"/>
  <c r="EP41" i="73"/>
  <c r="EP40" i="73"/>
  <c r="EP39" i="73"/>
  <c r="EP38" i="73"/>
  <c r="EQ38" i="73" s="1"/>
  <c r="EP37" i="73"/>
  <c r="EP36" i="73"/>
  <c r="EP35" i="73"/>
  <c r="EP34" i="73"/>
  <c r="EQ34" i="73" s="1"/>
  <c r="EP33" i="73"/>
  <c r="EP32" i="73"/>
  <c r="EP31" i="73"/>
  <c r="EP30" i="73"/>
  <c r="EP29" i="73"/>
  <c r="EP28" i="73"/>
  <c r="EP27" i="73"/>
  <c r="EP26" i="73"/>
  <c r="EP25" i="73"/>
  <c r="EP24" i="73"/>
  <c r="EP23" i="73"/>
  <c r="EP22" i="73"/>
  <c r="EO85" i="73"/>
  <c r="EO84" i="73"/>
  <c r="EO83" i="73"/>
  <c r="EO82" i="73"/>
  <c r="EO81" i="73"/>
  <c r="EO80" i="73"/>
  <c r="EO79" i="73"/>
  <c r="EO78" i="73"/>
  <c r="EO77" i="73"/>
  <c r="EO76" i="73"/>
  <c r="EO75" i="73"/>
  <c r="EO74" i="73"/>
  <c r="EO73" i="73"/>
  <c r="EO72" i="73"/>
  <c r="EO71" i="73"/>
  <c r="EO70" i="73"/>
  <c r="EO69" i="73"/>
  <c r="EO68" i="73"/>
  <c r="EO67" i="73"/>
  <c r="EO66" i="73"/>
  <c r="EO65" i="73"/>
  <c r="EO64" i="73"/>
  <c r="EO63" i="73"/>
  <c r="EO62" i="73"/>
  <c r="EQ62" i="73" s="1"/>
  <c r="EO61" i="73"/>
  <c r="EO60" i="73"/>
  <c r="EO59" i="73"/>
  <c r="EO58" i="73"/>
  <c r="EO57" i="73"/>
  <c r="EO56" i="73"/>
  <c r="EO55" i="73"/>
  <c r="EO54" i="73"/>
  <c r="EO53" i="73"/>
  <c r="EO52" i="73"/>
  <c r="EO51" i="73"/>
  <c r="EO50" i="73"/>
  <c r="EO49" i="73"/>
  <c r="EO48" i="73"/>
  <c r="EO47" i="73"/>
  <c r="EO46" i="73"/>
  <c r="EX46" i="73" s="1"/>
  <c r="EO45" i="73"/>
  <c r="EO44" i="73"/>
  <c r="EO43" i="73"/>
  <c r="EO42" i="73"/>
  <c r="EO41" i="73"/>
  <c r="EO40" i="73"/>
  <c r="EO39" i="73"/>
  <c r="EO38" i="73"/>
  <c r="EO37" i="73"/>
  <c r="EO36" i="73"/>
  <c r="EO35" i="73"/>
  <c r="EO34" i="73"/>
  <c r="EO33" i="73"/>
  <c r="EO32" i="73"/>
  <c r="EO31" i="73"/>
  <c r="EO30" i="73"/>
  <c r="EO29" i="73"/>
  <c r="EO28" i="73"/>
  <c r="EO27" i="73"/>
  <c r="EO26" i="73"/>
  <c r="EO25" i="73"/>
  <c r="EO24" i="73"/>
  <c r="EO23" i="73"/>
  <c r="EO22" i="73"/>
  <c r="EJ85" i="73"/>
  <c r="EJ84" i="73"/>
  <c r="EJ83" i="73"/>
  <c r="EJ82" i="73"/>
  <c r="EM77" i="73" s="1"/>
  <c r="EJ81" i="73"/>
  <c r="EJ80" i="73"/>
  <c r="EJ79" i="73"/>
  <c r="EJ78" i="73"/>
  <c r="EJ77" i="73"/>
  <c r="EJ76" i="73"/>
  <c r="EJ75" i="73"/>
  <c r="EM75" i="73" s="1"/>
  <c r="EN75" i="73" s="1"/>
  <c r="EJ74" i="73"/>
  <c r="EK74" i="73" s="1"/>
  <c r="EJ73" i="73"/>
  <c r="EJ72" i="73"/>
  <c r="EJ71" i="73"/>
  <c r="EJ70" i="73"/>
  <c r="EK70" i="73" s="1"/>
  <c r="EJ69" i="73"/>
  <c r="EJ68" i="73"/>
  <c r="EJ67" i="73"/>
  <c r="EK67" i="73" s="1"/>
  <c r="EJ66" i="73"/>
  <c r="EJ65" i="73"/>
  <c r="EJ64" i="73"/>
  <c r="EJ63" i="73"/>
  <c r="EJ62" i="73"/>
  <c r="EJ61" i="73"/>
  <c r="EJ60" i="73"/>
  <c r="EJ59" i="73"/>
  <c r="EJ58" i="73"/>
  <c r="EK58" i="73" s="1"/>
  <c r="EJ57" i="73"/>
  <c r="EJ56" i="73"/>
  <c r="EJ55" i="73"/>
  <c r="EJ54" i="73"/>
  <c r="EK54" i="73" s="1"/>
  <c r="EJ53" i="73"/>
  <c r="EJ52" i="73"/>
  <c r="EJ51" i="73"/>
  <c r="EJ50" i="73"/>
  <c r="EJ49" i="73"/>
  <c r="EJ48" i="73"/>
  <c r="EJ47" i="73"/>
  <c r="EM47" i="73" s="1"/>
  <c r="EJ46" i="73"/>
  <c r="EJ45" i="73"/>
  <c r="EJ44" i="73"/>
  <c r="EJ43" i="73"/>
  <c r="EM43" i="73" s="1"/>
  <c r="EJ42" i="73"/>
  <c r="EJ41" i="73"/>
  <c r="EJ40" i="73"/>
  <c r="EJ39" i="73"/>
  <c r="EK39" i="73" s="1"/>
  <c r="EJ38" i="73"/>
  <c r="EJ37" i="73"/>
  <c r="EJ36" i="73"/>
  <c r="EJ35" i="73"/>
  <c r="EM32" i="73" s="1"/>
  <c r="EJ34" i="73"/>
  <c r="EK34" i="73" s="1"/>
  <c r="EJ33" i="73"/>
  <c r="EJ32" i="73"/>
  <c r="EJ31" i="73"/>
  <c r="EK31" i="73" s="1"/>
  <c r="EJ30" i="73"/>
  <c r="EJ29" i="73"/>
  <c r="EJ28" i="73"/>
  <c r="EJ27" i="73"/>
  <c r="EJ26" i="73"/>
  <c r="EJ25" i="73"/>
  <c r="EJ24" i="73"/>
  <c r="EJ23" i="73"/>
  <c r="EK23" i="73" s="1"/>
  <c r="EJ22" i="73"/>
  <c r="EI85" i="73"/>
  <c r="EI84" i="73"/>
  <c r="EI83" i="73"/>
  <c r="EI82" i="73"/>
  <c r="EI81" i="73"/>
  <c r="EI80" i="73"/>
  <c r="EI79" i="73"/>
  <c r="EI78" i="73"/>
  <c r="EK78" i="73" s="1"/>
  <c r="EI77" i="73"/>
  <c r="EI76" i="73"/>
  <c r="EI75" i="73"/>
  <c r="EI74" i="73"/>
  <c r="EI73" i="73"/>
  <c r="EI72" i="73"/>
  <c r="EI71" i="73"/>
  <c r="EI70" i="73"/>
  <c r="EI69" i="73"/>
  <c r="EI68" i="73"/>
  <c r="EI67" i="73"/>
  <c r="EI66" i="73"/>
  <c r="EK66" i="73" s="1"/>
  <c r="EI65" i="73"/>
  <c r="EI64" i="73"/>
  <c r="EI63" i="73"/>
  <c r="EI62" i="73"/>
  <c r="EK62" i="73" s="1"/>
  <c r="EI61" i="73"/>
  <c r="EI60" i="73"/>
  <c r="EI59" i="73"/>
  <c r="EI58" i="73"/>
  <c r="EI57" i="73"/>
  <c r="EI56" i="73"/>
  <c r="EI55" i="73"/>
  <c r="EI54" i="73"/>
  <c r="EI53" i="73"/>
  <c r="EI52" i="73"/>
  <c r="EI51" i="73"/>
  <c r="EI50" i="73"/>
  <c r="EK50" i="73" s="1"/>
  <c r="EI49" i="73"/>
  <c r="EI48" i="73"/>
  <c r="EI47" i="73"/>
  <c r="EI46" i="73"/>
  <c r="EI45" i="73"/>
  <c r="EI44" i="73"/>
  <c r="EI43" i="73"/>
  <c r="EI42" i="73"/>
  <c r="EK42" i="73" s="1"/>
  <c r="EI41" i="73"/>
  <c r="EI40" i="73"/>
  <c r="EI39" i="73"/>
  <c r="EI38" i="73"/>
  <c r="EI37" i="73"/>
  <c r="EI36" i="73"/>
  <c r="EI35" i="73"/>
  <c r="EI34" i="73"/>
  <c r="EI33" i="73"/>
  <c r="EI32" i="73"/>
  <c r="EI31" i="73"/>
  <c r="EI30" i="73"/>
  <c r="EI29" i="73"/>
  <c r="EI28" i="73"/>
  <c r="EI27" i="73"/>
  <c r="EI26" i="73"/>
  <c r="EI25" i="73"/>
  <c r="EI24" i="73"/>
  <c r="EI23" i="73"/>
  <c r="EI22" i="73"/>
  <c r="EG85" i="73"/>
  <c r="EG84" i="73"/>
  <c r="EG83" i="73"/>
  <c r="EG82" i="73"/>
  <c r="EH82" i="73" s="1"/>
  <c r="EG81" i="73"/>
  <c r="EG80" i="73"/>
  <c r="EG79" i="73"/>
  <c r="EG78" i="73"/>
  <c r="EH78" i="73" s="1"/>
  <c r="EG77" i="73"/>
  <c r="EG76" i="73"/>
  <c r="EG75" i="73"/>
  <c r="EG74" i="73"/>
  <c r="EG73" i="73"/>
  <c r="EG72" i="73"/>
  <c r="EG71" i="73"/>
  <c r="EG70" i="73"/>
  <c r="EG69" i="73"/>
  <c r="EG68" i="73"/>
  <c r="EG67" i="73"/>
  <c r="EG66" i="73"/>
  <c r="EH66" i="73" s="1"/>
  <c r="EG65" i="73"/>
  <c r="EG64" i="73"/>
  <c r="EG63" i="73"/>
  <c r="EG62" i="73"/>
  <c r="EH62" i="73" s="1"/>
  <c r="EG61" i="73"/>
  <c r="EG60" i="73"/>
  <c r="EG59" i="73"/>
  <c r="EG58" i="73"/>
  <c r="EG57" i="73"/>
  <c r="EG56" i="73"/>
  <c r="EG55" i="73"/>
  <c r="EG54" i="73"/>
  <c r="EG53" i="73"/>
  <c r="EG52" i="73"/>
  <c r="EG51" i="73"/>
  <c r="EG50" i="73"/>
  <c r="EG49" i="73"/>
  <c r="EG48" i="73"/>
  <c r="EG47" i="73"/>
  <c r="EG46" i="73"/>
  <c r="EG45" i="73"/>
  <c r="EG44" i="73"/>
  <c r="EG43" i="73"/>
  <c r="EG42" i="73"/>
  <c r="EG41" i="73"/>
  <c r="EG40" i="73"/>
  <c r="EG39" i="73"/>
  <c r="EG38" i="73"/>
  <c r="EG37" i="73"/>
  <c r="EG36" i="73"/>
  <c r="EG35" i="73"/>
  <c r="EG34" i="73"/>
  <c r="EG33" i="73"/>
  <c r="EG32" i="73"/>
  <c r="EG31" i="73"/>
  <c r="EG30" i="73"/>
  <c r="EG29" i="73"/>
  <c r="EG28" i="73"/>
  <c r="EG27" i="73"/>
  <c r="EG26" i="73"/>
  <c r="EH26" i="73" s="1"/>
  <c r="EG25" i="73"/>
  <c r="EG24" i="73"/>
  <c r="EG23" i="73"/>
  <c r="EG22" i="73"/>
  <c r="EF22" i="73"/>
  <c r="EF85" i="73"/>
  <c r="EF84" i="73"/>
  <c r="EF83" i="73"/>
  <c r="EF82" i="73"/>
  <c r="EF81" i="73"/>
  <c r="EF80" i="73"/>
  <c r="EF79" i="73"/>
  <c r="EF78" i="73"/>
  <c r="EF77" i="73"/>
  <c r="EF76" i="73"/>
  <c r="EF75" i="73"/>
  <c r="EF74" i="73"/>
  <c r="EF73" i="73"/>
  <c r="EF72" i="73"/>
  <c r="EF71" i="73"/>
  <c r="EF70" i="73"/>
  <c r="EF69" i="73"/>
  <c r="EF68" i="73"/>
  <c r="EF67" i="73"/>
  <c r="EF66" i="73"/>
  <c r="EF65" i="73"/>
  <c r="EF64" i="73"/>
  <c r="EF63" i="73"/>
  <c r="EF62" i="73"/>
  <c r="EF61" i="73"/>
  <c r="EF60" i="73"/>
  <c r="EF59" i="73"/>
  <c r="EF58" i="73"/>
  <c r="EF57" i="73"/>
  <c r="EF56" i="73"/>
  <c r="EF55" i="73"/>
  <c r="EF54" i="73"/>
  <c r="EF53" i="73"/>
  <c r="EF52" i="73"/>
  <c r="EF51" i="73"/>
  <c r="EF50" i="73"/>
  <c r="EF49" i="73"/>
  <c r="EF48" i="73"/>
  <c r="EF47" i="73"/>
  <c r="EF46" i="73"/>
  <c r="EF45" i="73"/>
  <c r="EF44" i="73"/>
  <c r="EF43" i="73"/>
  <c r="EF42" i="73"/>
  <c r="EF41" i="73"/>
  <c r="EF40" i="73"/>
  <c r="EF39" i="73"/>
  <c r="EF38" i="73"/>
  <c r="EF37" i="73"/>
  <c r="EF36" i="73"/>
  <c r="EF35" i="73"/>
  <c r="EF34" i="73"/>
  <c r="EF33" i="73"/>
  <c r="EF32" i="73"/>
  <c r="EF31" i="73"/>
  <c r="EF30" i="73"/>
  <c r="EF29" i="73"/>
  <c r="EF28" i="73"/>
  <c r="EF27" i="73"/>
  <c r="EF26" i="73"/>
  <c r="EF25" i="73"/>
  <c r="EF24" i="73"/>
  <c r="EF23" i="73"/>
  <c r="EA85" i="73"/>
  <c r="EA84" i="73"/>
  <c r="EA83" i="73"/>
  <c r="EB83" i="73" s="1"/>
  <c r="EA82" i="73"/>
  <c r="ED77" i="73" s="1"/>
  <c r="EA81" i="73"/>
  <c r="EA80" i="73"/>
  <c r="EA79" i="73"/>
  <c r="EA78" i="73"/>
  <c r="EA77" i="73"/>
  <c r="EA76" i="73"/>
  <c r="EA75" i="73"/>
  <c r="ED75" i="73" s="1"/>
  <c r="EA74" i="73"/>
  <c r="EA73" i="73"/>
  <c r="EA72" i="73"/>
  <c r="EA71" i="73"/>
  <c r="EB71" i="73" s="1"/>
  <c r="EA70" i="73"/>
  <c r="EB70" i="73" s="1"/>
  <c r="EA69" i="73"/>
  <c r="EA68" i="73"/>
  <c r="EA67" i="73"/>
  <c r="EA66" i="73"/>
  <c r="EA65" i="73"/>
  <c r="EA64" i="73"/>
  <c r="EA63" i="73"/>
  <c r="EB63" i="73" s="1"/>
  <c r="EA62" i="73"/>
  <c r="EA61" i="73"/>
  <c r="EA60" i="73"/>
  <c r="EA59" i="73"/>
  <c r="EB59" i="73" s="1"/>
  <c r="EA58" i="73"/>
  <c r="EA57" i="73"/>
  <c r="EA56" i="73"/>
  <c r="EB56" i="73" s="1"/>
  <c r="EA55" i="73"/>
  <c r="EA54" i="73"/>
  <c r="EA53" i="73"/>
  <c r="EA52" i="73"/>
  <c r="EA51" i="73"/>
  <c r="EB51" i="73" s="1"/>
  <c r="EA50" i="73"/>
  <c r="EA49" i="73"/>
  <c r="EA48" i="73"/>
  <c r="EB48" i="73" s="1"/>
  <c r="EA47" i="73"/>
  <c r="EA46" i="73"/>
  <c r="EA45" i="73"/>
  <c r="EA44" i="73"/>
  <c r="EA43" i="73"/>
  <c r="ED43" i="73" s="1"/>
  <c r="EA42" i="73"/>
  <c r="EA41" i="73"/>
  <c r="EA40" i="73"/>
  <c r="EA39" i="73"/>
  <c r="EB39" i="73" s="1"/>
  <c r="EA38" i="73"/>
  <c r="EA37" i="73"/>
  <c r="EA36" i="73"/>
  <c r="EA35" i="73"/>
  <c r="EB35" i="73" s="1"/>
  <c r="EA34" i="73"/>
  <c r="EA33" i="73"/>
  <c r="EA32" i="73"/>
  <c r="ED32" i="73" s="1"/>
  <c r="EA31" i="73"/>
  <c r="EA30" i="73"/>
  <c r="EB30" i="73" s="1"/>
  <c r="EA29" i="73"/>
  <c r="EA28" i="73"/>
  <c r="EB28" i="73" s="1"/>
  <c r="EA27" i="73"/>
  <c r="EA26" i="73"/>
  <c r="EA25" i="73"/>
  <c r="EA24" i="73"/>
  <c r="EA23" i="73"/>
  <c r="EA22" i="73"/>
  <c r="ED22" i="73" s="1"/>
  <c r="EE22" i="73" s="1"/>
  <c r="DZ85" i="73"/>
  <c r="DZ84" i="73"/>
  <c r="DZ83" i="73"/>
  <c r="DZ82" i="73"/>
  <c r="EB82" i="73" s="1"/>
  <c r="DZ81" i="73"/>
  <c r="DZ80" i="73"/>
  <c r="DZ79" i="73"/>
  <c r="DZ78" i="73"/>
  <c r="EB78" i="73" s="1"/>
  <c r="DZ77" i="73"/>
  <c r="DZ76" i="73"/>
  <c r="DZ75" i="73"/>
  <c r="DZ74" i="73"/>
  <c r="EB74" i="73" s="1"/>
  <c r="DZ73" i="73"/>
  <c r="DZ72" i="73"/>
  <c r="DZ71" i="73"/>
  <c r="DZ70" i="73"/>
  <c r="DZ69" i="73"/>
  <c r="DZ68" i="73"/>
  <c r="DZ67" i="73"/>
  <c r="DZ66" i="73"/>
  <c r="EB66" i="73" s="1"/>
  <c r="DZ65" i="73"/>
  <c r="DZ64" i="73"/>
  <c r="DZ63" i="73"/>
  <c r="DZ62" i="73"/>
  <c r="EB62" i="73" s="1"/>
  <c r="DZ61" i="73"/>
  <c r="DZ60" i="73"/>
  <c r="DZ59" i="73"/>
  <c r="DZ58" i="73"/>
  <c r="EB58" i="73" s="1"/>
  <c r="DZ57" i="73"/>
  <c r="DZ56" i="73"/>
  <c r="DZ55" i="73"/>
  <c r="DZ54" i="73"/>
  <c r="EB54" i="73" s="1"/>
  <c r="DZ53" i="73"/>
  <c r="DZ52" i="73"/>
  <c r="DZ51" i="73"/>
  <c r="DZ50" i="73"/>
  <c r="EB50" i="73" s="1"/>
  <c r="DZ49" i="73"/>
  <c r="DZ48" i="73"/>
  <c r="DZ47" i="73"/>
  <c r="DZ46" i="73"/>
  <c r="DZ45" i="73"/>
  <c r="DZ44" i="73"/>
  <c r="DZ43" i="73"/>
  <c r="DZ42" i="73"/>
  <c r="EB42" i="73" s="1"/>
  <c r="DZ41" i="73"/>
  <c r="DZ40" i="73"/>
  <c r="DZ39" i="73"/>
  <c r="DZ38" i="73"/>
  <c r="DZ37" i="73"/>
  <c r="DZ36" i="73"/>
  <c r="DZ35" i="73"/>
  <c r="DZ34" i="73"/>
  <c r="EB34" i="73" s="1"/>
  <c r="DZ33" i="73"/>
  <c r="DZ32" i="73"/>
  <c r="DZ31" i="73"/>
  <c r="DZ30" i="73"/>
  <c r="DZ29" i="73"/>
  <c r="DZ28" i="73"/>
  <c r="DZ27" i="73"/>
  <c r="DZ26" i="73"/>
  <c r="EC22" i="73" s="1"/>
  <c r="DZ25" i="73"/>
  <c r="DZ24" i="73"/>
  <c r="DZ23" i="73"/>
  <c r="DZ22" i="73"/>
  <c r="DX85" i="73"/>
  <c r="DX84" i="73"/>
  <c r="DX83" i="73"/>
  <c r="DX82" i="73"/>
  <c r="DX81" i="73"/>
  <c r="DX80" i="73"/>
  <c r="DX79" i="73"/>
  <c r="DX78" i="73"/>
  <c r="DX77" i="73"/>
  <c r="DX76" i="73"/>
  <c r="DX75" i="73"/>
  <c r="DX74" i="73"/>
  <c r="DX73" i="73"/>
  <c r="DX72" i="73"/>
  <c r="DX71" i="73"/>
  <c r="DX70" i="73"/>
  <c r="DY70" i="73" s="1"/>
  <c r="DX69" i="73"/>
  <c r="DX68" i="73"/>
  <c r="DX67" i="73"/>
  <c r="DX66" i="73"/>
  <c r="DX65" i="73"/>
  <c r="DX64" i="73"/>
  <c r="DX63" i="73"/>
  <c r="DX62" i="73"/>
  <c r="DX61" i="73"/>
  <c r="DX60" i="73"/>
  <c r="DX59" i="73"/>
  <c r="DX58" i="73"/>
  <c r="DX57" i="73"/>
  <c r="DX56" i="73"/>
  <c r="DX55" i="73"/>
  <c r="DX54" i="73"/>
  <c r="DX53" i="73"/>
  <c r="DX52" i="73"/>
  <c r="DX51" i="73"/>
  <c r="DX50" i="73"/>
  <c r="DX49" i="73"/>
  <c r="DX48" i="73"/>
  <c r="DX47" i="73"/>
  <c r="DX46" i="73"/>
  <c r="DY46" i="73" s="1"/>
  <c r="DX45" i="73"/>
  <c r="DX44" i="73"/>
  <c r="DX43" i="73"/>
  <c r="DX42" i="73"/>
  <c r="DX41" i="73"/>
  <c r="DX40" i="73"/>
  <c r="DX39" i="73"/>
  <c r="DX38" i="73"/>
  <c r="DX37" i="73"/>
  <c r="DX36" i="73"/>
  <c r="DX35" i="73"/>
  <c r="DX34" i="73"/>
  <c r="DX33" i="73"/>
  <c r="DX32" i="73"/>
  <c r="DX31" i="73"/>
  <c r="DX30" i="73"/>
  <c r="DX29" i="73"/>
  <c r="DX28" i="73"/>
  <c r="DX27" i="73"/>
  <c r="DX26" i="73"/>
  <c r="DX25" i="73"/>
  <c r="DX24" i="73"/>
  <c r="DX23" i="73"/>
  <c r="DX22" i="73"/>
  <c r="DW85" i="73"/>
  <c r="DW84" i="73"/>
  <c r="DW83" i="73"/>
  <c r="DW82" i="73"/>
  <c r="DW81" i="73"/>
  <c r="DW80" i="73"/>
  <c r="DW79" i="73"/>
  <c r="DW78" i="73"/>
  <c r="DW77" i="73"/>
  <c r="DW76" i="73"/>
  <c r="DW75" i="73"/>
  <c r="DW74" i="73"/>
  <c r="DW73" i="73"/>
  <c r="DW72" i="73"/>
  <c r="DW71" i="73"/>
  <c r="DY71" i="73" s="1"/>
  <c r="DW70" i="73"/>
  <c r="DW69" i="73"/>
  <c r="DW68" i="73"/>
  <c r="DW67" i="73"/>
  <c r="DW66" i="73"/>
  <c r="DW65" i="73"/>
  <c r="DW64" i="73"/>
  <c r="DW63" i="73"/>
  <c r="DW62" i="73"/>
  <c r="DY62" i="73" s="1"/>
  <c r="DW61" i="73"/>
  <c r="DW60" i="73"/>
  <c r="DW59" i="73"/>
  <c r="DW58" i="73"/>
  <c r="DW57" i="73"/>
  <c r="DW56" i="73"/>
  <c r="DW55" i="73"/>
  <c r="DW54" i="73"/>
  <c r="DW53" i="73"/>
  <c r="DW52" i="73"/>
  <c r="DW51" i="73"/>
  <c r="DW50" i="73"/>
  <c r="DW49" i="73"/>
  <c r="DW48" i="73"/>
  <c r="DW47" i="73"/>
  <c r="DW46" i="73"/>
  <c r="DW45" i="73"/>
  <c r="DW44" i="73"/>
  <c r="DW43" i="73"/>
  <c r="DW42" i="73"/>
  <c r="DW41" i="73"/>
  <c r="DW40" i="73"/>
  <c r="DW39" i="73"/>
  <c r="DW38" i="73"/>
  <c r="DW37" i="73"/>
  <c r="DW36" i="73"/>
  <c r="DW35" i="73"/>
  <c r="DW34" i="73"/>
  <c r="DW33" i="73"/>
  <c r="DW32" i="73"/>
  <c r="DW31" i="73"/>
  <c r="DW30" i="73"/>
  <c r="DW29" i="73"/>
  <c r="DW28" i="73"/>
  <c r="DW27" i="73"/>
  <c r="DW26" i="73"/>
  <c r="DW25" i="73"/>
  <c r="DW24" i="73"/>
  <c r="DW23" i="73"/>
  <c r="DW22" i="73"/>
  <c r="ET85" i="73"/>
  <c r="EQ85" i="73"/>
  <c r="EV84" i="73"/>
  <c r="ET84" i="73"/>
  <c r="EU84" i="73"/>
  <c r="EQ84" i="73"/>
  <c r="ET83" i="73"/>
  <c r="EQ83" i="73"/>
  <c r="ET81" i="73"/>
  <c r="EQ81" i="73"/>
  <c r="ET80" i="73"/>
  <c r="EQ80" i="73"/>
  <c r="ET79" i="73"/>
  <c r="EQ79" i="73"/>
  <c r="EQ77" i="73"/>
  <c r="ET76" i="73"/>
  <c r="EQ76" i="73"/>
  <c r="EV75" i="73"/>
  <c r="ET75" i="73"/>
  <c r="EQ75" i="73"/>
  <c r="EQ74" i="73"/>
  <c r="ET73" i="73"/>
  <c r="EQ73" i="73"/>
  <c r="EU72" i="73"/>
  <c r="EV72" i="73"/>
  <c r="EW72" i="73" s="1"/>
  <c r="EQ72" i="73"/>
  <c r="EQ71" i="73"/>
  <c r="ET69" i="73"/>
  <c r="EQ69" i="73"/>
  <c r="ET68" i="73"/>
  <c r="EQ68" i="73"/>
  <c r="EQ67" i="73"/>
  <c r="ET65" i="73"/>
  <c r="EQ65" i="73"/>
  <c r="ET64" i="73"/>
  <c r="EQ64" i="73"/>
  <c r="ET63" i="73"/>
  <c r="EQ63" i="73"/>
  <c r="ET61" i="73"/>
  <c r="EQ61" i="73"/>
  <c r="ET60" i="73"/>
  <c r="EQ60" i="73"/>
  <c r="EU59" i="73"/>
  <c r="ET59" i="73"/>
  <c r="EV59" i="73"/>
  <c r="EQ59" i="73"/>
  <c r="ET57" i="73"/>
  <c r="EQ57" i="73"/>
  <c r="ET56" i="73"/>
  <c r="EQ56" i="73"/>
  <c r="ET55" i="73"/>
  <c r="EQ55" i="73"/>
  <c r="ET53" i="73"/>
  <c r="EQ53" i="73"/>
  <c r="ET52" i="73"/>
  <c r="EQ52" i="73"/>
  <c r="ET51" i="73"/>
  <c r="EQ51" i="73"/>
  <c r="ET49" i="73"/>
  <c r="EQ49" i="73"/>
  <c r="ET48" i="73"/>
  <c r="EQ48" i="73"/>
  <c r="EV47" i="73"/>
  <c r="EU47" i="73"/>
  <c r="EQ47" i="73"/>
  <c r="ET45" i="73"/>
  <c r="EQ45" i="73"/>
  <c r="ET44" i="73"/>
  <c r="EQ44" i="73"/>
  <c r="EV43" i="73"/>
  <c r="EQ43" i="73"/>
  <c r="ET41" i="73"/>
  <c r="EQ41" i="73"/>
  <c r="ET40" i="73"/>
  <c r="EQ40" i="73"/>
  <c r="EQ39" i="73"/>
  <c r="EV38" i="73"/>
  <c r="ET37" i="73"/>
  <c r="EQ37" i="73"/>
  <c r="ET36" i="73"/>
  <c r="EQ36" i="73"/>
  <c r="EQ35" i="73"/>
  <c r="ET33" i="73"/>
  <c r="EQ33" i="73"/>
  <c r="ET32" i="73"/>
  <c r="EV32" i="73"/>
  <c r="EU32" i="73"/>
  <c r="EQ32" i="73"/>
  <c r="EQ31" i="73"/>
  <c r="ET29" i="73"/>
  <c r="EQ29" i="73"/>
  <c r="ET28" i="73"/>
  <c r="EQ28" i="73"/>
  <c r="EQ27" i="73"/>
  <c r="ET25" i="73"/>
  <c r="EQ25" i="73"/>
  <c r="ET24" i="73"/>
  <c r="EQ24" i="73"/>
  <c r="EQ23" i="73"/>
  <c r="EQ22" i="73"/>
  <c r="EK85" i="73"/>
  <c r="EH85" i="73"/>
  <c r="EM84" i="73"/>
  <c r="EK84" i="73"/>
  <c r="EL84" i="73"/>
  <c r="EH84" i="73"/>
  <c r="EK83" i="73"/>
  <c r="EH83" i="73"/>
  <c r="EL77" i="73"/>
  <c r="EK81" i="73"/>
  <c r="EH81" i="73"/>
  <c r="EK80" i="73"/>
  <c r="EH80" i="73"/>
  <c r="EK79" i="73"/>
  <c r="EH79" i="73"/>
  <c r="EH77" i="73"/>
  <c r="EK76" i="73"/>
  <c r="EH76" i="73"/>
  <c r="EL75" i="73"/>
  <c r="EH75" i="73"/>
  <c r="EK73" i="73"/>
  <c r="EH73" i="73"/>
  <c r="EL72" i="73"/>
  <c r="EM72" i="73"/>
  <c r="EN72" i="73" s="1"/>
  <c r="EH72" i="73"/>
  <c r="EK71" i="73"/>
  <c r="EH71" i="73"/>
  <c r="EK69" i="73"/>
  <c r="EH69" i="73"/>
  <c r="EK68" i="73"/>
  <c r="EH68" i="73"/>
  <c r="EH67" i="73"/>
  <c r="EK65" i="73"/>
  <c r="EH65" i="73"/>
  <c r="EK64" i="73"/>
  <c r="EH64" i="73"/>
  <c r="EK63" i="73"/>
  <c r="EH63" i="73"/>
  <c r="EK61" i="73"/>
  <c r="EH61" i="73"/>
  <c r="EK60" i="73"/>
  <c r="EH60" i="73"/>
  <c r="EL59" i="73"/>
  <c r="EK59" i="73"/>
  <c r="EM59" i="73"/>
  <c r="EH59" i="73"/>
  <c r="EK57" i="73"/>
  <c r="EH57" i="73"/>
  <c r="EK56" i="73"/>
  <c r="EH56" i="73"/>
  <c r="EK55" i="73"/>
  <c r="EH55" i="73"/>
  <c r="EH54" i="73"/>
  <c r="EK53" i="73"/>
  <c r="EH53" i="73"/>
  <c r="EK52" i="73"/>
  <c r="EL47" i="73"/>
  <c r="EH52" i="73"/>
  <c r="EK51" i="73"/>
  <c r="EH51" i="73"/>
  <c r="EK49" i="73"/>
  <c r="EH49" i="73"/>
  <c r="EK48" i="73"/>
  <c r="EH48" i="73"/>
  <c r="EH47" i="73"/>
  <c r="EK46" i="73"/>
  <c r="EK45" i="73"/>
  <c r="EH45" i="73"/>
  <c r="EK44" i="73"/>
  <c r="EH44" i="73"/>
  <c r="EL43" i="73"/>
  <c r="EH43" i="73"/>
  <c r="EK41" i="73"/>
  <c r="EH41" i="73"/>
  <c r="EK40" i="73"/>
  <c r="EH40" i="73"/>
  <c r="EH39" i="73"/>
  <c r="EL38" i="73"/>
  <c r="EM38" i="73"/>
  <c r="EK37" i="73"/>
  <c r="EH37" i="73"/>
  <c r="EK36" i="73"/>
  <c r="EH36" i="73"/>
  <c r="EH35" i="73"/>
  <c r="EK33" i="73"/>
  <c r="EH33" i="73"/>
  <c r="EL32" i="73"/>
  <c r="EK32" i="73"/>
  <c r="EH32" i="73"/>
  <c r="EH31" i="73"/>
  <c r="EK29" i="73"/>
  <c r="EH29" i="73"/>
  <c r="EK28" i="73"/>
  <c r="EH28" i="73"/>
  <c r="EK27" i="73"/>
  <c r="EH27" i="73"/>
  <c r="EK25" i="73"/>
  <c r="EH25" i="73"/>
  <c r="EK24" i="73"/>
  <c r="EH24" i="73"/>
  <c r="EL22" i="73"/>
  <c r="EH23" i="73"/>
  <c r="EM22" i="73"/>
  <c r="EN22" i="73" s="1"/>
  <c r="EH22" i="73"/>
  <c r="EB85" i="73"/>
  <c r="DY85" i="73"/>
  <c r="ED84" i="73"/>
  <c r="EB84" i="73"/>
  <c r="EC84" i="73"/>
  <c r="DY84" i="73"/>
  <c r="DY83" i="73"/>
  <c r="EB81" i="73"/>
  <c r="DY81" i="73"/>
  <c r="EB80" i="73"/>
  <c r="DY80" i="73"/>
  <c r="EB79" i="73"/>
  <c r="DY79" i="73"/>
  <c r="DY77" i="73"/>
  <c r="EB76" i="73"/>
  <c r="DY76" i="73"/>
  <c r="EB75" i="73"/>
  <c r="EC75" i="73"/>
  <c r="EB73" i="73"/>
  <c r="DY73" i="73"/>
  <c r="EC72" i="73"/>
  <c r="ED72" i="73"/>
  <c r="DY72" i="73"/>
  <c r="EB69" i="73"/>
  <c r="DY69" i="73"/>
  <c r="EB68" i="73"/>
  <c r="DY68" i="73"/>
  <c r="EB67" i="73"/>
  <c r="DY67" i="73"/>
  <c r="EB65" i="73"/>
  <c r="DY65" i="73"/>
  <c r="EB64" i="73"/>
  <c r="DY64" i="73"/>
  <c r="DY63" i="73"/>
  <c r="EB61" i="73"/>
  <c r="DY61" i="73"/>
  <c r="EB60" i="73"/>
  <c r="DY60" i="73"/>
  <c r="EC59" i="73"/>
  <c r="EB57" i="73"/>
  <c r="DY57" i="73"/>
  <c r="DY56" i="73"/>
  <c r="EB55" i="73"/>
  <c r="DY55" i="73"/>
  <c r="EB53" i="73"/>
  <c r="DY53" i="73"/>
  <c r="EB52" i="73"/>
  <c r="EC47" i="73"/>
  <c r="DY52" i="73"/>
  <c r="EB49" i="73"/>
  <c r="DY49" i="73"/>
  <c r="DY48" i="73"/>
  <c r="ED47" i="73"/>
  <c r="EE47" i="73" s="1"/>
  <c r="EB46" i="73"/>
  <c r="EB45" i="73"/>
  <c r="DY45" i="73"/>
  <c r="EB44" i="73"/>
  <c r="DY44" i="73"/>
  <c r="EC43" i="73"/>
  <c r="DY43" i="73"/>
  <c r="EB41" i="73"/>
  <c r="DY41" i="73"/>
  <c r="EB40" i="73"/>
  <c r="DY40" i="73"/>
  <c r="DY39" i="73"/>
  <c r="EC38" i="73"/>
  <c r="ED38" i="73"/>
  <c r="EB37" i="73"/>
  <c r="DY37" i="73"/>
  <c r="EB36" i="73"/>
  <c r="DY36" i="73"/>
  <c r="EB33" i="73"/>
  <c r="DY33" i="73"/>
  <c r="EB32" i="73"/>
  <c r="EC32" i="73"/>
  <c r="DY32" i="73"/>
  <c r="EB31" i="73"/>
  <c r="DY31" i="73"/>
  <c r="EB29" i="73"/>
  <c r="DY29" i="73"/>
  <c r="DY28" i="73"/>
  <c r="EB27" i="73"/>
  <c r="EB25" i="73"/>
  <c r="DY25" i="73"/>
  <c r="EB24" i="73"/>
  <c r="DY24" i="73"/>
  <c r="EB23" i="73"/>
  <c r="DY22" i="73"/>
  <c r="DV84" i="73"/>
  <c r="DV75" i="73"/>
  <c r="DV72" i="73"/>
  <c r="DV59" i="73"/>
  <c r="DV47" i="73"/>
  <c r="DV43" i="73"/>
  <c r="DV32" i="73"/>
  <c r="DV22" i="73"/>
  <c r="DS85" i="73"/>
  <c r="DS84" i="73"/>
  <c r="DS83" i="73"/>
  <c r="DS82" i="73"/>
  <c r="DS81" i="73"/>
  <c r="DS80" i="73"/>
  <c r="DS79" i="73"/>
  <c r="DS78" i="73"/>
  <c r="DS77" i="73"/>
  <c r="DS76" i="73"/>
  <c r="DS75" i="73"/>
  <c r="DS74" i="73"/>
  <c r="DS73" i="73"/>
  <c r="DS72" i="73"/>
  <c r="DS71" i="73"/>
  <c r="DS70" i="73"/>
  <c r="DS69" i="73"/>
  <c r="DS68" i="73"/>
  <c r="DS67" i="73"/>
  <c r="DS66" i="73"/>
  <c r="DS65" i="73"/>
  <c r="DS64" i="73"/>
  <c r="DS63" i="73"/>
  <c r="DS62" i="73"/>
  <c r="DS61" i="73"/>
  <c r="DS60" i="73"/>
  <c r="DS59" i="73"/>
  <c r="DS58" i="73"/>
  <c r="DS57" i="73"/>
  <c r="DS56" i="73"/>
  <c r="DS55" i="73"/>
  <c r="DS54" i="73"/>
  <c r="DS53" i="73"/>
  <c r="DS52" i="73"/>
  <c r="DS51" i="73"/>
  <c r="DS50" i="73"/>
  <c r="DS49" i="73"/>
  <c r="DS48" i="73"/>
  <c r="DS47" i="73"/>
  <c r="DS46" i="73"/>
  <c r="DS45" i="73"/>
  <c r="DS44" i="73"/>
  <c r="DS43" i="73"/>
  <c r="DS42" i="73"/>
  <c r="DS41" i="73"/>
  <c r="DS40" i="73"/>
  <c r="DS39" i="73"/>
  <c r="DS38" i="73"/>
  <c r="DS37" i="73"/>
  <c r="DS36" i="73"/>
  <c r="DS35" i="73"/>
  <c r="DS34" i="73"/>
  <c r="DS33" i="73"/>
  <c r="DS32" i="73"/>
  <c r="DS31" i="73"/>
  <c r="DS30" i="73"/>
  <c r="DS29" i="73"/>
  <c r="DS28" i="73"/>
  <c r="DS27" i="73"/>
  <c r="DS26" i="73"/>
  <c r="DS25" i="73"/>
  <c r="DS24" i="73"/>
  <c r="DS23" i="73"/>
  <c r="DS22" i="73"/>
  <c r="DP85" i="73"/>
  <c r="DP84" i="73"/>
  <c r="DP83" i="73"/>
  <c r="DP82" i="73"/>
  <c r="DP81" i="73"/>
  <c r="DP80" i="73"/>
  <c r="DP79" i="73"/>
  <c r="DP78" i="73"/>
  <c r="DP77" i="73"/>
  <c r="DP76" i="73"/>
  <c r="DP75" i="73"/>
  <c r="DP74" i="73"/>
  <c r="DP73" i="73"/>
  <c r="DP72" i="73"/>
  <c r="DP71" i="73"/>
  <c r="DP70" i="73"/>
  <c r="DP69" i="73"/>
  <c r="DP68" i="73"/>
  <c r="DP67" i="73"/>
  <c r="DP66" i="73"/>
  <c r="DP65" i="73"/>
  <c r="DP64" i="73"/>
  <c r="DP63" i="73"/>
  <c r="DP62" i="73"/>
  <c r="DP61" i="73"/>
  <c r="DP60" i="73"/>
  <c r="DP59" i="73"/>
  <c r="DP58" i="73"/>
  <c r="DP57" i="73"/>
  <c r="DP56" i="73"/>
  <c r="DP55" i="73"/>
  <c r="DP54" i="73"/>
  <c r="DP53" i="73"/>
  <c r="DP52" i="73"/>
  <c r="DP51" i="73"/>
  <c r="DP50" i="73"/>
  <c r="DP49" i="73"/>
  <c r="DP48" i="73"/>
  <c r="DP47" i="73"/>
  <c r="DP46" i="73"/>
  <c r="DP45" i="73"/>
  <c r="DP44" i="73"/>
  <c r="DP43" i="73"/>
  <c r="DP42" i="73"/>
  <c r="DP41" i="73"/>
  <c r="DP40" i="73"/>
  <c r="DP39" i="73"/>
  <c r="DP38" i="73"/>
  <c r="DP37" i="73"/>
  <c r="DP36" i="73"/>
  <c r="DP35" i="73"/>
  <c r="DP34" i="73"/>
  <c r="DP33" i="73"/>
  <c r="DP32" i="73"/>
  <c r="DP31" i="73"/>
  <c r="DP30" i="73"/>
  <c r="DP29" i="73"/>
  <c r="DP28" i="73"/>
  <c r="DP27" i="73"/>
  <c r="DP26" i="73"/>
  <c r="DP25" i="73"/>
  <c r="DP24" i="73"/>
  <c r="DP23" i="73"/>
  <c r="DP22" i="73"/>
  <c r="DU84" i="73"/>
  <c r="DU77" i="73"/>
  <c r="DU75" i="73"/>
  <c r="DU72" i="73"/>
  <c r="DU59" i="73"/>
  <c r="DU47" i="73"/>
  <c r="DU43" i="73"/>
  <c r="DU38" i="73"/>
  <c r="DU32" i="73"/>
  <c r="DU22" i="73"/>
  <c r="DT84" i="73"/>
  <c r="DJ84" i="73"/>
  <c r="DI84" i="73"/>
  <c r="DJ77" i="73"/>
  <c r="DI77" i="73"/>
  <c r="DJ75" i="73"/>
  <c r="DI75" i="73"/>
  <c r="DJ72" i="73"/>
  <c r="DI72" i="73"/>
  <c r="DJ59" i="73"/>
  <c r="DI59" i="73"/>
  <c r="DJ47" i="73"/>
  <c r="DI47" i="73"/>
  <c r="DJ43" i="73"/>
  <c r="DI43" i="73"/>
  <c r="DJ38" i="73"/>
  <c r="DI38" i="73"/>
  <c r="DJ32" i="73"/>
  <c r="DI32" i="73"/>
  <c r="DJ22" i="73"/>
  <c r="DI22" i="73"/>
  <c r="DB84" i="73"/>
  <c r="DA84" i="73"/>
  <c r="DB77" i="73"/>
  <c r="DA77" i="73"/>
  <c r="DB75" i="73"/>
  <c r="DA75" i="73"/>
  <c r="DB72" i="73"/>
  <c r="DA72" i="73"/>
  <c r="DB59" i="73"/>
  <c r="DA59" i="73"/>
  <c r="DB47" i="73"/>
  <c r="DA47" i="73"/>
  <c r="DB43" i="73"/>
  <c r="DA43" i="73"/>
  <c r="DB38" i="73"/>
  <c r="DA38" i="73"/>
  <c r="DB32" i="73"/>
  <c r="DA32" i="73"/>
  <c r="DB22" i="73"/>
  <c r="DA22" i="73"/>
  <c r="CT84" i="73"/>
  <c r="CS84" i="73"/>
  <c r="CT77" i="73"/>
  <c r="CS77" i="73"/>
  <c r="CT75" i="73"/>
  <c r="CS75" i="73"/>
  <c r="CT72" i="73"/>
  <c r="CS72" i="73"/>
  <c r="CT59" i="73"/>
  <c r="CS59" i="73"/>
  <c r="CT47" i="73"/>
  <c r="CS47" i="73"/>
  <c r="CT43" i="73"/>
  <c r="CS43" i="73"/>
  <c r="CT38" i="73"/>
  <c r="CS38" i="73"/>
  <c r="CT32" i="73"/>
  <c r="CS32" i="73"/>
  <c r="CT22" i="73"/>
  <c r="CS22" i="73"/>
  <c r="CL84" i="73"/>
  <c r="CK84" i="73"/>
  <c r="CL77" i="73"/>
  <c r="CK77" i="73"/>
  <c r="CL75" i="73"/>
  <c r="CK75" i="73"/>
  <c r="CL72" i="73"/>
  <c r="CK72" i="73"/>
  <c r="CL59" i="73"/>
  <c r="CK59" i="73"/>
  <c r="CL47" i="73"/>
  <c r="CK47" i="73"/>
  <c r="CL43" i="73"/>
  <c r="CK43" i="73"/>
  <c r="CL38" i="73"/>
  <c r="CK38" i="73"/>
  <c r="CL32" i="73"/>
  <c r="CK32" i="73"/>
  <c r="CL22" i="73"/>
  <c r="CK22" i="73"/>
  <c r="CD84" i="73"/>
  <c r="CC84" i="73"/>
  <c r="CD77" i="73"/>
  <c r="CC77" i="73"/>
  <c r="CD75" i="73"/>
  <c r="CC75" i="73"/>
  <c r="CD72" i="73"/>
  <c r="CC72" i="73"/>
  <c r="CD59" i="73"/>
  <c r="CC59" i="73"/>
  <c r="CD47" i="73"/>
  <c r="CC47" i="73"/>
  <c r="CD43" i="73"/>
  <c r="CC43" i="73"/>
  <c r="CD38" i="73"/>
  <c r="CC38" i="73"/>
  <c r="CD32" i="73"/>
  <c r="CC32" i="73"/>
  <c r="CD22" i="73"/>
  <c r="CC22" i="73"/>
  <c r="BV84" i="73"/>
  <c r="BU84" i="73"/>
  <c r="BV77" i="73"/>
  <c r="BU77" i="73"/>
  <c r="BV75" i="73"/>
  <c r="BU75" i="73"/>
  <c r="BV72" i="73"/>
  <c r="BU72" i="73"/>
  <c r="BV59" i="73"/>
  <c r="BU59" i="73"/>
  <c r="BV47" i="73"/>
  <c r="BU47" i="73"/>
  <c r="BV43" i="73"/>
  <c r="BU43" i="73"/>
  <c r="BV38" i="73"/>
  <c r="BU38" i="73"/>
  <c r="BV32" i="73"/>
  <c r="BU32" i="73"/>
  <c r="BV22" i="73"/>
  <c r="BU22" i="73"/>
  <c r="BL85" i="73"/>
  <c r="BK85" i="73"/>
  <c r="BM84" i="73"/>
  <c r="BL84" i="73"/>
  <c r="BN84" i="73" s="1"/>
  <c r="BK84" i="73"/>
  <c r="BL83" i="73"/>
  <c r="BK83" i="73"/>
  <c r="BL82" i="73"/>
  <c r="BK82" i="73"/>
  <c r="BM77" i="73"/>
  <c r="BL77" i="73"/>
  <c r="BN77" i="73" s="1"/>
  <c r="BK77" i="73"/>
  <c r="BL76" i="73"/>
  <c r="BK76" i="73"/>
  <c r="BN75" i="73"/>
  <c r="BL75" i="73"/>
  <c r="BK75" i="73"/>
  <c r="BM75" i="73" s="1"/>
  <c r="BN72" i="73"/>
  <c r="BL72" i="73"/>
  <c r="BK72" i="73"/>
  <c r="BM72" i="73" s="1"/>
  <c r="BL71" i="73"/>
  <c r="BK71" i="73"/>
  <c r="BL69" i="73"/>
  <c r="BK69" i="73"/>
  <c r="BL65" i="73"/>
  <c r="BK65" i="73"/>
  <c r="BL61" i="73"/>
  <c r="BK61" i="73"/>
  <c r="BL59" i="73"/>
  <c r="BN59" i="73" s="1"/>
  <c r="BK59" i="73"/>
  <c r="BM59" i="73" s="1"/>
  <c r="BL56" i="73"/>
  <c r="BK56" i="73"/>
  <c r="BL55" i="73"/>
  <c r="BK55" i="73"/>
  <c r="BL52" i="73"/>
  <c r="BK52" i="73"/>
  <c r="BM47" i="73"/>
  <c r="BL47" i="73"/>
  <c r="BN47" i="73" s="1"/>
  <c r="BK47" i="73"/>
  <c r="BL45" i="73"/>
  <c r="BK45" i="73"/>
  <c r="BN43" i="73"/>
  <c r="BL43" i="73"/>
  <c r="BK43" i="73"/>
  <c r="BM43" i="73" s="1"/>
  <c r="BN38" i="73"/>
  <c r="BL38" i="73"/>
  <c r="BK38" i="73"/>
  <c r="BM38" i="73" s="1"/>
  <c r="BL37" i="73"/>
  <c r="BK37" i="73"/>
  <c r="BL35" i="73"/>
  <c r="BK35" i="73"/>
  <c r="BL32" i="73"/>
  <c r="BN32" i="73" s="1"/>
  <c r="BK32" i="73"/>
  <c r="BM32" i="73" s="1"/>
  <c r="BL30" i="73"/>
  <c r="BK30" i="73"/>
  <c r="BL27" i="73"/>
  <c r="BK27" i="73"/>
  <c r="BL26" i="73"/>
  <c r="BK26" i="73"/>
  <c r="BL24" i="73"/>
  <c r="BK24" i="73"/>
  <c r="BL23" i="73"/>
  <c r="BK23" i="73"/>
  <c r="BN22" i="73"/>
  <c r="BM22" i="73"/>
  <c r="BL22" i="73"/>
  <c r="BK22" i="73"/>
  <c r="BD85" i="73"/>
  <c r="BC85" i="73"/>
  <c r="BE84" i="73"/>
  <c r="BD84" i="73"/>
  <c r="BF84" i="73" s="1"/>
  <c r="BC84" i="73"/>
  <c r="BD83" i="73"/>
  <c r="BC83" i="73"/>
  <c r="BD82" i="73"/>
  <c r="BC82" i="73"/>
  <c r="BE77" i="73"/>
  <c r="BD77" i="73"/>
  <c r="BF77" i="73" s="1"/>
  <c r="BC77" i="73"/>
  <c r="BD76" i="73"/>
  <c r="BC76" i="73"/>
  <c r="BF75" i="73"/>
  <c r="BD75" i="73"/>
  <c r="BC75" i="73"/>
  <c r="BE75" i="73" s="1"/>
  <c r="BF72" i="73"/>
  <c r="BD72" i="73"/>
  <c r="BC72" i="73"/>
  <c r="BE72" i="73" s="1"/>
  <c r="BD71" i="73"/>
  <c r="BC71" i="73"/>
  <c r="BD69" i="73"/>
  <c r="BC69" i="73"/>
  <c r="BD65" i="73"/>
  <c r="BC65" i="73"/>
  <c r="BD61" i="73"/>
  <c r="BC61" i="73"/>
  <c r="BF59" i="73"/>
  <c r="BD59" i="73"/>
  <c r="BC59" i="73"/>
  <c r="BE59" i="73" s="1"/>
  <c r="BD56" i="73"/>
  <c r="BC56" i="73"/>
  <c r="BD55" i="73"/>
  <c r="BC55" i="73"/>
  <c r="BD52" i="73"/>
  <c r="BC52" i="73"/>
  <c r="BE47" i="73"/>
  <c r="BD47" i="73"/>
  <c r="BF47" i="73" s="1"/>
  <c r="BC47" i="73"/>
  <c r="BD45" i="73"/>
  <c r="BC45" i="73"/>
  <c r="BF43" i="73"/>
  <c r="BD43" i="73"/>
  <c r="BC43" i="73"/>
  <c r="BE43" i="73" s="1"/>
  <c r="BF38" i="73"/>
  <c r="BD38" i="73"/>
  <c r="BC38" i="73"/>
  <c r="BE38" i="73" s="1"/>
  <c r="BD37" i="73"/>
  <c r="BC37" i="73"/>
  <c r="BD35" i="73"/>
  <c r="BC35" i="73"/>
  <c r="BF32" i="73"/>
  <c r="BD32" i="73"/>
  <c r="BC32" i="73"/>
  <c r="BE32" i="73" s="1"/>
  <c r="BD30" i="73"/>
  <c r="BC30" i="73"/>
  <c r="BD27" i="73"/>
  <c r="BC27" i="73"/>
  <c r="BD26" i="73"/>
  <c r="BC26" i="73"/>
  <c r="BD24" i="73"/>
  <c r="BC24" i="73"/>
  <c r="BD23" i="73"/>
  <c r="BC23" i="73"/>
  <c r="BE22" i="73"/>
  <c r="BD22" i="73"/>
  <c r="BF22" i="73" s="1"/>
  <c r="BC22" i="73"/>
  <c r="AV85" i="73"/>
  <c r="AU85" i="73"/>
  <c r="AW84" i="73"/>
  <c r="AV84" i="73"/>
  <c r="AX84" i="73" s="1"/>
  <c r="AU84" i="73"/>
  <c r="AV83" i="73"/>
  <c r="AU83" i="73"/>
  <c r="AV82" i="73"/>
  <c r="AU82" i="73"/>
  <c r="AW77" i="73"/>
  <c r="AV77" i="73"/>
  <c r="AX77" i="73" s="1"/>
  <c r="AU77" i="73"/>
  <c r="AV76" i="73"/>
  <c r="AU76" i="73"/>
  <c r="AX75" i="73"/>
  <c r="AV75" i="73"/>
  <c r="AU75" i="73"/>
  <c r="AW75" i="73" s="1"/>
  <c r="AX72" i="73"/>
  <c r="AV72" i="73"/>
  <c r="AU72" i="73"/>
  <c r="AW72" i="73" s="1"/>
  <c r="AV71" i="73"/>
  <c r="AU71" i="73"/>
  <c r="AV69" i="73"/>
  <c r="AU69" i="73"/>
  <c r="AV65" i="73"/>
  <c r="AU65" i="73"/>
  <c r="AV61" i="73"/>
  <c r="AU61" i="73"/>
  <c r="AX59" i="73"/>
  <c r="AV59" i="73"/>
  <c r="AU59" i="73"/>
  <c r="AW59" i="73" s="1"/>
  <c r="AV56" i="73"/>
  <c r="AU56" i="73"/>
  <c r="AV55" i="73"/>
  <c r="AU55" i="73"/>
  <c r="AV52" i="73"/>
  <c r="AU52" i="73"/>
  <c r="AW47" i="73"/>
  <c r="AV47" i="73"/>
  <c r="AX47" i="73" s="1"/>
  <c r="AU47" i="73"/>
  <c r="AV45" i="73"/>
  <c r="AU45" i="73"/>
  <c r="AX43" i="73"/>
  <c r="AV43" i="73"/>
  <c r="AU43" i="73"/>
  <c r="AW43" i="73" s="1"/>
  <c r="AX38" i="73"/>
  <c r="AV38" i="73"/>
  <c r="AU38" i="73"/>
  <c r="AW38" i="73" s="1"/>
  <c r="AV37" i="73"/>
  <c r="AU37" i="73"/>
  <c r="AV35" i="73"/>
  <c r="AU35" i="73"/>
  <c r="AX32" i="73"/>
  <c r="AV32" i="73"/>
  <c r="AU32" i="73"/>
  <c r="AW32" i="73" s="1"/>
  <c r="AV30" i="73"/>
  <c r="AU30" i="73"/>
  <c r="AV27" i="73"/>
  <c r="AU27" i="73"/>
  <c r="AV26" i="73"/>
  <c r="AU26" i="73"/>
  <c r="AV24" i="73"/>
  <c r="AU24" i="73"/>
  <c r="AV23" i="73"/>
  <c r="AU23" i="73"/>
  <c r="AW22" i="73"/>
  <c r="AV22" i="73"/>
  <c r="AX22" i="73" s="1"/>
  <c r="AU22" i="73"/>
  <c r="AN85" i="73"/>
  <c r="AM85" i="73"/>
  <c r="AO84" i="73"/>
  <c r="AN84" i="73"/>
  <c r="AP84" i="73" s="1"/>
  <c r="AM84" i="73"/>
  <c r="AN83" i="73"/>
  <c r="AM83" i="73"/>
  <c r="AN82" i="73"/>
  <c r="AM82" i="73"/>
  <c r="AO77" i="73"/>
  <c r="AN77" i="73"/>
  <c r="AP77" i="73" s="1"/>
  <c r="AM77" i="73"/>
  <c r="AN76" i="73"/>
  <c r="AM76" i="73"/>
  <c r="DQ76" i="73" s="1"/>
  <c r="AP75" i="73"/>
  <c r="AN75" i="73"/>
  <c r="AM75" i="73"/>
  <c r="AO75" i="73" s="1"/>
  <c r="AP72" i="73"/>
  <c r="AN72" i="73"/>
  <c r="AM72" i="73"/>
  <c r="AO72" i="73" s="1"/>
  <c r="AN71" i="73"/>
  <c r="AM71" i="73"/>
  <c r="AN69" i="73"/>
  <c r="AM69" i="73"/>
  <c r="DQ69" i="73" s="1"/>
  <c r="AN65" i="73"/>
  <c r="AM65" i="73"/>
  <c r="AN61" i="73"/>
  <c r="AM61" i="73"/>
  <c r="AP59" i="73"/>
  <c r="AN59" i="73"/>
  <c r="AM59" i="73"/>
  <c r="AO59" i="73" s="1"/>
  <c r="AN56" i="73"/>
  <c r="AM56" i="73"/>
  <c r="AN55" i="73"/>
  <c r="AM55" i="73"/>
  <c r="AN52" i="73"/>
  <c r="AM52" i="73"/>
  <c r="AO47" i="73"/>
  <c r="AN47" i="73"/>
  <c r="AP47" i="73" s="1"/>
  <c r="AM47" i="73"/>
  <c r="AN45" i="73"/>
  <c r="AM45" i="73"/>
  <c r="DQ45" i="73" s="1"/>
  <c r="AP43" i="73"/>
  <c r="AN43" i="73"/>
  <c r="AM43" i="73"/>
  <c r="AO43" i="73" s="1"/>
  <c r="AP38" i="73"/>
  <c r="AN38" i="73"/>
  <c r="AM38" i="73"/>
  <c r="AO38" i="73" s="1"/>
  <c r="AN37" i="73"/>
  <c r="AM37" i="73"/>
  <c r="AN35" i="73"/>
  <c r="AM35" i="73"/>
  <c r="AP32" i="73"/>
  <c r="AN32" i="73"/>
  <c r="AM32" i="73"/>
  <c r="AO32" i="73" s="1"/>
  <c r="AN30" i="73"/>
  <c r="AM30" i="73"/>
  <c r="AN27" i="73"/>
  <c r="AM27" i="73"/>
  <c r="AN26" i="73"/>
  <c r="AM26" i="73"/>
  <c r="AN24" i="73"/>
  <c r="AM24" i="73"/>
  <c r="AN23" i="73"/>
  <c r="AM23" i="73"/>
  <c r="AO22" i="73"/>
  <c r="AN22" i="73"/>
  <c r="AP22" i="73" s="1"/>
  <c r="AM22" i="73"/>
  <c r="AF85" i="73"/>
  <c r="AE85" i="73"/>
  <c r="AH84" i="73"/>
  <c r="AG84" i="73"/>
  <c r="AF84" i="73"/>
  <c r="AE84" i="73"/>
  <c r="AF83" i="73"/>
  <c r="AH77" i="73" s="1"/>
  <c r="AE83" i="73"/>
  <c r="AF82" i="73"/>
  <c r="AE82" i="73"/>
  <c r="AF77" i="73"/>
  <c r="AE77" i="73"/>
  <c r="AF76" i="73"/>
  <c r="AE76" i="73"/>
  <c r="AF75" i="73"/>
  <c r="AH75" i="73" s="1"/>
  <c r="AE75" i="73"/>
  <c r="AF72" i="73"/>
  <c r="AH72" i="73" s="1"/>
  <c r="AE72" i="73"/>
  <c r="AG72" i="73" s="1"/>
  <c r="AF71" i="73"/>
  <c r="AE71" i="73"/>
  <c r="AF69" i="73"/>
  <c r="AE69" i="73"/>
  <c r="AF65" i="73"/>
  <c r="AE65" i="73"/>
  <c r="AF61" i="73"/>
  <c r="DR61" i="73" s="1"/>
  <c r="AE61" i="73"/>
  <c r="DQ61" i="73" s="1"/>
  <c r="AF59" i="73"/>
  <c r="AH59" i="73" s="1"/>
  <c r="AE59" i="73"/>
  <c r="AF56" i="73"/>
  <c r="AE56" i="73"/>
  <c r="AF55" i="73"/>
  <c r="AE55" i="73"/>
  <c r="AF52" i="73"/>
  <c r="AE52" i="73"/>
  <c r="AH47" i="73"/>
  <c r="AG47" i="73"/>
  <c r="AF47" i="73"/>
  <c r="AE47" i="73"/>
  <c r="AF45" i="73"/>
  <c r="AE45" i="73"/>
  <c r="AF43" i="73"/>
  <c r="AH43" i="73" s="1"/>
  <c r="AE43" i="73"/>
  <c r="DQ43" i="73" s="1"/>
  <c r="AF38" i="73"/>
  <c r="AH38" i="73" s="1"/>
  <c r="AE38" i="73"/>
  <c r="AG38" i="73" s="1"/>
  <c r="AF37" i="73"/>
  <c r="AE37" i="73"/>
  <c r="AF35" i="73"/>
  <c r="AE35" i="73"/>
  <c r="AF32" i="73"/>
  <c r="AH32" i="73" s="1"/>
  <c r="AE32" i="73"/>
  <c r="AG32" i="73" s="1"/>
  <c r="AF30" i="73"/>
  <c r="AE30" i="73"/>
  <c r="AF27" i="73"/>
  <c r="DR27" i="73" s="1"/>
  <c r="AE27" i="73"/>
  <c r="DQ27" i="73" s="1"/>
  <c r="AF26" i="73"/>
  <c r="AE26" i="73"/>
  <c r="AF24" i="73"/>
  <c r="AE24" i="73"/>
  <c r="DQ24" i="73" s="1"/>
  <c r="AF23" i="73"/>
  <c r="AE23" i="73"/>
  <c r="AH22" i="73"/>
  <c r="AG22" i="73"/>
  <c r="AF22" i="73"/>
  <c r="AE22" i="73"/>
  <c r="Z84" i="73"/>
  <c r="Y84" i="73"/>
  <c r="DR85" i="73"/>
  <c r="DR84" i="73"/>
  <c r="DR83" i="73"/>
  <c r="DR82" i="73"/>
  <c r="DR77" i="73"/>
  <c r="DR76" i="73"/>
  <c r="DR75" i="73"/>
  <c r="DR71" i="73"/>
  <c r="DR69" i="73"/>
  <c r="DR65" i="73"/>
  <c r="DR56" i="73"/>
  <c r="DR55" i="73"/>
  <c r="DR52" i="73"/>
  <c r="DR47" i="73"/>
  <c r="DR45" i="73"/>
  <c r="DR43" i="73"/>
  <c r="DR37" i="73"/>
  <c r="DR35" i="73"/>
  <c r="DR32" i="73"/>
  <c r="DR30" i="73"/>
  <c r="DR26" i="73"/>
  <c r="DR24" i="73"/>
  <c r="DR23" i="73"/>
  <c r="DR22" i="73"/>
  <c r="DQ85" i="73"/>
  <c r="DQ84" i="73"/>
  <c r="DQ82" i="73"/>
  <c r="DQ77" i="73"/>
  <c r="DQ71" i="73"/>
  <c r="DQ65" i="73"/>
  <c r="DQ56" i="73"/>
  <c r="DQ52" i="73"/>
  <c r="DQ47" i="73"/>
  <c r="DQ30" i="73"/>
  <c r="DQ37" i="73"/>
  <c r="DQ26" i="73"/>
  <c r="DQ23" i="73"/>
  <c r="DQ22" i="73"/>
  <c r="DT22" i="73" s="1"/>
  <c r="DO85" i="73"/>
  <c r="DO84" i="73"/>
  <c r="DO83" i="73"/>
  <c r="DO82" i="73"/>
  <c r="DO81" i="73"/>
  <c r="DO80" i="73"/>
  <c r="DO79" i="73"/>
  <c r="DO78" i="73"/>
  <c r="DO77" i="73"/>
  <c r="DO76" i="73"/>
  <c r="DO75" i="73"/>
  <c r="DO74" i="73"/>
  <c r="DO73" i="73"/>
  <c r="DO72" i="73"/>
  <c r="DO71" i="73"/>
  <c r="DO70" i="73"/>
  <c r="DO69" i="73"/>
  <c r="DO68" i="73"/>
  <c r="DO67" i="73"/>
  <c r="DO66" i="73"/>
  <c r="DO65" i="73"/>
  <c r="DO64" i="73"/>
  <c r="DO63" i="73"/>
  <c r="DO62" i="73"/>
  <c r="DO61" i="73"/>
  <c r="DO60" i="73"/>
  <c r="DO59" i="73"/>
  <c r="DO58" i="73"/>
  <c r="DO57" i="73"/>
  <c r="DO56" i="73"/>
  <c r="DO55" i="73"/>
  <c r="DO54" i="73"/>
  <c r="DO53" i="73"/>
  <c r="DO52" i="73"/>
  <c r="DO51" i="73"/>
  <c r="DO50" i="73"/>
  <c r="DO49" i="73"/>
  <c r="DO48" i="73"/>
  <c r="DO47" i="73"/>
  <c r="DO46" i="73"/>
  <c r="DO45" i="73"/>
  <c r="DO44" i="73"/>
  <c r="DO43" i="73"/>
  <c r="DO42" i="73"/>
  <c r="DO41" i="73"/>
  <c r="DO40" i="73"/>
  <c r="DO39" i="73"/>
  <c r="DO38" i="73"/>
  <c r="DO37" i="73"/>
  <c r="DO36" i="73"/>
  <c r="DO35" i="73"/>
  <c r="DO34" i="73"/>
  <c r="DO33" i="73"/>
  <c r="DO32" i="73"/>
  <c r="DO31" i="73"/>
  <c r="DO30" i="73"/>
  <c r="DO29" i="73"/>
  <c r="DO28" i="73"/>
  <c r="DO27" i="73"/>
  <c r="DO26" i="73"/>
  <c r="DO25" i="73"/>
  <c r="DO24" i="73"/>
  <c r="DO23" i="73"/>
  <c r="DN85" i="73"/>
  <c r="DN84" i="73"/>
  <c r="DN83" i="73"/>
  <c r="DN82" i="73"/>
  <c r="DN81" i="73"/>
  <c r="DN80" i="73"/>
  <c r="DN79" i="73"/>
  <c r="DN78" i="73"/>
  <c r="DN77" i="73"/>
  <c r="DN76" i="73"/>
  <c r="DN75" i="73"/>
  <c r="DN74" i="73"/>
  <c r="DN73" i="73"/>
  <c r="DN72" i="73"/>
  <c r="DN71" i="73"/>
  <c r="DN70" i="73"/>
  <c r="DN69" i="73"/>
  <c r="DN68" i="73"/>
  <c r="DN67" i="73"/>
  <c r="DN66" i="73"/>
  <c r="DN65" i="73"/>
  <c r="DN64" i="73"/>
  <c r="DN63" i="73"/>
  <c r="DN62" i="73"/>
  <c r="DN61" i="73"/>
  <c r="DN60" i="73"/>
  <c r="DN59" i="73"/>
  <c r="DN58" i="73"/>
  <c r="DN57" i="73"/>
  <c r="DN56" i="73"/>
  <c r="DN55" i="73"/>
  <c r="DN54" i="73"/>
  <c r="DN53" i="73"/>
  <c r="DN52" i="73"/>
  <c r="DN51" i="73"/>
  <c r="DN50" i="73"/>
  <c r="DN49" i="73"/>
  <c r="DN48" i="73"/>
  <c r="DN47" i="73"/>
  <c r="DN46" i="73"/>
  <c r="DN45" i="73"/>
  <c r="DN44" i="73"/>
  <c r="DN43" i="73"/>
  <c r="DN42" i="73"/>
  <c r="DN41" i="73"/>
  <c r="DN40" i="73"/>
  <c r="DN39" i="73"/>
  <c r="DN38" i="73"/>
  <c r="DN37" i="73"/>
  <c r="DN36" i="73"/>
  <c r="DN35" i="73"/>
  <c r="DN34" i="73"/>
  <c r="DN33" i="73"/>
  <c r="DN32" i="73"/>
  <c r="DN31" i="73"/>
  <c r="DN30" i="73"/>
  <c r="DN29" i="73"/>
  <c r="DN28" i="73"/>
  <c r="DN27" i="73"/>
  <c r="DN26" i="73"/>
  <c r="DN25" i="73"/>
  <c r="DN24" i="73"/>
  <c r="DN23" i="73"/>
  <c r="DO22" i="73"/>
  <c r="DN22" i="73"/>
  <c r="DH85" i="73"/>
  <c r="DG85" i="73"/>
  <c r="DH84" i="73"/>
  <c r="DG84" i="73"/>
  <c r="DH83" i="73"/>
  <c r="DG83" i="73"/>
  <c r="DH82" i="73"/>
  <c r="DG82" i="73"/>
  <c r="DH77" i="73"/>
  <c r="DG77" i="73"/>
  <c r="DH76" i="73"/>
  <c r="DG76" i="73"/>
  <c r="DH75" i="73"/>
  <c r="DG75" i="73"/>
  <c r="DH72" i="73"/>
  <c r="DG72" i="73"/>
  <c r="DH71" i="73"/>
  <c r="DG71" i="73"/>
  <c r="DH69" i="73"/>
  <c r="DG69" i="73"/>
  <c r="DH65" i="73"/>
  <c r="DG65" i="73"/>
  <c r="DH61" i="73"/>
  <c r="DG61" i="73"/>
  <c r="DH59" i="73"/>
  <c r="DG59" i="73"/>
  <c r="DH56" i="73"/>
  <c r="DG56" i="73"/>
  <c r="DH55" i="73"/>
  <c r="DG55" i="73"/>
  <c r="DH52" i="73"/>
  <c r="DG52" i="73"/>
  <c r="DH47" i="73"/>
  <c r="DG47" i="73"/>
  <c r="DH45" i="73"/>
  <c r="DG45" i="73"/>
  <c r="DH43" i="73"/>
  <c r="DG43" i="73"/>
  <c r="DH38" i="73"/>
  <c r="DG38" i="73"/>
  <c r="DH37" i="73"/>
  <c r="DG37" i="73"/>
  <c r="DH35" i="73"/>
  <c r="DG35" i="73"/>
  <c r="DH32" i="73"/>
  <c r="DG32" i="73"/>
  <c r="DH30" i="73"/>
  <c r="DG30" i="73"/>
  <c r="DH27" i="73"/>
  <c r="DG27" i="73"/>
  <c r="DH26" i="73"/>
  <c r="DG26" i="73"/>
  <c r="DH24" i="73"/>
  <c r="DG24" i="73"/>
  <c r="DH23" i="73"/>
  <c r="DG23" i="73"/>
  <c r="DH22" i="73"/>
  <c r="DG22" i="73"/>
  <c r="CZ85" i="73"/>
  <c r="CY85" i="73"/>
  <c r="CZ84" i="73"/>
  <c r="CY84" i="73"/>
  <c r="CZ83" i="73"/>
  <c r="CY83" i="73"/>
  <c r="CZ82" i="73"/>
  <c r="CY82" i="73"/>
  <c r="CZ77" i="73"/>
  <c r="CY77" i="73"/>
  <c r="CZ76" i="73"/>
  <c r="CY76" i="73"/>
  <c r="CZ75" i="73"/>
  <c r="CY75" i="73"/>
  <c r="CZ72" i="73"/>
  <c r="CY72" i="73"/>
  <c r="CZ71" i="73"/>
  <c r="CY71" i="73"/>
  <c r="CZ69" i="73"/>
  <c r="CY69" i="73"/>
  <c r="CZ65" i="73"/>
  <c r="CY65" i="73"/>
  <c r="CZ61" i="73"/>
  <c r="CY61" i="73"/>
  <c r="CZ59" i="73"/>
  <c r="CY59" i="73"/>
  <c r="CZ56" i="73"/>
  <c r="CY56" i="73"/>
  <c r="CZ55" i="73"/>
  <c r="CY55" i="73"/>
  <c r="CZ52" i="73"/>
  <c r="CY52" i="73"/>
  <c r="CZ47" i="73"/>
  <c r="CY47" i="73"/>
  <c r="CZ45" i="73"/>
  <c r="CY45" i="73"/>
  <c r="CZ43" i="73"/>
  <c r="CY43" i="73"/>
  <c r="CZ38" i="73"/>
  <c r="CY38" i="73"/>
  <c r="CZ37" i="73"/>
  <c r="CY37" i="73"/>
  <c r="CZ35" i="73"/>
  <c r="CY35" i="73"/>
  <c r="CZ32" i="73"/>
  <c r="CY32" i="73"/>
  <c r="CZ30" i="73"/>
  <c r="CY30" i="73"/>
  <c r="CZ27" i="73"/>
  <c r="CY27" i="73"/>
  <c r="CZ26" i="73"/>
  <c r="CY26" i="73"/>
  <c r="CZ24" i="73"/>
  <c r="CY24" i="73"/>
  <c r="CZ23" i="73"/>
  <c r="CY23" i="73"/>
  <c r="CZ22" i="73"/>
  <c r="CY22" i="73"/>
  <c r="CR85" i="73"/>
  <c r="CQ85" i="73"/>
  <c r="CR84" i="73"/>
  <c r="CQ84" i="73"/>
  <c r="CR83" i="73"/>
  <c r="CQ83" i="73"/>
  <c r="CR82" i="73"/>
  <c r="CQ82" i="73"/>
  <c r="CR77" i="73"/>
  <c r="CQ77" i="73"/>
  <c r="CR76" i="73"/>
  <c r="CQ76" i="73"/>
  <c r="CR75" i="73"/>
  <c r="CQ75" i="73"/>
  <c r="CR72" i="73"/>
  <c r="CQ72" i="73"/>
  <c r="CR71" i="73"/>
  <c r="CQ71" i="73"/>
  <c r="CR69" i="73"/>
  <c r="CQ69" i="73"/>
  <c r="CR65" i="73"/>
  <c r="CQ65" i="73"/>
  <c r="CR61" i="73"/>
  <c r="CQ61" i="73"/>
  <c r="CR59" i="73"/>
  <c r="CQ59" i="73"/>
  <c r="CR56" i="73"/>
  <c r="CQ56" i="73"/>
  <c r="CR55" i="73"/>
  <c r="CQ55" i="73"/>
  <c r="CR52" i="73"/>
  <c r="CQ52" i="73"/>
  <c r="CR47" i="73"/>
  <c r="CQ47" i="73"/>
  <c r="CR45" i="73"/>
  <c r="CQ45" i="73"/>
  <c r="CR43" i="73"/>
  <c r="CQ43" i="73"/>
  <c r="CR38" i="73"/>
  <c r="CQ38" i="73"/>
  <c r="CR37" i="73"/>
  <c r="CQ37" i="73"/>
  <c r="CR35" i="73"/>
  <c r="CQ35" i="73"/>
  <c r="CR32" i="73"/>
  <c r="CQ32" i="73"/>
  <c r="CR30" i="73"/>
  <c r="CQ30" i="73"/>
  <c r="CR27" i="73"/>
  <c r="CQ27" i="73"/>
  <c r="CR26" i="73"/>
  <c r="CQ26" i="73"/>
  <c r="CR24" i="73"/>
  <c r="CQ24" i="73"/>
  <c r="CR23" i="73"/>
  <c r="CQ23" i="73"/>
  <c r="CR22" i="73"/>
  <c r="CQ22" i="73"/>
  <c r="CJ85" i="73"/>
  <c r="CI85" i="73"/>
  <c r="CJ84" i="73"/>
  <c r="CI84" i="73"/>
  <c r="CJ83" i="73"/>
  <c r="CI83" i="73"/>
  <c r="CJ82" i="73"/>
  <c r="CI82" i="73"/>
  <c r="CJ77" i="73"/>
  <c r="CI77" i="73"/>
  <c r="CJ76" i="73"/>
  <c r="CI76" i="73"/>
  <c r="CJ75" i="73"/>
  <c r="CI75" i="73"/>
  <c r="CJ72" i="73"/>
  <c r="CI72" i="73"/>
  <c r="CJ71" i="73"/>
  <c r="CI71" i="73"/>
  <c r="CJ69" i="73"/>
  <c r="CI69" i="73"/>
  <c r="CJ65" i="73"/>
  <c r="CI65" i="73"/>
  <c r="CJ61" i="73"/>
  <c r="CI61" i="73"/>
  <c r="CJ59" i="73"/>
  <c r="CI59" i="73"/>
  <c r="CJ56" i="73"/>
  <c r="CI56" i="73"/>
  <c r="CJ55" i="73"/>
  <c r="CI55" i="73"/>
  <c r="CJ52" i="73"/>
  <c r="CI52" i="73"/>
  <c r="CJ47" i="73"/>
  <c r="CI47" i="73"/>
  <c r="CJ45" i="73"/>
  <c r="CI45" i="73"/>
  <c r="CJ43" i="73"/>
  <c r="CI43" i="73"/>
  <c r="CJ38" i="73"/>
  <c r="CI38" i="73"/>
  <c r="CJ37" i="73"/>
  <c r="CI37" i="73"/>
  <c r="CJ35" i="73"/>
  <c r="CI35" i="73"/>
  <c r="CJ32" i="73"/>
  <c r="CI32" i="73"/>
  <c r="CJ30" i="73"/>
  <c r="CI30" i="73"/>
  <c r="CJ27" i="73"/>
  <c r="CI27" i="73"/>
  <c r="CJ26" i="73"/>
  <c r="CI26" i="73"/>
  <c r="CJ24" i="73"/>
  <c r="CI24" i="73"/>
  <c r="CJ23" i="73"/>
  <c r="CI23" i="73"/>
  <c r="CJ22" i="73"/>
  <c r="CI22" i="73"/>
  <c r="CB85" i="73"/>
  <c r="CA85" i="73"/>
  <c r="CB84" i="73"/>
  <c r="CA84" i="73"/>
  <c r="CB83" i="73"/>
  <c r="CA83" i="73"/>
  <c r="CB82" i="73"/>
  <c r="CA82" i="73"/>
  <c r="CB77" i="73"/>
  <c r="CA77" i="73"/>
  <c r="CB76" i="73"/>
  <c r="CA76" i="73"/>
  <c r="CB75" i="73"/>
  <c r="CA75" i="73"/>
  <c r="CB72" i="73"/>
  <c r="CA72" i="73"/>
  <c r="CB71" i="73"/>
  <c r="CA71" i="73"/>
  <c r="CB69" i="73"/>
  <c r="CA69" i="73"/>
  <c r="CB65" i="73"/>
  <c r="CA65" i="73"/>
  <c r="CB61" i="73"/>
  <c r="CA61" i="73"/>
  <c r="CB59" i="73"/>
  <c r="CA59" i="73"/>
  <c r="CB56" i="73"/>
  <c r="CA56" i="73"/>
  <c r="CB55" i="73"/>
  <c r="CA55" i="73"/>
  <c r="CB52" i="73"/>
  <c r="CA52" i="73"/>
  <c r="CB47" i="73"/>
  <c r="CA47" i="73"/>
  <c r="CB45" i="73"/>
  <c r="CA45" i="73"/>
  <c r="CB43" i="73"/>
  <c r="CA43" i="73"/>
  <c r="CB38" i="73"/>
  <c r="CA38" i="73"/>
  <c r="CB37" i="73"/>
  <c r="CA37" i="73"/>
  <c r="CB35" i="73"/>
  <c r="CA35" i="73"/>
  <c r="CB32" i="73"/>
  <c r="CA32" i="73"/>
  <c r="CB30" i="73"/>
  <c r="CA30" i="73"/>
  <c r="CB27" i="73"/>
  <c r="CA27" i="73"/>
  <c r="CB26" i="73"/>
  <c r="CA26" i="73"/>
  <c r="CB24" i="73"/>
  <c r="CA24" i="73"/>
  <c r="CB23" i="73"/>
  <c r="CA23" i="73"/>
  <c r="CB22" i="73"/>
  <c r="CA22" i="73"/>
  <c r="BT85" i="73"/>
  <c r="BS85" i="73"/>
  <c r="BT84" i="73"/>
  <c r="BS84" i="73"/>
  <c r="BT83" i="73"/>
  <c r="BS83" i="73"/>
  <c r="BT82" i="73"/>
  <c r="BS82" i="73"/>
  <c r="BT77" i="73"/>
  <c r="BS77" i="73"/>
  <c r="BT76" i="73"/>
  <c r="BS76" i="73"/>
  <c r="BT75" i="73"/>
  <c r="BS75" i="73"/>
  <c r="BT72" i="73"/>
  <c r="BS72" i="73"/>
  <c r="BT71" i="73"/>
  <c r="BS71" i="73"/>
  <c r="BT69" i="73"/>
  <c r="BS69" i="73"/>
  <c r="BT65" i="73"/>
  <c r="BS65" i="73"/>
  <c r="BT61" i="73"/>
  <c r="BS61" i="73"/>
  <c r="BT59" i="73"/>
  <c r="BS59" i="73"/>
  <c r="BT56" i="73"/>
  <c r="BS56" i="73"/>
  <c r="BT55" i="73"/>
  <c r="BS55" i="73"/>
  <c r="BT52" i="73"/>
  <c r="BS52" i="73"/>
  <c r="BT47" i="73"/>
  <c r="BS47" i="73"/>
  <c r="BT45" i="73"/>
  <c r="BS45" i="73"/>
  <c r="BT43" i="73"/>
  <c r="BS43" i="73"/>
  <c r="BT38" i="73"/>
  <c r="BS38" i="73"/>
  <c r="BT37" i="73"/>
  <c r="BS37" i="73"/>
  <c r="BT35" i="73"/>
  <c r="BS35" i="73"/>
  <c r="BT32" i="73"/>
  <c r="BS32" i="73"/>
  <c r="BT30" i="73"/>
  <c r="BS30" i="73"/>
  <c r="BT27" i="73"/>
  <c r="BS27" i="73"/>
  <c r="BT26" i="73"/>
  <c r="BS26" i="73"/>
  <c r="BT24" i="73"/>
  <c r="BS24" i="73"/>
  <c r="BT23" i="73"/>
  <c r="BS23" i="73"/>
  <c r="BT22" i="73"/>
  <c r="BS22" i="73"/>
  <c r="Z77" i="73"/>
  <c r="Z75" i="73"/>
  <c r="Z72" i="73"/>
  <c r="Z59" i="73"/>
  <c r="Z47" i="73"/>
  <c r="Z43" i="73"/>
  <c r="Z38" i="73"/>
  <c r="Z32" i="73"/>
  <c r="Z22" i="73"/>
  <c r="Y38" i="73"/>
  <c r="Y77" i="73"/>
  <c r="Y75" i="73"/>
  <c r="Y72" i="73"/>
  <c r="Y59" i="73"/>
  <c r="Y47" i="73"/>
  <c r="Y43" i="73"/>
  <c r="Y32" i="73"/>
  <c r="Y22" i="73"/>
  <c r="X85" i="73"/>
  <c r="X84" i="73"/>
  <c r="X83" i="73"/>
  <c r="X82" i="73"/>
  <c r="X77" i="73"/>
  <c r="X76" i="73"/>
  <c r="X75" i="73"/>
  <c r="X72" i="73"/>
  <c r="X71" i="73"/>
  <c r="X69" i="73"/>
  <c r="X65" i="73"/>
  <c r="X61" i="73"/>
  <c r="X59" i="73"/>
  <c r="X56" i="73"/>
  <c r="X55" i="73"/>
  <c r="X52" i="73"/>
  <c r="X47" i="73"/>
  <c r="X45" i="73"/>
  <c r="X43" i="73"/>
  <c r="X38" i="73"/>
  <c r="X37" i="73"/>
  <c r="X35" i="73"/>
  <c r="X32" i="73"/>
  <c r="X30" i="73"/>
  <c r="X27" i="73"/>
  <c r="X26" i="73"/>
  <c r="X24" i="73"/>
  <c r="X23" i="73"/>
  <c r="X22" i="73"/>
  <c r="W85" i="73"/>
  <c r="W84" i="73"/>
  <c r="W83" i="73"/>
  <c r="W82" i="73"/>
  <c r="W77" i="73"/>
  <c r="W76" i="73"/>
  <c r="W75" i="73"/>
  <c r="W72" i="73"/>
  <c r="W71" i="73"/>
  <c r="W69" i="73"/>
  <c r="W65" i="73"/>
  <c r="W61" i="73"/>
  <c r="W59" i="73"/>
  <c r="W56" i="73"/>
  <c r="W55" i="73"/>
  <c r="W52" i="73"/>
  <c r="W47" i="73"/>
  <c r="W45" i="73"/>
  <c r="W43" i="73"/>
  <c r="W38" i="73"/>
  <c r="W37" i="73"/>
  <c r="W35" i="73"/>
  <c r="W32" i="73"/>
  <c r="W30" i="73"/>
  <c r="W27" i="73"/>
  <c r="W26" i="73"/>
  <c r="W24" i="73"/>
  <c r="W23" i="73"/>
  <c r="W22" i="73"/>
  <c r="P86" i="73"/>
  <c r="Q82" i="73" s="1"/>
  <c r="I86" i="73"/>
  <c r="EX43" i="73"/>
  <c r="EX44" i="73"/>
  <c r="EX45" i="73"/>
  <c r="EX84" i="73"/>
  <c r="H22" i="73"/>
  <c r="F32" i="47"/>
  <c r="F31" i="47"/>
  <c r="F30" i="47"/>
  <c r="F29" i="47"/>
  <c r="F28" i="47"/>
  <c r="F27" i="47"/>
  <c r="F26" i="47"/>
  <c r="F25" i="47"/>
  <c r="F24" i="47"/>
  <c r="F23" i="47"/>
  <c r="F22" i="47"/>
  <c r="G23" i="70"/>
  <c r="Q32" i="73" l="1"/>
  <c r="Q65" i="73"/>
  <c r="ET26" i="73"/>
  <c r="EW38" i="73"/>
  <c r="EW32" i="73"/>
  <c r="EW47" i="73"/>
  <c r="ET23" i="73"/>
  <c r="ET71" i="73"/>
  <c r="ET35" i="73"/>
  <c r="ET43" i="73"/>
  <c r="EW59" i="73"/>
  <c r="EQ30" i="73"/>
  <c r="EQ58" i="73"/>
  <c r="EQ78" i="73"/>
  <c r="EQ82" i="73"/>
  <c r="EQ26" i="73"/>
  <c r="EQ42" i="73"/>
  <c r="EQ54" i="73"/>
  <c r="EQ66" i="73"/>
  <c r="EQ46" i="73"/>
  <c r="EK43" i="73"/>
  <c r="EK75" i="73"/>
  <c r="EK82" i="73"/>
  <c r="EN32" i="73"/>
  <c r="EN47" i="73"/>
  <c r="EN59" i="73"/>
  <c r="EN77" i="73"/>
  <c r="EK26" i="73"/>
  <c r="EK30" i="73"/>
  <c r="EN38" i="73"/>
  <c r="EH70" i="73"/>
  <c r="EH42" i="73"/>
  <c r="EH46" i="73"/>
  <c r="EH30" i="73"/>
  <c r="EH34" i="73"/>
  <c r="EH38" i="73"/>
  <c r="EH50" i="73"/>
  <c r="EH58" i="73"/>
  <c r="EH74" i="73"/>
  <c r="EB43" i="73"/>
  <c r="ED59" i="73"/>
  <c r="EE59" i="73" s="1"/>
  <c r="EB26" i="73"/>
  <c r="EE32" i="73"/>
  <c r="EE38" i="73"/>
  <c r="EE72" i="73"/>
  <c r="DY38" i="73"/>
  <c r="DY58" i="73"/>
  <c r="DY74" i="73"/>
  <c r="DY23" i="73"/>
  <c r="DY27" i="73"/>
  <c r="DY30" i="73"/>
  <c r="DY47" i="73"/>
  <c r="DY54" i="73"/>
  <c r="DY66" i="73"/>
  <c r="DY78" i="73"/>
  <c r="DY82" i="73"/>
  <c r="DY34" i="73"/>
  <c r="DY50" i="73"/>
  <c r="DY26" i="73"/>
  <c r="DY35" i="73"/>
  <c r="DY42" i="73"/>
  <c r="DY51" i="73"/>
  <c r="DY59" i="73"/>
  <c r="DY75" i="73"/>
  <c r="EW43" i="73"/>
  <c r="EW84" i="73"/>
  <c r="EW75" i="73"/>
  <c r="ET22" i="73"/>
  <c r="ET38" i="73"/>
  <c r="ET47" i="73"/>
  <c r="ET72" i="73"/>
  <c r="ET77" i="73"/>
  <c r="EU77" i="73"/>
  <c r="EW77" i="73" s="1"/>
  <c r="EN43" i="73"/>
  <c r="EN84" i="73"/>
  <c r="EK22" i="73"/>
  <c r="EK35" i="73"/>
  <c r="EK38" i="73"/>
  <c r="EK47" i="73"/>
  <c r="EK72" i="73"/>
  <c r="EK77" i="73"/>
  <c r="EE43" i="73"/>
  <c r="EE84" i="73"/>
  <c r="EE75" i="73"/>
  <c r="EB22" i="73"/>
  <c r="EB38" i="73"/>
  <c r="EB47" i="73"/>
  <c r="EB72" i="73"/>
  <c r="EB77" i="73"/>
  <c r="EC77" i="73"/>
  <c r="EE77" i="73" s="1"/>
  <c r="DQ32" i="73"/>
  <c r="DQ35" i="73"/>
  <c r="DQ55" i="73"/>
  <c r="DQ59" i="73"/>
  <c r="DT59" i="73" s="1"/>
  <c r="DQ75" i="73"/>
  <c r="DT75" i="73" s="1"/>
  <c r="DQ83" i="73"/>
  <c r="DT77" i="73" s="1"/>
  <c r="DV77" i="73" s="1"/>
  <c r="DT43" i="73"/>
  <c r="DT47" i="73"/>
  <c r="DT32" i="73"/>
  <c r="AG77" i="73"/>
  <c r="DQ38" i="73"/>
  <c r="DT38" i="73" s="1"/>
  <c r="DV38" i="73" s="1"/>
  <c r="DQ72" i="73"/>
  <c r="DT72" i="73" s="1"/>
  <c r="DR59" i="73"/>
  <c r="AG43" i="73"/>
  <c r="AG59" i="73"/>
  <c r="AG75" i="73"/>
  <c r="DR38" i="73"/>
  <c r="DR72" i="73"/>
  <c r="Q75" i="73"/>
  <c r="Q43" i="73"/>
  <c r="Q24" i="73"/>
  <c r="Q55" i="73"/>
  <c r="Q83" i="73"/>
  <c r="Q26" i="73"/>
  <c r="Q35" i="73"/>
  <c r="Q45" i="73"/>
  <c r="Q56" i="73"/>
  <c r="Q69" i="73"/>
  <c r="Q76" i="73"/>
  <c r="Q84" i="73"/>
  <c r="Q22" i="73"/>
  <c r="Q27" i="73"/>
  <c r="Q37" i="73"/>
  <c r="Q47" i="73"/>
  <c r="Q59" i="73"/>
  <c r="Q71" i="73"/>
  <c r="Q77" i="73"/>
  <c r="Q85" i="73"/>
  <c r="Q23" i="73"/>
  <c r="Q30" i="73"/>
  <c r="Q38" i="73"/>
  <c r="Q52" i="73"/>
  <c r="Q61" i="73"/>
  <c r="Q72" i="73"/>
  <c r="I32" i="74"/>
  <c r="I30" i="74"/>
  <c r="I22" i="74"/>
  <c r="EX85" i="73"/>
  <c r="EX83" i="73"/>
  <c r="EX82" i="73"/>
  <c r="EX81" i="73"/>
  <c r="EX80" i="73"/>
  <c r="EX78" i="73"/>
  <c r="EX77" i="73"/>
  <c r="EX76" i="73"/>
  <c r="EX75" i="73"/>
  <c r="EX74" i="73"/>
  <c r="EX73" i="73"/>
  <c r="EX72" i="73"/>
  <c r="EX71" i="73"/>
  <c r="EX70" i="73"/>
  <c r="EX69" i="73"/>
  <c r="EX68" i="73"/>
  <c r="EX67" i="73"/>
  <c r="EX66" i="73"/>
  <c r="EX65" i="73"/>
  <c r="EX64" i="73"/>
  <c r="EX63" i="73"/>
  <c r="EX62" i="73"/>
  <c r="EX61" i="73"/>
  <c r="EX60" i="73"/>
  <c r="EX59" i="73"/>
  <c r="EX58" i="73"/>
  <c r="EX57" i="73"/>
  <c r="EX56" i="73"/>
  <c r="EX55" i="73"/>
  <c r="EX53" i="73"/>
  <c r="EX52" i="73"/>
  <c r="EX51" i="73"/>
  <c r="EX48" i="73"/>
  <c r="EX47" i="73"/>
  <c r="EX42" i="73"/>
  <c r="EX41" i="73"/>
  <c r="EX39" i="73"/>
  <c r="EX38" i="73"/>
  <c r="EX37" i="73"/>
  <c r="EX36" i="73"/>
  <c r="EX35" i="73"/>
  <c r="EX34" i="73"/>
  <c r="EX33" i="73"/>
  <c r="EX32" i="73"/>
  <c r="EX31" i="73"/>
  <c r="EX30" i="73"/>
  <c r="EX29" i="73"/>
  <c r="EX28" i="73"/>
  <c r="EX27" i="73"/>
  <c r="EX26" i="73"/>
  <c r="EX25" i="73"/>
  <c r="EX24" i="73"/>
  <c r="EX23" i="73"/>
  <c r="EX22" i="73"/>
  <c r="C13" i="73"/>
  <c r="C12" i="73"/>
  <c r="C11" i="73"/>
  <c r="C10" i="73"/>
  <c r="C9" i="73"/>
  <c r="C8" i="73"/>
  <c r="C7" i="73"/>
  <c r="C6" i="73"/>
  <c r="Q86" i="73" l="1"/>
  <c r="EX54" i="73"/>
  <c r="EX50" i="73"/>
  <c r="J16" i="70" l="1"/>
  <c r="D174" i="70" l="1"/>
  <c r="F23" i="70" s="1"/>
  <c r="C65" i="70" l="1"/>
  <c r="E23" i="70" s="1"/>
  <c r="H32" i="47" l="1"/>
  <c r="H31" i="47"/>
  <c r="H30" i="47"/>
  <c r="B188" i="70"/>
  <c r="B187" i="70"/>
  <c r="H187" i="70" s="1"/>
  <c r="E30" i="47"/>
  <c r="B185" i="70"/>
  <c r="H185" i="70" s="1"/>
  <c r="B184" i="70"/>
  <c r="B183" i="70"/>
  <c r="B182" i="70"/>
  <c r="B181" i="70"/>
  <c r="B180" i="70"/>
  <c r="B179" i="70"/>
  <c r="B178" i="70"/>
  <c r="C32" i="47"/>
  <c r="C31" i="47"/>
  <c r="C30" i="47"/>
  <c r="L33" i="47"/>
  <c r="J33" i="47"/>
  <c r="I33" i="47"/>
  <c r="C29" i="47"/>
  <c r="C28" i="47"/>
  <c r="C27" i="47"/>
  <c r="C26" i="47"/>
  <c r="C25" i="47"/>
  <c r="C24" i="47"/>
  <c r="C23" i="47"/>
  <c r="C22" i="47"/>
  <c r="H184" i="70" l="1"/>
  <c r="D184" i="70"/>
  <c r="H182" i="70"/>
  <c r="D182" i="70"/>
  <c r="B186" i="70"/>
  <c r="C33" i="47"/>
  <c r="A23" i="70" s="1"/>
  <c r="C23" i="70" s="1"/>
  <c r="E32" i="47"/>
  <c r="H186" i="70"/>
  <c r="D33" i="47"/>
  <c r="D23" i="70" s="1"/>
  <c r="L82" i="61" l="1"/>
  <c r="L81" i="61"/>
  <c r="L80" i="61"/>
  <c r="L79" i="61"/>
  <c r="M70" i="61"/>
  <c r="K70" i="61"/>
  <c r="I70" i="61"/>
  <c r="G70" i="61"/>
  <c r="M65" i="61"/>
  <c r="K65" i="61"/>
  <c r="I65" i="61"/>
  <c r="G65" i="61"/>
  <c r="M60" i="61"/>
  <c r="K60" i="61"/>
  <c r="I60" i="61"/>
  <c r="G60" i="61"/>
  <c r="J33" i="61" l="1"/>
  <c r="K82" i="61" s="1"/>
  <c r="J32" i="61"/>
  <c r="K81" i="61" s="1"/>
  <c r="J31" i="61"/>
  <c r="K80" i="61" s="1"/>
  <c r="K79" i="61"/>
  <c r="K29" i="47" l="1"/>
  <c r="M29" i="47" s="1"/>
  <c r="H29" i="47"/>
  <c r="E29" i="47"/>
  <c r="K28" i="47"/>
  <c r="M28" i="47" s="1"/>
  <c r="H28" i="47"/>
  <c r="E28" i="47"/>
  <c r="M55" i="61"/>
  <c r="K55" i="61"/>
  <c r="I55" i="61"/>
  <c r="G55" i="61"/>
  <c r="G50" i="61"/>
  <c r="I50" i="61"/>
  <c r="K50" i="61"/>
  <c r="M50" i="61"/>
  <c r="I13" i="70" l="1"/>
  <c r="I14" i="70" s="1"/>
  <c r="H179" i="70" l="1"/>
  <c r="H180" i="70"/>
  <c r="H181" i="70"/>
  <c r="H183" i="70"/>
  <c r="H188" i="70"/>
  <c r="H178" i="70"/>
  <c r="C189" i="70"/>
  <c r="G24" i="70" s="1"/>
  <c r="B189" i="70"/>
  <c r="D179" i="70"/>
  <c r="D180" i="70"/>
  <c r="D183" i="70"/>
  <c r="D188" i="70"/>
  <c r="D178" i="70"/>
  <c r="B175" i="70"/>
  <c r="E24" i="70"/>
  <c r="D24" i="70"/>
  <c r="K23" i="47"/>
  <c r="M23" i="47" s="1"/>
  <c r="K24" i="47"/>
  <c r="M24" i="47" s="1"/>
  <c r="K25" i="47"/>
  <c r="M25" i="47" s="1"/>
  <c r="K26" i="47"/>
  <c r="M26" i="47" s="1"/>
  <c r="K27" i="47"/>
  <c r="M27" i="47" s="1"/>
  <c r="K22" i="47"/>
  <c r="H27" i="47"/>
  <c r="H26" i="47"/>
  <c r="H25" i="47"/>
  <c r="H24" i="47"/>
  <c r="H23" i="47"/>
  <c r="H22" i="47"/>
  <c r="E23" i="47"/>
  <c r="E24" i="47"/>
  <c r="E25" i="47"/>
  <c r="E26" i="47"/>
  <c r="E27" i="47"/>
  <c r="E22" i="47"/>
  <c r="L83" i="61"/>
  <c r="M45" i="61"/>
  <c r="M40" i="61"/>
  <c r="M35" i="61"/>
  <c r="M30" i="61"/>
  <c r="M25" i="61"/>
  <c r="M20" i="61"/>
  <c r="K45" i="61"/>
  <c r="K40" i="61"/>
  <c r="K35" i="61"/>
  <c r="K30" i="61"/>
  <c r="K25" i="61"/>
  <c r="K20" i="61"/>
  <c r="K75" i="61" s="1"/>
  <c r="I20" i="61"/>
  <c r="I45" i="61"/>
  <c r="I40" i="61"/>
  <c r="I35" i="61"/>
  <c r="I30" i="61"/>
  <c r="I25" i="61"/>
  <c r="G45" i="61"/>
  <c r="G40" i="61"/>
  <c r="G35" i="61"/>
  <c r="G30" i="61"/>
  <c r="G25" i="61"/>
  <c r="G20" i="61"/>
  <c r="M22" i="47" l="1"/>
  <c r="K33" i="47"/>
  <c r="M33" i="47" s="1"/>
  <c r="M75" i="61"/>
  <c r="L84" i="61"/>
  <c r="E33" i="47"/>
  <c r="D189" i="70"/>
  <c r="H189" i="70"/>
  <c r="I23" i="70"/>
  <c r="F24" i="70" l="1"/>
  <c r="I15" i="70"/>
  <c r="I16" i="70" s="1"/>
  <c r="C19" i="70"/>
  <c r="I34" i="47"/>
  <c r="H16" i="70" l="1"/>
  <c r="K16" i="70"/>
  <c r="C34" i="47"/>
  <c r="K83" i="61" l="1"/>
  <c r="K84" i="61" l="1"/>
</calcChain>
</file>

<file path=xl/sharedStrings.xml><?xml version="1.0" encoding="utf-8"?>
<sst xmlns="http://schemas.openxmlformats.org/spreadsheetml/2006/main" count="782" uniqueCount="373">
  <si>
    <t>PROCESO DIRECCIONAMIENTO ESTRATEGICO</t>
  </si>
  <si>
    <t>SEGUIMIENTO AL PLAN DE ACCIÓN INSTITUCIONAL</t>
  </si>
  <si>
    <t>Código: PE01-PR06-F02</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</si>
  <si>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</si>
  <si>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</si>
  <si>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</si>
  <si>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</si>
  <si>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</si>
  <si>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</si>
  <si>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</si>
  <si>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INSTRUCTIVO DE DILIGENCIAMIENTO - TODAS LAS CELDAS CUENTA CON LAS INSTRUCCIÓNES PARA SU DILIGENCIAMIENTO</t>
  </si>
  <si>
    <t>MES</t>
  </si>
  <si>
    <t xml:space="preserve">PROCESO DIRECCIONAMIENTO ESTRATÉGICO </t>
  </si>
  <si>
    <t>PLAN DE DESARROLLO :</t>
  </si>
  <si>
    <t>PROGRAMA:</t>
  </si>
  <si>
    <t>NÚMERO Y PROYECTO INVERSIÓN:</t>
  </si>
  <si>
    <t>OBJETIVO GENERAL DEL PROYECTO INVERSION:</t>
  </si>
  <si>
    <t>SUBDIRECCIÓN O ÁREA:</t>
  </si>
  <si>
    <t>PERIODO DEL SEGUIMIENTO:</t>
  </si>
  <si>
    <t>De</t>
  </si>
  <si>
    <t>AÑO</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</si>
  <si>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</si>
  <si>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</si>
  <si>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</si>
  <si>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</si>
  <si>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</si>
  <si>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</si>
  <si>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</si>
  <si>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</si>
  <si>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</si>
  <si>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xxxx a xxxx</t>
  </si>
  <si>
    <t>MAGNITUD
EJECUTADA AL CORTE DEL INFORME</t>
  </si>
  <si>
    <t>MAGNITUD TOTAL EJECUTADA AL CORTE DEL INFORME</t>
  </si>
  <si>
    <t>PRESUPUESTO 
PROGRAMADO AL CORTE DEL INFORME</t>
  </si>
  <si>
    <t>PRESUPUESTO
EJECUTADO AL CORTE DEL INFORME</t>
  </si>
  <si>
    <t>PRESUPUESTO TOTAL EJECUTADO AL CORTE DEL INFORME</t>
  </si>
  <si>
    <t>TOTAL PRESUPUESTO EJECUTADO AL CORTE DEL INFORME</t>
  </si>
  <si>
    <t>Vigencia</t>
  </si>
  <si>
    <t>Total presupuesto programado</t>
  </si>
  <si>
    <t>Total presupuesto ejecutado</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</si>
  <si>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</si>
  <si>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</si>
  <si>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</si>
  <si>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</si>
  <si>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</si>
  <si>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</si>
  <si>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</si>
  <si>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</si>
  <si>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</si>
  <si>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</si>
  <si>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</si>
  <si>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</si>
  <si>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</si>
  <si>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</si>
  <si>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Total </t>
  </si>
  <si>
    <t>Fuente: PREDIS</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</si>
  <si>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</si>
  <si>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</si>
  <si>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</si>
  <si>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</si>
  <si>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</si>
  <si>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</si>
  <si>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</si>
  <si>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</si>
  <si>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</si>
  <si>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</si>
  <si>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</si>
  <si>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TOTAL VALOR CDP´S</t>
  </si>
  <si>
    <t>MES EXPEDICIÓN CDP</t>
  </si>
  <si>
    <t xml:space="preserve">ESTADO Y OBSERVACIONES </t>
  </si>
  <si>
    <t>TOTAL</t>
  </si>
  <si>
    <t>PROCESOS POR REALIZAR CON EL PRESUPUESTO DISPONIBLE (SIN CDP) 2</t>
  </si>
  <si>
    <t xml:space="preserve">NUMERO Y DESCRIPCIÓN DE LA META/ ACTIVIDAD </t>
  </si>
  <si>
    <t xml:space="preserve">VALOR </t>
  </si>
  <si>
    <t xml:space="preserve">QUÉ SE VA A CONTRATAR - ESTADO Y OBSERVACIONES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</si>
  <si>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</si>
  <si>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</si>
  <si>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</si>
  <si>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</si>
  <si>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</si>
  <si>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</si>
  <si>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</si>
  <si>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</si>
  <si>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</si>
  <si>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</si>
  <si>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</si>
  <si>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</si>
  <si>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</si>
  <si>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</si>
  <si>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</si>
  <si>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</si>
  <si>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</si>
  <si>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</si>
  <si>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</si>
  <si>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</si>
  <si>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</si>
  <si>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</si>
  <si>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</si>
  <si>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</si>
  <si>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</si>
  <si>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</si>
  <si>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</si>
  <si>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</si>
  <si>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</si>
  <si>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</si>
  <si>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</si>
  <si>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</si>
  <si>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</si>
  <si>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</si>
  <si>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</si>
  <si>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</si>
  <si>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</si>
  <si>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</si>
  <si>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</si>
  <si>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</si>
  <si>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</si>
  <si>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</si>
  <si>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</si>
  <si>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</si>
  <si>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</si>
  <si>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</si>
  <si>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</si>
  <si>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</si>
  <si>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</si>
  <si>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</si>
  <si>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</si>
  <si>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</si>
  <si>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</si>
  <si>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</si>
  <si>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</si>
  <si>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</si>
  <si>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</si>
  <si>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</si>
  <si>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</si>
  <si>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</si>
  <si>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AVANCE METAS PLAN DE DESARROLLO</t>
  </si>
  <si>
    <t>Descripción Meta Sectorial PDD</t>
  </si>
  <si>
    <t>La Meta es IDPYBA o Compartida con (mencione entidad)</t>
  </si>
  <si>
    <t>Descripción Indicador</t>
  </si>
  <si>
    <t>Tipo Indicador</t>
  </si>
  <si>
    <t>Programación vigencia</t>
  </si>
  <si>
    <t>Ejecución vigencia</t>
  </si>
  <si>
    <t>% Ejecución</t>
  </si>
  <si>
    <t>Avance Cualitativo</t>
  </si>
  <si>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</si>
  <si>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</si>
  <si>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</si>
  <si>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4. Herramienta Financiera y BOGDATA</t>
  </si>
  <si>
    <t>OBJETIVO ESTRATEGICO:</t>
  </si>
  <si>
    <t>Versión: 5.0</t>
  </si>
  <si>
    <t>META PLAN DE DESARROLLO:</t>
  </si>
  <si>
    <t>SUBDIRECTOR(A) - GERENTE DEL PROYECTO:</t>
  </si>
  <si>
    <t>Fuente:  FICHA EBI, CADENA DE VALOR, MGA, DTS</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</si>
  <si>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</si>
  <si>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 xml:space="preserve">BENEFICIO PARA LA CIUDAD
Mencionar los beneficios que traen estas acciones para la ciudad o la población y cuál es la apuesta de transformación. </t>
  </si>
  <si>
    <t>CODIGO Y OBJETO A CONTRATAR</t>
  </si>
  <si>
    <t>No CDP</t>
  </si>
  <si>
    <t>FECHA ESTIMADA DE INICIO DE PROCESO</t>
  </si>
  <si>
    <t>CODIGO PAA</t>
  </si>
  <si>
    <t>% PONDERACIÓN ACTIVIDAD SEGPLAN</t>
  </si>
  <si>
    <t>Meta/Actividad del proyecto que se asociada a la meta del PDD
(información indicativa)</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</si>
  <si>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</si>
  <si>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</si>
  <si>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t>Hans Ronald Niño Garcia</t>
  </si>
  <si>
    <t>Subdirección de Gestión Corporativa</t>
  </si>
  <si>
    <t>FORTALECER LA CAPACIDAD INSTIUCIONAL DE MANERA OPTIMA  EN LA RESPUESTA OPORTUNA  Y SIMULTANEA LAS ACTIVIDADES ADMINISTRATIVAS Y MISIONALES  DEL INSTITUTO DISTRITAL DE PROTECCIÓN Y BIENESTAR ANIMAL (IDPYBA).</t>
  </si>
  <si>
    <t>Realizar el 100% de las acciones para el mejoramiento de la capacidad de gestión pública del sector ambiente.</t>
  </si>
  <si>
    <t>Realizar 100 % del seguimiento a la gestión de la entidad mediante las herramientas de planeación que permiten medición de metas, proyectos, análisis estadísticos, gestión de calidad y desarrollo institucional</t>
  </si>
  <si>
    <t>Difundir en el Distrito Capital buenas practicas de Bienestar Animal mediante el posicionamiento del Instituto a traves de las comunicaciones internas y externas</t>
  </si>
  <si>
    <t xml:space="preserve">Fortalecer 100% la implementación de la estrategia de los procesos tecnológicos para el desarrollo institucional </t>
  </si>
  <si>
    <t>Realizar 1 (una) estructuración documental, administrativa e implementación del rediseño de la Estructura Organizacional del IDPYBA</t>
  </si>
  <si>
    <t>Garantizar 100% la atención de todas aquellas solicitudes en materia jurídica, contractual, técnico y disciplinarios</t>
  </si>
  <si>
    <t>Atender 100% los procesos transversales de la entidad identificados al interior de las áreas misionales y de apoyo.</t>
  </si>
  <si>
    <t>Garantizar el seguimiento de los indicadores de cumplimiento de la gestión pública del IDPYBA.</t>
  </si>
  <si>
    <t>Mejorar los servicios de disponibilidad tecnológica.</t>
  </si>
  <si>
    <t>Obtener avances significativos en las diferentes etapas del rediseño institucional.</t>
  </si>
  <si>
    <t>Fortalecer la gestión contractual, jurídica , normativa y disciplinarios en el IDPYBA</t>
  </si>
  <si>
    <t xml:space="preserve">Coadyuvar hacia la satisfacción y cumplimiento de las necesidades internas del IDPYBA. </t>
  </si>
  <si>
    <t>Generar  accesibilidad de las acciones misionales y administrativas mediante la promociòn-divulgación de la información y servicios  a la comunidad en general.</t>
  </si>
  <si>
    <t>Cumplir con la normatividad legal vigente en materia del talento humano y la gestión financiera</t>
  </si>
  <si>
    <t>Mantener una adecuada capacidad instalada en las sedes bajo custodia del IDPYBA</t>
  </si>
  <si>
    <t>Desarrollar 100% acciones tendientes al cumplimiento de la gestiòn financiera, presupuestal- contable-tesoreria respectivamente y normativo para  el desarrollo del talento humano en la entidad</t>
  </si>
  <si>
    <t>Garantizar 100% la adquisición de suministros, elementos, mantenimiento correctivo- preventivo,  entre otros que se requiera para las diferentes sedes de la entidad.</t>
  </si>
  <si>
    <t xml:space="preserve">Bogotá Camina Segura </t>
  </si>
  <si>
    <t>PRESUPUESTO TOTAL PROGRAMADO 2024 a 2027</t>
  </si>
  <si>
    <t xml:space="preserve">Número </t>
  </si>
  <si>
    <t>Porcentaje</t>
  </si>
  <si>
    <t>Promover el desarrollo de un sistema de información hacia  el conocimiento ambiental y la calidad del dato.</t>
  </si>
  <si>
    <t>Garantizar el cumplimiento de las fases del ciclo de vida para la creación  del  sistema de información del Instituto Distrital de Protección y Bienestar Animal mediante la planificación, análisis, diseño y depuración</t>
  </si>
  <si>
    <t>TOTAL PRESUPUESTO 2024-2027</t>
  </si>
  <si>
    <t>Establecer 1 plan de acciòn para la ejecución de las necesidades en infraestructura para garantizar  la capacidad instalada de la UCA y demas infraestructura para la protección y cuidado animal en el D.C</t>
  </si>
  <si>
    <t>TOTAL PRESUPUESTO PROGRAMADO 2024-2027</t>
  </si>
  <si>
    <t xml:space="preserve">Garantizar el cumplimiento de las fases del ciclo de vida para la creación  del  sistema de información del Instituto Distrital de Protección y Bienestar Animal mediante el  desarrollo e implementación. </t>
  </si>
  <si>
    <t>●Realizar el 100% de las acciones para el mejoramiento de la capacidad de gestión pública del sector ambiente.
●Implementar 3 programas de información ambiental y conocimiento ambiental.
●Implementar (1) plan de ejecución para el fortalecimiento y dignificación de la infraestructura de la UCA y demás infraestructutra para el cuidado y la protección animal</t>
  </si>
  <si>
    <t xml:space="preserve">5 Bogotá Confia en su gobierno </t>
  </si>
  <si>
    <t xml:space="preserve">Julio </t>
  </si>
  <si>
    <t xml:space="preserve">Diciembre </t>
  </si>
  <si>
    <t>Julio</t>
  </si>
  <si>
    <t>Diciembre</t>
  </si>
  <si>
    <t>459901900-
Documentos de planeación realizados</t>
  </si>
  <si>
    <t>459902800- Sistemas de información actualizados</t>
  </si>
  <si>
    <t>459900700-
Índice de capacidad en la prestación de servicios de tecnología</t>
  </si>
  <si>
    <t>459902000-Documentos metodológicos realizados</t>
  </si>
  <si>
    <t>459902100-Documentos normativos realizados</t>
  </si>
  <si>
    <t>459903100-Entidades, organismos y dependencias asistidos técnicamente</t>
  </si>
  <si>
    <t>459901800-Documentos de lineamientos técnicos realizados</t>
  </si>
  <si>
    <t>459901200-Sedes modificadas</t>
  </si>
  <si>
    <t>459902500- Sistemas de información implementados</t>
  </si>
  <si>
    <t>459901600-Sedes mantenidas</t>
  </si>
  <si>
    <t>5.33. Fortalecimiento institucional para un gobierno confiable</t>
  </si>
  <si>
    <t>Implementar campañas y estrategias de Comunicaciones externas e internas dirigidas a la ciudadanía.</t>
  </si>
  <si>
    <t>Divulgar información noticiosa y de interés para dar a conocer a la ciudadanía los programas, proyectos y acciones del Instituto.</t>
  </si>
  <si>
    <t>Promover la interacción de la comunidad digital en las redes sociales sobre los contenidos del Instituto.</t>
  </si>
  <si>
    <t>Campañas realizadas con sus respectivas piezas gráficas y videos producidos</t>
  </si>
  <si>
    <t>Piezas gráficas y audiovisuales</t>
  </si>
  <si>
    <t>Boletines internos</t>
  </si>
  <si>
    <t>Boletines y notas de prensa publicadas en la página web</t>
  </si>
  <si>
    <t>Estadísticas redes</t>
  </si>
  <si>
    <t>Monitoreo de medios</t>
  </si>
  <si>
    <t xml:space="preserve">Porcentaje </t>
  </si>
  <si>
    <t>Cantidad</t>
  </si>
  <si>
    <t>Comunicaciones</t>
  </si>
  <si>
    <t>Implementar campañas y estrategias de Comunicaciones dirigidas a la ciudadanía.</t>
  </si>
  <si>
    <t xml:space="preserve">Elaborar productos de comunicación para apoyar a las dependencias en su misionalidad.
</t>
  </si>
  <si>
    <t>Elaborar boletines y notas de prensa para dar a conocer los avances y la gestión del Instituto.</t>
  </si>
  <si>
    <t>Gestionar publicaciones en los medios de comunicación sobre el IDPYBA.</t>
  </si>
  <si>
    <t>Brindar acompañamiento a la formulación de los Instrumentos de planeación 2024</t>
  </si>
  <si>
    <t>Realizar el reporte de Seguimiento a los Planes de Acción de los productos de Política Pública en los que el Instituto tenga responsabilidad</t>
  </si>
  <si>
    <t>Reportes realizados</t>
  </si>
  <si>
    <t>Solicitudes atendidas/ solicitudes recibidas</t>
  </si>
  <si>
    <t>Reportes</t>
  </si>
  <si>
    <t>Unidad</t>
  </si>
  <si>
    <t>Equipo MIPG- OAP</t>
  </si>
  <si>
    <t xml:space="preserve">Equipo de Proyectos y Presupuesto </t>
  </si>
  <si>
    <t>Realizar la asistencia Técnica en procesos de formulación e implementación  de políticas publicas en los que tenga responsabilidad el Instituto</t>
  </si>
  <si>
    <t>Realizar el acompañamiento a las dependencias en la aplicación de herramientas y lineamientos, el diligenciamiento de autodiagnósticos y el diseño de estrategias para el desarrollo e implementación de las Políticas de Gestión y Desempeño.</t>
  </si>
  <si>
    <t>Cumplir con la normatividad en temas contractuales y los lineamientos de la Agencia Nacional de Contratación Pública, mediante la respuesta a los requerimientos internos y externos precontractuales, contractuales y postcontractuales</t>
  </si>
  <si>
    <t>Informe procesos judiciales y acciones constitucionales, actuaciones e informes gestión judicial, control diligencias y demás documentos relacionados.</t>
  </si>
  <si>
    <t>Base de datos de seguimiento a la contratación</t>
  </si>
  <si>
    <t>Base de datos de seguimiento a la revisión de documentos precontractuales y Base de datos de seguimiento al trámite de liquidación a los contratos y pasivos exigibles</t>
  </si>
  <si>
    <t>Base de datos de procesos postcontractuales</t>
  </si>
  <si>
    <t xml:space="preserve">Base de datos de seguimiento a los requerimientos realizados y copia de las respuestas realizadas. </t>
  </si>
  <si>
    <t>Proyectos de respuesta (salvo que cuenten con reserva legal)</t>
  </si>
  <si>
    <t>Base de datos de providencias emitidas por la oficina</t>
  </si>
  <si>
    <t>Reporte de procesos en plataforma.</t>
  </si>
  <si>
    <t xml:space="preserve">Grupo Contractual </t>
  </si>
  <si>
    <t xml:space="preserve">Grupo Disciplinarios </t>
  </si>
  <si>
    <t>Oficina Asesora Jurídica</t>
  </si>
  <si>
    <t>Realizar y dar respuesta a todos los requerimientos, tanto internos como externos en materia de defensa y representación judicial, asuntos normativos, denuncias y ámbito penal, y llevar a cabo las orientaciones a la ciudadanía en temas de derecho penal</t>
  </si>
  <si>
    <t>Contestar las peticiones y requerimientos que se soliciten por la ciudadanía y entes de control en materia contractual, así como realizar el debido seguimiento a las mismas.</t>
  </si>
  <si>
    <t>Responder los requerimientos que se le asignen en temas de Control Interno Disciplinario, así como realizar el seguimiento a las mismas, bajo la normatividad vigente en temas de control interno disciplinario.</t>
  </si>
  <si>
    <t>Realizar para los proyectos de inversión a cargo del IDPYBA el reporte de la gestión física y presupuestal a través de los sistemas de información a nivel nacional y distrital, dando cumplimiento a la normatividad vigente.</t>
  </si>
  <si>
    <t>Llevar a cabo la presentación del anteproyecto y programación 2024 y 2025 siguiendo los lineamientos de la Secretaria Distrital de Hacienda, así como hacer parte de la elaboración del anteproyecto de presupuesto 2025</t>
  </si>
  <si>
    <t>programación 2025
Anteproyecto de Presupuesto 2025
plan de acción 2025
hoja de vida indicadores 2025
poa 2025</t>
  </si>
  <si>
    <t>Llevar a cabo la formulación y desarrollo de Políticas Publicas del Instituto, así como el seguimiento a las mismas.</t>
  </si>
  <si>
    <t>Realizar para los Proyectos de Inversión Local en temas de protección y bienestar animal, la asistencia técnica en la formulación e implementación.</t>
  </si>
  <si>
    <t>Orientar al interior del instituto el avance del Modelo Integrado de Planeación y Gestión - MIPG en consonancia con el Índice de Desempeño Institucional – IDI (FURAG).</t>
  </si>
  <si>
    <t>Reporte del formulario para la medicación del índice de Desempeño Institucional – IDI (FURAG) 2023.
Plan de ajuste y sostenibilidad del Modelo Integrado de Planeación y Gestión (MIPG) para la vigencia 2024</t>
  </si>
  <si>
    <t>Llevar a cabo la dirección de la formulación y monitoreo de avance de lo propuesto en el Plan Anticorrupción y Atención al Ciudadano (PAAC) y los Mapas de Riesgos de Gestión y de corrupción</t>
  </si>
  <si>
    <t>Actualizaciones, seguimientos y monitoreo al PAAC y mapas de riesgos  de gestión y corrupción 2024.
Formulación PAAC y mapas de riesgos de gestión y corrupción 2025.</t>
  </si>
  <si>
    <t>Llevar a cabo todas las gestiones para la debida defensa judicial de la entidad.</t>
  </si>
  <si>
    <t>Realizar el seguimiento a la gestión de las actividades de interpretación, revisión, análisis, trámite, capacitación y solución de los asuntos de carácter jurídico que surjan del desarrollo de las funciones del IDPYBA.</t>
  </si>
  <si>
    <t>Calcular el porcentaje de acompañamiento a las diligencias judiciales, administrativas y policivas en las cuales se encuentran involucrados animales y se requiera la intervención del IDPYBA</t>
  </si>
  <si>
    <t>Calcular la generación de ambientes de socialización, sensibilización y capacitación a la ciudadanía en materia de derecho animal</t>
  </si>
  <si>
    <t>Cumplir la totalidad de los procesos de contratación que le sean solicitadas en todas sus modalidades, incluyendo las novedades que se presenten en cada proceso</t>
  </si>
  <si>
    <t>Realizar las respuestas a requerimientos que periódicamente o sobre demanda se realizan desde los sistemas de seguimiento nacionales o distritales, desde los entes de control o desde la ciudadanía en general.</t>
  </si>
  <si>
    <t>Responder los requerimientos de entes de control y de la ciudadanía en general que sean allegados a la Entidad por los distintos canales con los que cuenta la Entidad.</t>
  </si>
  <si>
    <t>Generar los autos de sustanciacion e interlocutorios que sean requeridos dentro de las actuaciones disciplinarias que adelante la Oficina de Control Interno Disciplinario</t>
  </si>
  <si>
    <t>Llevar a cabo todas las actividades planeadas en el Plan de Gestión Ambiental - PIGA</t>
  </si>
  <si>
    <t>Llevar a cabo el cumplimiento de todas las actividades programadas en el Plan Institucional de Archivos PINAR</t>
  </si>
  <si>
    <t>Informe de ejecución Plan Institucional de Capacitaciones</t>
  </si>
  <si>
    <t>Informe de ejecución del Programa de Bienestar Social e Incentivo</t>
  </si>
  <si>
    <t>Informe de ejecución Plan de Seguridad y Salud en el Trabajo</t>
  </si>
  <si>
    <t>Informe de actividades PETH</t>
  </si>
  <si>
    <t>Desarrollo de las actividades relacionadas en el PINAR.</t>
  </si>
  <si>
    <t>Movimientos contables en sistema de información, y estados financieros y de resultados.</t>
  </si>
  <si>
    <t>Reporte de giros y reintegros</t>
  </si>
  <si>
    <t xml:space="preserve">Equipo de Gestión Documental </t>
  </si>
  <si>
    <t xml:space="preserve">Equipo de Gestión Ambiental </t>
  </si>
  <si>
    <t>Servicio al Ciudadano</t>
  </si>
  <si>
    <t>Equipo Talento Humano</t>
  </si>
  <si>
    <t xml:space="preserve">Calcular el porcentaje de la percepción de la satisfacción de los ciudadanos </t>
  </si>
  <si>
    <t xml:space="preserve">Cumplir con lo programado en el PIC </t>
  </si>
  <si>
    <t>Cumplir con lo programado en el Programa de Bienestar Social e Incentivos</t>
  </si>
  <si>
    <t>Cumplir con lo programado del Plan de Seguridad y Salud en el Trabajo</t>
  </si>
  <si>
    <t>Realizar el registro de ingresos, salidas traslados y/o reintegros de bienes de propiedad del Instituto, de acuerdo con las solicitudes recibidas.</t>
  </si>
  <si>
    <t>Realizar seguimiento Plan de Acción del Plan Institucional de Gestión Ambiental -PIGA 2022</t>
  </si>
  <si>
    <t>•Desarrollar herramientas técnicas, dinámicas y confiables, a través del manejo y gestión de conocimiento.
•Garantizar accesibilidad a la información institucional a los grupos de valor, a través de los mecanismos y canales que disponga el Instituto
•Afianzar la estructura organizacional productiva e integra, a través del desarrollo de capacidades del talento humano y un ambiente cordial</t>
  </si>
  <si>
    <t>Generar los reportes e informes correspondientes de:  Indicadores PMR,  los Proyectos de Inversión en SEGPLAN,  proyectos de Inversión en SPI, Formulación y seguimiento mensual de Indicadores POA, Alertas y Recomendaciones al seguimiento en la ejecución de los proyectos,  Hojas de Vida de los Indicadores de los Proyectos</t>
  </si>
  <si>
    <t>Realizar el acompañamiento técnico a las Alcaldías Locales en la formulación e implementación de los Proyectos de Inversión Local en la meta de Bienestar Animal</t>
  </si>
  <si>
    <t>Generar el plan de ajuste y sostenibilidad del Modelo Integrado de Planeación y Gestión (MIPG) para la vigencia 2024, así como realizar informe semestral.</t>
  </si>
  <si>
    <t xml:space="preserve">Llevar a cabo el análisis del informe de resultados de la medición del FURAG, así como documentar y acompañar la implementación de las acciones de mejora. </t>
  </si>
  <si>
    <t>Realizar las correspondientes capacitaciones, acompañamiento, generación de recomendaciones, así como definir la metodología para la formulación y seguimiento del PAAC y  del mapa de riesgos corrupción y realizar monitoreo.</t>
  </si>
  <si>
    <t>Llevar a cabo las capacitaciones, acompañamientos, generación de recomendaciones , definición de la metodología para la formulación y seguimiento de los mapas de riesgos de gestión y realizar monitoreo.</t>
  </si>
  <si>
    <t>Garantizar accesibilidad a la información institucional a los grupos de valor, a través de los mecanismos y canales que disponga el Instituto</t>
  </si>
  <si>
    <t>Generar  accesibilidad de las acciones misionales y administrativas mediante la promoción-divulgación de la información y servicios  a la comunidad en general.</t>
  </si>
  <si>
    <t>Difundir en el Distrito Capital buenas practicas de Bienestar Animal mediante el posicionamiento del Instituto a través de las comunicaciones internas y externas</t>
  </si>
  <si>
    <t>Elaborar un boletín interno para dar a conocer a los servidores del IDPYBA información de interés y relacionada con la gestión.</t>
  </si>
  <si>
    <t>Realizar todas las actividades programadas en el Plan de Estrategico de tecnologias de la información</t>
  </si>
  <si>
    <t>Listado de Asistencia y/o grabaciones de capacitaciones</t>
  </si>
  <si>
    <t>Equipo Gestión Tecnológica</t>
  </si>
  <si>
    <t>Generar el informe mensual (visitas, datos demográficos, top 10 de páginas mas visitadas, tasa de rebote, usuarios recurrentes vs usuarios nuevos)</t>
  </si>
  <si>
    <t>Reporte mensual de los requerimientos solicitados</t>
  </si>
  <si>
    <t>Realizar soporte a través de la Mesa de Servicios a los requerimientos de los usuarios del instituto</t>
  </si>
  <si>
    <t xml:space="preserve">Informe de Mantenimiento realizado </t>
  </si>
  <si>
    <t>Hacer los mantenimientos preventivos y correctivos de Equipos Tecnológicos y sistemas de informacon (Telecomunicaciones y Ofimática) Computadores, Teléfonos, Impresoras, Scanner, Interconexión y alimentación.</t>
  </si>
  <si>
    <t xml:space="preserve">Realizar la capacitación acerca de las herramientas tecnologícas del instituto para el buen uso y apropiación de las TIC                  </t>
  </si>
  <si>
    <t xml:space="preserve">Documento e imágenes relacionadas </t>
  </si>
  <si>
    <t xml:space="preserve">Unidad </t>
  </si>
  <si>
    <t>Hacer los mantenimientos y mejoras en los Sistemas de Información</t>
  </si>
  <si>
    <t>Afianzar la estructura organizacional productiva e integra, a través del desarrollo de capacidades del talento humano y un ambiente cordial</t>
  </si>
  <si>
    <t>Identificar capacidades Organizacionales actuales</t>
  </si>
  <si>
    <t>Diagnostico</t>
  </si>
  <si>
    <t xml:space="preserve">Equipo de Gestión del Talento Humano </t>
  </si>
  <si>
    <t>Mapear los procesos de la cadena de valor</t>
  </si>
  <si>
    <t>Identificar y determinar las capacidades existentes</t>
  </si>
  <si>
    <t>Establecer un comparativo entre la planta actual y la planta propuesta</t>
  </si>
  <si>
    <t xml:space="preserve">Documento Propuesta Comparativo </t>
  </si>
  <si>
    <t>Analisis de Cargas de trabajo</t>
  </si>
  <si>
    <t>Definición de la Planta de personal</t>
  </si>
  <si>
    <t>Desarrollar herramientas técnicas, dinámicas y confiables, a través del manejo y gestión de conocimiento.</t>
  </si>
  <si>
    <t>Llevar a cabo las orientaciones jurídicas de los casos asociados con el bienestar y protección animal en el distrito capital, así como organizar y ejecutar capacitaciones a los estudiantes y docentes de consultorios jurídicos y centros de conciliación de las facultades de Derecho que realicen alianzas con el IDPYBA.</t>
  </si>
  <si>
    <t>Realizar las actividades propias de la gestión precontractual y postcontractual que desarrolle la Entidad.</t>
  </si>
  <si>
    <t>Realizar la actualización en el Sistema de Información Disciplinario del Distrito Capital en cumplimiento de las normas establecidas para ello.</t>
  </si>
  <si>
    <t>Realizar con base en la Política Institucional de Servicio al Ciudadano una estrategia de seguimiento de la efectividad y calidad en la atención a la ciudadanía</t>
  </si>
  <si>
    <t xml:space="preserve">Documento de la Estrategia de seguimiento. </t>
  </si>
  <si>
    <t>Reconocer la oportunidad de respuesta a las peticiones, quejas, reclamos, solicitudes y denuncias -PQRSD, en cumplimiento a la Ley 1755 de 2015 y demás normas corcondantes</t>
  </si>
  <si>
    <t>Realizar el totalidad de las actividades programadas en el Plan Estratégico de Talento Humano y sus planes anexos</t>
  </si>
  <si>
    <t>Cumplir con las actividades del PETH que no están incluidas en los otros planes</t>
  </si>
  <si>
    <t>Realizar y registrar las operaciones logísticas, mantenimiento de las distintas sedes y el correcto de manejo de los bienes que se requieran en el diario actuar del instituto</t>
  </si>
  <si>
    <t>Kardex, seguimiento a vehículos, actas de mantenimiento</t>
  </si>
  <si>
    <t>Equipo de recursos físicos</t>
  </si>
  <si>
    <t>Registrar el número de informes de proveedores supervisados  por la Subdirección de Gestión Corporativa, radicados y pagados</t>
  </si>
  <si>
    <t>Registrar los mantenimientos e inspecciones a instalaciones físicas realizadas</t>
  </si>
  <si>
    <t>Registrar el número de servicios de vehículos en el marco de la logística y la operación institucional durante el periodo</t>
  </si>
  <si>
    <t>Informes ambientales, registro fotográficos, y formatos diligenciados</t>
  </si>
  <si>
    <t>Presentar los informes periódicos a Entidades Distritales y demás que se requieran</t>
  </si>
  <si>
    <t>Cumplir las actividades establecidas en el plan de acción del Plan Institucional de Archivo - PINAR</t>
  </si>
  <si>
    <t>Desarrollar 100% acciones tendientes al cumplimiento de la gestión financiera, presupuestal- contable-tesorería respectivamente y normativo para  el desarrollo del talento humano en la entidad</t>
  </si>
  <si>
    <t>Llevar a cabo en el Sistema de Información Presupuestal las actividades financieras que se requieran en el IDPYBA</t>
  </si>
  <si>
    <t>Reporte de CDP y CRP, reservas y pac bigdata</t>
  </si>
  <si>
    <t>Equipo de Gestión Financiera</t>
  </si>
  <si>
    <t>Generar la totalidad de las solicitudes de Certificado de Disponibilidad Presupuestal y de Registro Presupuestal que le sean requeridas (vigencia y reservas)</t>
  </si>
  <si>
    <t>Llevar a cabo la totalidad de los movimientos contables que le sean requeridas</t>
  </si>
  <si>
    <t xml:space="preserve">Llevar a cabo la totalidad de los movimientos tesorales que le sean requeridas. </t>
  </si>
  <si>
    <t>Llevar a cabo el cumplimiento de todas las actividades para la adquisición de suministros</t>
  </si>
  <si>
    <t xml:space="preserve">Desarrollo de las actividades asociadas a la adquisición de suministros </t>
  </si>
  <si>
    <t xml:space="preserve">Equipo Servicios Generales </t>
  </si>
  <si>
    <t>Cumplir con el PAA en la adquisición de suministros</t>
  </si>
  <si>
    <t>Realizar la totalidad de mantenimientos preventivos y correctivos</t>
  </si>
  <si>
    <t>Mantenimientos Realizados</t>
  </si>
  <si>
    <t>Cumplir ocn las actividades de mantenimiento preventivo y correctivo</t>
  </si>
  <si>
    <t xml:space="preserve">Realizar todas las actividades programadas en el Plan de Seguridad de la Información </t>
  </si>
  <si>
    <t>Informe trimestral de actividades</t>
  </si>
  <si>
    <t>Cumplir el cronograma de actividades aprobado por el Comité Institucional de Gestión y Desempeño</t>
  </si>
  <si>
    <t>Realizar todas las actividades programadas en el Plan de Tratamiento de Riesgos de Seguridad de la Información</t>
  </si>
  <si>
    <t>Proteger la vida y ser garantes del trato digno hacia los animales, a través de acciones de protección y bienestar animal</t>
  </si>
  <si>
    <t>Establecer 1 plan de acción para la ejecución de las necesidades en infraestructura para garantizar  la capacidad instalada de la UCA y demás infraestructura para la protección y cuidado animal en el D.C</t>
  </si>
  <si>
    <t>Identificar las necesidades de mantenimientos preventivos y correctivos de la UCA</t>
  </si>
  <si>
    <t>Matriz de necesidades</t>
  </si>
  <si>
    <t>Equipo de infraestructura</t>
  </si>
  <si>
    <t>Cumplir con las visitas de identificación de necesidades para establecer la ruta de mantenimiento preventivo y correctivo de la UCA</t>
  </si>
  <si>
    <t>Cumplir con el programa de matenimieto preventivo y correctivo de la UCA</t>
  </si>
  <si>
    <t xml:space="preserve">Plan de Mantenimiento </t>
  </si>
  <si>
    <t>Cumplir con el plan de mantenimiento preventivo y correctivo de la UCA</t>
  </si>
  <si>
    <t>Desarrollar todas las acciones necesarias para contribuir al mejoramiento del sector en temas de capacidad de gestión publica</t>
  </si>
  <si>
    <t xml:space="preserve">Implementar 3 programas de información ambiental y conocimiento ambiental. </t>
  </si>
  <si>
    <t>fortalecer a nivel institucional  la concentración y calidad del dato para promover facilidad a la administración en el momento de acceder a la información mediante sistema de información</t>
  </si>
  <si>
    <t>Implementar (1) plan de ejecución para el fortalecimiento y dignificación de la infraestructura de la UCA y demás infraestructutra para el cuidado y la protección animal</t>
  </si>
  <si>
    <t>Desarrollar avances en Plan de ejecución infraestructura sedes para el cuidado y protección animal</t>
  </si>
  <si>
    <t>Difundir 100% en el Distrito Capital buenas practicas de Bienestar Animal mediante el posicionamiento del Instituto a traves de las comunicaciones internas y externas</t>
  </si>
  <si>
    <t>Garantizar 100% el cumplimiento de las fases del ciclo de vida para la creación  del  sistema de información del Instituto Distrital de Protección y Bienestar Animal mediante la planificación, análisis, diseño y depuración</t>
  </si>
  <si>
    <t xml:space="preserve">Garantizar 100% el cumplimiento de las fases del ciclo de vida para la creación  del  sistema de información del Instituto Distrital de Protección y Bienestar Animal mediante el  desarrollo e implementación.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</si>
</sst>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_(&quot;$&quot;\ * \(#,##0.00\);_(&quot;$&quot;\ * &quot;-&quot;??_);_(@_)"/>
    <numFmt numFmtId="166" formatCode="_(* #,##0.00_);_(* \(#,##0.00\);_(*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_ ;[Red]\-#,##0\ "/>
    <numFmt numFmtId="178" formatCode="mmmm/yyyy"/>
    <numFmt numFmtId="179" formatCode="0.000%"/>
  </numFmts>
  <fonts count="73"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b/>
      <sz val="12"/>
      <color rgb="FF00B0F0"/>
      <name val="Arial"/>
      <family val="2"/>
    </font>
    <font>
      <b/>
      <sz val="12"/>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sz val="12"/>
      <color theme="0"/>
      <name val="Arial Narrow"/>
      <family val="2"/>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s>
  <fills count="28">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gradientFill degree="90">
        <stop position="0">
          <color theme="9"/>
        </stop>
        <stop position="1">
          <color theme="9" tint="0.59999389629810485"/>
        </stop>
      </gradient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thin">
        <color auto="1"/>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auto="1"/>
      </left>
      <right/>
      <top style="thin">
        <color auto="1"/>
      </top>
      <bottom/>
      <diagonal/>
    </border>
    <border>
      <left style="medium">
        <color auto="1"/>
      </left>
      <right/>
      <top/>
      <bottom/>
      <diagonal/>
    </border>
  </borders>
  <cellStyleXfs count="51">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6" fontId="6" fillId="0" borderId="0" applyFont="0" applyFill="0" applyBorder="0" applyAlignment="0" applyProtection="0"/>
    <xf numFmtId="0" fontId="18" fillId="0" borderId="0"/>
    <xf numFmtId="9" fontId="18"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0" fontId="18" fillId="0" borderId="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67">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4" fillId="2" borderId="0" xfId="0" applyFont="1" applyFill="1"/>
    <xf numFmtId="0" fontId="12" fillId="2" borderId="0" xfId="0" applyFont="1" applyFill="1" applyAlignment="1">
      <alignment horizontal="left" vertical="center"/>
    </xf>
    <xf numFmtId="0" fontId="22" fillId="2" borderId="0" xfId="0" applyFont="1" applyFill="1"/>
    <xf numFmtId="0" fontId="0" fillId="5" borderId="0" xfId="0" applyFill="1"/>
    <xf numFmtId="0" fontId="22" fillId="5" borderId="0" xfId="0" applyFont="1" applyFill="1"/>
    <xf numFmtId="0" fontId="21" fillId="5" borderId="0" xfId="0" applyFont="1" applyFill="1"/>
    <xf numFmtId="0" fontId="0" fillId="6" borderId="0" xfId="0" applyFill="1"/>
    <xf numFmtId="0" fontId="22" fillId="6" borderId="0" xfId="0" applyFont="1" applyFill="1"/>
    <xf numFmtId="0" fontId="23"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6"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3" fillId="2" borderId="0" xfId="0" applyFont="1" applyFill="1" applyProtection="1">
      <protection hidden="1"/>
    </xf>
    <xf numFmtId="0" fontId="33" fillId="2" borderId="0" xfId="0" applyFont="1" applyFill="1" applyAlignment="1" applyProtection="1">
      <alignment horizontal="justify"/>
      <protection hidden="1"/>
    </xf>
    <xf numFmtId="0" fontId="34"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center"/>
      <protection hidden="1"/>
    </xf>
    <xf numFmtId="0" fontId="31"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33" fillId="2" borderId="0" xfId="0" applyFont="1" applyFill="1" applyAlignment="1" applyProtection="1">
      <alignment horizontal="left" vertical="center"/>
      <protection hidden="1"/>
    </xf>
    <xf numFmtId="0" fontId="26" fillId="2" borderId="0" xfId="6" applyFont="1" applyFill="1" applyAlignment="1" applyProtection="1">
      <alignment horizontal="center" vertical="center" wrapText="1"/>
      <protection hidden="1"/>
    </xf>
    <xf numFmtId="168" fontId="34" fillId="2" borderId="0" xfId="5" applyNumberFormat="1" applyFont="1" applyFill="1" applyBorder="1" applyAlignment="1" applyProtection="1">
      <alignment vertical="center"/>
      <protection hidden="1"/>
    </xf>
    <xf numFmtId="169" fontId="24" fillId="3" borderId="16" xfId="3" applyNumberFormat="1" applyFont="1" applyFill="1" applyBorder="1" applyAlignment="1">
      <alignment horizontal="center" vertical="center" wrapText="1"/>
    </xf>
    <xf numFmtId="172" fontId="33" fillId="0" borderId="16" xfId="5" applyNumberFormat="1" applyFont="1" applyFill="1" applyBorder="1" applyAlignment="1" applyProtection="1">
      <alignment horizontal="center" vertical="center" wrapText="1"/>
      <protection hidden="1"/>
    </xf>
    <xf numFmtId="0" fontId="33" fillId="2" borderId="0" xfId="0" applyFont="1" applyFill="1" applyAlignment="1" applyProtection="1">
      <alignment vertical="center"/>
      <protection hidden="1"/>
    </xf>
    <xf numFmtId="0" fontId="19" fillId="6" borderId="0" xfId="0" applyFont="1" applyFill="1"/>
    <xf numFmtId="0" fontId="39" fillId="6" borderId="0" xfId="0" applyFont="1" applyFill="1"/>
    <xf numFmtId="0" fontId="40" fillId="6" borderId="0" xfId="0" applyFont="1" applyFill="1"/>
    <xf numFmtId="0" fontId="7" fillId="2" borderId="0" xfId="0" applyFont="1" applyFill="1" applyAlignment="1">
      <alignment vertical="center" wrapText="1"/>
    </xf>
    <xf numFmtId="3" fontId="25" fillId="0" borderId="16" xfId="6" applyNumberFormat="1" applyFont="1" applyBorder="1" applyAlignment="1" applyProtection="1">
      <alignment horizontal="center" vertical="center" wrapText="1"/>
      <protection hidden="1"/>
    </xf>
    <xf numFmtId="0" fontId="11" fillId="2" borderId="0" xfId="0" applyFont="1" applyFill="1" applyProtection="1">
      <protection hidden="1"/>
    </xf>
    <xf numFmtId="0" fontId="11" fillId="2" borderId="0" xfId="0" applyFont="1" applyFill="1" applyAlignment="1">
      <alignment vertical="center" wrapText="1"/>
    </xf>
    <xf numFmtId="0" fontId="11" fillId="2" borderId="0" xfId="0" applyFont="1" applyFill="1" applyAlignment="1" applyProtection="1">
      <alignment vertical="center"/>
      <protection hidden="1"/>
    </xf>
    <xf numFmtId="0" fontId="11" fillId="2" borderId="0" xfId="0" applyFont="1" applyFill="1" applyAlignment="1">
      <alignment vertical="center"/>
    </xf>
    <xf numFmtId="9" fontId="11" fillId="2" borderId="0" xfId="0" applyNumberFormat="1" applyFont="1" applyFill="1" applyAlignment="1">
      <alignment horizontal="center" vertical="center"/>
    </xf>
    <xf numFmtId="0" fontId="26" fillId="2" borderId="0" xfId="0" applyFont="1" applyFill="1" applyAlignment="1">
      <alignment vertical="center" wrapText="1"/>
    </xf>
    <xf numFmtId="0" fontId="26" fillId="2" borderId="0" xfId="0" applyFont="1" applyFill="1" applyAlignment="1">
      <alignment vertical="center"/>
    </xf>
    <xf numFmtId="9" fontId="26" fillId="2" borderId="0" xfId="0" applyNumberFormat="1" applyFont="1" applyFill="1" applyAlignment="1">
      <alignment horizontal="center" vertical="center"/>
    </xf>
    <xf numFmtId="9" fontId="26" fillId="0" borderId="16" xfId="2" applyFont="1" applyFill="1" applyBorder="1" applyAlignment="1" applyProtection="1">
      <alignment horizontal="right" vertical="center" wrapText="1"/>
      <protection hidden="1"/>
    </xf>
    <xf numFmtId="0" fontId="8" fillId="2" borderId="0" xfId="0" applyFont="1" applyFill="1" applyAlignment="1" applyProtection="1">
      <alignment vertical="center"/>
      <protection hidden="1"/>
    </xf>
    <xf numFmtId="0" fontId="3" fillId="0" borderId="0" xfId="0" applyFont="1" applyProtection="1">
      <protection hidden="1"/>
    </xf>
    <xf numFmtId="172" fontId="53" fillId="2" borderId="0" xfId="0" applyNumberFormat="1" applyFont="1" applyFill="1" applyAlignment="1" applyProtection="1">
      <alignment horizontal="justify"/>
      <protection hidden="1"/>
    </xf>
    <xf numFmtId="10" fontId="55" fillId="2" borderId="16" xfId="0" applyNumberFormat="1" applyFont="1" applyFill="1" applyBorder="1" applyAlignment="1">
      <alignment horizontal="justify" vertical="top" wrapText="1"/>
    </xf>
    <xf numFmtId="10" fontId="54" fillId="2" borderId="16" xfId="0" applyNumberFormat="1" applyFont="1" applyFill="1" applyBorder="1" applyAlignment="1">
      <alignment horizontal="justify" vertical="top" wrapText="1"/>
    </xf>
    <xf numFmtId="0" fontId="8" fillId="2" borderId="0" xfId="0" applyFont="1" applyFill="1" applyAlignment="1" applyProtection="1">
      <alignment vertical="top"/>
      <protection hidden="1"/>
    </xf>
    <xf numFmtId="3" fontId="25" fillId="2" borderId="16" xfId="6" applyNumberFormat="1" applyFont="1" applyFill="1" applyBorder="1" applyAlignment="1" applyProtection="1">
      <alignment horizontal="center" vertical="center" wrapText="1"/>
      <protection hidden="1"/>
    </xf>
    <xf numFmtId="0" fontId="24" fillId="3" borderId="16" xfId="0" applyFont="1" applyFill="1" applyBorder="1" applyAlignment="1">
      <alignment horizontal="center" vertical="center" wrapText="1"/>
    </xf>
    <xf numFmtId="0" fontId="29" fillId="11" borderId="16" xfId="0" applyFont="1" applyFill="1" applyBorder="1" applyAlignment="1">
      <alignment horizontal="center" vertical="center" wrapText="1"/>
    </xf>
    <xf numFmtId="171" fontId="26" fillId="2" borderId="16" xfId="6" applyNumberFormat="1" applyFont="1" applyFill="1" applyBorder="1" applyAlignment="1" applyProtection="1">
      <alignment vertical="center" wrapText="1"/>
      <protection hidden="1"/>
    </xf>
    <xf numFmtId="171" fontId="26" fillId="9" borderId="16" xfId="6" applyNumberFormat="1" applyFont="1" applyFill="1" applyBorder="1" applyAlignment="1" applyProtection="1">
      <alignment vertical="center" wrapText="1"/>
      <protection hidden="1"/>
    </xf>
    <xf numFmtId="10" fontId="55" fillId="2" borderId="0" xfId="0" applyNumberFormat="1" applyFont="1" applyFill="1" applyAlignment="1">
      <alignment horizontal="justify" vertical="top" wrapText="1"/>
    </xf>
    <xf numFmtId="10" fontId="54" fillId="2" borderId="0" xfId="0" applyNumberFormat="1" applyFont="1" applyFill="1" applyAlignment="1">
      <alignment horizontal="justify" vertical="top" wrapText="1"/>
    </xf>
    <xf numFmtId="10" fontId="55" fillId="2" borderId="27" xfId="0" applyNumberFormat="1" applyFont="1" applyFill="1" applyBorder="1" applyAlignment="1">
      <alignment horizontal="justify" vertical="top" wrapText="1"/>
    </xf>
    <xf numFmtId="0" fontId="24" fillId="13" borderId="16" xfId="0" applyFont="1" applyFill="1" applyBorder="1" applyAlignment="1">
      <alignment horizontal="center" vertical="center" wrapText="1"/>
    </xf>
    <xf numFmtId="0" fontId="17" fillId="14" borderId="24" xfId="0" applyFont="1" applyFill="1" applyBorder="1" applyAlignment="1" applyProtection="1">
      <alignment horizontal="center" vertical="center" wrapText="1"/>
      <protection hidden="1"/>
    </xf>
    <xf numFmtId="0" fontId="7" fillId="14" borderId="24" xfId="0" applyFont="1" applyFill="1" applyBorder="1" applyAlignment="1" applyProtection="1">
      <alignment horizontal="center" vertical="center" wrapText="1"/>
      <protection hidden="1"/>
    </xf>
    <xf numFmtId="0" fontId="58" fillId="10" borderId="16" xfId="0" applyFont="1" applyFill="1" applyBorder="1" applyAlignment="1">
      <alignment horizontal="center" vertical="center" wrapText="1"/>
    </xf>
    <xf numFmtId="0" fontId="59" fillId="2" borderId="0" xfId="0" applyFont="1" applyFill="1" applyAlignment="1" applyProtection="1">
      <alignment horizontal="center" vertical="center" wrapText="1"/>
      <protection hidden="1"/>
    </xf>
    <xf numFmtId="0" fontId="35" fillId="16" borderId="6" xfId="0" applyFont="1" applyFill="1" applyBorder="1" applyAlignment="1">
      <alignment horizontal="center" vertical="center" wrapText="1"/>
    </xf>
    <xf numFmtId="0" fontId="35" fillId="16" borderId="9" xfId="0" applyFont="1" applyFill="1" applyBorder="1" applyAlignment="1">
      <alignment horizontal="center" vertical="center" wrapText="1"/>
    </xf>
    <xf numFmtId="0" fontId="57" fillId="18" borderId="1" xfId="0" applyFont="1" applyFill="1" applyBorder="1" applyAlignment="1">
      <alignment horizontal="center" vertical="center" wrapText="1"/>
    </xf>
    <xf numFmtId="3" fontId="11" fillId="2" borderId="16" xfId="1" applyNumberFormat="1" applyFont="1" applyFill="1" applyBorder="1" applyAlignment="1" applyProtection="1">
      <alignment horizontal="center" vertical="center"/>
      <protection hidden="1"/>
    </xf>
    <xf numFmtId="0" fontId="26" fillId="2" borderId="0" xfId="0" applyFont="1" applyFill="1" applyAlignment="1">
      <alignment horizontal="center" vertical="center"/>
    </xf>
    <xf numFmtId="0" fontId="11"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0" fontId="58" fillId="10" borderId="16" xfId="0" applyFont="1" applyFill="1" applyBorder="1" applyAlignment="1">
      <alignment horizontal="left" vertical="center" wrapText="1"/>
    </xf>
    <xf numFmtId="168" fontId="34" fillId="2" borderId="0" xfId="5" applyNumberFormat="1" applyFont="1" applyFill="1" applyBorder="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1" fillId="2" borderId="0" xfId="0" applyNumberFormat="1" applyFont="1" applyFill="1" applyAlignment="1">
      <alignment horizontal="center" vertical="center"/>
    </xf>
    <xf numFmtId="0" fontId="11" fillId="0" borderId="0" xfId="0" applyFont="1" applyAlignment="1">
      <alignment vertical="center"/>
    </xf>
    <xf numFmtId="4" fontId="11" fillId="2" borderId="16" xfId="1" applyNumberFormat="1" applyFont="1" applyFill="1" applyBorder="1" applyAlignment="1" applyProtection="1">
      <alignment horizontal="center" vertical="center"/>
      <protection hidden="1"/>
    </xf>
    <xf numFmtId="9" fontId="8" fillId="2" borderId="0" xfId="2" applyFont="1" applyFill="1" applyAlignment="1" applyProtection="1">
      <alignment horizontal="justify"/>
      <protection hidden="1"/>
    </xf>
    <xf numFmtId="0" fontId="60"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48" fillId="4" borderId="16" xfId="5" applyNumberFormat="1" applyFont="1" applyFill="1" applyBorder="1" applyAlignment="1" applyProtection="1">
      <alignment horizontal="right" vertical="center" wrapText="1"/>
      <protection hidden="1"/>
    </xf>
    <xf numFmtId="172" fontId="26" fillId="20" borderId="16" xfId="1" applyNumberFormat="1" applyFont="1" applyFill="1" applyBorder="1" applyAlignment="1" applyProtection="1">
      <alignment horizontal="right" vertical="center" wrapText="1"/>
      <protection hidden="1"/>
    </xf>
    <xf numFmtId="172" fontId="26" fillId="0" borderId="16" xfId="1" applyNumberFormat="1" applyFont="1" applyFill="1" applyBorder="1" applyAlignment="1" applyProtection="1">
      <alignment horizontal="right" vertical="center" wrapText="1"/>
      <protection hidden="1"/>
    </xf>
    <xf numFmtId="167" fontId="26" fillId="0" borderId="1" xfId="1" applyNumberFormat="1" applyFont="1" applyBorder="1" applyAlignment="1" applyProtection="1">
      <alignment vertical="center" wrapText="1"/>
      <protection locked="0"/>
    </xf>
    <xf numFmtId="167" fontId="26" fillId="0" borderId="1" xfId="1" applyNumberFormat="1" applyFont="1" applyFill="1" applyBorder="1" applyAlignment="1" applyProtection="1">
      <alignment vertical="center"/>
      <protection locked="0"/>
    </xf>
    <xf numFmtId="10" fontId="26" fillId="0" borderId="1" xfId="2" applyNumberFormat="1" applyFont="1" applyFill="1" applyBorder="1" applyAlignment="1" applyProtection="1">
      <alignment horizontal="center" vertical="center"/>
      <protection locked="0"/>
    </xf>
    <xf numFmtId="1" fontId="8" fillId="0" borderId="16"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8" fillId="2" borderId="0" xfId="0" applyFont="1" applyFill="1" applyAlignment="1">
      <alignment vertical="center"/>
    </xf>
    <xf numFmtId="0" fontId="34" fillId="2" borderId="0" xfId="0" applyFont="1" applyFill="1" applyAlignment="1" applyProtection="1">
      <alignment horizontal="right" vertical="center"/>
      <protection hidden="1"/>
    </xf>
    <xf numFmtId="166" fontId="26" fillId="0" borderId="16" xfId="6" applyNumberFormat="1" applyFont="1" applyBorder="1" applyAlignment="1" applyProtection="1">
      <alignment vertical="center" wrapText="1"/>
      <protection hidden="1"/>
    </xf>
    <xf numFmtId="166" fontId="30" fillId="0" borderId="16" xfId="6" applyNumberFormat="1" applyFont="1" applyBorder="1" applyAlignment="1" applyProtection="1">
      <alignment vertical="center" wrapText="1"/>
      <protection hidden="1"/>
    </xf>
    <xf numFmtId="176" fontId="26" fillId="0" borderId="16" xfId="6" applyNumberFormat="1" applyFont="1" applyBorder="1" applyAlignment="1" applyProtection="1">
      <alignment vertical="center" wrapText="1"/>
      <protection hidden="1"/>
    </xf>
    <xf numFmtId="174" fontId="8" fillId="0" borderId="16"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61" fillId="0" borderId="0" xfId="0" applyNumberFormat="1" applyFont="1" applyAlignment="1">
      <alignment vertical="center"/>
    </xf>
    <xf numFmtId="170" fontId="8" fillId="2" borderId="0" xfId="0" applyNumberFormat="1" applyFont="1" applyFill="1" applyAlignment="1" applyProtection="1">
      <alignment vertical="center"/>
      <protection hidden="1"/>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63" fillId="2" borderId="0" xfId="18" applyFont="1" applyFill="1" applyAlignment="1" applyProtection="1">
      <alignment horizontal="justify"/>
      <protection hidden="1"/>
    </xf>
    <xf numFmtId="41" fontId="63"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172" fontId="30" fillId="20" borderId="16" xfId="1" applyNumberFormat="1" applyFont="1" applyFill="1" applyBorder="1" applyAlignment="1" applyProtection="1">
      <alignment horizontal="right" vertical="center" wrapText="1"/>
      <protection hidden="1"/>
    </xf>
    <xf numFmtId="0" fontId="9" fillId="17" borderId="6" xfId="0" applyFont="1" applyFill="1" applyBorder="1" applyAlignment="1">
      <alignment horizontal="center" vertical="center" wrapText="1"/>
    </xf>
    <xf numFmtId="0" fontId="65" fillId="2" borderId="0" xfId="0" applyFont="1" applyFill="1" applyAlignment="1">
      <alignment vertical="center" wrapText="1"/>
    </xf>
    <xf numFmtId="0" fontId="65" fillId="2" borderId="0" xfId="0" applyFont="1" applyFill="1" applyAlignment="1">
      <alignment vertical="center"/>
    </xf>
    <xf numFmtId="0" fontId="3" fillId="2" borderId="16" xfId="0" applyFont="1" applyFill="1" applyBorder="1" applyAlignment="1" applyProtection="1">
      <alignment horizontal="center" vertical="center"/>
      <protection hidden="1"/>
    </xf>
    <xf numFmtId="0" fontId="4" fillId="5" borderId="0" xfId="0" applyFont="1" applyFill="1"/>
    <xf numFmtId="0" fontId="66" fillId="5" borderId="0" xfId="0" applyFont="1" applyFill="1" applyAlignment="1">
      <alignment vertical="center" wrapText="1"/>
    </xf>
    <xf numFmtId="0" fontId="67" fillId="5" borderId="0" xfId="0" applyFont="1" applyFill="1"/>
    <xf numFmtId="0" fontId="68" fillId="5" borderId="0" xfId="4" applyFont="1" applyFill="1" applyAlignment="1" applyProtection="1"/>
    <xf numFmtId="0" fontId="69" fillId="5" borderId="0" xfId="0" applyFont="1" applyFill="1"/>
    <xf numFmtId="174" fontId="8" fillId="0" borderId="16" xfId="1" applyNumberFormat="1" applyFont="1" applyFill="1" applyBorder="1" applyAlignment="1" applyProtection="1">
      <alignment vertical="center"/>
      <protection hidden="1"/>
    </xf>
    <xf numFmtId="0" fontId="48" fillId="12" borderId="17" xfId="2" applyNumberFormat="1" applyFont="1" applyFill="1" applyBorder="1" applyAlignment="1" applyProtection="1">
      <alignment horizontal="right" vertical="center" wrapText="1"/>
      <protection hidden="1"/>
    </xf>
    <xf numFmtId="0" fontId="71" fillId="2" borderId="0" xfId="0" applyFont="1" applyFill="1" applyAlignment="1" applyProtection="1">
      <alignment vertical="center"/>
      <protection hidden="1"/>
    </xf>
    <xf numFmtId="173" fontId="11" fillId="2" borderId="0" xfId="0" applyNumberFormat="1" applyFont="1" applyFill="1" applyAlignment="1">
      <alignment vertical="center"/>
    </xf>
    <xf numFmtId="0" fontId="41" fillId="2" borderId="0" xfId="0" applyFont="1" applyFill="1" applyAlignment="1">
      <alignment horizontal="center" vertical="center" wrapText="1"/>
    </xf>
    <xf numFmtId="0" fontId="51" fillId="2" borderId="0" xfId="0" applyFont="1" applyFill="1" applyAlignment="1">
      <alignment vertical="center"/>
    </xf>
    <xf numFmtId="0" fontId="51" fillId="0" borderId="0" xfId="0" applyFont="1" applyAlignment="1">
      <alignment vertical="center"/>
    </xf>
    <xf numFmtId="0" fontId="44" fillId="2" borderId="0" xfId="0" applyFont="1" applyFill="1" applyAlignment="1" applyProtection="1">
      <alignment vertical="center"/>
      <protection hidden="1"/>
    </xf>
    <xf numFmtId="173" fontId="26" fillId="2" borderId="0" xfId="0" applyNumberFormat="1" applyFont="1" applyFill="1" applyAlignment="1">
      <alignment vertical="center"/>
    </xf>
    <xf numFmtId="0" fontId="24" fillId="11" borderId="1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xf>
    <xf numFmtId="0" fontId="11" fillId="0" borderId="0" xfId="0" applyFont="1" applyProtection="1">
      <protection hidden="1"/>
    </xf>
    <xf numFmtId="0" fontId="3" fillId="0" borderId="0" xfId="0" applyFont="1" applyAlignment="1" applyProtection="1">
      <alignment vertical="center"/>
      <protection hidden="1"/>
    </xf>
    <xf numFmtId="0" fontId="26" fillId="0" borderId="0" xfId="0" applyFont="1" applyAlignment="1">
      <alignment vertical="center"/>
    </xf>
    <xf numFmtId="0" fontId="52" fillId="21" borderId="0" xfId="0" applyFont="1" applyFill="1" applyAlignment="1">
      <alignment vertical="center"/>
    </xf>
    <xf numFmtId="0" fontId="11" fillId="0" borderId="0" xfId="0" applyFont="1" applyAlignment="1">
      <alignment horizontal="center" vertical="center"/>
    </xf>
    <xf numFmtId="173" fontId="11" fillId="0" borderId="0" xfId="0" applyNumberFormat="1" applyFont="1" applyAlignment="1">
      <alignment vertical="center"/>
    </xf>
    <xf numFmtId="9" fontId="11" fillId="0" borderId="0" xfId="0" applyNumberFormat="1" applyFont="1" applyAlignment="1">
      <alignment horizontal="center" vertical="center"/>
    </xf>
    <xf numFmtId="0" fontId="11" fillId="0" borderId="0" xfId="0" applyFont="1" applyAlignment="1" applyProtection="1">
      <alignment vertical="center"/>
      <protection hidden="1"/>
    </xf>
    <xf numFmtId="0" fontId="8" fillId="0" borderId="0" xfId="0" applyFont="1" applyAlignment="1" applyProtection="1">
      <alignment vertical="center"/>
      <protection hidden="1"/>
    </xf>
    <xf numFmtId="0" fontId="30" fillId="8" borderId="1" xfId="0" applyFont="1" applyFill="1" applyBorder="1" applyAlignment="1" applyProtection="1">
      <alignment vertical="center" wrapText="1"/>
      <protection locked="0"/>
    </xf>
    <xf numFmtId="167" fontId="26" fillId="0" borderId="1" xfId="1" applyNumberFormat="1" applyFont="1" applyBorder="1" applyAlignment="1" applyProtection="1">
      <alignment vertical="center" wrapText="1"/>
    </xf>
    <xf numFmtId="167" fontId="26" fillId="0" borderId="1" xfId="1" applyNumberFormat="1" applyFont="1" applyFill="1" applyBorder="1" applyAlignment="1" applyProtection="1">
      <alignment vertical="center" wrapText="1"/>
    </xf>
    <xf numFmtId="9" fontId="11" fillId="0" borderId="0" xfId="0" applyNumberFormat="1" applyFont="1" applyAlignment="1">
      <alignment vertical="center"/>
    </xf>
    <xf numFmtId="0" fontId="3"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3" fillId="2" borderId="16" xfId="0" applyFont="1" applyFill="1" applyBorder="1" applyAlignment="1" applyProtection="1">
      <alignment horizontal="center" vertical="center"/>
      <protection locked="0"/>
    </xf>
    <xf numFmtId="0" fontId="2"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167" fontId="49" fillId="2" borderId="0" xfId="0" applyNumberFormat="1" applyFont="1" applyFill="1" applyAlignment="1" applyProtection="1">
      <alignment horizontal="center" vertical="center"/>
      <protection locked="0"/>
    </xf>
    <xf numFmtId="167" fontId="9" fillId="2" borderId="0" xfId="0" applyNumberFormat="1" applyFont="1" applyFill="1" applyAlignment="1" applyProtection="1">
      <alignment horizontal="center" vertical="center"/>
      <protection locked="0"/>
    </xf>
    <xf numFmtId="0" fontId="31" fillId="2" borderId="0" xfId="0" applyFont="1" applyFill="1" applyAlignment="1" applyProtection="1">
      <alignment vertical="center"/>
      <protection locked="0"/>
    </xf>
    <xf numFmtId="9" fontId="31" fillId="2" borderId="0" xfId="2" applyFont="1" applyFill="1" applyBorder="1" applyAlignment="1" applyProtection="1">
      <alignment vertical="center"/>
      <protection locked="0"/>
    </xf>
    <xf numFmtId="0" fontId="29" fillId="2" borderId="0" xfId="0" applyFont="1" applyFill="1" applyAlignment="1" applyProtection="1">
      <alignment vertical="center"/>
      <protection locked="0"/>
    </xf>
    <xf numFmtId="0" fontId="25" fillId="7" borderId="1" xfId="0" applyFont="1" applyFill="1" applyBorder="1" applyAlignment="1" applyProtection="1">
      <alignment horizontal="center" vertical="center" wrapText="1"/>
      <protection locked="0"/>
    </xf>
    <xf numFmtId="167" fontId="46" fillId="2" borderId="0" xfId="0" applyNumberFormat="1" applyFont="1" applyFill="1" applyAlignment="1" applyProtection="1">
      <alignment vertical="center"/>
      <protection locked="0"/>
    </xf>
    <xf numFmtId="10" fontId="26" fillId="8" borderId="1" xfId="2" applyNumberFormat="1" applyFont="1" applyFill="1" applyBorder="1" applyAlignment="1" applyProtection="1">
      <alignment horizontal="center" vertical="center" wrapText="1"/>
      <protection locked="0"/>
    </xf>
    <xf numFmtId="10" fontId="0" fillId="0" borderId="0" xfId="2" applyNumberFormat="1" applyFont="1" applyAlignment="1" applyProtection="1">
      <alignment vertical="center"/>
      <protection locked="0"/>
    </xf>
    <xf numFmtId="167" fontId="29" fillId="2" borderId="0" xfId="0" applyNumberFormat="1" applyFont="1" applyFill="1" applyAlignment="1" applyProtection="1">
      <alignment vertical="center"/>
      <protection locked="0"/>
    </xf>
    <xf numFmtId="0" fontId="54" fillId="0" borderId="1" xfId="0" applyFont="1" applyBorder="1" applyAlignment="1" applyProtection="1">
      <alignment vertical="center"/>
      <protection locked="0"/>
    </xf>
    <xf numFmtId="177" fontId="62" fillId="0" borderId="1" xfId="0" applyNumberFormat="1" applyFont="1" applyBorder="1" applyAlignment="1" applyProtection="1">
      <alignment vertical="center"/>
      <protection locked="0"/>
    </xf>
    <xf numFmtId="178" fontId="62" fillId="0" borderId="1" xfId="0" applyNumberFormat="1" applyFont="1" applyBorder="1" applyAlignment="1" applyProtection="1">
      <alignment horizontal="center" vertical="center"/>
      <protection locked="0"/>
    </xf>
    <xf numFmtId="0" fontId="62" fillId="0" borderId="1" xfId="0" applyFont="1" applyBorder="1" applyAlignment="1" applyProtection="1">
      <alignment vertical="center"/>
      <protection locked="0"/>
    </xf>
    <xf numFmtId="167" fontId="3" fillId="2" borderId="0" xfId="0" applyNumberFormat="1" applyFont="1" applyFill="1" applyAlignment="1" applyProtection="1">
      <alignment vertical="center"/>
      <protection locked="0"/>
    </xf>
    <xf numFmtId="0" fontId="25" fillId="8" borderId="1" xfId="0" applyFont="1" applyFill="1" applyBorder="1" applyAlignment="1" applyProtection="1">
      <alignment horizontal="center" vertical="center" wrapText="1"/>
      <protection locked="0"/>
    </xf>
    <xf numFmtId="167" fontId="25" fillId="8" borderId="1" xfId="1" applyNumberFormat="1"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167" fontId="25" fillId="7" borderId="1" xfId="0" applyNumberFormat="1" applyFont="1" applyFill="1" applyBorder="1" applyAlignment="1" applyProtection="1">
      <alignment horizontal="center" vertical="center" wrapText="1"/>
      <protection locked="0"/>
    </xf>
    <xf numFmtId="167" fontId="25" fillId="7" borderId="1" xfId="1" applyNumberFormat="1" applyFont="1" applyFill="1" applyBorder="1" applyAlignment="1" applyProtection="1">
      <alignment vertical="center" wrapText="1"/>
      <protection locked="0"/>
    </xf>
    <xf numFmtId="43" fontId="25" fillId="7" borderId="1" xfId="3"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7" fontId="26" fillId="0" borderId="1" xfId="0" applyNumberFormat="1" applyFont="1" applyBorder="1" applyAlignment="1" applyProtection="1">
      <alignment vertical="center"/>
      <protection locked="0"/>
    </xf>
    <xf numFmtId="10" fontId="25" fillId="8" borderId="1" xfId="2" applyNumberFormat="1" applyFont="1" applyFill="1" applyBorder="1" applyAlignment="1" applyProtection="1">
      <alignment horizontal="center" vertical="center" wrapText="1"/>
      <protection locked="0"/>
    </xf>
    <xf numFmtId="0" fontId="33" fillId="2" borderId="0" xfId="0" applyFont="1" applyFill="1" applyAlignment="1" applyProtection="1">
      <alignment vertical="center"/>
      <protection locked="0"/>
    </xf>
    <xf numFmtId="10" fontId="3" fillId="2" borderId="0" xfId="2" applyNumberFormat="1" applyFont="1" applyFill="1" applyAlignment="1" applyProtection="1">
      <alignment vertical="center"/>
      <protection locked="0"/>
    </xf>
    <xf numFmtId="171" fontId="26" fillId="2" borderId="16" xfId="6" applyNumberFormat="1" applyFont="1" applyFill="1" applyBorder="1" applyAlignment="1" applyProtection="1">
      <alignment horizontal="justify" vertical="center" wrapText="1"/>
      <protection hidden="1"/>
    </xf>
    <xf numFmtId="171" fontId="26" fillId="9" borderId="16" xfId="6" applyNumberFormat="1" applyFont="1" applyFill="1" applyBorder="1" applyAlignment="1" applyProtection="1">
      <alignment horizontal="justify" vertical="center" wrapText="1"/>
      <protection hidden="1"/>
    </xf>
    <xf numFmtId="43" fontId="11" fillId="2" borderId="16" xfId="3" applyNumberFormat="1" applyFont="1" applyFill="1" applyBorder="1" applyAlignment="1" applyProtection="1">
      <alignment horizontal="center" vertical="center"/>
      <protection hidden="1"/>
    </xf>
    <xf numFmtId="0" fontId="52" fillId="2" borderId="0" xfId="0" applyFont="1" applyFill="1" applyAlignment="1">
      <alignment vertical="center"/>
    </xf>
    <xf numFmtId="0" fontId="52" fillId="0" borderId="0" xfId="0" applyFont="1" applyAlignment="1">
      <alignment vertical="center"/>
    </xf>
    <xf numFmtId="0" fontId="43" fillId="16" borderId="1" xfId="0" applyFont="1" applyFill="1" applyBorder="1" applyAlignment="1">
      <alignment horizontal="center" vertical="center" wrapText="1"/>
    </xf>
    <xf numFmtId="179" fontId="42" fillId="26" borderId="0" xfId="0" applyNumberFormat="1" applyFont="1" applyFill="1" applyAlignment="1">
      <alignment vertical="top"/>
    </xf>
    <xf numFmtId="175" fontId="11" fillId="26" borderId="1" xfId="26" applyNumberFormat="1" applyFont="1" applyFill="1" applyBorder="1" applyAlignment="1">
      <alignment horizontal="center" vertical="center" wrapText="1"/>
    </xf>
    <xf numFmtId="175" fontId="11" fillId="26" borderId="35" xfId="26" applyNumberFormat="1" applyFont="1" applyFill="1" applyBorder="1" applyAlignment="1">
      <alignment horizontal="center" vertical="center" wrapText="1"/>
    </xf>
    <xf numFmtId="175" fontId="11" fillId="26" borderId="39" xfId="26" applyNumberFormat="1" applyFont="1" applyFill="1" applyBorder="1" applyAlignment="1">
      <alignment horizontal="center" vertical="center" wrapText="1"/>
    </xf>
    <xf numFmtId="175" fontId="11" fillId="26" borderId="42" xfId="26" applyNumberFormat="1" applyFont="1" applyFill="1" applyBorder="1" applyAlignment="1">
      <alignment horizontal="center" vertical="center" wrapText="1"/>
    </xf>
    <xf numFmtId="175" fontId="11" fillId="0" borderId="5" xfId="26" applyNumberFormat="1" applyFont="1" applyFill="1" applyBorder="1" applyAlignment="1">
      <alignment horizontal="center" vertical="center" wrapText="1"/>
    </xf>
    <xf numFmtId="175" fontId="11" fillId="0" borderId="1" xfId="26" applyNumberFormat="1" applyFont="1" applyFill="1" applyBorder="1" applyAlignment="1">
      <alignment horizontal="center" vertical="center" wrapText="1"/>
    </xf>
    <xf numFmtId="175" fontId="11" fillId="0" borderId="1" xfId="2" applyNumberFormat="1" applyFont="1" applyFill="1" applyBorder="1" applyAlignment="1">
      <alignment horizontal="center" vertical="center" wrapText="1"/>
    </xf>
    <xf numFmtId="175" fontId="11" fillId="0" borderId="36" xfId="26" applyNumberFormat="1" applyFont="1" applyFill="1" applyBorder="1" applyAlignment="1">
      <alignment horizontal="center" vertical="center" wrapText="1"/>
    </xf>
    <xf numFmtId="10" fontId="11" fillId="0" borderId="1" xfId="2" applyNumberFormat="1" applyFont="1" applyFill="1" applyBorder="1" applyAlignment="1">
      <alignment horizontal="center" vertical="center" wrapText="1"/>
    </xf>
    <xf numFmtId="175" fontId="11" fillId="0" borderId="40" xfId="26" applyNumberFormat="1" applyFont="1" applyFill="1" applyBorder="1" applyAlignment="1">
      <alignment horizontal="center" vertical="center" wrapText="1"/>
    </xf>
    <xf numFmtId="175" fontId="11" fillId="0" borderId="39" xfId="26" applyNumberFormat="1" applyFont="1" applyFill="1" applyBorder="1" applyAlignment="1">
      <alignment horizontal="center" vertical="center" wrapText="1"/>
    </xf>
    <xf numFmtId="175" fontId="11" fillId="0" borderId="39" xfId="2" applyNumberFormat="1" applyFont="1" applyFill="1" applyBorder="1" applyAlignment="1">
      <alignment horizontal="center" vertical="center" wrapText="1"/>
    </xf>
    <xf numFmtId="175" fontId="11" fillId="0" borderId="43" xfId="26" applyNumberFormat="1" applyFont="1" applyFill="1" applyBorder="1" applyAlignment="1">
      <alignment horizontal="center" vertical="center" wrapText="1"/>
    </xf>
    <xf numFmtId="10" fontId="11" fillId="0" borderId="39" xfId="2" applyNumberFormat="1" applyFont="1" applyFill="1" applyBorder="1" applyAlignment="1">
      <alignment horizontal="center" vertical="center" wrapText="1"/>
    </xf>
    <xf numFmtId="175" fontId="11" fillId="0" borderId="6" xfId="26" applyNumberFormat="1" applyFont="1" applyFill="1" applyBorder="1" applyAlignment="1">
      <alignment horizontal="center" vertical="center" wrapText="1"/>
    </xf>
    <xf numFmtId="0" fontId="42" fillId="0" borderId="1" xfId="0" applyFont="1" applyBorder="1" applyAlignment="1">
      <alignment vertical="center" wrapText="1"/>
    </xf>
    <xf numFmtId="9" fontId="42" fillId="0" borderId="1" xfId="2" applyFont="1" applyBorder="1" applyAlignment="1">
      <alignment vertical="center" wrapText="1"/>
    </xf>
    <xf numFmtId="0" fontId="26" fillId="2" borderId="16" xfId="6" applyNumberFormat="1" applyFont="1" applyFill="1" applyBorder="1" applyAlignment="1" applyProtection="1">
      <alignment horizontal="justify" vertical="center" wrapText="1"/>
      <protection hidden="1"/>
    </xf>
    <xf numFmtId="9" fontId="26" fillId="0" borderId="17" xfId="2" applyFont="1" applyFill="1" applyBorder="1" applyAlignment="1" applyProtection="1">
      <alignment horizontal="right" vertical="center" wrapText="1"/>
      <protection hidden="1"/>
    </xf>
    <xf numFmtId="10" fontId="54" fillId="2" borderId="0" xfId="0" applyNumberFormat="1" applyFont="1" applyFill="1" applyBorder="1" applyAlignment="1">
      <alignment horizontal="justify" vertical="top" wrapText="1"/>
    </xf>
    <xf numFmtId="10" fontId="55" fillId="2" borderId="0" xfId="0" applyNumberFormat="1" applyFont="1" applyFill="1" applyBorder="1" applyAlignment="1">
      <alignment horizontal="justify" vertical="top" wrapText="1"/>
    </xf>
    <xf numFmtId="0" fontId="0" fillId="0" borderId="1" xfId="0" applyBorder="1" applyAlignment="1">
      <alignment vertical="top"/>
    </xf>
    <xf numFmtId="3" fontId="0" fillId="0" borderId="1" xfId="0" applyNumberFormat="1" applyBorder="1" applyAlignment="1">
      <alignment horizontal="right" vertical="top"/>
    </xf>
    <xf numFmtId="14" fontId="0" fillId="0" borderId="1" xfId="0" applyNumberFormat="1" applyBorder="1" applyAlignment="1">
      <alignment horizontal="right" vertical="top"/>
    </xf>
    <xf numFmtId="44" fontId="25" fillId="0" borderId="1" xfId="1" applyFont="1" applyBorder="1" applyAlignment="1" applyProtection="1">
      <alignment horizontal="center" vertical="center" wrapText="1"/>
      <protection locked="0"/>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14" fillId="0" borderId="16" xfId="0" applyFont="1" applyBorder="1" applyAlignment="1">
      <alignment horizontal="left" vertical="top" wrapText="1"/>
    </xf>
    <xf numFmtId="10" fontId="14" fillId="0" borderId="16" xfId="0" applyNumberFormat="1" applyFont="1" applyBorder="1" applyAlignment="1">
      <alignment horizontal="left" vertical="top" wrapText="1"/>
    </xf>
    <xf numFmtId="0" fontId="0" fillId="0" borderId="16" xfId="0" applyBorder="1" applyAlignment="1">
      <alignment horizontal="center" vertical="center" wrapText="1"/>
    </xf>
    <xf numFmtId="0" fontId="0" fillId="0" borderId="16" xfId="0" applyBorder="1" applyAlignment="1">
      <alignment horizontal="center" vertical="center"/>
    </xf>
    <xf numFmtId="9" fontId="20" fillId="0" borderId="16" xfId="0" applyNumberFormat="1" applyFont="1" applyBorder="1" applyAlignment="1">
      <alignment horizontal="center" vertical="center" textRotation="90" wrapText="1"/>
    </xf>
    <xf numFmtId="0" fontId="53" fillId="2" borderId="0" xfId="0" applyFont="1" applyFill="1" applyAlignment="1" applyProtection="1">
      <alignment vertical="center"/>
      <protection locked="0"/>
    </xf>
    <xf numFmtId="167" fontId="53" fillId="2" borderId="0" xfId="0" applyNumberFormat="1" applyFont="1" applyFill="1" applyAlignment="1" applyProtection="1">
      <alignment vertical="center"/>
      <protection locked="0"/>
    </xf>
    <xf numFmtId="44" fontId="53" fillId="2" borderId="0" xfId="1" applyFont="1" applyFill="1" applyAlignment="1" applyProtection="1">
      <alignment vertical="center"/>
      <protection locked="0"/>
    </xf>
    <xf numFmtId="0" fontId="0" fillId="0" borderId="16" xfId="0" applyBorder="1" applyAlignment="1">
      <alignment horizontal="justify" vertical="center" wrapText="1"/>
    </xf>
    <xf numFmtId="10" fontId="18" fillId="0" borderId="1" xfId="26"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39" xfId="0" applyFont="1" applyBorder="1" applyAlignment="1">
      <alignment vertical="center" wrapText="1"/>
    </xf>
    <xf numFmtId="10" fontId="18" fillId="0" borderId="39" xfId="26" applyNumberFormat="1" applyFont="1" applyFill="1" applyBorder="1" applyAlignment="1">
      <alignment horizontal="center" vertical="center" wrapText="1"/>
    </xf>
    <xf numFmtId="0" fontId="11" fillId="0" borderId="39" xfId="0" applyFont="1" applyBorder="1" applyAlignment="1">
      <alignment vertical="center" wrapText="1"/>
    </xf>
    <xf numFmtId="0" fontId="11" fillId="0" borderId="39" xfId="0" applyFont="1" applyBorder="1" applyAlignment="1">
      <alignment horizontal="left" vertical="center" wrapText="1"/>
    </xf>
    <xf numFmtId="0" fontId="11" fillId="0" borderId="6" xfId="0" applyFont="1" applyBorder="1" applyAlignment="1">
      <alignment vertical="center" wrapText="1"/>
    </xf>
    <xf numFmtId="0" fontId="11" fillId="0" borderId="6" xfId="0" applyFont="1" applyBorder="1" applyAlignment="1">
      <alignment horizontal="left" vertical="center" wrapText="1"/>
    </xf>
    <xf numFmtId="10" fontId="18" fillId="0" borderId="6" xfId="26" applyNumberFormat="1" applyFont="1" applyFill="1" applyBorder="1" applyAlignment="1">
      <alignment horizontal="center" vertical="center" wrapText="1"/>
    </xf>
    <xf numFmtId="9" fontId="18" fillId="0" borderId="39" xfId="26" applyNumberFormat="1" applyFont="1" applyFill="1" applyBorder="1" applyAlignment="1">
      <alignment horizontal="right" vertical="center" wrapText="1"/>
    </xf>
    <xf numFmtId="0" fontId="11" fillId="0" borderId="1" xfId="0" applyFont="1" applyBorder="1" applyAlignment="1">
      <alignment horizontal="right" vertical="center" wrapText="1"/>
    </xf>
    <xf numFmtId="0" fontId="42" fillId="0" borderId="1" xfId="0" applyFont="1" applyBorder="1" applyAlignment="1">
      <alignment horizontal="right" vertical="center" wrapText="1"/>
    </xf>
    <xf numFmtId="10" fontId="18" fillId="0" borderId="1" xfId="26" applyNumberFormat="1" applyFont="1" applyFill="1" applyBorder="1" applyAlignment="1">
      <alignment horizontal="right" vertical="center" wrapText="1"/>
    </xf>
    <xf numFmtId="0" fontId="19" fillId="6" borderId="0" xfId="0" applyFont="1" applyFill="1" applyAlignment="1">
      <alignment horizontal="left" vertical="center" wrapText="1"/>
    </xf>
    <xf numFmtId="0" fontId="70" fillId="5" borderId="0" xfId="0" applyFont="1" applyFill="1" applyAlignment="1">
      <alignment horizontal="center" vertical="center" wrapText="1"/>
    </xf>
    <xf numFmtId="0" fontId="15" fillId="6" borderId="0" xfId="0" applyFont="1" applyFill="1" applyAlignment="1">
      <alignment horizontal="center" vertical="center" wrapText="1"/>
    </xf>
    <xf numFmtId="0" fontId="38"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27" fillId="2" borderId="1"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0" xfId="0" applyFont="1" applyFill="1" applyBorder="1" applyAlignment="1">
      <alignment horizontal="center" vertical="center"/>
    </xf>
    <xf numFmtId="168" fontId="25" fillId="0" borderId="24" xfId="6" applyNumberFormat="1" applyFont="1" applyBorder="1" applyAlignment="1" applyProtection="1">
      <alignment vertical="center" wrapText="1"/>
      <protection hidden="1"/>
    </xf>
    <xf numFmtId="168" fontId="25" fillId="0" borderId="25" xfId="6" applyNumberFormat="1" applyFont="1" applyBorder="1" applyAlignment="1" applyProtection="1">
      <alignment vertical="center" wrapText="1"/>
      <protection hidden="1"/>
    </xf>
    <xf numFmtId="168" fontId="25" fillId="0" borderId="26" xfId="6" applyNumberFormat="1" applyFont="1" applyBorder="1" applyAlignment="1" applyProtection="1">
      <alignment vertical="center" wrapText="1"/>
      <protection hidden="1"/>
    </xf>
    <xf numFmtId="172" fontId="34" fillId="0" borderId="16" xfId="5" applyNumberFormat="1" applyFont="1" applyFill="1" applyBorder="1" applyAlignment="1" applyProtection="1">
      <alignment horizontal="center" vertical="center" wrapText="1"/>
      <protection hidden="1"/>
    </xf>
    <xf numFmtId="168" fontId="25" fillId="0" borderId="24" xfId="6" applyNumberFormat="1" applyFont="1" applyBorder="1" applyAlignment="1" applyProtection="1">
      <alignment horizontal="center" vertical="center" wrapText="1"/>
      <protection hidden="1"/>
    </xf>
    <xf numFmtId="168" fontId="25" fillId="0" borderId="25" xfId="6" applyNumberFormat="1" applyFont="1" applyBorder="1" applyAlignment="1" applyProtection="1">
      <alignment horizontal="center" vertical="center" wrapText="1"/>
      <protection hidden="1"/>
    </xf>
    <xf numFmtId="168" fontId="25" fillId="0" borderId="26" xfId="6" applyNumberFormat="1" applyFont="1" applyBorder="1" applyAlignment="1" applyProtection="1">
      <alignment horizontal="center" vertical="center" wrapText="1"/>
      <protection hidden="1"/>
    </xf>
    <xf numFmtId="0" fontId="33" fillId="0" borderId="16" xfId="0" applyFont="1" applyBorder="1" applyAlignment="1" applyProtection="1">
      <alignment horizontal="justify" vertical="center" wrapText="1"/>
      <protection hidden="1"/>
    </xf>
    <xf numFmtId="0" fontId="33" fillId="0" borderId="16" xfId="0" applyFont="1" applyBorder="1" applyAlignment="1" applyProtection="1">
      <alignment horizontal="center" vertical="center"/>
      <protection hidden="1"/>
    </xf>
    <xf numFmtId="0" fontId="26" fillId="0" borderId="16" xfId="6" applyFont="1" applyBorder="1" applyAlignment="1" applyProtection="1">
      <alignment horizontal="justify" vertical="center" wrapText="1"/>
      <protection hidden="1"/>
    </xf>
    <xf numFmtId="0" fontId="26" fillId="0" borderId="16" xfId="6" applyFont="1" applyBorder="1" applyAlignment="1" applyProtection="1">
      <alignment horizontal="center" vertical="center" wrapText="1"/>
      <protection hidden="1"/>
    </xf>
    <xf numFmtId="0" fontId="7" fillId="2" borderId="1" xfId="0" applyFont="1" applyFill="1" applyBorder="1" applyAlignment="1">
      <alignment horizontal="center" vertical="center"/>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3" fillId="0" borderId="16" xfId="0" applyFont="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3" fillId="0" borderId="18" xfId="0" applyFont="1" applyBorder="1" applyAlignment="1">
      <alignment horizontal="left" vertical="center" wrapText="1"/>
    </xf>
    <xf numFmtId="0" fontId="64" fillId="2" borderId="16" xfId="0" applyFont="1" applyFill="1" applyBorder="1" applyAlignment="1" applyProtection="1">
      <alignment horizontal="center" vertical="center"/>
      <protection hidden="1"/>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172" fontId="34" fillId="0" borderId="24" xfId="5" applyNumberFormat="1" applyFont="1" applyFill="1" applyBorder="1" applyAlignment="1" applyProtection="1">
      <alignment horizontal="center" vertical="center" wrapText="1"/>
      <protection hidden="1"/>
    </xf>
    <xf numFmtId="172" fontId="34" fillId="0" borderId="25" xfId="5" applyNumberFormat="1" applyFont="1" applyFill="1" applyBorder="1" applyAlignment="1" applyProtection="1">
      <alignment horizontal="center" vertical="center" wrapText="1"/>
      <protection hidden="1"/>
    </xf>
    <xf numFmtId="172" fontId="34" fillId="0" borderId="26" xfId="5" applyNumberFormat="1" applyFont="1" applyFill="1" applyBorder="1" applyAlignment="1" applyProtection="1">
      <alignment horizontal="center" vertical="center" wrapText="1"/>
      <protection hidden="1"/>
    </xf>
    <xf numFmtId="0" fontId="9" fillId="2" borderId="17" xfId="0" applyFont="1" applyFill="1" applyBorder="1" applyAlignment="1" applyProtection="1">
      <alignment horizontal="left" vertical="center" wrapText="1"/>
      <protection hidden="1"/>
    </xf>
    <xf numFmtId="0" fontId="9" fillId="2" borderId="23" xfId="0" applyFont="1" applyFill="1" applyBorder="1" applyAlignment="1" applyProtection="1">
      <alignment horizontal="left" vertical="center" wrapText="1"/>
      <protection hidden="1"/>
    </xf>
    <xf numFmtId="0" fontId="9" fillId="2" borderId="18" xfId="0" applyFont="1" applyFill="1" applyBorder="1" applyAlignment="1" applyProtection="1">
      <alignment horizontal="left" vertical="center" wrapText="1"/>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12" borderId="17" xfId="0" applyFont="1" applyFill="1" applyBorder="1" applyAlignment="1" applyProtection="1">
      <alignment horizontal="center" vertical="center"/>
      <protection hidden="1"/>
    </xf>
    <xf numFmtId="0" fontId="7" fillId="12" borderId="23" xfId="0" applyFont="1" applyFill="1" applyBorder="1" applyAlignment="1" applyProtection="1">
      <alignment horizontal="center" vertical="center"/>
      <protection hidden="1"/>
    </xf>
    <xf numFmtId="0" fontId="7" fillId="12" borderId="18" xfId="0" applyFont="1" applyFill="1" applyBorder="1" applyAlignment="1" applyProtection="1">
      <alignment horizontal="center" vertical="center"/>
      <protection hidden="1"/>
    </xf>
    <xf numFmtId="0" fontId="56" fillId="0" borderId="16" xfId="0" applyFont="1" applyBorder="1" applyAlignment="1" applyProtection="1">
      <alignment horizontal="center" vertical="center"/>
      <protection hidden="1"/>
    </xf>
    <xf numFmtId="0" fontId="47" fillId="14" borderId="23" xfId="0" applyFont="1" applyFill="1" applyBorder="1" applyAlignment="1" applyProtection="1">
      <alignment horizontal="center" vertical="center"/>
      <protection hidden="1"/>
    </xf>
    <xf numFmtId="0" fontId="47" fillId="14" borderId="18" xfId="0" applyFont="1" applyFill="1" applyBorder="1" applyAlignment="1" applyProtection="1">
      <alignment horizontal="center" vertical="center"/>
      <protection hidden="1"/>
    </xf>
    <xf numFmtId="0" fontId="24" fillId="11" borderId="16" xfId="0" applyFont="1" applyFill="1" applyBorder="1" applyAlignment="1">
      <alignment horizontal="center" vertical="center" wrapText="1"/>
    </xf>
    <xf numFmtId="0" fontId="24" fillId="13" borderId="30"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18" xfId="0" applyFont="1" applyFill="1" applyBorder="1" applyAlignment="1">
      <alignment horizontal="center" vertical="center" wrapText="1"/>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4" fillId="19" borderId="1" xfId="0" applyFont="1" applyFill="1" applyBorder="1" applyAlignment="1" applyProtection="1">
      <alignment horizontal="center" vertical="center" wrapText="1"/>
      <protection locked="0"/>
    </xf>
    <xf numFmtId="0" fontId="51" fillId="7" borderId="4" xfId="0" applyFont="1" applyFill="1" applyBorder="1" applyAlignment="1" applyProtection="1">
      <alignment horizontal="center" vertical="center" wrapText="1"/>
      <protection locked="0"/>
    </xf>
    <xf numFmtId="0" fontId="51" fillId="7" borderId="10" xfId="0" applyFont="1" applyFill="1" applyBorder="1" applyAlignment="1" applyProtection="1">
      <alignment horizontal="center" vertical="center" wrapText="1"/>
      <protection locked="0"/>
    </xf>
    <xf numFmtId="0" fontId="51" fillId="7" borderId="5" xfId="0" applyFont="1" applyFill="1" applyBorder="1" applyAlignment="1" applyProtection="1">
      <alignment horizontal="center" vertical="center" wrapText="1"/>
      <protection locked="0"/>
    </xf>
    <xf numFmtId="44" fontId="25" fillId="16" borderId="1" xfId="1" applyFont="1" applyFill="1" applyBorder="1" applyAlignment="1" applyProtection="1">
      <alignment horizontal="center" vertical="center" wrapText="1"/>
      <protection locked="0"/>
    </xf>
    <xf numFmtId="0" fontId="25" fillId="7" borderId="4" xfId="0" applyFont="1" applyFill="1" applyBorder="1" applyAlignment="1" applyProtection="1">
      <alignment horizontal="center" vertical="center" wrapText="1"/>
      <protection locked="0"/>
    </xf>
    <xf numFmtId="0" fontId="25" fillId="7" borderId="5" xfId="0" applyFont="1" applyFill="1" applyBorder="1" applyAlignment="1" applyProtection="1">
      <alignment horizontal="center" vertical="center" wrapText="1"/>
      <protection locked="0"/>
    </xf>
    <xf numFmtId="167" fontId="26" fillId="0" borderId="4" xfId="1" applyNumberFormat="1" applyFont="1" applyBorder="1" applyAlignment="1" applyProtection="1">
      <alignment horizontal="center" vertical="center" wrapText="1"/>
    </xf>
    <xf numFmtId="167" fontId="26" fillId="0" borderId="5" xfId="1" applyNumberFormat="1" applyFont="1" applyBorder="1" applyAlignment="1" applyProtection="1">
      <alignment horizontal="center" vertical="center" wrapText="1"/>
    </xf>
    <xf numFmtId="0" fontId="25" fillId="8" borderId="1" xfId="0" applyFont="1" applyFill="1" applyBorder="1" applyAlignment="1" applyProtection="1">
      <alignment horizontal="center" vertical="center" wrapText="1"/>
      <protection locked="0"/>
    </xf>
    <xf numFmtId="0" fontId="26" fillId="8" borderId="4" xfId="2" applyNumberFormat="1" applyFont="1" applyFill="1" applyBorder="1" applyAlignment="1" applyProtection="1">
      <alignment horizontal="center" vertical="center" wrapText="1"/>
      <protection locked="0"/>
    </xf>
    <xf numFmtId="10" fontId="26" fillId="8" borderId="5" xfId="2" applyNumberFormat="1" applyFont="1" applyFill="1" applyBorder="1" applyAlignment="1" applyProtection="1">
      <alignment horizontal="center" vertical="center" wrapText="1"/>
      <protection locked="0"/>
    </xf>
    <xf numFmtId="0" fontId="25" fillId="7" borderId="10" xfId="0" applyFont="1" applyFill="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62" fillId="0" borderId="10" xfId="0" applyFont="1" applyBorder="1" applyAlignment="1" applyProtection="1">
      <alignment horizontal="center" vertical="center" wrapText="1"/>
      <protection locked="0"/>
    </xf>
    <xf numFmtId="0" fontId="62" fillId="0" borderId="5"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64" fillId="2" borderId="17" xfId="0" applyFont="1" applyFill="1" applyBorder="1" applyAlignment="1" applyProtection="1">
      <alignment horizontal="center" vertical="center"/>
      <protection locked="0"/>
    </xf>
    <xf numFmtId="0" fontId="64" fillId="2" borderId="18"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64" fillId="2" borderId="24" xfId="0" applyFont="1" applyFill="1" applyBorder="1" applyAlignment="1" applyProtection="1">
      <alignment horizontal="center" vertical="center"/>
      <protection locked="0"/>
    </xf>
    <xf numFmtId="0" fontId="64" fillId="2" borderId="26" xfId="0" applyFont="1" applyFill="1" applyBorder="1" applyAlignment="1" applyProtection="1">
      <alignment horizontal="center" vertical="center"/>
      <protection locked="0"/>
    </xf>
    <xf numFmtId="0" fontId="26" fillId="0" borderId="4"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26" fillId="8" borderId="4" xfId="0" applyFont="1" applyFill="1" applyBorder="1" applyAlignment="1" applyProtection="1">
      <alignment horizontal="center" vertical="center"/>
      <protection locked="0"/>
    </xf>
    <xf numFmtId="0" fontId="26" fillId="8" borderId="10" xfId="0" applyFont="1" applyFill="1" applyBorder="1" applyAlignment="1" applyProtection="1">
      <alignment horizontal="center" vertical="center"/>
      <protection locked="0"/>
    </xf>
    <xf numFmtId="0" fontId="26" fillId="8" borderId="5" xfId="0" applyFont="1" applyFill="1" applyBorder="1" applyAlignment="1" applyProtection="1">
      <alignment horizontal="center" vertical="center"/>
      <protection locked="0"/>
    </xf>
    <xf numFmtId="43" fontId="25" fillId="7" borderId="4" xfId="3" applyFont="1" applyFill="1" applyBorder="1" applyAlignment="1" applyProtection="1">
      <alignment horizontal="center" vertical="center" wrapText="1"/>
      <protection locked="0"/>
    </xf>
    <xf numFmtId="43" fontId="25" fillId="7" borderId="10" xfId="3" applyFont="1" applyFill="1" applyBorder="1" applyAlignment="1" applyProtection="1">
      <alignment horizontal="center" vertical="center" wrapText="1"/>
      <protection locked="0"/>
    </xf>
    <xf numFmtId="43" fontId="25" fillId="7" borderId="5" xfId="3" applyFont="1" applyFill="1" applyBorder="1" applyAlignment="1" applyProtection="1">
      <alignment horizontal="center" vertical="center" wrapText="1"/>
      <protection locked="0"/>
    </xf>
    <xf numFmtId="0" fontId="26" fillId="0" borderId="4"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177" fontId="62" fillId="0" borderId="4" xfId="0" applyNumberFormat="1" applyFont="1" applyBorder="1" applyAlignment="1" applyProtection="1">
      <alignment vertical="center"/>
      <protection locked="0"/>
    </xf>
    <xf numFmtId="177" fontId="62" fillId="0" borderId="10" xfId="0" applyNumberFormat="1" applyFont="1" applyBorder="1" applyAlignment="1" applyProtection="1">
      <alignment vertical="center"/>
      <protection locked="0"/>
    </xf>
    <xf numFmtId="177" fontId="62" fillId="0" borderId="5" xfId="0" applyNumberFormat="1" applyFont="1" applyBorder="1" applyAlignment="1" applyProtection="1">
      <alignment vertical="center"/>
      <protection locked="0"/>
    </xf>
    <xf numFmtId="0" fontId="25" fillId="0" borderId="1" xfId="0" applyFont="1" applyBorder="1" applyAlignment="1" applyProtection="1">
      <alignment horizontal="center" vertical="center"/>
      <protection locked="0"/>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41" fillId="2" borderId="1"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5" fillId="16" borderId="1" xfId="0" applyFont="1" applyFill="1" applyBorder="1" applyAlignment="1">
      <alignment horizontal="center" vertical="center" wrapText="1"/>
    </xf>
    <xf numFmtId="0" fontId="45" fillId="16" borderId="5" xfId="0" applyFont="1" applyFill="1" applyBorder="1" applyAlignment="1">
      <alignment horizontal="center" vertical="center" wrapText="1"/>
    </xf>
    <xf numFmtId="0" fontId="41" fillId="0" borderId="1" xfId="0" applyFont="1" applyBorder="1" applyAlignment="1">
      <alignment horizontal="center" vertical="center" wrapText="1"/>
    </xf>
    <xf numFmtId="0" fontId="64" fillId="2" borderId="19" xfId="0" applyFont="1" applyFill="1" applyBorder="1" applyAlignment="1" applyProtection="1">
      <alignment horizontal="center" vertical="center"/>
      <protection hidden="1"/>
    </xf>
    <xf numFmtId="0" fontId="64" fillId="2" borderId="27" xfId="0" applyFont="1" applyFill="1" applyBorder="1" applyAlignment="1" applyProtection="1">
      <alignment horizontal="center" vertical="center"/>
      <protection hidden="1"/>
    </xf>
    <xf numFmtId="0" fontId="64" fillId="2" borderId="20" xfId="0" applyFont="1" applyFill="1" applyBorder="1" applyAlignment="1" applyProtection="1">
      <alignment horizontal="center" vertical="center"/>
      <protection hidden="1"/>
    </xf>
    <xf numFmtId="0" fontId="64" fillId="0" borderId="19" xfId="0" applyFont="1" applyBorder="1" applyAlignment="1" applyProtection="1">
      <alignment horizontal="center" vertical="center"/>
      <protection hidden="1"/>
    </xf>
    <xf numFmtId="0" fontId="64" fillId="0" borderId="20" xfId="0" applyFont="1" applyBorder="1" applyAlignment="1" applyProtection="1">
      <alignment horizontal="center" vertical="center"/>
      <protection hidden="1"/>
    </xf>
    <xf numFmtId="0" fontId="64" fillId="0" borderId="21" xfId="0" applyFont="1" applyBorder="1" applyAlignment="1" applyProtection="1">
      <alignment horizontal="center" vertical="center"/>
      <protection hidden="1"/>
    </xf>
    <xf numFmtId="0" fontId="64" fillId="0" borderId="22" xfId="0" applyFont="1" applyBorder="1" applyAlignment="1" applyProtection="1">
      <alignment horizontal="center" vertical="center"/>
      <protection hidden="1"/>
    </xf>
    <xf numFmtId="0" fontId="64" fillId="2" borderId="48" xfId="0" applyFont="1" applyFill="1" applyBorder="1" applyAlignment="1" applyProtection="1">
      <alignment horizontal="center" vertical="center"/>
      <protection hidden="1"/>
    </xf>
    <xf numFmtId="0" fontId="64" fillId="2" borderId="49" xfId="0" applyFont="1" applyFill="1" applyBorder="1" applyAlignment="1" applyProtection="1">
      <alignment horizontal="center" vertical="center"/>
      <protection hidden="1"/>
    </xf>
    <xf numFmtId="0" fontId="64" fillId="2" borderId="50" xfId="0" applyFont="1" applyFill="1" applyBorder="1" applyAlignment="1" applyProtection="1">
      <alignment horizontal="center" vertical="center"/>
      <protection hidden="1"/>
    </xf>
    <xf numFmtId="0" fontId="43" fillId="2" borderId="1" xfId="0" applyFont="1" applyFill="1" applyBorder="1" applyAlignment="1">
      <alignment horizontal="center" vertical="center" wrapText="1"/>
    </xf>
    <xf numFmtId="0" fontId="45" fillId="16" borderId="31" xfId="0" applyFont="1" applyFill="1" applyBorder="1" applyAlignment="1">
      <alignment horizontal="center" vertical="center" wrapText="1"/>
    </xf>
    <xf numFmtId="0" fontId="45" fillId="16" borderId="32" xfId="0" applyFont="1" applyFill="1" applyBorder="1" applyAlignment="1">
      <alignment horizontal="center" vertical="center" wrapText="1"/>
    </xf>
    <xf numFmtId="0" fontId="45" fillId="16" borderId="34" xfId="0" applyFont="1" applyFill="1" applyBorder="1" applyAlignment="1">
      <alignment horizontal="center" vertical="center" wrapText="1"/>
    </xf>
    <xf numFmtId="0" fontId="45" fillId="16" borderId="35" xfId="0" applyFont="1" applyFill="1" applyBorder="1" applyAlignment="1">
      <alignment horizontal="center" vertical="center" wrapText="1"/>
    </xf>
    <xf numFmtId="0" fontId="45" fillId="16" borderId="36" xfId="0" applyFont="1" applyFill="1" applyBorder="1" applyAlignment="1">
      <alignment horizontal="center" vertical="center" wrapText="1"/>
    </xf>
    <xf numFmtId="0" fontId="45" fillId="22" borderId="1"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42"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vertical="center" wrapText="1"/>
    </xf>
    <xf numFmtId="0" fontId="11" fillId="0" borderId="6" xfId="0" applyFont="1" applyBorder="1" applyAlignment="1">
      <alignment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2" fontId="11" fillId="0" borderId="6" xfId="2" applyNumberFormat="1" applyFont="1" applyFill="1" applyBorder="1" applyAlignment="1">
      <alignment horizontal="center" vertical="center" wrapText="1"/>
    </xf>
    <xf numFmtId="2" fontId="11" fillId="0" borderId="11" xfId="2" applyNumberFormat="1" applyFont="1" applyFill="1" applyBorder="1" applyAlignment="1">
      <alignment horizontal="center" vertical="center" wrapText="1"/>
    </xf>
    <xf numFmtId="175" fontId="11" fillId="0" borderId="11" xfId="2" applyNumberFormat="1" applyFont="1" applyFill="1" applyBorder="1" applyAlignment="1">
      <alignment horizontal="center" vertical="center" wrapText="1"/>
    </xf>
    <xf numFmtId="0" fontId="18" fillId="0" borderId="1" xfId="0" applyFont="1" applyBorder="1" applyAlignment="1">
      <alignment vertical="center" wrapText="1"/>
    </xf>
    <xf numFmtId="10" fontId="18" fillId="0" borderId="1" xfId="26" applyNumberFormat="1" applyFont="1" applyFill="1" applyBorder="1" applyAlignment="1">
      <alignment horizontal="right" vertical="center" wrapText="1"/>
    </xf>
    <xf numFmtId="10" fontId="18" fillId="0" borderId="1" xfId="26" applyNumberFormat="1" applyFont="1" applyFill="1" applyBorder="1" applyAlignment="1">
      <alignment horizontal="center" vertical="center" wrapText="1"/>
    </xf>
    <xf numFmtId="175" fontId="11" fillId="26" borderId="11" xfId="26" applyNumberFormat="1" applyFont="1" applyFill="1" applyBorder="1" applyAlignment="1">
      <alignment horizontal="center" vertical="center" wrapText="1"/>
    </xf>
    <xf numFmtId="10" fontId="18" fillId="0" borderId="3" xfId="26" applyNumberFormat="1" applyFont="1" applyFill="1" applyBorder="1" applyAlignment="1">
      <alignment horizontal="center" vertical="center" wrapText="1"/>
    </xf>
    <xf numFmtId="10" fontId="18" fillId="0" borderId="6" xfId="26" applyNumberFormat="1" applyFont="1" applyFill="1" applyBorder="1" applyAlignment="1">
      <alignment horizontal="center" vertical="center" wrapText="1"/>
    </xf>
    <xf numFmtId="0" fontId="18" fillId="0" borderId="3" xfId="0" applyFont="1" applyBorder="1" applyAlignment="1">
      <alignment vertical="center" wrapText="1"/>
    </xf>
    <xf numFmtId="10" fontId="18" fillId="0" borderId="3" xfId="26" applyNumberFormat="1" applyFont="1" applyFill="1" applyBorder="1" applyAlignment="1">
      <alignment horizontal="right" vertical="center" wrapText="1"/>
    </xf>
    <xf numFmtId="0" fontId="13" fillId="0" borderId="1" xfId="0" applyFont="1" applyBorder="1" applyAlignment="1">
      <alignment horizontal="center" vertical="center" wrapText="1"/>
    </xf>
    <xf numFmtId="2" fontId="11" fillId="0" borderId="1" xfId="2" applyNumberFormat="1" applyFont="1" applyFill="1" applyBorder="1" applyAlignment="1">
      <alignment horizontal="center" vertical="center" wrapText="1"/>
    </xf>
    <xf numFmtId="9" fontId="11" fillId="0" borderId="1" xfId="2" applyFont="1" applyFill="1" applyBorder="1" applyAlignment="1">
      <alignment horizontal="center" vertical="center" wrapText="1"/>
    </xf>
    <xf numFmtId="0" fontId="42" fillId="0" borderId="1" xfId="0" applyFont="1" applyBorder="1" applyAlignment="1">
      <alignment horizontal="left" vertical="center" wrapText="1"/>
    </xf>
    <xf numFmtId="0" fontId="42" fillId="0" borderId="1" xfId="0" applyFont="1" applyBorder="1" applyAlignment="1">
      <alignment horizontal="right" vertical="center" wrapText="1"/>
    </xf>
    <xf numFmtId="9" fontId="42" fillId="0" borderId="1" xfId="2" applyFont="1" applyBorder="1" applyAlignment="1">
      <alignment horizontal="right" vertical="center" wrapText="1"/>
    </xf>
    <xf numFmtId="0" fontId="11" fillId="0" borderId="1" xfId="0" applyFont="1" applyBorder="1" applyAlignment="1">
      <alignment horizontal="right" vertical="center" wrapText="1"/>
    </xf>
    <xf numFmtId="0" fontId="72" fillId="2" borderId="4" xfId="0" applyFont="1" applyFill="1" applyBorder="1" applyAlignment="1">
      <alignment horizontal="center" vertical="center" wrapText="1"/>
    </xf>
    <xf numFmtId="0" fontId="72" fillId="2" borderId="10" xfId="0" applyFont="1" applyFill="1" applyBorder="1" applyAlignment="1">
      <alignment horizontal="center" vertical="center" wrapText="1"/>
    </xf>
    <xf numFmtId="0" fontId="72" fillId="2" borderId="5" xfId="0" applyFont="1" applyFill="1" applyBorder="1" applyAlignment="1">
      <alignment horizontal="center" vertical="center" wrapText="1"/>
    </xf>
    <xf numFmtId="0" fontId="11" fillId="2" borderId="1" xfId="0" applyFont="1" applyFill="1" applyBorder="1" applyAlignment="1">
      <alignment horizontal="center" vertical="center"/>
    </xf>
    <xf numFmtId="0" fontId="72" fillId="2" borderId="1" xfId="0" applyFont="1" applyFill="1" applyBorder="1" applyAlignment="1">
      <alignment horizontal="center" vertical="center" wrapText="1"/>
    </xf>
    <xf numFmtId="0" fontId="72" fillId="2" borderId="1" xfId="0" applyFont="1" applyFill="1" applyBorder="1" applyAlignment="1">
      <alignment horizontal="center" vertical="center"/>
    </xf>
    <xf numFmtId="0" fontId="64" fillId="2" borderId="51" xfId="0" applyFont="1" applyFill="1" applyBorder="1" applyAlignment="1" applyProtection="1">
      <alignment horizontal="center" vertical="center"/>
      <protection hidden="1"/>
    </xf>
    <xf numFmtId="0" fontId="64" fillId="2" borderId="52" xfId="0" applyFont="1" applyFill="1" applyBorder="1" applyAlignment="1" applyProtection="1">
      <alignment horizontal="center" vertical="center"/>
      <protection hidden="1"/>
    </xf>
    <xf numFmtId="0" fontId="64" fillId="2" borderId="24" xfId="0" applyFont="1" applyFill="1" applyBorder="1" applyAlignment="1" applyProtection="1">
      <alignment horizontal="center" vertical="center"/>
      <protection hidden="1"/>
    </xf>
    <xf numFmtId="0" fontId="64" fillId="2" borderId="26" xfId="0" applyFont="1" applyFill="1" applyBorder="1" applyAlignment="1" applyProtection="1">
      <alignment horizontal="center" vertical="center"/>
      <protection hidden="1"/>
    </xf>
    <xf numFmtId="0" fontId="20" fillId="15" borderId="1"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0" fillId="0" borderId="16" xfId="0" applyBorder="1" applyAlignment="1">
      <alignment horizontal="justify" vertical="center" wrapText="1"/>
    </xf>
    <xf numFmtId="0" fontId="0" fillId="0" borderId="16"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9" fontId="20" fillId="0" borderId="16" xfId="0" applyNumberFormat="1" applyFont="1" applyBorder="1" applyAlignment="1">
      <alignment horizontal="center" vertical="center" textRotation="90" wrapText="1"/>
    </xf>
    <xf numFmtId="0" fontId="20" fillId="0" borderId="16" xfId="0" applyFont="1" applyBorder="1" applyAlignment="1">
      <alignment horizontal="center" vertical="center" textRotation="90" wrapText="1"/>
    </xf>
    <xf numFmtId="0" fontId="0" fillId="0" borderId="16" xfId="0" applyBorder="1" applyAlignment="1">
      <alignment horizontal="center" vertical="center" wrapText="1"/>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0" fillId="15" borderId="28" xfId="0" applyFont="1" applyFill="1" applyBorder="1" applyAlignment="1">
      <alignment horizontal="center" vertical="center" wrapText="1"/>
    </xf>
    <xf numFmtId="0" fontId="20" fillId="15" borderId="29" xfId="0" applyFont="1" applyFill="1" applyBorder="1" applyAlignment="1">
      <alignment horizontal="center" vertical="center"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10" fontId="14" fillId="0" borderId="16" xfId="0" applyNumberFormat="1" applyFont="1" applyBorder="1" applyAlignment="1">
      <alignment horizontal="left" vertical="top" wrapText="1"/>
    </xf>
    <xf numFmtId="0" fontId="14" fillId="0" borderId="16" xfId="0" applyFont="1" applyBorder="1" applyAlignment="1">
      <alignment horizontal="left" vertical="top"/>
    </xf>
    <xf numFmtId="0" fontId="14" fillId="0" borderId="16" xfId="0" applyFont="1" applyBorder="1" applyAlignment="1">
      <alignment horizontal="left" vertical="top" wrapText="1"/>
    </xf>
    <xf numFmtId="9" fontId="29" fillId="0" borderId="16" xfId="2" applyFont="1" applyFill="1" applyBorder="1" applyAlignment="1">
      <alignment vertical="center"/>
    </xf>
    <xf numFmtId="9" fontId="25" fillId="0" borderId="24" xfId="2" applyFont="1" applyBorder="1" applyAlignment="1" applyProtection="1">
      <alignment vertical="center" wrapText="1"/>
      <protection hidden="1"/>
    </xf>
    <xf numFmtId="9" fontId="29" fillId="2" borderId="16" xfId="2" applyFont="1" applyFill="1" applyBorder="1" applyAlignment="1">
      <alignment vertical="center"/>
    </xf>
    <xf numFmtId="9" fontId="25" fillId="0" borderId="25" xfId="2" applyFont="1" applyBorder="1" applyAlignment="1" applyProtection="1">
      <alignment vertical="center" wrapText="1"/>
      <protection hidden="1"/>
    </xf>
    <xf numFmtId="9" fontId="25" fillId="0" borderId="26" xfId="2" applyFont="1" applyBorder="1" applyAlignment="1" applyProtection="1">
      <alignment vertical="center" wrapText="1"/>
      <protection hidden="1"/>
    </xf>
    <xf numFmtId="9" fontId="34" fillId="2" borderId="0" xfId="2" applyFont="1" applyFill="1" applyBorder="1" applyAlignment="1" applyProtection="1">
      <alignment vertical="center"/>
      <protection hidden="1"/>
    </xf>
    <xf numFmtId="2" fontId="29" fillId="0" borderId="16" xfId="2" applyNumberFormat="1" applyFont="1" applyFill="1" applyBorder="1" applyAlignment="1">
      <alignment vertical="center"/>
    </xf>
    <xf numFmtId="2" fontId="25" fillId="0" borderId="24" xfId="2" applyNumberFormat="1" applyFont="1" applyBorder="1" applyAlignment="1" applyProtection="1">
      <alignment vertical="center" wrapText="1"/>
      <protection hidden="1"/>
    </xf>
    <xf numFmtId="2" fontId="29" fillId="2" borderId="16" xfId="2" applyNumberFormat="1" applyFont="1" applyFill="1" applyBorder="1" applyAlignment="1">
      <alignment vertical="center"/>
    </xf>
    <xf numFmtId="2" fontId="25" fillId="0" borderId="25" xfId="2" applyNumberFormat="1" applyFont="1" applyBorder="1" applyAlignment="1" applyProtection="1">
      <alignment vertical="center" wrapText="1"/>
      <protection hidden="1"/>
    </xf>
    <xf numFmtId="2" fontId="25" fillId="0" borderId="26" xfId="2" applyNumberFormat="1" applyFont="1" applyBorder="1" applyAlignment="1" applyProtection="1">
      <alignment vertical="center" wrapText="1"/>
      <protection hidden="1"/>
    </xf>
    <xf numFmtId="9" fontId="11" fillId="2" borderId="16" xfId="3" applyNumberFormat="1" applyFont="1" applyFill="1" applyBorder="1" applyAlignment="1" applyProtection="1">
      <alignment horizontal="center" vertical="center"/>
      <protection hidden="1"/>
    </xf>
    <xf numFmtId="9" fontId="0" fillId="0" borderId="16" xfId="0" applyNumberFormat="1" applyBorder="1" applyAlignment="1">
      <alignment horizontal="center" vertical="center" wrapText="1"/>
    </xf>
    <xf numFmtId="0" fontId="41" fillId="2" borderId="1" xfId="0" applyFont="1" applyFill="1" applyBorder="1" applyAlignment="1">
      <alignment horizontal="center" vertical="center"/>
    </xf>
    <xf numFmtId="0" fontId="41" fillId="0" borderId="1" xfId="0" applyFont="1" applyBorder="1" applyAlignment="1">
      <alignment horizontal="center" vertical="center"/>
    </xf>
    <xf numFmtId="0" fontId="45" fillId="23" borderId="1" xfId="0" applyFont="1" applyFill="1" applyBorder="1" applyAlignment="1">
      <alignment horizontal="center" vertical="center" wrapText="1"/>
    </xf>
    <xf numFmtId="0" fontId="45" fillId="10" borderId="1" xfId="0" applyFont="1" applyFill="1" applyBorder="1" applyAlignment="1">
      <alignment horizontal="center" vertical="center" wrapText="1"/>
    </xf>
    <xf numFmtId="0" fontId="45" fillId="25" borderId="1" xfId="0" applyFont="1" applyFill="1" applyBorder="1" applyAlignment="1">
      <alignment horizontal="center" vertical="center" wrapText="1"/>
    </xf>
    <xf numFmtId="175" fontId="11" fillId="0" borderId="1" xfId="26" applyNumberFormat="1" applyFont="1" applyFill="1" applyBorder="1" applyAlignment="1">
      <alignment horizontal="center" vertical="center" wrapText="1"/>
    </xf>
    <xf numFmtId="175" fontId="11" fillId="0" borderId="1" xfId="26" applyNumberFormat="1" applyFont="1" applyFill="1" applyBorder="1" applyAlignment="1">
      <alignment vertical="center" wrapText="1"/>
    </xf>
    <xf numFmtId="175" fontId="11" fillId="26" borderId="1" xfId="26" applyNumberFormat="1" applyFont="1" applyFill="1" applyBorder="1" applyAlignment="1">
      <alignment horizontal="center" vertical="center" wrapText="1"/>
    </xf>
    <xf numFmtId="175" fontId="11" fillId="26" borderId="1" xfId="2" applyNumberFormat="1" applyFont="1" applyFill="1" applyBorder="1" applyAlignment="1">
      <alignment horizontal="center" vertical="center" wrapText="1"/>
    </xf>
    <xf numFmtId="9" fontId="11" fillId="0" borderId="1" xfId="2" applyFont="1" applyBorder="1" applyAlignment="1">
      <alignment vertical="center" wrapText="1"/>
    </xf>
    <xf numFmtId="9" fontId="11" fillId="0" borderId="1" xfId="2" applyFont="1" applyBorder="1" applyAlignment="1">
      <alignment horizontal="right" vertical="center" wrapText="1"/>
    </xf>
    <xf numFmtId="0" fontId="41" fillId="2" borderId="31" xfId="0" applyFont="1" applyFill="1" applyBorder="1" applyAlignment="1">
      <alignment horizontal="center" vertical="center" wrapText="1"/>
    </xf>
    <xf numFmtId="0" fontId="41" fillId="2" borderId="32" xfId="0" applyFont="1" applyFill="1" applyBorder="1" applyAlignment="1">
      <alignment horizontal="center" vertical="center" wrapText="1"/>
    </xf>
    <xf numFmtId="0" fontId="45" fillId="2" borderId="32" xfId="0" applyFont="1" applyFill="1" applyBorder="1" applyAlignment="1">
      <alignment horizontal="center" vertical="center" wrapText="1"/>
    </xf>
    <xf numFmtId="0" fontId="45" fillId="2" borderId="34" xfId="0" applyFont="1" applyFill="1" applyBorder="1" applyAlignment="1">
      <alignment horizontal="center" vertical="center" wrapText="1"/>
    </xf>
    <xf numFmtId="0" fontId="41" fillId="2" borderId="35" xfId="0" applyFont="1" applyFill="1" applyBorder="1" applyAlignment="1">
      <alignment horizontal="center" vertical="center" wrapText="1"/>
    </xf>
    <xf numFmtId="0" fontId="13" fillId="0" borderId="35"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9" xfId="0" applyFont="1" applyBorder="1" applyAlignment="1">
      <alignment horizontal="center" vertical="center" wrapText="1"/>
    </xf>
    <xf numFmtId="2" fontId="11" fillId="0" borderId="39" xfId="2" applyNumberFormat="1" applyFont="1" applyFill="1" applyBorder="1" applyAlignment="1">
      <alignment horizontal="center" vertical="center" wrapText="1"/>
    </xf>
    <xf numFmtId="0" fontId="45" fillId="2" borderId="31" xfId="0" applyFont="1" applyFill="1" applyBorder="1" applyAlignment="1">
      <alignment horizontal="center" vertical="center"/>
    </xf>
    <xf numFmtId="0" fontId="45" fillId="2" borderId="32" xfId="0" applyFont="1" applyFill="1" applyBorder="1" applyAlignment="1">
      <alignment horizontal="center" vertical="center"/>
    </xf>
    <xf numFmtId="0" fontId="43" fillId="2" borderId="35" xfId="0" applyFont="1" applyFill="1" applyBorder="1" applyAlignment="1">
      <alignment horizontal="center" vertical="center" wrapText="1"/>
    </xf>
    <xf numFmtId="0" fontId="43" fillId="2" borderId="35" xfId="0" applyFont="1" applyFill="1" applyBorder="1" applyAlignment="1">
      <alignment horizontal="center" vertical="center"/>
    </xf>
    <xf numFmtId="0" fontId="11" fillId="0" borderId="35" xfId="0" applyFont="1" applyBorder="1" applyAlignment="1">
      <alignment horizontal="center" vertical="center" wrapText="1"/>
    </xf>
    <xf numFmtId="0" fontId="45" fillId="23" borderId="5" xfId="0" applyFont="1" applyFill="1" applyBorder="1" applyAlignment="1">
      <alignment horizontal="center" vertical="center" wrapText="1"/>
    </xf>
    <xf numFmtId="0" fontId="45" fillId="2" borderId="31" xfId="0" applyFont="1" applyFill="1" applyBorder="1" applyAlignment="1">
      <alignment horizontal="center" vertical="center" wrapText="1"/>
    </xf>
    <xf numFmtId="0" fontId="43" fillId="2" borderId="36" xfId="0" applyFont="1" applyFill="1" applyBorder="1" applyAlignment="1">
      <alignment horizontal="center" vertical="center" wrapText="1"/>
    </xf>
    <xf numFmtId="0" fontId="18" fillId="0" borderId="35" xfId="0" applyFont="1" applyBorder="1" applyAlignment="1">
      <alignment horizontal="justify" vertical="top" wrapText="1"/>
    </xf>
    <xf numFmtId="9" fontId="13" fillId="0" borderId="36" xfId="26" applyFont="1" applyFill="1" applyBorder="1" applyAlignment="1">
      <alignment horizontal="center" vertical="center" wrapText="1"/>
    </xf>
    <xf numFmtId="0" fontId="18" fillId="0" borderId="42" xfId="0" applyFont="1" applyBorder="1" applyAlignment="1">
      <alignment horizontal="justify" vertical="top" wrapText="1"/>
    </xf>
    <xf numFmtId="9" fontId="13" fillId="0" borderId="43" xfId="26" applyFont="1" applyFill="1" applyBorder="1" applyAlignment="1">
      <alignment horizontal="center" vertical="center" wrapText="1"/>
    </xf>
    <xf numFmtId="0" fontId="45" fillId="2" borderId="33" xfId="0" applyFont="1" applyFill="1" applyBorder="1" applyAlignment="1">
      <alignment horizontal="center" vertical="center" wrapText="1"/>
    </xf>
    <xf numFmtId="0" fontId="45" fillId="23" borderId="35" xfId="0" applyFont="1" applyFill="1" applyBorder="1" applyAlignment="1">
      <alignment horizontal="center" vertical="center" wrapText="1"/>
    </xf>
    <xf numFmtId="0" fontId="45" fillId="24" borderId="36" xfId="0" applyFont="1" applyFill="1" applyBorder="1" applyAlignment="1">
      <alignment horizontal="center" vertical="center" wrapText="1"/>
    </xf>
    <xf numFmtId="0" fontId="11" fillId="0" borderId="44" xfId="0" applyFont="1" applyBorder="1" applyAlignment="1">
      <alignment horizontal="center" vertical="center" wrapText="1"/>
    </xf>
    <xf numFmtId="0" fontId="45" fillId="2" borderId="33" xfId="0" applyFont="1" applyFill="1" applyBorder="1" applyAlignment="1">
      <alignment horizontal="center" vertical="center"/>
    </xf>
    <xf numFmtId="0" fontId="45" fillId="16" borderId="37" xfId="0" applyFont="1" applyFill="1" applyBorder="1" applyAlignment="1">
      <alignment horizontal="center" vertical="center" wrapText="1"/>
    </xf>
    <xf numFmtId="0" fontId="42" fillId="0" borderId="34" xfId="0" applyFont="1" applyBorder="1" applyAlignment="1">
      <alignment horizontal="center" vertical="center" wrapText="1"/>
    </xf>
    <xf numFmtId="0" fontId="42" fillId="0" borderId="36" xfId="0" applyFont="1" applyBorder="1" applyAlignment="1">
      <alignment horizontal="center" vertical="center" wrapText="1"/>
    </xf>
    <xf numFmtId="175" fontId="11" fillId="0" borderId="39" xfId="26" applyNumberFormat="1" applyFont="1" applyFill="1" applyBorder="1" applyAlignment="1">
      <alignment vertical="center" wrapText="1"/>
    </xf>
    <xf numFmtId="0" fontId="42" fillId="0" borderId="32" xfId="0" applyFont="1" applyBorder="1" applyAlignment="1">
      <alignment horizontal="center" vertical="center" wrapText="1"/>
    </xf>
    <xf numFmtId="175" fontId="11" fillId="0" borderId="36" xfId="26" applyNumberFormat="1" applyFont="1" applyFill="1" applyBorder="1" applyAlignment="1">
      <alignment vertical="center" wrapText="1"/>
    </xf>
    <xf numFmtId="175" fontId="11" fillId="0" borderId="43" xfId="26" applyNumberFormat="1" applyFont="1" applyFill="1" applyBorder="1" applyAlignment="1">
      <alignment vertical="center" wrapText="1"/>
    </xf>
    <xf numFmtId="0" fontId="11" fillId="0" borderId="35" xfId="0" applyFont="1" applyBorder="1" applyAlignment="1">
      <alignment horizontal="center" vertical="center" wrapText="1"/>
    </xf>
    <xf numFmtId="9" fontId="11" fillId="0" borderId="1" xfId="0" applyNumberFormat="1" applyFont="1" applyBorder="1" applyAlignment="1">
      <alignment horizontal="right" vertical="center" wrapText="1"/>
    </xf>
    <xf numFmtId="0" fontId="11" fillId="0" borderId="42" xfId="0" applyFont="1" applyBorder="1" applyAlignment="1">
      <alignment horizontal="center" vertical="center" wrapText="1"/>
    </xf>
    <xf numFmtId="175" fontId="11" fillId="0" borderId="6" xfId="26" applyNumberFormat="1" applyFont="1" applyFill="1" applyBorder="1" applyAlignment="1">
      <alignment horizontal="center" vertical="center" wrapText="1"/>
    </xf>
    <xf numFmtId="175" fontId="11" fillId="0" borderId="3" xfId="26" applyNumberFormat="1" applyFont="1" applyFill="1" applyBorder="1" applyAlignment="1">
      <alignment horizontal="center" vertical="center" wrapText="1"/>
    </xf>
    <xf numFmtId="10" fontId="18" fillId="0" borderId="6" xfId="26" applyNumberFormat="1" applyFont="1" applyFill="1" applyBorder="1" applyAlignment="1">
      <alignment horizontal="right" vertical="center" wrapText="1"/>
    </xf>
    <xf numFmtId="0" fontId="18" fillId="0" borderId="6" xfId="0" applyFont="1" applyBorder="1" applyAlignment="1">
      <alignment vertical="center" wrapText="1"/>
    </xf>
    <xf numFmtId="0" fontId="11" fillId="0" borderId="45" xfId="0" applyFont="1" applyBorder="1" applyAlignment="1">
      <alignment horizontal="center" vertical="center" wrapText="1"/>
    </xf>
    <xf numFmtId="0" fontId="11" fillId="0" borderId="45" xfId="0" applyFont="1" applyBorder="1" applyAlignment="1">
      <alignment horizontal="center" vertical="center" wrapText="1"/>
    </xf>
    <xf numFmtId="0" fontId="18" fillId="0" borderId="6" xfId="0" applyFont="1" applyBorder="1" applyAlignment="1">
      <alignment vertical="center" wrapText="1"/>
    </xf>
    <xf numFmtId="9" fontId="18" fillId="0" borderId="6" xfId="26" applyNumberFormat="1" applyFont="1" applyFill="1" applyBorder="1" applyAlignment="1">
      <alignment horizontal="right" vertical="center" wrapText="1"/>
    </xf>
    <xf numFmtId="41" fontId="11" fillId="0" borderId="6" xfId="18" applyFont="1" applyBorder="1" applyAlignment="1">
      <alignment horizontal="right"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9" fontId="11" fillId="0" borderId="4" xfId="2" applyFont="1" applyFill="1" applyBorder="1" applyAlignment="1">
      <alignment horizontal="center" vertical="center" wrapText="1"/>
    </xf>
    <xf numFmtId="9" fontId="11" fillId="0" borderId="54" xfId="2" applyFont="1" applyFill="1" applyBorder="1" applyAlignment="1">
      <alignment horizontal="center" vertical="center" wrapText="1"/>
    </xf>
    <xf numFmtId="9" fontId="11" fillId="0" borderId="38" xfId="2"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1" xfId="0" applyFont="1" applyFill="1" applyBorder="1" applyAlignment="1">
      <alignment horizontal="center" vertical="center" wrapText="1"/>
    </xf>
    <xf numFmtId="1" fontId="13" fillId="7" borderId="1" xfId="0" applyNumberFormat="1" applyFont="1" applyFill="1" applyBorder="1" applyAlignment="1">
      <alignment horizontal="center" vertical="center" wrapText="1"/>
    </xf>
    <xf numFmtId="9" fontId="11" fillId="7" borderId="1" xfId="2" applyFont="1" applyFill="1" applyBorder="1" applyAlignment="1">
      <alignment horizontal="center" vertical="center" wrapText="1"/>
    </xf>
    <xf numFmtId="9" fontId="11" fillId="7" borderId="4" xfId="2"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1" xfId="0" applyFont="1" applyFill="1" applyBorder="1" applyAlignment="1">
      <alignment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8" fillId="7" borderId="1" xfId="0" applyFont="1" applyFill="1" applyBorder="1" applyAlignment="1">
      <alignment vertical="center" wrapText="1"/>
    </xf>
    <xf numFmtId="10" fontId="18" fillId="7" borderId="1" xfId="26" applyNumberFormat="1" applyFont="1" applyFill="1" applyBorder="1" applyAlignment="1">
      <alignment horizontal="right" vertical="center" wrapText="1"/>
    </xf>
    <xf numFmtId="10" fontId="18" fillId="7" borderId="1" xfId="26" applyNumberFormat="1" applyFont="1" applyFill="1" applyBorder="1" applyAlignment="1">
      <alignment horizontal="center" vertical="center" wrapText="1"/>
    </xf>
    <xf numFmtId="0" fontId="18" fillId="7" borderId="35" xfId="0" applyFont="1" applyFill="1" applyBorder="1" applyAlignment="1">
      <alignment horizontal="justify" vertical="top" wrapText="1"/>
    </xf>
    <xf numFmtId="9" fontId="13" fillId="7" borderId="36" xfId="26" applyFont="1" applyFill="1" applyBorder="1" applyAlignment="1">
      <alignment horizontal="center" vertical="center" wrapText="1"/>
    </xf>
    <xf numFmtId="175" fontId="11" fillId="7" borderId="5" xfId="26" applyNumberFormat="1" applyFont="1" applyFill="1" applyBorder="1" applyAlignment="1">
      <alignment horizontal="center" vertical="center" wrapText="1"/>
    </xf>
    <xf numFmtId="175" fontId="11" fillId="7" borderId="1" xfId="26" applyNumberFormat="1" applyFont="1" applyFill="1" applyBorder="1" applyAlignment="1">
      <alignment horizontal="center" vertical="center" wrapText="1"/>
    </xf>
    <xf numFmtId="175" fontId="11" fillId="7" borderId="1" xfId="2" applyNumberFormat="1" applyFont="1" applyFill="1" applyBorder="1" applyAlignment="1">
      <alignment horizontal="center" vertical="center" wrapText="1"/>
    </xf>
    <xf numFmtId="175" fontId="11" fillId="7" borderId="36" xfId="26" applyNumberFormat="1" applyFont="1" applyFill="1" applyBorder="1" applyAlignment="1">
      <alignment horizontal="center" vertical="center" wrapText="1"/>
    </xf>
    <xf numFmtId="175" fontId="11" fillId="7" borderId="1" xfId="26" applyNumberFormat="1" applyFont="1" applyFill="1" applyBorder="1" applyAlignment="1">
      <alignment vertical="center" wrapText="1"/>
    </xf>
    <xf numFmtId="10" fontId="11" fillId="7" borderId="1" xfId="2" applyNumberFormat="1" applyFont="1" applyFill="1" applyBorder="1" applyAlignment="1">
      <alignment horizontal="center" vertical="center" wrapText="1"/>
    </xf>
    <xf numFmtId="175" fontId="11" fillId="7" borderId="36" xfId="26" applyNumberFormat="1" applyFont="1" applyFill="1" applyBorder="1" applyAlignment="1">
      <alignment vertical="center" wrapText="1"/>
    </xf>
    <xf numFmtId="179" fontId="42" fillId="7" borderId="0" xfId="0" applyNumberFormat="1" applyFont="1" applyFill="1" applyAlignment="1">
      <alignment vertical="top"/>
    </xf>
    <xf numFmtId="0" fontId="52" fillId="7" borderId="0" xfId="0" applyFont="1" applyFill="1" applyAlignment="1">
      <alignment vertical="center"/>
    </xf>
    <xf numFmtId="9" fontId="11" fillId="7" borderId="1" xfId="0" applyNumberFormat="1"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1" xfId="0" applyFont="1" applyFill="1" applyBorder="1" applyAlignment="1">
      <alignment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9" fontId="11" fillId="7" borderId="1" xfId="0" applyNumberFormat="1" applyFont="1" applyFill="1" applyBorder="1" applyAlignment="1">
      <alignment horizontal="center" vertical="center" wrapText="1"/>
    </xf>
    <xf numFmtId="0" fontId="18" fillId="7" borderId="1" xfId="0" applyFont="1" applyFill="1" applyBorder="1" applyAlignment="1">
      <alignment vertical="center" wrapText="1"/>
    </xf>
    <xf numFmtId="10" fontId="18" fillId="7" borderId="1" xfId="26" applyNumberFormat="1" applyFont="1" applyFill="1" applyBorder="1" applyAlignment="1">
      <alignment horizontal="right" vertical="center" wrapText="1"/>
    </xf>
    <xf numFmtId="10" fontId="18" fillId="7" borderId="1" xfId="26" applyNumberFormat="1" applyFont="1" applyFill="1" applyBorder="1" applyAlignment="1">
      <alignment horizontal="center" vertical="center" wrapText="1"/>
    </xf>
    <xf numFmtId="175" fontId="11" fillId="7" borderId="1" xfId="26" applyNumberFormat="1"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7" borderId="1" xfId="0" applyFont="1" applyFill="1" applyBorder="1" applyAlignment="1">
      <alignment vertical="center" wrapText="1"/>
    </xf>
    <xf numFmtId="0" fontId="11" fillId="7" borderId="1" xfId="0" applyFont="1" applyFill="1" applyBorder="1" applyAlignment="1">
      <alignment horizontal="right" vertical="center" wrapText="1"/>
    </xf>
    <xf numFmtId="0" fontId="42" fillId="7" borderId="1" xfId="0" applyFont="1" applyFill="1" applyBorder="1" applyAlignment="1">
      <alignment horizontal="left" vertical="center" wrapText="1"/>
    </xf>
    <xf numFmtId="0" fontId="42" fillId="7" borderId="1" xfId="0" applyFont="1" applyFill="1" applyBorder="1" applyAlignment="1">
      <alignment horizontal="right" vertical="center" wrapText="1"/>
    </xf>
    <xf numFmtId="9" fontId="11" fillId="7" borderId="1" xfId="2" applyFont="1" applyFill="1" applyBorder="1" applyAlignment="1">
      <alignment vertical="center" wrapText="1"/>
    </xf>
    <xf numFmtId="9" fontId="42" fillId="7" borderId="1" xfId="2" applyFont="1" applyFill="1" applyBorder="1" applyAlignment="1">
      <alignment vertical="center" wrapText="1"/>
    </xf>
    <xf numFmtId="9" fontId="11" fillId="7" borderId="1" xfId="0" applyNumberFormat="1" applyFont="1" applyFill="1" applyBorder="1" applyAlignment="1">
      <alignment horizontal="right" vertical="center" wrapText="1"/>
    </xf>
    <xf numFmtId="0" fontId="11" fillId="7" borderId="1" xfId="0" applyFont="1" applyFill="1" applyBorder="1" applyAlignment="1">
      <alignment horizontal="right" vertical="center" wrapText="1"/>
    </xf>
    <xf numFmtId="9" fontId="18" fillId="7" borderId="1" xfId="26" applyNumberFormat="1" applyFont="1" applyFill="1" applyBorder="1" applyAlignment="1">
      <alignment horizontal="right" vertical="center" wrapText="1"/>
    </xf>
    <xf numFmtId="9" fontId="11" fillId="0" borderId="43" xfId="2" applyFont="1" applyFill="1" applyBorder="1" applyAlignment="1">
      <alignment horizontal="center" vertical="center" wrapText="1"/>
    </xf>
    <xf numFmtId="41" fontId="11" fillId="0" borderId="39" xfId="18" applyFont="1" applyBorder="1" applyAlignment="1">
      <alignment horizontal="right" vertical="center" wrapText="1"/>
    </xf>
    <xf numFmtId="0" fontId="18" fillId="0" borderId="54" xfId="0" applyFont="1" applyBorder="1" applyAlignment="1">
      <alignment vertical="center" wrapText="1"/>
    </xf>
    <xf numFmtId="0" fontId="18" fillId="0" borderId="53" xfId="0" applyFont="1" applyBorder="1" applyAlignment="1">
      <alignment vertical="center" wrapText="1"/>
    </xf>
    <xf numFmtId="0" fontId="18" fillId="0" borderId="38" xfId="0" applyFont="1" applyBorder="1" applyAlignment="1">
      <alignment vertical="center" wrapText="1"/>
    </xf>
    <xf numFmtId="0" fontId="18" fillId="7" borderId="54" xfId="0" applyFont="1" applyFill="1" applyBorder="1" applyAlignment="1">
      <alignment vertical="center" wrapText="1"/>
    </xf>
    <xf numFmtId="0" fontId="18" fillId="7" borderId="38" xfId="0" applyFont="1" applyFill="1" applyBorder="1" applyAlignment="1">
      <alignment vertical="center" wrapText="1"/>
    </xf>
    <xf numFmtId="0" fontId="18" fillId="7" borderId="53" xfId="0" applyFont="1" applyFill="1" applyBorder="1" applyAlignment="1">
      <alignment vertical="center" wrapText="1"/>
    </xf>
    <xf numFmtId="175" fontId="11" fillId="0" borderId="6" xfId="2" applyNumberFormat="1" applyFont="1" applyFill="1" applyBorder="1" applyAlignment="1">
      <alignment horizontal="center" vertical="center" wrapText="1"/>
    </xf>
    <xf numFmtId="175" fontId="11" fillId="0" borderId="3" xfId="2" applyNumberFormat="1" applyFont="1" applyFill="1" applyBorder="1" applyAlignment="1">
      <alignment horizontal="center" vertical="center" wrapText="1"/>
    </xf>
    <xf numFmtId="175" fontId="11" fillId="7" borderId="6" xfId="2" applyNumberFormat="1" applyFont="1" applyFill="1" applyBorder="1" applyAlignment="1">
      <alignment horizontal="center" vertical="center" wrapText="1"/>
    </xf>
    <xf numFmtId="175" fontId="11" fillId="7" borderId="11" xfId="2" applyNumberFormat="1" applyFont="1" applyFill="1" applyBorder="1" applyAlignment="1">
      <alignment horizontal="center" vertical="center" wrapText="1"/>
    </xf>
    <xf numFmtId="175" fontId="11" fillId="7" borderId="3" xfId="2" applyNumberFormat="1" applyFont="1" applyFill="1" applyBorder="1" applyAlignment="1">
      <alignment horizontal="center" vertical="center" wrapText="1"/>
    </xf>
    <xf numFmtId="10" fontId="11" fillId="7" borderId="5" xfId="26" applyNumberFormat="1" applyFont="1" applyFill="1" applyBorder="1" applyAlignment="1">
      <alignment horizontal="center" vertical="center" wrapText="1"/>
    </xf>
    <xf numFmtId="10" fontId="11" fillId="2" borderId="0" xfId="0" applyNumberFormat="1" applyFont="1" applyFill="1" applyProtection="1">
      <protection hidden="1"/>
    </xf>
    <xf numFmtId="10" fontId="18" fillId="2" borderId="0" xfId="0" applyNumberFormat="1" applyFont="1" applyFill="1" applyProtection="1">
      <protection hidden="1"/>
    </xf>
    <xf numFmtId="10" fontId="3" fillId="2" borderId="0" xfId="0" applyNumberFormat="1" applyFont="1" applyFill="1" applyAlignment="1" applyProtection="1">
      <alignment vertical="center"/>
      <protection hidden="1"/>
    </xf>
    <xf numFmtId="10" fontId="11" fillId="2" borderId="0" xfId="0" applyNumberFormat="1" applyFont="1" applyFill="1" applyAlignment="1">
      <alignment vertical="center"/>
    </xf>
    <xf numFmtId="10" fontId="18" fillId="2" borderId="0" xfId="0" applyNumberFormat="1" applyFont="1" applyFill="1" applyAlignment="1">
      <alignment vertical="center"/>
    </xf>
    <xf numFmtId="10" fontId="26" fillId="2" borderId="0" xfId="0" applyNumberFormat="1" applyFont="1" applyFill="1" applyAlignment="1">
      <alignment vertical="center"/>
    </xf>
    <xf numFmtId="10" fontId="51" fillId="2" borderId="0" xfId="0" applyNumberFormat="1" applyFont="1" applyFill="1" applyAlignment="1">
      <alignment vertical="center"/>
    </xf>
    <xf numFmtId="10" fontId="45" fillId="16" borderId="31" xfId="0" applyNumberFormat="1" applyFont="1" applyFill="1" applyBorder="1" applyAlignment="1">
      <alignment horizontal="center" vertical="center" wrapText="1"/>
    </xf>
    <xf numFmtId="10" fontId="45" fillId="16" borderId="32" xfId="0" applyNumberFormat="1" applyFont="1" applyFill="1" applyBorder="1" applyAlignment="1">
      <alignment horizontal="center" vertical="center" wrapText="1"/>
    </xf>
    <xf numFmtId="10" fontId="45" fillId="16" borderId="34" xfId="0" applyNumberFormat="1" applyFont="1" applyFill="1" applyBorder="1" applyAlignment="1">
      <alignment horizontal="center" vertical="center" wrapText="1"/>
    </xf>
    <xf numFmtId="10" fontId="42" fillId="0" borderId="34" xfId="0" applyNumberFormat="1" applyFont="1" applyBorder="1" applyAlignment="1">
      <alignment horizontal="center" vertical="center" wrapText="1"/>
    </xf>
    <xf numFmtId="10" fontId="45" fillId="16" borderId="35" xfId="0" applyNumberFormat="1" applyFont="1" applyFill="1" applyBorder="1" applyAlignment="1">
      <alignment horizontal="center" vertical="center" wrapText="1"/>
    </xf>
    <xf numFmtId="10" fontId="45" fillId="16" borderId="1" xfId="0" applyNumberFormat="1" applyFont="1" applyFill="1" applyBorder="1" applyAlignment="1">
      <alignment horizontal="center" vertical="center" wrapText="1"/>
    </xf>
    <xf numFmtId="10" fontId="45" fillId="16" borderId="36" xfId="0" applyNumberFormat="1" applyFont="1" applyFill="1" applyBorder="1" applyAlignment="1">
      <alignment horizontal="center" vertical="center" wrapText="1"/>
    </xf>
    <xf numFmtId="10" fontId="42" fillId="0" borderId="36" xfId="0" applyNumberFormat="1" applyFont="1" applyBorder="1" applyAlignment="1">
      <alignment horizontal="center" vertical="center" wrapText="1"/>
    </xf>
    <xf numFmtId="10" fontId="45" fillId="23" borderId="35" xfId="0" applyNumberFormat="1" applyFont="1" applyFill="1" applyBorder="1" applyAlignment="1">
      <alignment horizontal="center" vertical="center" wrapText="1"/>
    </xf>
    <xf numFmtId="10" fontId="45" fillId="10" borderId="1" xfId="0" applyNumberFormat="1" applyFont="1" applyFill="1" applyBorder="1" applyAlignment="1">
      <alignment horizontal="center" vertical="center" wrapText="1"/>
    </xf>
    <xf numFmtId="10" fontId="45" fillId="23" borderId="1" xfId="0" applyNumberFormat="1" applyFont="1" applyFill="1" applyBorder="1" applyAlignment="1">
      <alignment horizontal="center" vertical="center" wrapText="1"/>
    </xf>
    <xf numFmtId="10" fontId="45" fillId="25" borderId="1" xfId="0" applyNumberFormat="1" applyFont="1" applyFill="1" applyBorder="1" applyAlignment="1">
      <alignment horizontal="center" vertical="center" wrapText="1"/>
    </xf>
    <xf numFmtId="10" fontId="45" fillId="24" borderId="36" xfId="0" applyNumberFormat="1" applyFont="1" applyFill="1" applyBorder="1" applyAlignment="1">
      <alignment horizontal="center" vertical="center" wrapText="1"/>
    </xf>
    <xf numFmtId="10" fontId="11" fillId="7" borderId="1" xfId="26" applyNumberFormat="1" applyFont="1" applyFill="1" applyBorder="1" applyAlignment="1">
      <alignment horizontal="center" vertical="center" wrapText="1"/>
    </xf>
    <xf numFmtId="10" fontId="11" fillId="7" borderId="36" xfId="26" applyNumberFormat="1" applyFont="1" applyFill="1" applyBorder="1" applyAlignment="1">
      <alignment horizontal="center" vertical="center" wrapText="1"/>
    </xf>
    <xf numFmtId="10" fontId="11" fillId="7" borderId="1" xfId="26" applyNumberFormat="1" applyFont="1" applyFill="1" applyBorder="1" applyAlignment="1">
      <alignment horizontal="center" vertical="center" wrapText="1"/>
    </xf>
    <xf numFmtId="10" fontId="42" fillId="7" borderId="1" xfId="0" applyNumberFormat="1" applyFont="1" applyFill="1" applyBorder="1" applyAlignment="1">
      <alignment horizontal="center" vertical="center" wrapText="1"/>
    </xf>
    <xf numFmtId="10" fontId="11" fillId="0" borderId="5" xfId="26" applyNumberFormat="1" applyFont="1" applyFill="1" applyBorder="1" applyAlignment="1">
      <alignment horizontal="center" vertical="center" wrapText="1"/>
    </xf>
    <xf numFmtId="10" fontId="11" fillId="0" borderId="1" xfId="26" applyNumberFormat="1" applyFont="1" applyFill="1" applyBorder="1" applyAlignment="1">
      <alignment horizontal="center" vertical="center" wrapText="1"/>
    </xf>
    <xf numFmtId="10" fontId="11" fillId="0" borderId="1" xfId="26" applyNumberFormat="1" applyFont="1" applyFill="1" applyBorder="1" applyAlignment="1">
      <alignment horizontal="center" vertical="center" wrapText="1"/>
    </xf>
    <xf numFmtId="10" fontId="11" fillId="0" borderId="36" xfId="26" applyNumberFormat="1" applyFont="1" applyFill="1" applyBorder="1" applyAlignment="1">
      <alignment horizontal="center" vertical="center" wrapText="1"/>
    </xf>
    <xf numFmtId="10" fontId="42" fillId="0" borderId="1" xfId="0" applyNumberFormat="1" applyFont="1" applyBorder="1" applyAlignment="1">
      <alignment horizontal="center" vertical="center" wrapText="1"/>
    </xf>
    <xf numFmtId="10" fontId="11" fillId="0" borderId="6" xfId="26" applyNumberFormat="1" applyFont="1" applyFill="1" applyBorder="1" applyAlignment="1">
      <alignment horizontal="center" vertical="center" wrapText="1"/>
    </xf>
    <xf numFmtId="10" fontId="11" fillId="0" borderId="3" xfId="26" applyNumberFormat="1" applyFont="1" applyFill="1" applyBorder="1" applyAlignment="1">
      <alignment horizontal="center" vertical="center" wrapText="1"/>
    </xf>
    <xf numFmtId="10" fontId="11" fillId="0" borderId="6" xfId="26" applyNumberFormat="1" applyFont="1" applyFill="1" applyBorder="1" applyAlignment="1">
      <alignment horizontal="center" vertical="center" wrapText="1"/>
    </xf>
    <xf numFmtId="10" fontId="11" fillId="0" borderId="40" xfId="26" applyNumberFormat="1" applyFont="1" applyFill="1" applyBorder="1" applyAlignment="1">
      <alignment horizontal="center" vertical="center" wrapText="1"/>
    </xf>
    <xf numFmtId="10" fontId="11" fillId="0" borderId="39" xfId="26" applyNumberFormat="1" applyFont="1" applyFill="1" applyBorder="1" applyAlignment="1">
      <alignment horizontal="center" vertical="center" wrapText="1"/>
    </xf>
    <xf numFmtId="10" fontId="11" fillId="0" borderId="43" xfId="26" applyNumberFormat="1" applyFont="1" applyFill="1" applyBorder="1" applyAlignment="1">
      <alignment horizontal="center" vertical="center" wrapText="1"/>
    </xf>
    <xf numFmtId="10" fontId="11" fillId="0" borderId="0" xfId="0" applyNumberFormat="1" applyFont="1" applyAlignment="1">
      <alignment vertical="center"/>
    </xf>
    <xf numFmtId="10" fontId="18" fillId="0" borderId="0" xfId="0" applyNumberFormat="1" applyFont="1" applyAlignment="1">
      <alignment vertical="center"/>
    </xf>
    <xf numFmtId="10" fontId="11" fillId="7" borderId="0" xfId="26" applyNumberFormat="1" applyFont="1" applyFill="1" applyAlignment="1">
      <alignment vertical="center" wrapText="1"/>
    </xf>
    <xf numFmtId="10" fontId="11" fillId="0" borderId="0" xfId="26" applyNumberFormat="1" applyFont="1" applyFill="1" applyAlignment="1">
      <alignment vertical="center" wrapText="1"/>
    </xf>
    <xf numFmtId="0" fontId="42" fillId="26" borderId="1" xfId="0" applyFont="1" applyFill="1" applyBorder="1" applyAlignment="1">
      <alignment horizontal="center" vertical="center" wrapText="1"/>
    </xf>
    <xf numFmtId="175" fontId="11" fillId="26" borderId="6" xfId="26" applyNumberFormat="1" applyFont="1" applyFill="1" applyBorder="1" applyAlignment="1">
      <alignment horizontal="center" vertical="center" wrapText="1"/>
    </xf>
    <xf numFmtId="175" fontId="11" fillId="26" borderId="3" xfId="26" applyNumberFormat="1" applyFont="1" applyFill="1" applyBorder="1" applyAlignment="1">
      <alignment horizontal="center" vertical="center" wrapText="1"/>
    </xf>
    <xf numFmtId="175" fontId="11" fillId="26" borderId="6" xfId="2" applyNumberFormat="1" applyFont="1" applyFill="1" applyBorder="1" applyAlignment="1">
      <alignment horizontal="center" vertical="center" wrapText="1"/>
    </xf>
    <xf numFmtId="0" fontId="43" fillId="22" borderId="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11" fillId="16" borderId="1" xfId="26" applyNumberFormat="1" applyFont="1" applyFill="1" applyBorder="1" applyAlignment="1">
      <alignment horizontal="center" vertical="center" wrapText="1"/>
    </xf>
    <xf numFmtId="0" fontId="42" fillId="16" borderId="1" xfId="0" applyFont="1" applyFill="1" applyBorder="1" applyAlignment="1">
      <alignment horizontal="center" vertical="center" wrapText="1"/>
    </xf>
    <xf numFmtId="175" fontId="11" fillId="16" borderId="1" xfId="26" applyNumberFormat="1" applyFont="1" applyFill="1" applyBorder="1" applyAlignment="1">
      <alignment horizontal="center" vertical="center" wrapText="1"/>
    </xf>
    <xf numFmtId="0" fontId="45" fillId="17" borderId="31" xfId="0" applyFont="1" applyFill="1" applyBorder="1" applyAlignment="1">
      <alignment horizontal="center" vertical="center"/>
    </xf>
    <xf numFmtId="0" fontId="45" fillId="17" borderId="32" xfId="0" applyFont="1" applyFill="1" applyBorder="1" applyAlignment="1">
      <alignment horizontal="center" vertical="center"/>
    </xf>
    <xf numFmtId="0" fontId="45" fillId="17" borderId="34" xfId="0" applyFont="1" applyFill="1" applyBorder="1" applyAlignment="1">
      <alignment horizontal="center" vertical="center"/>
    </xf>
    <xf numFmtId="0" fontId="45" fillId="3" borderId="36" xfId="0" applyFont="1" applyFill="1" applyBorder="1" applyAlignment="1">
      <alignment horizontal="center" vertical="center" wrapText="1"/>
    </xf>
    <xf numFmtId="0" fontId="43" fillId="16" borderId="35" xfId="0" applyFont="1" applyFill="1" applyBorder="1" applyAlignment="1">
      <alignment horizontal="center" vertical="center" wrapText="1"/>
    </xf>
    <xf numFmtId="0" fontId="43" fillId="3" borderId="36" xfId="0" applyFont="1" applyFill="1" applyBorder="1" applyAlignment="1">
      <alignment horizontal="center" vertical="center" wrapText="1"/>
    </xf>
    <xf numFmtId="175" fontId="11" fillId="27" borderId="36" xfId="2" applyNumberFormat="1" applyFont="1" applyFill="1" applyBorder="1" applyAlignment="1">
      <alignment horizontal="center" vertical="center" wrapText="1"/>
    </xf>
    <xf numFmtId="0" fontId="43" fillId="16" borderId="39" xfId="0" applyFont="1" applyFill="1" applyBorder="1" applyAlignment="1">
      <alignment horizontal="center" vertical="center" wrapText="1"/>
    </xf>
    <xf numFmtId="175" fontId="11" fillId="0" borderId="41" xfId="2" applyNumberFormat="1" applyFont="1" applyFill="1" applyBorder="1" applyAlignment="1">
      <alignment horizontal="center" vertical="center" wrapText="1"/>
    </xf>
    <xf numFmtId="175" fontId="11" fillId="26" borderId="41" xfId="2" applyNumberFormat="1" applyFont="1" applyFill="1" applyBorder="1" applyAlignment="1">
      <alignment horizontal="center" vertical="center" wrapText="1"/>
    </xf>
    <xf numFmtId="175" fontId="11" fillId="27" borderId="54" xfId="2" applyNumberFormat="1" applyFont="1" applyFill="1" applyBorder="1" applyAlignment="1">
      <alignment horizontal="center" vertical="center" wrapText="1"/>
    </xf>
    <xf numFmtId="175" fontId="11" fillId="27" borderId="55" xfId="2" applyNumberFormat="1" applyFont="1" applyFill="1" applyBorder="1" applyAlignment="1">
      <alignment horizontal="center" vertical="center" wrapText="1"/>
    </xf>
    <xf numFmtId="9" fontId="43" fillId="16" borderId="1" xfId="2" applyFont="1" applyFill="1" applyBorder="1" applyAlignment="1">
      <alignment horizontal="center" vertical="center" wrapText="1"/>
    </xf>
    <xf numFmtId="9" fontId="43" fillId="16" borderId="39" xfId="2" applyFont="1" applyFill="1" applyBorder="1" applyAlignment="1">
      <alignment horizontal="center" vertical="center" wrapText="1"/>
    </xf>
    <xf numFmtId="9" fontId="11" fillId="16" borderId="1" xfId="2" applyFont="1" applyFill="1" applyBorder="1" applyAlignment="1">
      <alignment horizontal="center" vertical="center" wrapText="1"/>
    </xf>
    <xf numFmtId="9" fontId="42" fillId="16" borderId="1" xfId="2" applyFont="1" applyFill="1" applyBorder="1" applyAlignment="1">
      <alignment horizontal="center" vertical="center" wrapText="1"/>
    </xf>
    <xf numFmtId="175" fontId="43" fillId="16" borderId="1" xfId="2" applyNumberFormat="1" applyFont="1" applyFill="1" applyBorder="1" applyAlignment="1">
      <alignment horizontal="center" vertical="center" wrapText="1"/>
    </xf>
    <xf numFmtId="175" fontId="43" fillId="16" borderId="39" xfId="2" applyNumberFormat="1" applyFont="1" applyFill="1" applyBorder="1" applyAlignment="1">
      <alignment horizontal="center" vertical="center" wrapText="1"/>
    </xf>
    <xf numFmtId="10" fontId="43" fillId="16" borderId="1" xfId="2" applyNumberFormat="1" applyFont="1" applyFill="1" applyBorder="1" applyAlignment="1">
      <alignment horizontal="center" vertical="center" wrapText="1"/>
    </xf>
    <xf numFmtId="10" fontId="11" fillId="16" borderId="1" xfId="2" applyNumberFormat="1" applyFont="1" applyFill="1" applyBorder="1" applyAlignment="1">
      <alignment horizontal="center" vertical="center" wrapText="1"/>
    </xf>
    <xf numFmtId="10" fontId="42" fillId="16" borderId="1" xfId="2" applyNumberFormat="1" applyFont="1" applyFill="1" applyBorder="1" applyAlignment="1">
      <alignment horizontal="center" vertical="center" wrapText="1"/>
    </xf>
    <xf numFmtId="10" fontId="18" fillId="7" borderId="6" xfId="26" applyNumberFormat="1" applyFont="1" applyFill="1" applyBorder="1" applyAlignment="1">
      <alignment horizontal="center" vertical="center" wrapText="1"/>
    </xf>
    <xf numFmtId="10" fontId="18" fillId="7" borderId="11" xfId="26" applyNumberFormat="1" applyFont="1" applyFill="1" applyBorder="1" applyAlignment="1">
      <alignment horizontal="center" vertical="center" wrapText="1"/>
    </xf>
    <xf numFmtId="10" fontId="18" fillId="7" borderId="3" xfId="26" applyNumberFormat="1" applyFont="1" applyFill="1" applyBorder="1" applyAlignment="1">
      <alignment horizontal="center" vertical="center" wrapText="1"/>
    </xf>
    <xf numFmtId="10" fontId="18" fillId="7" borderId="6" xfId="26" applyNumberFormat="1" applyFont="1" applyFill="1" applyBorder="1" applyAlignment="1">
      <alignment horizontal="right" vertical="center" wrapText="1"/>
    </xf>
    <xf numFmtId="10" fontId="18" fillId="7" borderId="11" xfId="26" applyNumberFormat="1" applyFont="1" applyFill="1" applyBorder="1" applyAlignment="1">
      <alignment horizontal="right" vertical="center" wrapText="1"/>
    </xf>
    <xf numFmtId="10" fontId="18" fillId="7" borderId="3" xfId="26" applyNumberFormat="1" applyFont="1" applyFill="1" applyBorder="1" applyAlignment="1">
      <alignment horizontal="right" vertical="center" wrapText="1"/>
    </xf>
  </cellXfs>
  <cellStyles count="51">
    <cellStyle name="Hipervínculo" xfId="4" builtinId="8"/>
    <cellStyle name="Millares" xfId="3" builtinId="3"/>
    <cellStyle name="Millares [0]" xfId="18" builtinId="6"/>
    <cellStyle name="Millares [0] 2" xfId="24" xr:uid="{00000000-0005-0000-0000-000003000000}"/>
    <cellStyle name="Millares [0] 2 2" xfId="48" xr:uid="{00000000-0005-0000-0000-000004000000}"/>
    <cellStyle name="Millares [0] 3" xfId="42" xr:uid="{00000000-0005-0000-0000-000005000000}"/>
    <cellStyle name="Millares 10" xfId="35" xr:uid="{00000000-0005-0000-0000-000006000000}"/>
    <cellStyle name="Millares 11" xfId="49" xr:uid="{00000000-0005-0000-0000-000007000000}"/>
    <cellStyle name="Millares 12" xfId="30" xr:uid="{00000000-0005-0000-0000-000008000000}"/>
    <cellStyle name="Millares 2" xfId="5" xr:uid="{00000000-0005-0000-0000-000009000000}"/>
    <cellStyle name="Millares 2 2" xfId="14" xr:uid="{00000000-0005-0000-0000-00000A000000}"/>
    <cellStyle name="Millares 2 2 2" xfId="22" xr:uid="{00000000-0005-0000-0000-00000B000000}"/>
    <cellStyle name="Millares 2 2 2 2" xfId="46" xr:uid="{00000000-0005-0000-0000-00000C000000}"/>
    <cellStyle name="Millares 2 2 3" xfId="39" xr:uid="{00000000-0005-0000-0000-00000D000000}"/>
    <cellStyle name="Millares 3" xfId="13" xr:uid="{00000000-0005-0000-0000-00000E000000}"/>
    <cellStyle name="Millares 3 2" xfId="21" xr:uid="{00000000-0005-0000-0000-00000F000000}"/>
    <cellStyle name="Millares 3 2 2" xfId="45" xr:uid="{00000000-0005-0000-0000-000010000000}"/>
    <cellStyle name="Millares 3 3" xfId="38" xr:uid="{00000000-0005-0000-0000-000011000000}"/>
    <cellStyle name="Millares 4" xfId="16" xr:uid="{00000000-0005-0000-0000-000012000000}"/>
    <cellStyle name="Millares 4 2" xfId="23" xr:uid="{00000000-0005-0000-0000-000013000000}"/>
    <cellStyle name="Millares 4 2 2" xfId="47" xr:uid="{00000000-0005-0000-0000-000014000000}"/>
    <cellStyle name="Millares 4 3" xfId="41" xr:uid="{00000000-0005-0000-0000-000015000000}"/>
    <cellStyle name="Millares 5" xfId="20" xr:uid="{00000000-0005-0000-0000-000016000000}"/>
    <cellStyle name="Millares 5 2" xfId="44" xr:uid="{00000000-0005-0000-0000-000017000000}"/>
    <cellStyle name="Millares 6" xfId="19" xr:uid="{00000000-0005-0000-0000-000018000000}"/>
    <cellStyle name="Millares 6 2" xfId="43" xr:uid="{00000000-0005-0000-0000-000019000000}"/>
    <cellStyle name="Millares 7" xfId="29" xr:uid="{00000000-0005-0000-0000-00001A000000}"/>
    <cellStyle name="Millares 8" xfId="33" xr:uid="{00000000-0005-0000-0000-00001B000000}"/>
    <cellStyle name="Millares 9" xfId="27" xr:uid="{00000000-0005-0000-0000-00001C000000}"/>
    <cellStyle name="Moneda" xfId="1" builtinId="4"/>
    <cellStyle name="Moneda [0] 2" xfId="25" xr:uid="{00000000-0005-0000-0000-00001E000000}"/>
    <cellStyle name="Moneda 10" xfId="50" xr:uid="{00000000-0005-0000-0000-00001F000000}"/>
    <cellStyle name="Moneda 2" xfId="9" xr:uid="{00000000-0005-0000-0000-000020000000}"/>
    <cellStyle name="Moneda 3" xfId="12" xr:uid="{00000000-0005-0000-0000-000021000000}"/>
    <cellStyle name="Moneda 3 2" xfId="37" xr:uid="{00000000-0005-0000-0000-000022000000}"/>
    <cellStyle name="Moneda 4" xfId="15" xr:uid="{00000000-0005-0000-0000-000023000000}"/>
    <cellStyle name="Moneda 4 2" xfId="40" xr:uid="{00000000-0005-0000-0000-000024000000}"/>
    <cellStyle name="Moneda 5" xfId="28" xr:uid="{00000000-0005-0000-0000-000025000000}"/>
    <cellStyle name="Moneda 6" xfId="32" xr:uid="{00000000-0005-0000-0000-000026000000}"/>
    <cellStyle name="Moneda 7" xfId="36" xr:uid="{00000000-0005-0000-0000-000027000000}"/>
    <cellStyle name="Moneda 8" xfId="31" xr:uid="{00000000-0005-0000-0000-000028000000}"/>
    <cellStyle name="Moneda 9" xfId="34" xr:uid="{00000000-0005-0000-0000-000029000000}"/>
    <cellStyle name="Normal" xfId="0" builtinId="0"/>
    <cellStyle name="Normal 2" xfId="11" xr:uid="{00000000-0005-0000-0000-00002B000000}"/>
    <cellStyle name="Normal 3" xfId="17" xr:uid="{00000000-0005-0000-0000-00002C000000}"/>
    <cellStyle name="Normal_504 Seguimiento Plan de Acción reprogramacion junio 2010" xfId="6" xr:uid="{00000000-0005-0000-0000-00002D000000}"/>
    <cellStyle name="Porcentaje" xfId="2" builtinId="5"/>
    <cellStyle name="Porcentaje 2" xfId="8" xr:uid="{00000000-0005-0000-0000-00002F000000}"/>
    <cellStyle name="Porcentaje 2 2" xfId="26" xr:uid="{00000000-0005-0000-0000-000030000000}"/>
    <cellStyle name="Porcentaje 4" xfId="7" xr:uid="{00000000-0005-0000-0000-000031000000}"/>
    <cellStyle name="Porcentual 4" xfId="10" xr:uid="{00000000-0005-0000-0000-000032000000}"/>
  </cellStyles>
  <dxfs count="0"/>
  <tableStyles count="0" defaultTableStyle="TableStyleMedium2" defaultPivotStyle="PivotStyleLight16"/>
  <colors>
    <mruColors>
      <color rgb="FF336600"/>
      <color rgb="FF99CCFF"/>
      <color rgb="FFFFFF99"/>
      <color rgb="FFD60093"/>
      <color rgb="FFFF3399"/>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7" name="Flecha izquierda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9999616" y="1429830"/>
          <a:ext cx="1619251" cy="47761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133350</xdr:colOff>
          <xdr:row>1</xdr:row>
          <xdr:rowOff>19050</xdr:rowOff>
        </xdr:from>
        <xdr:to>
          <xdr:col>7</xdr:col>
          <xdr:colOff>1400175</xdr:colOff>
          <xdr:row>1</xdr:row>
          <xdr:rowOff>400050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111126"/>
          <a:ext cx="809624" cy="90170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7006888" y="1566863"/>
          <a:ext cx="2168660" cy="949412"/>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154475" y="0"/>
          <a:ext cx="4907217" cy="16982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400-000005000000}"/>
            </a:ext>
          </a:extLst>
        </xdr:cNvPr>
        <xdr:cNvSpPr/>
      </xdr:nvSpPr>
      <xdr:spPr bwMode="auto">
        <a:xfrm>
          <a:off x="36518850" y="266700"/>
          <a:ext cx="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6236950" y="1299522"/>
          <a:ext cx="3841349" cy="43690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560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16</xdr:row>
      <xdr:rowOff>114686</xdr:rowOff>
    </xdr:to>
    <xdr:pic>
      <xdr:nvPicPr>
        <xdr:cNvPr id="4" name="Imagen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165525" y="3352800"/>
          <a:ext cx="4904836" cy="1524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5" name="Imagen 4">
          <a:extLst>
            <a:ext uri="{FF2B5EF4-FFF2-40B4-BE49-F238E27FC236}">
              <a16:creationId xmlns:a16="http://schemas.microsoft.com/office/drawing/2014/main" id="{00000000-0008-0000-0500-000005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5944628" y="190500"/>
          <a:ext cx="2488565" cy="684439"/>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garzona\Documents\OSCAR%202017\INFORMES\1096%20Formato%20SPI%202017%20Def%20Marzo%202017%20O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redd\Desktop\PE01-PR06-F02%20Seguimiento%20al%20Plan%20de%20Acci&#243;n%20Institucional%20V5%205_09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PROGRAMACION CUATRIENIO"/>
      <sheetName val="2. RESUMEN EJECUTIVO"/>
      <sheetName val="3. EJEC PRESUPUESTAL"/>
      <sheetName val="4. ACTIVIDADES Y TAREAS"/>
      <sheetName val="5. METAS PDD"/>
    </sheetNames>
    <sheetDataSet>
      <sheetData sheetId="0"/>
      <sheetData sheetId="1">
        <row r="5">
          <cell r="C5" t="str">
            <v xml:space="preserve">Bogotá Camina Segura </v>
          </cell>
        </row>
        <row r="6">
          <cell r="C6" t="str">
            <v xml:space="preserve">5 Bogotá Confia en su gobierno </v>
          </cell>
        </row>
        <row r="7">
          <cell r="C7" t="str">
            <v>5.33. Fortalecimiento institucional para un gobierno confiable</v>
          </cell>
        </row>
        <row r="8">
          <cell r="C8" t="str">
            <v>●Realizar el 100% de las acciones para el mejoramiento de la capacidad de gestión pública del sector ambiente.
●Implementar 3 programas de información ambiental y conocimiento ambiental.
●Implementar (1) plan de ejecución para el fortalecimiento y dignificación de la infraestructura de la UCA y demás infraestructutra para el cuidado y la protección animal</v>
          </cell>
        </row>
        <row r="9">
          <cell r="C9">
            <v>7951</v>
          </cell>
        </row>
        <row r="10">
          <cell r="C10" t="str">
            <v>FORTALECER LA CAPACIDAD INSTIUCIONAL DE MANERA OPTIMA  EN LA RESPUESTA OPORTUNA  Y SIMULTANEA LAS ACTIVIDADES ADMINISTRATIVAS Y MISIONALES  DEL INSTITUTO DISTRITAL DE PROTECCIÓN Y BIENESTAR ANIMAL (IDPYBA).</v>
          </cell>
        </row>
        <row r="11">
          <cell r="C11" t="str">
            <v>Hans Ronald Niño Garcia</v>
          </cell>
        </row>
        <row r="12">
          <cell r="C12" t="str">
            <v>Subdirección de Gestión Corporativa</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zoomScale="70" zoomScaleNormal="70" workbookViewId="0">
      <selection sqref="A1:C3"/>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243"/>
      <c r="B1" s="243"/>
      <c r="C1" s="243"/>
      <c r="D1" s="250" t="s">
        <v>0</v>
      </c>
      <c r="E1" s="250"/>
      <c r="F1" s="250"/>
      <c r="G1" s="250"/>
      <c r="H1" s="250"/>
      <c r="I1" s="250"/>
      <c r="J1" s="250"/>
      <c r="K1" s="250"/>
      <c r="L1" s="250"/>
      <c r="M1" s="250"/>
      <c r="N1" s="250"/>
      <c r="O1" s="250"/>
      <c r="P1" s="250"/>
      <c r="Q1" s="250"/>
      <c r="R1" s="250"/>
      <c r="S1" s="250"/>
      <c r="T1" s="244"/>
      <c r="U1" s="245"/>
    </row>
    <row r="2" spans="1:21" ht="35.25" customHeight="1" x14ac:dyDescent="0.25">
      <c r="A2" s="243"/>
      <c r="B2" s="243"/>
      <c r="C2" s="243"/>
      <c r="D2" s="250" t="s">
        <v>1</v>
      </c>
      <c r="E2" s="250"/>
      <c r="F2" s="250"/>
      <c r="G2" s="250"/>
      <c r="H2" s="250"/>
      <c r="I2" s="250"/>
      <c r="J2" s="250"/>
      <c r="K2" s="250"/>
      <c r="L2" s="250"/>
      <c r="M2" s="250"/>
      <c r="N2" s="250"/>
      <c r="O2" s="250"/>
      <c r="P2" s="250"/>
      <c r="Q2" s="250"/>
      <c r="R2" s="250"/>
      <c r="S2" s="250"/>
      <c r="T2" s="246"/>
      <c r="U2" s="247"/>
    </row>
    <row r="3" spans="1:21" ht="35.25" customHeight="1" x14ac:dyDescent="0.25">
      <c r="A3" s="243"/>
      <c r="B3" s="243"/>
      <c r="C3" s="243"/>
      <c r="D3" s="251" t="s">
        <v>2</v>
      </c>
      <c r="E3" s="252"/>
      <c r="F3" s="252"/>
      <c r="G3" s="252"/>
      <c r="H3" s="252"/>
      <c r="I3" s="252"/>
      <c r="J3" s="252"/>
      <c r="K3" s="250" t="s">
        <v>149</v>
      </c>
      <c r="L3" s="250"/>
      <c r="M3" s="250"/>
      <c r="N3" s="250"/>
      <c r="O3" s="250"/>
      <c r="P3" s="250"/>
      <c r="Q3" s="250"/>
      <c r="R3" s="250"/>
      <c r="S3" s="250"/>
      <c r="T3" s="248"/>
      <c r="U3" s="249"/>
    </row>
    <row r="5" spans="1:21" x14ac:dyDescent="0.25">
      <c r="B5"/>
    </row>
    <row r="6" spans="1:21" ht="26.25" x14ac:dyDescent="0.4">
      <c r="I6" s="13" t="s">
        <v>3</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115"/>
      <c r="D9" s="240" t="s">
        <v>4</v>
      </c>
      <c r="E9" s="240"/>
      <c r="F9" s="240"/>
      <c r="G9" s="240"/>
      <c r="H9" s="240"/>
      <c r="I9" s="240"/>
      <c r="J9" s="115"/>
      <c r="K9" s="116"/>
      <c r="M9" s="241" t="s">
        <v>5</v>
      </c>
      <c r="N9" s="241"/>
      <c r="O9" s="241"/>
      <c r="P9" s="241"/>
      <c r="Q9" s="241"/>
      <c r="R9" s="241"/>
      <c r="S9" s="241"/>
      <c r="T9" s="241"/>
      <c r="U9" s="241"/>
    </row>
    <row r="10" spans="1:21" x14ac:dyDescent="0.25">
      <c r="B10" s="8"/>
      <c r="C10" s="115"/>
      <c r="D10" s="115"/>
      <c r="E10" s="115"/>
      <c r="F10" s="115"/>
      <c r="G10" s="115"/>
      <c r="H10" s="115"/>
      <c r="I10" s="115"/>
      <c r="J10" s="115"/>
      <c r="K10" s="115"/>
      <c r="M10" s="11"/>
      <c r="N10" s="11"/>
      <c r="O10" s="11"/>
      <c r="P10" s="11"/>
      <c r="Q10" s="11"/>
      <c r="R10" s="11"/>
      <c r="S10" s="11"/>
      <c r="T10" s="11"/>
      <c r="U10" s="11"/>
    </row>
    <row r="11" spans="1:21" s="7" customFormat="1" ht="18" x14ac:dyDescent="0.25">
      <c r="B11" s="9"/>
      <c r="C11" s="117"/>
      <c r="D11" s="117"/>
      <c r="E11" s="117"/>
      <c r="F11" s="117"/>
      <c r="G11" s="117"/>
      <c r="H11" s="117"/>
      <c r="I11" s="117"/>
      <c r="J11" s="117"/>
      <c r="K11" s="117"/>
      <c r="M11" s="12"/>
      <c r="N11" s="239" t="s">
        <v>6</v>
      </c>
      <c r="O11" s="239"/>
      <c r="P11" s="239"/>
      <c r="Q11" s="239"/>
      <c r="R11" s="239"/>
      <c r="S11" s="239"/>
      <c r="T11" s="239"/>
      <c r="U11" s="239"/>
    </row>
    <row r="12" spans="1:21" s="7" customFormat="1" ht="30" customHeight="1" x14ac:dyDescent="0.25">
      <c r="B12" s="9"/>
      <c r="C12" s="117"/>
      <c r="D12" s="117"/>
      <c r="E12" s="117"/>
      <c r="F12" s="117"/>
      <c r="G12" s="117"/>
      <c r="H12" s="117"/>
      <c r="I12" s="117"/>
      <c r="J12" s="117"/>
      <c r="K12" s="117"/>
      <c r="M12" s="12"/>
      <c r="N12" s="239"/>
      <c r="O12" s="239"/>
      <c r="P12" s="239"/>
      <c r="Q12" s="239"/>
      <c r="R12" s="239"/>
      <c r="S12" s="239"/>
      <c r="T12" s="239"/>
      <c r="U12" s="239"/>
    </row>
    <row r="13" spans="1:21" s="7" customFormat="1" ht="20.25" x14ac:dyDescent="0.3">
      <c r="B13" s="9"/>
      <c r="C13" s="117"/>
      <c r="D13" s="117"/>
      <c r="E13" s="117"/>
      <c r="F13" s="117"/>
      <c r="G13" s="117"/>
      <c r="H13" s="117"/>
      <c r="I13" s="117"/>
      <c r="J13" s="117"/>
      <c r="K13" s="117"/>
      <c r="M13" s="12"/>
      <c r="N13" s="33"/>
      <c r="O13" s="33"/>
      <c r="P13" s="33"/>
      <c r="Q13" s="33"/>
      <c r="R13" s="33"/>
      <c r="S13" s="33"/>
      <c r="T13" s="33"/>
      <c r="U13" s="33"/>
    </row>
    <row r="14" spans="1:21" s="7" customFormat="1" ht="20.25" x14ac:dyDescent="0.3">
      <c r="B14" s="9"/>
      <c r="C14" s="117"/>
      <c r="D14" s="117"/>
      <c r="E14" s="117"/>
      <c r="F14" s="117"/>
      <c r="G14" s="117"/>
      <c r="H14" s="117"/>
      <c r="I14" s="117"/>
      <c r="J14" s="117"/>
      <c r="K14" s="117"/>
      <c r="M14" s="12"/>
      <c r="N14" s="34" t="s">
        <v>7</v>
      </c>
      <c r="O14" s="33"/>
      <c r="P14" s="33"/>
      <c r="Q14" s="33"/>
      <c r="R14" s="33"/>
      <c r="S14" s="33"/>
      <c r="T14" s="33"/>
      <c r="U14" s="33"/>
    </row>
    <row r="15" spans="1:21" s="7" customFormat="1" ht="20.25" x14ac:dyDescent="0.3">
      <c r="B15" s="9"/>
      <c r="C15" s="117"/>
      <c r="D15" s="117"/>
      <c r="E15" s="117"/>
      <c r="F15" s="117"/>
      <c r="G15" s="117"/>
      <c r="H15" s="117"/>
      <c r="I15" s="117"/>
      <c r="J15" s="117"/>
      <c r="K15" s="117"/>
      <c r="M15" s="12"/>
      <c r="N15" s="34" t="s">
        <v>8</v>
      </c>
      <c r="O15" s="33"/>
      <c r="P15" s="33"/>
      <c r="Q15" s="33"/>
      <c r="R15" s="33"/>
      <c r="S15" s="33"/>
      <c r="T15" s="33"/>
      <c r="U15" s="33"/>
    </row>
    <row r="16" spans="1:21" s="7" customFormat="1" ht="20.25" x14ac:dyDescent="0.3">
      <c r="B16" s="9"/>
      <c r="C16" s="117"/>
      <c r="D16" s="117"/>
      <c r="E16" s="117"/>
      <c r="F16" s="117"/>
      <c r="G16" s="117"/>
      <c r="H16" s="117"/>
      <c r="I16" s="117"/>
      <c r="J16" s="117"/>
      <c r="K16" s="117"/>
      <c r="M16" s="12"/>
      <c r="N16" s="34" t="s">
        <v>9</v>
      </c>
      <c r="O16" s="33"/>
      <c r="P16" s="33"/>
      <c r="Q16" s="33"/>
      <c r="R16" s="33"/>
      <c r="S16" s="33"/>
      <c r="T16" s="33"/>
      <c r="U16" s="33"/>
    </row>
    <row r="17" spans="2:21" ht="21" x14ac:dyDescent="0.35">
      <c r="B17" s="8"/>
      <c r="C17" s="115"/>
      <c r="D17" s="115"/>
      <c r="E17" s="115"/>
      <c r="F17" s="115"/>
      <c r="G17" s="115"/>
      <c r="H17" s="115"/>
      <c r="I17" s="115"/>
      <c r="J17" s="115"/>
      <c r="K17" s="115"/>
      <c r="M17" s="11"/>
      <c r="N17" s="34" t="s">
        <v>147</v>
      </c>
      <c r="O17" s="33"/>
      <c r="P17" s="33"/>
      <c r="Q17" s="33"/>
      <c r="R17" s="33"/>
      <c r="S17" s="35"/>
      <c r="T17" s="35"/>
      <c r="U17" s="35"/>
    </row>
    <row r="18" spans="2:21" ht="21" x14ac:dyDescent="0.35">
      <c r="B18" s="8"/>
      <c r="C18" s="115"/>
      <c r="D18" s="115"/>
      <c r="E18" s="115"/>
      <c r="F18" s="115"/>
      <c r="G18" s="115"/>
      <c r="H18" s="115"/>
      <c r="I18" s="115"/>
      <c r="J18" s="115"/>
      <c r="K18" s="115"/>
      <c r="M18" s="11"/>
      <c r="N18" s="34"/>
      <c r="O18" s="35"/>
      <c r="P18" s="35"/>
      <c r="Q18" s="35"/>
      <c r="R18" s="35"/>
      <c r="S18" s="35"/>
      <c r="T18" s="35"/>
      <c r="U18" s="35"/>
    </row>
    <row r="19" spans="2:21" ht="26.25" customHeight="1" x14ac:dyDescent="0.4">
      <c r="B19" s="10"/>
      <c r="C19" s="115"/>
      <c r="D19" s="115"/>
      <c r="E19" s="115"/>
      <c r="F19" s="115"/>
      <c r="G19" s="115"/>
      <c r="H19" s="115"/>
      <c r="I19" s="115"/>
      <c r="J19" s="115"/>
      <c r="K19" s="115"/>
      <c r="M19" s="11"/>
      <c r="N19" s="11"/>
      <c r="O19" s="11"/>
      <c r="P19" s="11"/>
      <c r="Q19" s="11"/>
      <c r="R19" s="11"/>
      <c r="S19" s="11"/>
      <c r="T19" s="11"/>
      <c r="U19" s="11"/>
    </row>
    <row r="20" spans="2:21" ht="15" customHeight="1" x14ac:dyDescent="0.25">
      <c r="B20" s="8"/>
      <c r="C20" s="118"/>
      <c r="D20" s="118"/>
      <c r="E20" s="118"/>
      <c r="F20" s="118"/>
      <c r="G20" s="118"/>
      <c r="H20" s="115"/>
      <c r="I20" s="115"/>
      <c r="J20" s="115"/>
      <c r="K20" s="115"/>
      <c r="M20" s="11"/>
      <c r="N20" s="11"/>
      <c r="O20" s="11"/>
      <c r="P20" s="11"/>
      <c r="Q20" s="11"/>
      <c r="R20" s="11"/>
      <c r="S20" s="11"/>
      <c r="T20" s="11"/>
      <c r="U20" s="11"/>
    </row>
    <row r="21" spans="2:21" ht="15" customHeight="1" x14ac:dyDescent="0.25">
      <c r="B21" s="8"/>
      <c r="C21" s="118"/>
      <c r="D21" s="118"/>
      <c r="E21" s="118"/>
      <c r="F21" s="118"/>
      <c r="G21" s="118"/>
      <c r="H21" s="115"/>
      <c r="I21" s="115"/>
      <c r="J21" s="115"/>
      <c r="K21" s="115"/>
      <c r="M21" s="11"/>
      <c r="N21" s="11"/>
      <c r="O21" s="11"/>
      <c r="P21" s="11"/>
      <c r="Q21" s="11"/>
      <c r="R21" s="11"/>
      <c r="S21" s="11"/>
      <c r="T21" s="11"/>
      <c r="U21" s="11"/>
    </row>
    <row r="22" spans="2:21" ht="15" customHeight="1" x14ac:dyDescent="0.25">
      <c r="B22" s="8"/>
      <c r="C22" s="119"/>
      <c r="D22" s="115"/>
      <c r="E22" s="115"/>
      <c r="F22" s="115"/>
      <c r="G22" s="115"/>
      <c r="H22" s="115"/>
      <c r="I22" s="115"/>
      <c r="J22" s="115"/>
      <c r="K22" s="115"/>
      <c r="M22" s="11"/>
      <c r="N22" s="11"/>
      <c r="O22" s="11"/>
      <c r="P22" s="11"/>
      <c r="Q22" s="11"/>
      <c r="R22" s="11"/>
      <c r="S22" s="11"/>
      <c r="T22" s="11"/>
      <c r="U22" s="11"/>
    </row>
    <row r="23" spans="2:21" x14ac:dyDescent="0.25">
      <c r="B23" s="8"/>
      <c r="C23" s="115"/>
      <c r="D23" s="115"/>
      <c r="E23" s="115"/>
      <c r="F23" s="115"/>
      <c r="G23" s="115"/>
      <c r="H23" s="115"/>
      <c r="I23" s="115"/>
      <c r="J23" s="115"/>
      <c r="K23" s="115"/>
      <c r="M23" s="11"/>
      <c r="N23" s="242" t="s">
        <v>10</v>
      </c>
      <c r="O23" s="242"/>
      <c r="P23" s="242"/>
      <c r="Q23" s="242"/>
      <c r="R23" s="242"/>
      <c r="S23" s="242"/>
      <c r="T23" s="242"/>
      <c r="U23" s="11"/>
    </row>
    <row r="24" spans="2:21" x14ac:dyDescent="0.25">
      <c r="B24" s="8"/>
      <c r="C24" s="115"/>
      <c r="D24" s="115"/>
      <c r="E24" s="115"/>
      <c r="F24" s="115"/>
      <c r="G24" s="115"/>
      <c r="H24" s="115"/>
      <c r="I24" s="115"/>
      <c r="J24" s="115"/>
      <c r="K24" s="115"/>
      <c r="M24" s="11"/>
      <c r="N24" s="242"/>
      <c r="O24" s="242"/>
      <c r="P24" s="242"/>
      <c r="Q24" s="242"/>
      <c r="R24" s="242"/>
      <c r="S24" s="242"/>
      <c r="T24" s="242"/>
      <c r="U24" s="11"/>
    </row>
    <row r="25" spans="2:21" x14ac:dyDescent="0.25">
      <c r="B25" s="8"/>
      <c r="C25" s="115"/>
      <c r="D25" s="115"/>
      <c r="E25" s="115"/>
      <c r="F25" s="115"/>
      <c r="G25" s="115"/>
      <c r="H25" s="115"/>
      <c r="I25" s="115"/>
      <c r="J25" s="115"/>
      <c r="K25" s="115"/>
      <c r="M25" s="11"/>
      <c r="N25" s="242"/>
      <c r="O25" s="242"/>
      <c r="P25" s="242"/>
      <c r="Q25" s="242"/>
      <c r="R25" s="242"/>
      <c r="S25" s="242"/>
      <c r="T25" s="242"/>
      <c r="U25" s="11"/>
    </row>
    <row r="26" spans="2:21" x14ac:dyDescent="0.25">
      <c r="B26" s="8"/>
      <c r="C26" s="115"/>
      <c r="D26" s="115"/>
      <c r="E26" s="115"/>
      <c r="F26" s="115"/>
      <c r="G26" s="115"/>
      <c r="H26" s="115"/>
      <c r="I26" s="115"/>
      <c r="J26" s="115"/>
      <c r="K26" s="115"/>
      <c r="M26" s="11"/>
      <c r="N26" s="242"/>
      <c r="O26" s="242"/>
      <c r="P26" s="242"/>
      <c r="Q26" s="242"/>
      <c r="R26" s="242"/>
      <c r="S26" s="242"/>
      <c r="T26" s="242"/>
      <c r="U26" s="11"/>
    </row>
    <row r="27" spans="2:21" x14ac:dyDescent="0.25">
      <c r="B27" s="8"/>
      <c r="C27" s="115"/>
      <c r="D27" s="115"/>
      <c r="E27" s="115"/>
      <c r="F27" s="115"/>
      <c r="G27" s="115"/>
      <c r="H27" s="115"/>
      <c r="I27" s="115"/>
      <c r="J27" s="115"/>
      <c r="K27" s="115"/>
      <c r="M27" s="11"/>
      <c r="N27" s="11"/>
      <c r="O27" s="11"/>
      <c r="P27" s="11"/>
      <c r="Q27" s="11"/>
      <c r="R27" s="11"/>
      <c r="S27" s="11"/>
      <c r="T27" s="11"/>
      <c r="U27" s="11"/>
    </row>
    <row r="28" spans="2:21" x14ac:dyDescent="0.25">
      <c r="B28" s="8"/>
      <c r="C28" s="115"/>
      <c r="D28" s="115"/>
      <c r="E28" s="115"/>
      <c r="F28" s="115"/>
      <c r="G28" s="115"/>
      <c r="H28" s="115"/>
      <c r="I28" s="115"/>
      <c r="J28" s="115"/>
      <c r="K28" s="115"/>
    </row>
    <row r="29" spans="2:21" x14ac:dyDescent="0.25">
      <c r="B29" s="8"/>
      <c r="C29" s="115"/>
      <c r="D29" s="115"/>
      <c r="E29" s="115"/>
      <c r="F29" s="115"/>
      <c r="G29" s="115"/>
      <c r="H29" s="115"/>
      <c r="I29" s="115"/>
      <c r="J29" s="115"/>
      <c r="K29" s="115"/>
    </row>
    <row r="30" spans="2:21" x14ac:dyDescent="0.25">
      <c r="B30" s="8"/>
      <c r="C30" s="115"/>
      <c r="D30" s="115"/>
      <c r="E30" s="115"/>
      <c r="F30" s="115"/>
      <c r="G30" s="115"/>
      <c r="H30" s="115"/>
      <c r="I30" s="115"/>
      <c r="J30" s="115"/>
      <c r="K30" s="115"/>
    </row>
    <row r="31" spans="2:21" x14ac:dyDescent="0.25">
      <c r="B31" s="8"/>
      <c r="C31" s="115"/>
      <c r="D31" s="115"/>
      <c r="E31" s="115"/>
      <c r="F31" s="115"/>
      <c r="G31" s="115"/>
      <c r="H31" s="115"/>
      <c r="I31" s="115"/>
      <c r="J31" s="115"/>
      <c r="K31" s="115"/>
    </row>
    <row r="32" spans="2:21" x14ac:dyDescent="0.25">
      <c r="B32" s="8"/>
      <c r="C32" s="115"/>
      <c r="D32" s="115"/>
      <c r="E32" s="115"/>
      <c r="F32" s="115"/>
      <c r="G32" s="115"/>
      <c r="H32" s="115"/>
      <c r="I32" s="115"/>
      <c r="J32" s="115"/>
      <c r="K32" s="115"/>
    </row>
    <row r="33" spans="2:11" x14ac:dyDescent="0.25">
      <c r="B33" s="8"/>
      <c r="C33" s="115"/>
      <c r="D33" s="115"/>
      <c r="E33" s="115"/>
      <c r="F33" s="115"/>
      <c r="G33" s="115"/>
      <c r="H33" s="115"/>
      <c r="I33" s="115"/>
      <c r="J33" s="115"/>
      <c r="K33" s="115"/>
    </row>
    <row r="34" spans="2:11" x14ac:dyDescent="0.25">
      <c r="B34" s="8"/>
      <c r="C34" s="115"/>
      <c r="D34" s="115"/>
      <c r="E34" s="115"/>
      <c r="F34" s="115"/>
      <c r="G34" s="115"/>
      <c r="H34" s="115"/>
      <c r="I34" s="115"/>
      <c r="J34" s="115"/>
      <c r="K34" s="115"/>
    </row>
  </sheetData>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2"/>
  <sheetViews>
    <sheetView tabSelected="1" topLeftCell="A16" zoomScaleNormal="100" workbookViewId="0">
      <selection activeCell="F20" sqref="F20"/>
    </sheetView>
  </sheetViews>
  <sheetFormatPr baseColWidth="10" defaultColWidth="11.42578125" defaultRowHeight="14.25" x14ac:dyDescent="0.25"/>
  <cols>
    <col min="1" max="1" width="33.7109375" style="47" customWidth="1"/>
    <col min="2" max="2" width="16.28515625" style="47" customWidth="1"/>
    <col min="3" max="3" width="48.28515625" style="47" customWidth="1"/>
    <col min="4" max="4" width="24.28515625" style="47" customWidth="1"/>
    <col min="5" max="5" width="21.7109375" style="47" customWidth="1"/>
    <col min="6" max="6" width="26.42578125" style="47" customWidth="1"/>
    <col min="7" max="7" width="31.28515625" style="47" customWidth="1"/>
    <col min="8" max="8" width="23.42578125" style="47" customWidth="1"/>
    <col min="9" max="9" width="21.7109375" style="74" customWidth="1"/>
    <col min="10" max="10" width="28.28515625" style="47" customWidth="1"/>
    <col min="11" max="11" width="21.5703125" style="47" customWidth="1"/>
    <col min="12" max="12" width="26.28515625" style="47" customWidth="1"/>
    <col min="13" max="13" width="26.5703125" style="47" customWidth="1"/>
    <col min="14" max="258" width="11.42578125" style="47"/>
    <col min="259" max="259" width="6.42578125" style="47" customWidth="1"/>
    <col min="260" max="260" width="63.5703125" style="47" customWidth="1"/>
    <col min="261" max="261" width="32.7109375" style="47" customWidth="1"/>
    <col min="262" max="263" width="21.7109375" style="47" customWidth="1"/>
    <col min="264" max="264" width="22" style="47" customWidth="1"/>
    <col min="265" max="265" width="24.7109375" style="47" customWidth="1"/>
    <col min="266" max="266" width="18.7109375" style="47" customWidth="1"/>
    <col min="267" max="267" width="12.5703125" style="47" bestFit="1" customWidth="1"/>
    <col min="268" max="268" width="20" style="47" bestFit="1" customWidth="1"/>
    <col min="269" max="514" width="11.42578125" style="47"/>
    <col min="515" max="515" width="6.42578125" style="47" customWidth="1"/>
    <col min="516" max="516" width="63.5703125" style="47" customWidth="1"/>
    <col min="517" max="517" width="32.7109375" style="47" customWidth="1"/>
    <col min="518" max="519" width="21.7109375" style="47" customWidth="1"/>
    <col min="520" max="520" width="22" style="47" customWidth="1"/>
    <col min="521" max="521" width="24.7109375" style="47" customWidth="1"/>
    <col min="522" max="522" width="18.7109375" style="47" customWidth="1"/>
    <col min="523" max="523" width="12.5703125" style="47" bestFit="1" customWidth="1"/>
    <col min="524" max="524" width="20" style="47" bestFit="1" customWidth="1"/>
    <col min="525" max="770" width="11.42578125" style="47"/>
    <col min="771" max="771" width="6.42578125" style="47" customWidth="1"/>
    <col min="772" max="772" width="63.5703125" style="47" customWidth="1"/>
    <col min="773" max="773" width="32.7109375" style="47" customWidth="1"/>
    <col min="774" max="775" width="21.7109375" style="47" customWidth="1"/>
    <col min="776" max="776" width="22" style="47" customWidth="1"/>
    <col min="777" max="777" width="24.7109375" style="47" customWidth="1"/>
    <col min="778" max="778" width="18.7109375" style="47" customWidth="1"/>
    <col min="779" max="779" width="12.5703125" style="47" bestFit="1" customWidth="1"/>
    <col min="780" max="780" width="20" style="47" bestFit="1" customWidth="1"/>
    <col min="781" max="1026" width="11.42578125" style="47"/>
    <col min="1027" max="1027" width="6.42578125" style="47" customWidth="1"/>
    <col min="1028" max="1028" width="63.5703125" style="47" customWidth="1"/>
    <col min="1029" max="1029" width="32.7109375" style="47" customWidth="1"/>
    <col min="1030" max="1031" width="21.7109375" style="47" customWidth="1"/>
    <col min="1032" max="1032" width="22" style="47" customWidth="1"/>
    <col min="1033" max="1033" width="24.7109375" style="47" customWidth="1"/>
    <col min="1034" max="1034" width="18.7109375" style="47" customWidth="1"/>
    <col min="1035" max="1035" width="12.5703125" style="47" bestFit="1" customWidth="1"/>
    <col min="1036" max="1036" width="20" style="47" bestFit="1" customWidth="1"/>
    <col min="1037" max="1282" width="11.42578125" style="47"/>
    <col min="1283" max="1283" width="6.42578125" style="47" customWidth="1"/>
    <col min="1284" max="1284" width="63.5703125" style="47" customWidth="1"/>
    <col min="1285" max="1285" width="32.7109375" style="47" customWidth="1"/>
    <col min="1286" max="1287" width="21.7109375" style="47" customWidth="1"/>
    <col min="1288" max="1288" width="22" style="47" customWidth="1"/>
    <col min="1289" max="1289" width="24.7109375" style="47" customWidth="1"/>
    <col min="1290" max="1290" width="18.7109375" style="47" customWidth="1"/>
    <col min="1291" max="1291" width="12.5703125" style="47" bestFit="1" customWidth="1"/>
    <col min="1292" max="1292" width="20" style="47" bestFit="1" customWidth="1"/>
    <col min="1293" max="1538" width="11.42578125" style="47"/>
    <col min="1539" max="1539" width="6.42578125" style="47" customWidth="1"/>
    <col min="1540" max="1540" width="63.5703125" style="47" customWidth="1"/>
    <col min="1541" max="1541" width="32.7109375" style="47" customWidth="1"/>
    <col min="1542" max="1543" width="21.7109375" style="47" customWidth="1"/>
    <col min="1544" max="1544" width="22" style="47" customWidth="1"/>
    <col min="1545" max="1545" width="24.7109375" style="47" customWidth="1"/>
    <col min="1546" max="1546" width="18.7109375" style="47" customWidth="1"/>
    <col min="1547" max="1547" width="12.5703125" style="47" bestFit="1" customWidth="1"/>
    <col min="1548" max="1548" width="20" style="47" bestFit="1" customWidth="1"/>
    <col min="1549" max="1794" width="11.42578125" style="47"/>
    <col min="1795" max="1795" width="6.42578125" style="47" customWidth="1"/>
    <col min="1796" max="1796" width="63.5703125" style="47" customWidth="1"/>
    <col min="1797" max="1797" width="32.7109375" style="47" customWidth="1"/>
    <col min="1798" max="1799" width="21.7109375" style="47" customWidth="1"/>
    <col min="1800" max="1800" width="22" style="47" customWidth="1"/>
    <col min="1801" max="1801" width="24.7109375" style="47" customWidth="1"/>
    <col min="1802" max="1802" width="18.7109375" style="47" customWidth="1"/>
    <col min="1803" max="1803" width="12.5703125" style="47" bestFit="1" customWidth="1"/>
    <col min="1804" max="1804" width="20" style="47" bestFit="1" customWidth="1"/>
    <col min="1805" max="2050" width="11.42578125" style="47"/>
    <col min="2051" max="2051" width="6.42578125" style="47" customWidth="1"/>
    <col min="2052" max="2052" width="63.5703125" style="47" customWidth="1"/>
    <col min="2053" max="2053" width="32.7109375" style="47" customWidth="1"/>
    <col min="2054" max="2055" width="21.7109375" style="47" customWidth="1"/>
    <col min="2056" max="2056" width="22" style="47" customWidth="1"/>
    <col min="2057" max="2057" width="24.7109375" style="47" customWidth="1"/>
    <col min="2058" max="2058" width="18.7109375" style="47" customWidth="1"/>
    <col min="2059" max="2059" width="12.5703125" style="47" bestFit="1" customWidth="1"/>
    <col min="2060" max="2060" width="20" style="47" bestFit="1" customWidth="1"/>
    <col min="2061" max="2306" width="11.42578125" style="47"/>
    <col min="2307" max="2307" width="6.42578125" style="47" customWidth="1"/>
    <col min="2308" max="2308" width="63.5703125" style="47" customWidth="1"/>
    <col min="2309" max="2309" width="32.7109375" style="47" customWidth="1"/>
    <col min="2310" max="2311" width="21.7109375" style="47" customWidth="1"/>
    <col min="2312" max="2312" width="22" style="47" customWidth="1"/>
    <col min="2313" max="2313" width="24.7109375" style="47" customWidth="1"/>
    <col min="2314" max="2314" width="18.7109375" style="47" customWidth="1"/>
    <col min="2315" max="2315" width="12.5703125" style="47" bestFit="1" customWidth="1"/>
    <col min="2316" max="2316" width="20" style="47" bestFit="1" customWidth="1"/>
    <col min="2317" max="2562" width="11.42578125" style="47"/>
    <col min="2563" max="2563" width="6.42578125" style="47" customWidth="1"/>
    <col min="2564" max="2564" width="63.5703125" style="47" customWidth="1"/>
    <col min="2565" max="2565" width="32.7109375" style="47" customWidth="1"/>
    <col min="2566" max="2567" width="21.7109375" style="47" customWidth="1"/>
    <col min="2568" max="2568" width="22" style="47" customWidth="1"/>
    <col min="2569" max="2569" width="24.7109375" style="47" customWidth="1"/>
    <col min="2570" max="2570" width="18.7109375" style="47" customWidth="1"/>
    <col min="2571" max="2571" width="12.5703125" style="47" bestFit="1" customWidth="1"/>
    <col min="2572" max="2572" width="20" style="47" bestFit="1" customWidth="1"/>
    <col min="2573" max="2818" width="11.42578125" style="47"/>
    <col min="2819" max="2819" width="6.42578125" style="47" customWidth="1"/>
    <col min="2820" max="2820" width="63.5703125" style="47" customWidth="1"/>
    <col min="2821" max="2821" width="32.7109375" style="47" customWidth="1"/>
    <col min="2822" max="2823" width="21.7109375" style="47" customWidth="1"/>
    <col min="2824" max="2824" width="22" style="47" customWidth="1"/>
    <col min="2825" max="2825" width="24.7109375" style="47" customWidth="1"/>
    <col min="2826" max="2826" width="18.7109375" style="47" customWidth="1"/>
    <col min="2827" max="2827" width="12.5703125" style="47" bestFit="1" customWidth="1"/>
    <col min="2828" max="2828" width="20" style="47" bestFit="1" customWidth="1"/>
    <col min="2829" max="3074" width="11.42578125" style="47"/>
    <col min="3075" max="3075" width="6.42578125" style="47" customWidth="1"/>
    <col min="3076" max="3076" width="63.5703125" style="47" customWidth="1"/>
    <col min="3077" max="3077" width="32.7109375" style="47" customWidth="1"/>
    <col min="3078" max="3079" width="21.7109375" style="47" customWidth="1"/>
    <col min="3080" max="3080" width="22" style="47" customWidth="1"/>
    <col min="3081" max="3081" width="24.7109375" style="47" customWidth="1"/>
    <col min="3082" max="3082" width="18.7109375" style="47" customWidth="1"/>
    <col min="3083" max="3083" width="12.5703125" style="47" bestFit="1" customWidth="1"/>
    <col min="3084" max="3084" width="20" style="47" bestFit="1" customWidth="1"/>
    <col min="3085" max="3330" width="11.42578125" style="47"/>
    <col min="3331" max="3331" width="6.42578125" style="47" customWidth="1"/>
    <col min="3332" max="3332" width="63.5703125" style="47" customWidth="1"/>
    <col min="3333" max="3333" width="32.7109375" style="47" customWidth="1"/>
    <col min="3334" max="3335" width="21.7109375" style="47" customWidth="1"/>
    <col min="3336" max="3336" width="22" style="47" customWidth="1"/>
    <col min="3337" max="3337" width="24.7109375" style="47" customWidth="1"/>
    <col min="3338" max="3338" width="18.7109375" style="47" customWidth="1"/>
    <col min="3339" max="3339" width="12.5703125" style="47" bestFit="1" customWidth="1"/>
    <col min="3340" max="3340" width="20" style="47" bestFit="1" customWidth="1"/>
    <col min="3341" max="3586" width="11.42578125" style="47"/>
    <col min="3587" max="3587" width="6.42578125" style="47" customWidth="1"/>
    <col min="3588" max="3588" width="63.5703125" style="47" customWidth="1"/>
    <col min="3589" max="3589" width="32.7109375" style="47" customWidth="1"/>
    <col min="3590" max="3591" width="21.7109375" style="47" customWidth="1"/>
    <col min="3592" max="3592" width="22" style="47" customWidth="1"/>
    <col min="3593" max="3593" width="24.7109375" style="47" customWidth="1"/>
    <col min="3594" max="3594" width="18.7109375" style="47" customWidth="1"/>
    <col min="3595" max="3595" width="12.5703125" style="47" bestFit="1" customWidth="1"/>
    <col min="3596" max="3596" width="20" style="47" bestFit="1" customWidth="1"/>
    <col min="3597" max="3842" width="11.42578125" style="47"/>
    <col min="3843" max="3843" width="6.42578125" style="47" customWidth="1"/>
    <col min="3844" max="3844" width="63.5703125" style="47" customWidth="1"/>
    <col min="3845" max="3845" width="32.7109375" style="47" customWidth="1"/>
    <col min="3846" max="3847" width="21.7109375" style="47" customWidth="1"/>
    <col min="3848" max="3848" width="22" style="47" customWidth="1"/>
    <col min="3849" max="3849" width="24.7109375" style="47" customWidth="1"/>
    <col min="3850" max="3850" width="18.7109375" style="47" customWidth="1"/>
    <col min="3851" max="3851" width="12.5703125" style="47" bestFit="1" customWidth="1"/>
    <col min="3852" max="3852" width="20" style="47" bestFit="1" customWidth="1"/>
    <col min="3853" max="4098" width="11.42578125" style="47"/>
    <col min="4099" max="4099" width="6.42578125" style="47" customWidth="1"/>
    <col min="4100" max="4100" width="63.5703125" style="47" customWidth="1"/>
    <col min="4101" max="4101" width="32.7109375" style="47" customWidth="1"/>
    <col min="4102" max="4103" width="21.7109375" style="47" customWidth="1"/>
    <col min="4104" max="4104" width="22" style="47" customWidth="1"/>
    <col min="4105" max="4105" width="24.7109375" style="47" customWidth="1"/>
    <col min="4106" max="4106" width="18.7109375" style="47" customWidth="1"/>
    <col min="4107" max="4107" width="12.5703125" style="47" bestFit="1" customWidth="1"/>
    <col min="4108" max="4108" width="20" style="47" bestFit="1" customWidth="1"/>
    <col min="4109" max="4354" width="11.42578125" style="47"/>
    <col min="4355" max="4355" width="6.42578125" style="47" customWidth="1"/>
    <col min="4356" max="4356" width="63.5703125" style="47" customWidth="1"/>
    <col min="4357" max="4357" width="32.7109375" style="47" customWidth="1"/>
    <col min="4358" max="4359" width="21.7109375" style="47" customWidth="1"/>
    <col min="4360" max="4360" width="22" style="47" customWidth="1"/>
    <col min="4361" max="4361" width="24.7109375" style="47" customWidth="1"/>
    <col min="4362" max="4362" width="18.7109375" style="47" customWidth="1"/>
    <col min="4363" max="4363" width="12.5703125" style="47" bestFit="1" customWidth="1"/>
    <col min="4364" max="4364" width="20" style="47" bestFit="1" customWidth="1"/>
    <col min="4365" max="4610" width="11.42578125" style="47"/>
    <col min="4611" max="4611" width="6.42578125" style="47" customWidth="1"/>
    <col min="4612" max="4612" width="63.5703125" style="47" customWidth="1"/>
    <col min="4613" max="4613" width="32.7109375" style="47" customWidth="1"/>
    <col min="4614" max="4615" width="21.7109375" style="47" customWidth="1"/>
    <col min="4616" max="4616" width="22" style="47" customWidth="1"/>
    <col min="4617" max="4617" width="24.7109375" style="47" customWidth="1"/>
    <col min="4618" max="4618" width="18.7109375" style="47" customWidth="1"/>
    <col min="4619" max="4619" width="12.5703125" style="47" bestFit="1" customWidth="1"/>
    <col min="4620" max="4620" width="20" style="47" bestFit="1" customWidth="1"/>
    <col min="4621" max="4866" width="11.42578125" style="47"/>
    <col min="4867" max="4867" width="6.42578125" style="47" customWidth="1"/>
    <col min="4868" max="4868" width="63.5703125" style="47" customWidth="1"/>
    <col min="4869" max="4869" width="32.7109375" style="47" customWidth="1"/>
    <col min="4870" max="4871" width="21.7109375" style="47" customWidth="1"/>
    <col min="4872" max="4872" width="22" style="47" customWidth="1"/>
    <col min="4873" max="4873" width="24.7109375" style="47" customWidth="1"/>
    <col min="4874" max="4874" width="18.7109375" style="47" customWidth="1"/>
    <col min="4875" max="4875" width="12.5703125" style="47" bestFit="1" customWidth="1"/>
    <col min="4876" max="4876" width="20" style="47" bestFit="1" customWidth="1"/>
    <col min="4877" max="5122" width="11.42578125" style="47"/>
    <col min="5123" max="5123" width="6.42578125" style="47" customWidth="1"/>
    <col min="5124" max="5124" width="63.5703125" style="47" customWidth="1"/>
    <col min="5125" max="5125" width="32.7109375" style="47" customWidth="1"/>
    <col min="5126" max="5127" width="21.7109375" style="47" customWidth="1"/>
    <col min="5128" max="5128" width="22" style="47" customWidth="1"/>
    <col min="5129" max="5129" width="24.7109375" style="47" customWidth="1"/>
    <col min="5130" max="5130" width="18.7109375" style="47" customWidth="1"/>
    <col min="5131" max="5131" width="12.5703125" style="47" bestFit="1" customWidth="1"/>
    <col min="5132" max="5132" width="20" style="47" bestFit="1" customWidth="1"/>
    <col min="5133" max="5378" width="11.42578125" style="47"/>
    <col min="5379" max="5379" width="6.42578125" style="47" customWidth="1"/>
    <col min="5380" max="5380" width="63.5703125" style="47" customWidth="1"/>
    <col min="5381" max="5381" width="32.7109375" style="47" customWidth="1"/>
    <col min="5382" max="5383" width="21.7109375" style="47" customWidth="1"/>
    <col min="5384" max="5384" width="22" style="47" customWidth="1"/>
    <col min="5385" max="5385" width="24.7109375" style="47" customWidth="1"/>
    <col min="5386" max="5386" width="18.7109375" style="47" customWidth="1"/>
    <col min="5387" max="5387" width="12.5703125" style="47" bestFit="1" customWidth="1"/>
    <col min="5388" max="5388" width="20" style="47" bestFit="1" customWidth="1"/>
    <col min="5389" max="5634" width="11.42578125" style="47"/>
    <col min="5635" max="5635" width="6.42578125" style="47" customWidth="1"/>
    <col min="5636" max="5636" width="63.5703125" style="47" customWidth="1"/>
    <col min="5637" max="5637" width="32.7109375" style="47" customWidth="1"/>
    <col min="5638" max="5639" width="21.7109375" style="47" customWidth="1"/>
    <col min="5640" max="5640" width="22" style="47" customWidth="1"/>
    <col min="5641" max="5641" width="24.7109375" style="47" customWidth="1"/>
    <col min="5642" max="5642" width="18.7109375" style="47" customWidth="1"/>
    <col min="5643" max="5643" width="12.5703125" style="47" bestFit="1" customWidth="1"/>
    <col min="5644" max="5644" width="20" style="47" bestFit="1" customWidth="1"/>
    <col min="5645" max="5890" width="11.42578125" style="47"/>
    <col min="5891" max="5891" width="6.42578125" style="47" customWidth="1"/>
    <col min="5892" max="5892" width="63.5703125" style="47" customWidth="1"/>
    <col min="5893" max="5893" width="32.7109375" style="47" customWidth="1"/>
    <col min="5894" max="5895" width="21.7109375" style="47" customWidth="1"/>
    <col min="5896" max="5896" width="22" style="47" customWidth="1"/>
    <col min="5897" max="5897" width="24.7109375" style="47" customWidth="1"/>
    <col min="5898" max="5898" width="18.7109375" style="47" customWidth="1"/>
    <col min="5899" max="5899" width="12.5703125" style="47" bestFit="1" customWidth="1"/>
    <col min="5900" max="5900" width="20" style="47" bestFit="1" customWidth="1"/>
    <col min="5901" max="6146" width="11.42578125" style="47"/>
    <col min="6147" max="6147" width="6.42578125" style="47" customWidth="1"/>
    <col min="6148" max="6148" width="63.5703125" style="47" customWidth="1"/>
    <col min="6149" max="6149" width="32.7109375" style="47" customWidth="1"/>
    <col min="6150" max="6151" width="21.7109375" style="47" customWidth="1"/>
    <col min="6152" max="6152" width="22" style="47" customWidth="1"/>
    <col min="6153" max="6153" width="24.7109375" style="47" customWidth="1"/>
    <col min="6154" max="6154" width="18.7109375" style="47" customWidth="1"/>
    <col min="6155" max="6155" width="12.5703125" style="47" bestFit="1" customWidth="1"/>
    <col min="6156" max="6156" width="20" style="47" bestFit="1" customWidth="1"/>
    <col min="6157" max="6402" width="11.42578125" style="47"/>
    <col min="6403" max="6403" width="6.42578125" style="47" customWidth="1"/>
    <col min="6404" max="6404" width="63.5703125" style="47" customWidth="1"/>
    <col min="6405" max="6405" width="32.7109375" style="47" customWidth="1"/>
    <col min="6406" max="6407" width="21.7109375" style="47" customWidth="1"/>
    <col min="6408" max="6408" width="22" style="47" customWidth="1"/>
    <col min="6409" max="6409" width="24.7109375" style="47" customWidth="1"/>
    <col min="6410" max="6410" width="18.7109375" style="47" customWidth="1"/>
    <col min="6411" max="6411" width="12.5703125" style="47" bestFit="1" customWidth="1"/>
    <col min="6412" max="6412" width="20" style="47" bestFit="1" customWidth="1"/>
    <col min="6413" max="6658" width="11.42578125" style="47"/>
    <col min="6659" max="6659" width="6.42578125" style="47" customWidth="1"/>
    <col min="6660" max="6660" width="63.5703125" style="47" customWidth="1"/>
    <col min="6661" max="6661" width="32.7109375" style="47" customWidth="1"/>
    <col min="6662" max="6663" width="21.7109375" style="47" customWidth="1"/>
    <col min="6664" max="6664" width="22" style="47" customWidth="1"/>
    <col min="6665" max="6665" width="24.7109375" style="47" customWidth="1"/>
    <col min="6666" max="6666" width="18.7109375" style="47" customWidth="1"/>
    <col min="6667" max="6667" width="12.5703125" style="47" bestFit="1" customWidth="1"/>
    <col min="6668" max="6668" width="20" style="47" bestFit="1" customWidth="1"/>
    <col min="6669" max="6914" width="11.42578125" style="47"/>
    <col min="6915" max="6915" width="6.42578125" style="47" customWidth="1"/>
    <col min="6916" max="6916" width="63.5703125" style="47" customWidth="1"/>
    <col min="6917" max="6917" width="32.7109375" style="47" customWidth="1"/>
    <col min="6918" max="6919" width="21.7109375" style="47" customWidth="1"/>
    <col min="6920" max="6920" width="22" style="47" customWidth="1"/>
    <col min="6921" max="6921" width="24.7109375" style="47" customWidth="1"/>
    <col min="6922" max="6922" width="18.7109375" style="47" customWidth="1"/>
    <col min="6923" max="6923" width="12.5703125" style="47" bestFit="1" customWidth="1"/>
    <col min="6924" max="6924" width="20" style="47" bestFit="1" customWidth="1"/>
    <col min="6925" max="7170" width="11.42578125" style="47"/>
    <col min="7171" max="7171" width="6.42578125" style="47" customWidth="1"/>
    <col min="7172" max="7172" width="63.5703125" style="47" customWidth="1"/>
    <col min="7173" max="7173" width="32.7109375" style="47" customWidth="1"/>
    <col min="7174" max="7175" width="21.7109375" style="47" customWidth="1"/>
    <col min="7176" max="7176" width="22" style="47" customWidth="1"/>
    <col min="7177" max="7177" width="24.7109375" style="47" customWidth="1"/>
    <col min="7178" max="7178" width="18.7109375" style="47" customWidth="1"/>
    <col min="7179" max="7179" width="12.5703125" style="47" bestFit="1" customWidth="1"/>
    <col min="7180" max="7180" width="20" style="47" bestFit="1" customWidth="1"/>
    <col min="7181" max="7426" width="11.42578125" style="47"/>
    <col min="7427" max="7427" width="6.42578125" style="47" customWidth="1"/>
    <col min="7428" max="7428" width="63.5703125" style="47" customWidth="1"/>
    <col min="7429" max="7429" width="32.7109375" style="47" customWidth="1"/>
    <col min="7430" max="7431" width="21.7109375" style="47" customWidth="1"/>
    <col min="7432" max="7432" width="22" style="47" customWidth="1"/>
    <col min="7433" max="7433" width="24.7109375" style="47" customWidth="1"/>
    <col min="7434" max="7434" width="18.7109375" style="47" customWidth="1"/>
    <col min="7435" max="7435" width="12.5703125" style="47" bestFit="1" customWidth="1"/>
    <col min="7436" max="7436" width="20" style="47" bestFit="1" customWidth="1"/>
    <col min="7437" max="7682" width="11.42578125" style="47"/>
    <col min="7683" max="7683" width="6.42578125" style="47" customWidth="1"/>
    <col min="7684" max="7684" width="63.5703125" style="47" customWidth="1"/>
    <col min="7685" max="7685" width="32.7109375" style="47" customWidth="1"/>
    <col min="7686" max="7687" width="21.7109375" style="47" customWidth="1"/>
    <col min="7688" max="7688" width="22" style="47" customWidth="1"/>
    <col min="7689" max="7689" width="24.7109375" style="47" customWidth="1"/>
    <col min="7690" max="7690" width="18.7109375" style="47" customWidth="1"/>
    <col min="7691" max="7691" width="12.5703125" style="47" bestFit="1" customWidth="1"/>
    <col min="7692" max="7692" width="20" style="47" bestFit="1" customWidth="1"/>
    <col min="7693" max="7938" width="11.42578125" style="47"/>
    <col min="7939" max="7939" width="6.42578125" style="47" customWidth="1"/>
    <col min="7940" max="7940" width="63.5703125" style="47" customWidth="1"/>
    <col min="7941" max="7941" width="32.7109375" style="47" customWidth="1"/>
    <col min="7942" max="7943" width="21.7109375" style="47" customWidth="1"/>
    <col min="7944" max="7944" width="22" style="47" customWidth="1"/>
    <col min="7945" max="7945" width="24.7109375" style="47" customWidth="1"/>
    <col min="7946" max="7946" width="18.7109375" style="47" customWidth="1"/>
    <col min="7947" max="7947" width="12.5703125" style="47" bestFit="1" customWidth="1"/>
    <col min="7948" max="7948" width="20" style="47" bestFit="1" customWidth="1"/>
    <col min="7949" max="8194" width="11.42578125" style="47"/>
    <col min="8195" max="8195" width="6.42578125" style="47" customWidth="1"/>
    <col min="8196" max="8196" width="63.5703125" style="47" customWidth="1"/>
    <col min="8197" max="8197" width="32.7109375" style="47" customWidth="1"/>
    <col min="8198" max="8199" width="21.7109375" style="47" customWidth="1"/>
    <col min="8200" max="8200" width="22" style="47" customWidth="1"/>
    <col min="8201" max="8201" width="24.7109375" style="47" customWidth="1"/>
    <col min="8202" max="8202" width="18.7109375" style="47" customWidth="1"/>
    <col min="8203" max="8203" width="12.5703125" style="47" bestFit="1" customWidth="1"/>
    <col min="8204" max="8204" width="20" style="47" bestFit="1" customWidth="1"/>
    <col min="8205" max="8450" width="11.42578125" style="47"/>
    <col min="8451" max="8451" width="6.42578125" style="47" customWidth="1"/>
    <col min="8452" max="8452" width="63.5703125" style="47" customWidth="1"/>
    <col min="8453" max="8453" width="32.7109375" style="47" customWidth="1"/>
    <col min="8454" max="8455" width="21.7109375" style="47" customWidth="1"/>
    <col min="8456" max="8456" width="22" style="47" customWidth="1"/>
    <col min="8457" max="8457" width="24.7109375" style="47" customWidth="1"/>
    <col min="8458" max="8458" width="18.7109375" style="47" customWidth="1"/>
    <col min="8459" max="8459" width="12.5703125" style="47" bestFit="1" customWidth="1"/>
    <col min="8460" max="8460" width="20" style="47" bestFit="1" customWidth="1"/>
    <col min="8461" max="8706" width="11.42578125" style="47"/>
    <col min="8707" max="8707" width="6.42578125" style="47" customWidth="1"/>
    <col min="8708" max="8708" width="63.5703125" style="47" customWidth="1"/>
    <col min="8709" max="8709" width="32.7109375" style="47" customWidth="1"/>
    <col min="8710" max="8711" width="21.7109375" style="47" customWidth="1"/>
    <col min="8712" max="8712" width="22" style="47" customWidth="1"/>
    <col min="8713" max="8713" width="24.7109375" style="47" customWidth="1"/>
    <col min="8714" max="8714" width="18.7109375" style="47" customWidth="1"/>
    <col min="8715" max="8715" width="12.5703125" style="47" bestFit="1" customWidth="1"/>
    <col min="8716" max="8716" width="20" style="47" bestFit="1" customWidth="1"/>
    <col min="8717" max="8962" width="11.42578125" style="47"/>
    <col min="8963" max="8963" width="6.42578125" style="47" customWidth="1"/>
    <col min="8964" max="8964" width="63.5703125" style="47" customWidth="1"/>
    <col min="8965" max="8965" width="32.7109375" style="47" customWidth="1"/>
    <col min="8966" max="8967" width="21.7109375" style="47" customWidth="1"/>
    <col min="8968" max="8968" width="22" style="47" customWidth="1"/>
    <col min="8969" max="8969" width="24.7109375" style="47" customWidth="1"/>
    <col min="8970" max="8970" width="18.7109375" style="47" customWidth="1"/>
    <col min="8971" max="8971" width="12.5703125" style="47" bestFit="1" customWidth="1"/>
    <col min="8972" max="8972" width="20" style="47" bestFit="1" customWidth="1"/>
    <col min="8973" max="9218" width="11.42578125" style="47"/>
    <col min="9219" max="9219" width="6.42578125" style="47" customWidth="1"/>
    <col min="9220" max="9220" width="63.5703125" style="47" customWidth="1"/>
    <col min="9221" max="9221" width="32.7109375" style="47" customWidth="1"/>
    <col min="9222" max="9223" width="21.7109375" style="47" customWidth="1"/>
    <col min="9224" max="9224" width="22" style="47" customWidth="1"/>
    <col min="9225" max="9225" width="24.7109375" style="47" customWidth="1"/>
    <col min="9226" max="9226" width="18.7109375" style="47" customWidth="1"/>
    <col min="9227" max="9227" width="12.5703125" style="47" bestFit="1" customWidth="1"/>
    <col min="9228" max="9228" width="20" style="47" bestFit="1" customWidth="1"/>
    <col min="9229" max="9474" width="11.42578125" style="47"/>
    <col min="9475" max="9475" width="6.42578125" style="47" customWidth="1"/>
    <col min="9476" max="9476" width="63.5703125" style="47" customWidth="1"/>
    <col min="9477" max="9477" width="32.7109375" style="47" customWidth="1"/>
    <col min="9478" max="9479" width="21.7109375" style="47" customWidth="1"/>
    <col min="9480" max="9480" width="22" style="47" customWidth="1"/>
    <col min="9481" max="9481" width="24.7109375" style="47" customWidth="1"/>
    <col min="9482" max="9482" width="18.7109375" style="47" customWidth="1"/>
    <col min="9483" max="9483" width="12.5703125" style="47" bestFit="1" customWidth="1"/>
    <col min="9484" max="9484" width="20" style="47" bestFit="1" customWidth="1"/>
    <col min="9485" max="9730" width="11.42578125" style="47"/>
    <col min="9731" max="9731" width="6.42578125" style="47" customWidth="1"/>
    <col min="9732" max="9732" width="63.5703125" style="47" customWidth="1"/>
    <col min="9733" max="9733" width="32.7109375" style="47" customWidth="1"/>
    <col min="9734" max="9735" width="21.7109375" style="47" customWidth="1"/>
    <col min="9736" max="9736" width="22" style="47" customWidth="1"/>
    <col min="9737" max="9737" width="24.7109375" style="47" customWidth="1"/>
    <col min="9738" max="9738" width="18.7109375" style="47" customWidth="1"/>
    <col min="9739" max="9739" width="12.5703125" style="47" bestFit="1" customWidth="1"/>
    <col min="9740" max="9740" width="20" style="47" bestFit="1" customWidth="1"/>
    <col min="9741" max="9986" width="11.42578125" style="47"/>
    <col min="9987" max="9987" width="6.42578125" style="47" customWidth="1"/>
    <col min="9988" max="9988" width="63.5703125" style="47" customWidth="1"/>
    <col min="9989" max="9989" width="32.7109375" style="47" customWidth="1"/>
    <col min="9990" max="9991" width="21.7109375" style="47" customWidth="1"/>
    <col min="9992" max="9992" width="22" style="47" customWidth="1"/>
    <col min="9993" max="9993" width="24.7109375" style="47" customWidth="1"/>
    <col min="9994" max="9994" width="18.7109375" style="47" customWidth="1"/>
    <col min="9995" max="9995" width="12.5703125" style="47" bestFit="1" customWidth="1"/>
    <col min="9996" max="9996" width="20" style="47" bestFit="1" customWidth="1"/>
    <col min="9997" max="10242" width="11.42578125" style="47"/>
    <col min="10243" max="10243" width="6.42578125" style="47" customWidth="1"/>
    <col min="10244" max="10244" width="63.5703125" style="47" customWidth="1"/>
    <col min="10245" max="10245" width="32.7109375" style="47" customWidth="1"/>
    <col min="10246" max="10247" width="21.7109375" style="47" customWidth="1"/>
    <col min="10248" max="10248" width="22" style="47" customWidth="1"/>
    <col min="10249" max="10249" width="24.7109375" style="47" customWidth="1"/>
    <col min="10250" max="10250" width="18.7109375" style="47" customWidth="1"/>
    <col min="10251" max="10251" width="12.5703125" style="47" bestFit="1" customWidth="1"/>
    <col min="10252" max="10252" width="20" style="47" bestFit="1" customWidth="1"/>
    <col min="10253" max="10498" width="11.42578125" style="47"/>
    <col min="10499" max="10499" width="6.42578125" style="47" customWidth="1"/>
    <col min="10500" max="10500" width="63.5703125" style="47" customWidth="1"/>
    <col min="10501" max="10501" width="32.7109375" style="47" customWidth="1"/>
    <col min="10502" max="10503" width="21.7109375" style="47" customWidth="1"/>
    <col min="10504" max="10504" width="22" style="47" customWidth="1"/>
    <col min="10505" max="10505" width="24.7109375" style="47" customWidth="1"/>
    <col min="10506" max="10506" width="18.7109375" style="47" customWidth="1"/>
    <col min="10507" max="10507" width="12.5703125" style="47" bestFit="1" customWidth="1"/>
    <col min="10508" max="10508" width="20" style="47" bestFit="1" customWidth="1"/>
    <col min="10509" max="10754" width="11.42578125" style="47"/>
    <col min="10755" max="10755" width="6.42578125" style="47" customWidth="1"/>
    <col min="10756" max="10756" width="63.5703125" style="47" customWidth="1"/>
    <col min="10757" max="10757" width="32.7109375" style="47" customWidth="1"/>
    <col min="10758" max="10759" width="21.7109375" style="47" customWidth="1"/>
    <col min="10760" max="10760" width="22" style="47" customWidth="1"/>
    <col min="10761" max="10761" width="24.7109375" style="47" customWidth="1"/>
    <col min="10762" max="10762" width="18.7109375" style="47" customWidth="1"/>
    <col min="10763" max="10763" width="12.5703125" style="47" bestFit="1" customWidth="1"/>
    <col min="10764" max="10764" width="20" style="47" bestFit="1" customWidth="1"/>
    <col min="10765" max="11010" width="11.42578125" style="47"/>
    <col min="11011" max="11011" width="6.42578125" style="47" customWidth="1"/>
    <col min="11012" max="11012" width="63.5703125" style="47" customWidth="1"/>
    <col min="11013" max="11013" width="32.7109375" style="47" customWidth="1"/>
    <col min="11014" max="11015" width="21.7109375" style="47" customWidth="1"/>
    <col min="11016" max="11016" width="22" style="47" customWidth="1"/>
    <col min="11017" max="11017" width="24.7109375" style="47" customWidth="1"/>
    <col min="11018" max="11018" width="18.7109375" style="47" customWidth="1"/>
    <col min="11019" max="11019" width="12.5703125" style="47" bestFit="1" customWidth="1"/>
    <col min="11020" max="11020" width="20" style="47" bestFit="1" customWidth="1"/>
    <col min="11021" max="11266" width="11.42578125" style="47"/>
    <col min="11267" max="11267" width="6.42578125" style="47" customWidth="1"/>
    <col min="11268" max="11268" width="63.5703125" style="47" customWidth="1"/>
    <col min="11269" max="11269" width="32.7109375" style="47" customWidth="1"/>
    <col min="11270" max="11271" width="21.7109375" style="47" customWidth="1"/>
    <col min="11272" max="11272" width="22" style="47" customWidth="1"/>
    <col min="11273" max="11273" width="24.7109375" style="47" customWidth="1"/>
    <col min="11274" max="11274" width="18.7109375" style="47" customWidth="1"/>
    <col min="11275" max="11275" width="12.5703125" style="47" bestFit="1" customWidth="1"/>
    <col min="11276" max="11276" width="20" style="47" bestFit="1" customWidth="1"/>
    <col min="11277" max="11522" width="11.42578125" style="47"/>
    <col min="11523" max="11523" width="6.42578125" style="47" customWidth="1"/>
    <col min="11524" max="11524" width="63.5703125" style="47" customWidth="1"/>
    <col min="11525" max="11525" width="32.7109375" style="47" customWidth="1"/>
    <col min="11526" max="11527" width="21.7109375" style="47" customWidth="1"/>
    <col min="11528" max="11528" width="22" style="47" customWidth="1"/>
    <col min="11529" max="11529" width="24.7109375" style="47" customWidth="1"/>
    <col min="11530" max="11530" width="18.7109375" style="47" customWidth="1"/>
    <col min="11531" max="11531" width="12.5703125" style="47" bestFit="1" customWidth="1"/>
    <col min="11532" max="11532" width="20" style="47" bestFit="1" customWidth="1"/>
    <col min="11533" max="11778" width="11.42578125" style="47"/>
    <col min="11779" max="11779" width="6.42578125" style="47" customWidth="1"/>
    <col min="11780" max="11780" width="63.5703125" style="47" customWidth="1"/>
    <col min="11781" max="11781" width="32.7109375" style="47" customWidth="1"/>
    <col min="11782" max="11783" width="21.7109375" style="47" customWidth="1"/>
    <col min="11784" max="11784" width="22" style="47" customWidth="1"/>
    <col min="11785" max="11785" width="24.7109375" style="47" customWidth="1"/>
    <col min="11786" max="11786" width="18.7109375" style="47" customWidth="1"/>
    <col min="11787" max="11787" width="12.5703125" style="47" bestFit="1" customWidth="1"/>
    <col min="11788" max="11788" width="20" style="47" bestFit="1" customWidth="1"/>
    <col min="11789" max="12034" width="11.42578125" style="47"/>
    <col min="12035" max="12035" width="6.42578125" style="47" customWidth="1"/>
    <col min="12036" max="12036" width="63.5703125" style="47" customWidth="1"/>
    <col min="12037" max="12037" width="32.7109375" style="47" customWidth="1"/>
    <col min="12038" max="12039" width="21.7109375" style="47" customWidth="1"/>
    <col min="12040" max="12040" width="22" style="47" customWidth="1"/>
    <col min="12041" max="12041" width="24.7109375" style="47" customWidth="1"/>
    <col min="12042" max="12042" width="18.7109375" style="47" customWidth="1"/>
    <col min="12043" max="12043" width="12.5703125" style="47" bestFit="1" customWidth="1"/>
    <col min="12044" max="12044" width="20" style="47" bestFit="1" customWidth="1"/>
    <col min="12045" max="12290" width="11.42578125" style="47"/>
    <col min="12291" max="12291" width="6.42578125" style="47" customWidth="1"/>
    <col min="12292" max="12292" width="63.5703125" style="47" customWidth="1"/>
    <col min="12293" max="12293" width="32.7109375" style="47" customWidth="1"/>
    <col min="12294" max="12295" width="21.7109375" style="47" customWidth="1"/>
    <col min="12296" max="12296" width="22" style="47" customWidth="1"/>
    <col min="12297" max="12297" width="24.7109375" style="47" customWidth="1"/>
    <col min="12298" max="12298" width="18.7109375" style="47" customWidth="1"/>
    <col min="12299" max="12299" width="12.5703125" style="47" bestFit="1" customWidth="1"/>
    <col min="12300" max="12300" width="20" style="47" bestFit="1" customWidth="1"/>
    <col min="12301" max="12546" width="11.42578125" style="47"/>
    <col min="12547" max="12547" width="6.42578125" style="47" customWidth="1"/>
    <col min="12548" max="12548" width="63.5703125" style="47" customWidth="1"/>
    <col min="12549" max="12549" width="32.7109375" style="47" customWidth="1"/>
    <col min="12550" max="12551" width="21.7109375" style="47" customWidth="1"/>
    <col min="12552" max="12552" width="22" style="47" customWidth="1"/>
    <col min="12553" max="12553" width="24.7109375" style="47" customWidth="1"/>
    <col min="12554" max="12554" width="18.7109375" style="47" customWidth="1"/>
    <col min="12555" max="12555" width="12.5703125" style="47" bestFit="1" customWidth="1"/>
    <col min="12556" max="12556" width="20" style="47" bestFit="1" customWidth="1"/>
    <col min="12557" max="12802" width="11.42578125" style="47"/>
    <col min="12803" max="12803" width="6.42578125" style="47" customWidth="1"/>
    <col min="12804" max="12804" width="63.5703125" style="47" customWidth="1"/>
    <col min="12805" max="12805" width="32.7109375" style="47" customWidth="1"/>
    <col min="12806" max="12807" width="21.7109375" style="47" customWidth="1"/>
    <col min="12808" max="12808" width="22" style="47" customWidth="1"/>
    <col min="12809" max="12809" width="24.7109375" style="47" customWidth="1"/>
    <col min="12810" max="12810" width="18.7109375" style="47" customWidth="1"/>
    <col min="12811" max="12811" width="12.5703125" style="47" bestFit="1" customWidth="1"/>
    <col min="12812" max="12812" width="20" style="47" bestFit="1" customWidth="1"/>
    <col min="12813" max="13058" width="11.42578125" style="47"/>
    <col min="13059" max="13059" width="6.42578125" style="47" customWidth="1"/>
    <col min="13060" max="13060" width="63.5703125" style="47" customWidth="1"/>
    <col min="13061" max="13061" width="32.7109375" style="47" customWidth="1"/>
    <col min="13062" max="13063" width="21.7109375" style="47" customWidth="1"/>
    <col min="13064" max="13064" width="22" style="47" customWidth="1"/>
    <col min="13065" max="13065" width="24.7109375" style="47" customWidth="1"/>
    <col min="13066" max="13066" width="18.7109375" style="47" customWidth="1"/>
    <col min="13067" max="13067" width="12.5703125" style="47" bestFit="1" customWidth="1"/>
    <col min="13068" max="13068" width="20" style="47" bestFit="1" customWidth="1"/>
    <col min="13069" max="13314" width="11.42578125" style="47"/>
    <col min="13315" max="13315" width="6.42578125" style="47" customWidth="1"/>
    <col min="13316" max="13316" width="63.5703125" style="47" customWidth="1"/>
    <col min="13317" max="13317" width="32.7109375" style="47" customWidth="1"/>
    <col min="13318" max="13319" width="21.7109375" style="47" customWidth="1"/>
    <col min="13320" max="13320" width="22" style="47" customWidth="1"/>
    <col min="13321" max="13321" width="24.7109375" style="47" customWidth="1"/>
    <col min="13322" max="13322" width="18.7109375" style="47" customWidth="1"/>
    <col min="13323" max="13323" width="12.5703125" style="47" bestFit="1" customWidth="1"/>
    <col min="13324" max="13324" width="20" style="47" bestFit="1" customWidth="1"/>
    <col min="13325" max="13570" width="11.42578125" style="47"/>
    <col min="13571" max="13571" width="6.42578125" style="47" customWidth="1"/>
    <col min="13572" max="13572" width="63.5703125" style="47" customWidth="1"/>
    <col min="13573" max="13573" width="32.7109375" style="47" customWidth="1"/>
    <col min="13574" max="13575" width="21.7109375" style="47" customWidth="1"/>
    <col min="13576" max="13576" width="22" style="47" customWidth="1"/>
    <col min="13577" max="13577" width="24.7109375" style="47" customWidth="1"/>
    <col min="13578" max="13578" width="18.7109375" style="47" customWidth="1"/>
    <col min="13579" max="13579" width="12.5703125" style="47" bestFit="1" customWidth="1"/>
    <col min="13580" max="13580" width="20" style="47" bestFit="1" customWidth="1"/>
    <col min="13581" max="13826" width="11.42578125" style="47"/>
    <col min="13827" max="13827" width="6.42578125" style="47" customWidth="1"/>
    <col min="13828" max="13828" width="63.5703125" style="47" customWidth="1"/>
    <col min="13829" max="13829" width="32.7109375" style="47" customWidth="1"/>
    <col min="13830" max="13831" width="21.7109375" style="47" customWidth="1"/>
    <col min="13832" max="13832" width="22" style="47" customWidth="1"/>
    <col min="13833" max="13833" width="24.7109375" style="47" customWidth="1"/>
    <col min="13834" max="13834" width="18.7109375" style="47" customWidth="1"/>
    <col min="13835" max="13835" width="12.5703125" style="47" bestFit="1" customWidth="1"/>
    <col min="13836" max="13836" width="20" style="47" bestFit="1" customWidth="1"/>
    <col min="13837" max="14082" width="11.42578125" style="47"/>
    <col min="14083" max="14083" width="6.42578125" style="47" customWidth="1"/>
    <col min="14084" max="14084" width="63.5703125" style="47" customWidth="1"/>
    <col min="14085" max="14085" width="32.7109375" style="47" customWidth="1"/>
    <col min="14086" max="14087" width="21.7109375" style="47" customWidth="1"/>
    <col min="14088" max="14088" width="22" style="47" customWidth="1"/>
    <col min="14089" max="14089" width="24.7109375" style="47" customWidth="1"/>
    <col min="14090" max="14090" width="18.7109375" style="47" customWidth="1"/>
    <col min="14091" max="14091" width="12.5703125" style="47" bestFit="1" customWidth="1"/>
    <col min="14092" max="14092" width="20" style="47" bestFit="1" customWidth="1"/>
    <col min="14093" max="14338" width="11.42578125" style="47"/>
    <col min="14339" max="14339" width="6.42578125" style="47" customWidth="1"/>
    <col min="14340" max="14340" width="63.5703125" style="47" customWidth="1"/>
    <col min="14341" max="14341" width="32.7109375" style="47" customWidth="1"/>
    <col min="14342" max="14343" width="21.7109375" style="47" customWidth="1"/>
    <col min="14344" max="14344" width="22" style="47" customWidth="1"/>
    <col min="14345" max="14345" width="24.7109375" style="47" customWidth="1"/>
    <col min="14346" max="14346" width="18.7109375" style="47" customWidth="1"/>
    <col min="14347" max="14347" width="12.5703125" style="47" bestFit="1" customWidth="1"/>
    <col min="14348" max="14348" width="20" style="47" bestFit="1" customWidth="1"/>
    <col min="14349" max="14594" width="11.42578125" style="47"/>
    <col min="14595" max="14595" width="6.42578125" style="47" customWidth="1"/>
    <col min="14596" max="14596" width="63.5703125" style="47" customWidth="1"/>
    <col min="14597" max="14597" width="32.7109375" style="47" customWidth="1"/>
    <col min="14598" max="14599" width="21.7109375" style="47" customWidth="1"/>
    <col min="14600" max="14600" width="22" style="47" customWidth="1"/>
    <col min="14601" max="14601" width="24.7109375" style="47" customWidth="1"/>
    <col min="14602" max="14602" width="18.7109375" style="47" customWidth="1"/>
    <col min="14603" max="14603" width="12.5703125" style="47" bestFit="1" customWidth="1"/>
    <col min="14604" max="14604" width="20" style="47" bestFit="1" customWidth="1"/>
    <col min="14605" max="14850" width="11.42578125" style="47"/>
    <col min="14851" max="14851" width="6.42578125" style="47" customWidth="1"/>
    <col min="14852" max="14852" width="63.5703125" style="47" customWidth="1"/>
    <col min="14853" max="14853" width="32.7109375" style="47" customWidth="1"/>
    <col min="14854" max="14855" width="21.7109375" style="47" customWidth="1"/>
    <col min="14856" max="14856" width="22" style="47" customWidth="1"/>
    <col min="14857" max="14857" width="24.7109375" style="47" customWidth="1"/>
    <col min="14858" max="14858" width="18.7109375" style="47" customWidth="1"/>
    <col min="14859" max="14859" width="12.5703125" style="47" bestFit="1" customWidth="1"/>
    <col min="14860" max="14860" width="20" style="47" bestFit="1" customWidth="1"/>
    <col min="14861" max="15106" width="11.42578125" style="47"/>
    <col min="15107" max="15107" width="6.42578125" style="47" customWidth="1"/>
    <col min="15108" max="15108" width="63.5703125" style="47" customWidth="1"/>
    <col min="15109" max="15109" width="32.7109375" style="47" customWidth="1"/>
    <col min="15110" max="15111" width="21.7109375" style="47" customWidth="1"/>
    <col min="15112" max="15112" width="22" style="47" customWidth="1"/>
    <col min="15113" max="15113" width="24.7109375" style="47" customWidth="1"/>
    <col min="15114" max="15114" width="18.7109375" style="47" customWidth="1"/>
    <col min="15115" max="15115" width="12.5703125" style="47" bestFit="1" customWidth="1"/>
    <col min="15116" max="15116" width="20" style="47" bestFit="1" customWidth="1"/>
    <col min="15117" max="15362" width="11.42578125" style="47"/>
    <col min="15363" max="15363" width="6.42578125" style="47" customWidth="1"/>
    <col min="15364" max="15364" width="63.5703125" style="47" customWidth="1"/>
    <col min="15365" max="15365" width="32.7109375" style="47" customWidth="1"/>
    <col min="15366" max="15367" width="21.7109375" style="47" customWidth="1"/>
    <col min="15368" max="15368" width="22" style="47" customWidth="1"/>
    <col min="15369" max="15369" width="24.7109375" style="47" customWidth="1"/>
    <col min="15370" max="15370" width="18.7109375" style="47" customWidth="1"/>
    <col min="15371" max="15371" width="12.5703125" style="47" bestFit="1" customWidth="1"/>
    <col min="15372" max="15372" width="20" style="47" bestFit="1" customWidth="1"/>
    <col min="15373" max="15618" width="11.42578125" style="47"/>
    <col min="15619" max="15619" width="6.42578125" style="47" customWidth="1"/>
    <col min="15620" max="15620" width="63.5703125" style="47" customWidth="1"/>
    <col min="15621" max="15621" width="32.7109375" style="47" customWidth="1"/>
    <col min="15622" max="15623" width="21.7109375" style="47" customWidth="1"/>
    <col min="15624" max="15624" width="22" style="47" customWidth="1"/>
    <col min="15625" max="15625" width="24.7109375" style="47" customWidth="1"/>
    <col min="15626" max="15626" width="18.7109375" style="47" customWidth="1"/>
    <col min="15627" max="15627" width="12.5703125" style="47" bestFit="1" customWidth="1"/>
    <col min="15628" max="15628" width="20" style="47" bestFit="1" customWidth="1"/>
    <col min="15629" max="15874" width="11.42578125" style="47"/>
    <col min="15875" max="15875" width="6.42578125" style="47" customWidth="1"/>
    <col min="15876" max="15876" width="63.5703125" style="47" customWidth="1"/>
    <col min="15877" max="15877" width="32.7109375" style="47" customWidth="1"/>
    <col min="15878" max="15879" width="21.7109375" style="47" customWidth="1"/>
    <col min="15880" max="15880" width="22" style="47" customWidth="1"/>
    <col min="15881" max="15881" width="24.7109375" style="47" customWidth="1"/>
    <col min="15882" max="15882" width="18.7109375" style="47" customWidth="1"/>
    <col min="15883" max="15883" width="12.5703125" style="47" bestFit="1" customWidth="1"/>
    <col min="15884" max="15884" width="20" style="47" bestFit="1" customWidth="1"/>
    <col min="15885" max="16130" width="11.42578125" style="47"/>
    <col min="16131" max="16131" width="6.42578125" style="47" customWidth="1"/>
    <col min="16132" max="16132" width="63.5703125" style="47" customWidth="1"/>
    <col min="16133" max="16133" width="32.7109375" style="47" customWidth="1"/>
    <col min="16134" max="16135" width="21.7109375" style="47" customWidth="1"/>
    <col min="16136" max="16136" width="22" style="47" customWidth="1"/>
    <col min="16137" max="16137" width="24.7109375" style="47" customWidth="1"/>
    <col min="16138" max="16138" width="18.7109375" style="47" customWidth="1"/>
    <col min="16139" max="16139" width="12.5703125" style="47" bestFit="1" customWidth="1"/>
    <col min="16140" max="16140" width="20" style="47" bestFit="1" customWidth="1"/>
    <col min="16141" max="16384" width="11.42578125" style="47"/>
  </cols>
  <sheetData>
    <row r="1" spans="1:11" s="73" customFormat="1" ht="36" customHeight="1" x14ac:dyDescent="0.25">
      <c r="A1" s="277"/>
      <c r="B1" s="264" t="s">
        <v>12</v>
      </c>
      <c r="C1" s="264"/>
      <c r="D1" s="264"/>
      <c r="E1" s="264"/>
      <c r="F1" s="265"/>
      <c r="I1" s="72"/>
    </row>
    <row r="2" spans="1:11" s="73" customFormat="1" ht="36" customHeight="1" x14ac:dyDescent="0.25">
      <c r="A2" s="278"/>
      <c r="B2" s="264" t="s">
        <v>1</v>
      </c>
      <c r="C2" s="264"/>
      <c r="D2" s="264"/>
      <c r="E2" s="264"/>
      <c r="F2" s="266"/>
      <c r="I2" s="72"/>
    </row>
    <row r="3" spans="1:11" s="73" customFormat="1" ht="36" customHeight="1" x14ac:dyDescent="0.25">
      <c r="A3" s="279"/>
      <c r="B3" s="264" t="s">
        <v>2</v>
      </c>
      <c r="C3" s="264"/>
      <c r="D3" s="280" t="s">
        <v>149</v>
      </c>
      <c r="E3" s="281"/>
      <c r="F3" s="267"/>
      <c r="I3" s="72"/>
    </row>
    <row r="4" spans="1:11" s="73" customFormat="1" ht="41.25" customHeight="1" x14ac:dyDescent="0.25">
      <c r="I4" s="72"/>
    </row>
    <row r="5" spans="1:11" s="73" customFormat="1" ht="17.25" customHeight="1" x14ac:dyDescent="0.25">
      <c r="A5" s="271" t="s">
        <v>13</v>
      </c>
      <c r="B5" s="272"/>
      <c r="C5" s="285" t="s">
        <v>183</v>
      </c>
      <c r="D5" s="286"/>
      <c r="E5" s="286"/>
      <c r="F5" s="287"/>
      <c r="G5" s="47"/>
      <c r="H5" s="47"/>
      <c r="I5" s="74"/>
      <c r="J5" s="47"/>
      <c r="K5" s="47"/>
    </row>
    <row r="6" spans="1:11" s="73" customFormat="1" ht="21.6" customHeight="1" x14ac:dyDescent="0.25">
      <c r="A6" s="271" t="s">
        <v>148</v>
      </c>
      <c r="B6" s="272"/>
      <c r="C6" s="270" t="s">
        <v>194</v>
      </c>
      <c r="D6" s="270"/>
      <c r="E6" s="270"/>
      <c r="F6" s="270"/>
      <c r="G6" s="47"/>
      <c r="H6" s="47"/>
      <c r="I6" s="74"/>
      <c r="J6" s="47"/>
      <c r="K6" s="47"/>
    </row>
    <row r="7" spans="1:11" s="73" customFormat="1" ht="13.9" customHeight="1" x14ac:dyDescent="0.25">
      <c r="A7" s="268" t="s">
        <v>14</v>
      </c>
      <c r="B7" s="269"/>
      <c r="C7" s="273" t="s">
        <v>209</v>
      </c>
      <c r="D7" s="274"/>
      <c r="E7" s="274"/>
      <c r="F7" s="275"/>
      <c r="G7" s="47"/>
      <c r="H7" s="47"/>
      <c r="I7" s="74"/>
      <c r="J7" s="47"/>
      <c r="K7" s="47"/>
    </row>
    <row r="8" spans="1:11" s="73" customFormat="1" ht="65.45" customHeight="1" x14ac:dyDescent="0.25">
      <c r="A8" s="268" t="s">
        <v>150</v>
      </c>
      <c r="B8" s="269"/>
      <c r="C8" s="270" t="s">
        <v>193</v>
      </c>
      <c r="D8" s="270"/>
      <c r="E8" s="270"/>
      <c r="F8" s="270"/>
      <c r="G8" s="47"/>
      <c r="H8" s="47"/>
      <c r="I8" s="74"/>
      <c r="J8" s="47"/>
      <c r="K8" s="47"/>
    </row>
    <row r="9" spans="1:11" s="73" customFormat="1" ht="18" customHeight="1" x14ac:dyDescent="0.25">
      <c r="A9" s="271" t="s">
        <v>15</v>
      </c>
      <c r="B9" s="272"/>
      <c r="C9" s="270">
        <v>7951</v>
      </c>
      <c r="D9" s="270"/>
      <c r="E9" s="270"/>
      <c r="F9" s="270"/>
      <c r="G9" s="47"/>
      <c r="H9" s="47"/>
      <c r="I9" s="74"/>
      <c r="J9" s="47"/>
    </row>
    <row r="10" spans="1:11" s="73" customFormat="1" ht="55.15" customHeight="1" x14ac:dyDescent="0.25">
      <c r="A10" s="268" t="s">
        <v>16</v>
      </c>
      <c r="B10" s="269"/>
      <c r="C10" s="270" t="s">
        <v>165</v>
      </c>
      <c r="D10" s="270"/>
      <c r="E10" s="270"/>
      <c r="F10" s="270"/>
      <c r="G10" s="47"/>
      <c r="H10" s="47"/>
      <c r="I10" s="74"/>
      <c r="J10" s="47"/>
      <c r="K10" s="47"/>
    </row>
    <row r="11" spans="1:11" s="73" customFormat="1" ht="30.75" customHeight="1" x14ac:dyDescent="0.25">
      <c r="A11" s="268" t="s">
        <v>151</v>
      </c>
      <c r="B11" s="269"/>
      <c r="C11" s="270" t="s">
        <v>163</v>
      </c>
      <c r="D11" s="270"/>
      <c r="E11" s="270"/>
      <c r="F11" s="270"/>
      <c r="G11" s="47"/>
      <c r="H11" s="47"/>
      <c r="I11" s="74"/>
      <c r="J11" s="47"/>
      <c r="K11" s="47"/>
    </row>
    <row r="12" spans="1:11" s="73" customFormat="1" ht="20.25" customHeight="1" x14ac:dyDescent="0.25">
      <c r="A12" s="271" t="s">
        <v>17</v>
      </c>
      <c r="B12" s="272"/>
      <c r="C12" s="270" t="s">
        <v>164</v>
      </c>
      <c r="D12" s="270"/>
      <c r="E12" s="270"/>
      <c r="F12" s="270"/>
      <c r="G12" s="47"/>
      <c r="H12" s="47"/>
      <c r="I12" s="74"/>
      <c r="J12" s="47"/>
      <c r="K12" s="47"/>
    </row>
    <row r="13" spans="1:11" s="73" customFormat="1" ht="24.75" customHeight="1" x14ac:dyDescent="0.25">
      <c r="A13" s="288" t="s">
        <v>18</v>
      </c>
      <c r="B13" s="289"/>
      <c r="C13" s="114" t="s">
        <v>19</v>
      </c>
      <c r="D13" s="276" t="s">
        <v>195</v>
      </c>
      <c r="E13" s="276"/>
      <c r="F13" s="276">
        <v>2024</v>
      </c>
      <c r="G13" s="47"/>
      <c r="H13" s="47"/>
      <c r="I13" s="74"/>
      <c r="J13" s="47"/>
      <c r="K13" s="47"/>
    </row>
    <row r="14" spans="1:11" s="73" customFormat="1" ht="26.45" customHeight="1" x14ac:dyDescent="0.25">
      <c r="A14" s="290"/>
      <c r="B14" s="291"/>
      <c r="C14" s="114" t="s">
        <v>21</v>
      </c>
      <c r="D14" s="276" t="s">
        <v>196</v>
      </c>
      <c r="E14" s="276"/>
      <c r="F14" s="276"/>
      <c r="G14" s="47"/>
      <c r="H14" s="47"/>
      <c r="I14" s="74"/>
      <c r="J14" s="47"/>
      <c r="K14" s="47"/>
    </row>
    <row r="15" spans="1:11" ht="15" x14ac:dyDescent="0.25">
      <c r="B15" s="96"/>
    </row>
    <row r="16" spans="1:11" ht="15" x14ac:dyDescent="0.25">
      <c r="B16" s="3"/>
    </row>
    <row r="17" spans="1:13" ht="15" x14ac:dyDescent="0.25">
      <c r="B17" s="3"/>
    </row>
    <row r="18" spans="1:13" ht="15.75" x14ac:dyDescent="0.25">
      <c r="A18" s="25" t="s">
        <v>22</v>
      </c>
      <c r="C18" s="32"/>
      <c r="D18" s="26"/>
      <c r="E18" s="32"/>
      <c r="F18" s="32"/>
      <c r="G18" s="32"/>
      <c r="H18" s="32"/>
      <c r="I18" s="27"/>
      <c r="J18" s="32"/>
      <c r="K18" s="97" t="s">
        <v>23</v>
      </c>
    </row>
    <row r="19" spans="1:13" s="65" customFormat="1" ht="48" customHeight="1" x14ac:dyDescent="0.25">
      <c r="A19" s="68" t="s">
        <v>24</v>
      </c>
      <c r="B19" s="68" t="s">
        <v>25</v>
      </c>
      <c r="C19" s="68" t="s">
        <v>26</v>
      </c>
      <c r="D19" s="68" t="s">
        <v>27</v>
      </c>
      <c r="E19" s="68" t="s">
        <v>28</v>
      </c>
      <c r="F19" s="68" t="s">
        <v>29</v>
      </c>
      <c r="G19" s="68" t="s">
        <v>30</v>
      </c>
      <c r="H19" s="64" t="s">
        <v>31</v>
      </c>
      <c r="I19" s="75" t="s">
        <v>32</v>
      </c>
      <c r="J19" s="68" t="s">
        <v>33</v>
      </c>
      <c r="K19" s="68" t="s">
        <v>184</v>
      </c>
      <c r="L19" s="64" t="s">
        <v>34</v>
      </c>
      <c r="M19" s="64" t="s">
        <v>35</v>
      </c>
    </row>
    <row r="20" spans="1:13" ht="20.45" customHeight="1" x14ac:dyDescent="0.25">
      <c r="A20" s="260" t="s">
        <v>173</v>
      </c>
      <c r="B20" s="261">
        <v>1</v>
      </c>
      <c r="C20" s="262" t="s">
        <v>167</v>
      </c>
      <c r="D20" s="263" t="s">
        <v>186</v>
      </c>
      <c r="E20" s="93">
        <v>2024</v>
      </c>
      <c r="F20" s="461">
        <v>0.12</v>
      </c>
      <c r="G20" s="462">
        <f>SUM(F20:F24)</f>
        <v>1</v>
      </c>
      <c r="H20" s="98"/>
      <c r="I20" s="253">
        <f>SUM(H20:H24)</f>
        <v>0</v>
      </c>
      <c r="J20" s="31">
        <v>328148570</v>
      </c>
      <c r="K20" s="256">
        <f>+J20+J21+J22+J23+J24</f>
        <v>3133346577</v>
      </c>
      <c r="L20" s="98"/>
      <c r="M20" s="257">
        <f>+L20+L21+L22+L23+L24</f>
        <v>0</v>
      </c>
    </row>
    <row r="21" spans="1:13" ht="20.45" customHeight="1" x14ac:dyDescent="0.25">
      <c r="A21" s="260"/>
      <c r="B21" s="261"/>
      <c r="C21" s="262"/>
      <c r="D21" s="263"/>
      <c r="E21" s="93">
        <v>2025</v>
      </c>
      <c r="F21" s="463">
        <v>0.27</v>
      </c>
      <c r="G21" s="464"/>
      <c r="H21" s="98"/>
      <c r="I21" s="254"/>
      <c r="J21" s="31">
        <v>836228056</v>
      </c>
      <c r="K21" s="256"/>
      <c r="L21" s="31"/>
      <c r="M21" s="258"/>
    </row>
    <row r="22" spans="1:13" ht="20.45" customHeight="1" x14ac:dyDescent="0.25">
      <c r="A22" s="260"/>
      <c r="B22" s="261"/>
      <c r="C22" s="262"/>
      <c r="D22" s="263"/>
      <c r="E22" s="93">
        <v>2026</v>
      </c>
      <c r="F22" s="463">
        <v>0.33</v>
      </c>
      <c r="G22" s="464"/>
      <c r="H22" s="99"/>
      <c r="I22" s="254"/>
      <c r="J22" s="31">
        <v>930659215</v>
      </c>
      <c r="K22" s="256"/>
      <c r="L22" s="31"/>
      <c r="M22" s="258"/>
    </row>
    <row r="23" spans="1:13" ht="20.45" customHeight="1" x14ac:dyDescent="0.25">
      <c r="A23" s="260"/>
      <c r="B23" s="261"/>
      <c r="C23" s="262"/>
      <c r="D23" s="263"/>
      <c r="E23" s="93">
        <v>2027</v>
      </c>
      <c r="F23" s="463">
        <v>0.28000000000000003</v>
      </c>
      <c r="G23" s="464"/>
      <c r="H23" s="98"/>
      <c r="I23" s="254"/>
      <c r="J23" s="31">
        <v>1038310736</v>
      </c>
      <c r="K23" s="256"/>
      <c r="L23" s="31"/>
      <c r="M23" s="258"/>
    </row>
    <row r="24" spans="1:13" ht="20.45" hidden="1" customHeight="1" x14ac:dyDescent="0.25">
      <c r="A24" s="260"/>
      <c r="B24" s="261"/>
      <c r="C24" s="262"/>
      <c r="D24" s="263"/>
      <c r="E24" s="93"/>
      <c r="F24" s="463"/>
      <c r="G24" s="465"/>
      <c r="H24" s="98"/>
      <c r="I24" s="255"/>
      <c r="J24" s="31"/>
      <c r="K24" s="256"/>
      <c r="L24" s="31"/>
      <c r="M24" s="259"/>
    </row>
    <row r="25" spans="1:13" ht="22.15" customHeight="1" x14ac:dyDescent="0.25">
      <c r="A25" s="260" t="s">
        <v>178</v>
      </c>
      <c r="B25" s="261">
        <v>2</v>
      </c>
      <c r="C25" s="262" t="s">
        <v>370</v>
      </c>
      <c r="D25" s="263" t="s">
        <v>186</v>
      </c>
      <c r="E25" s="93">
        <v>2024</v>
      </c>
      <c r="F25" s="461">
        <v>0.12</v>
      </c>
      <c r="G25" s="462">
        <f>SUM(F25:F29)</f>
        <v>1</v>
      </c>
      <c r="H25" s="98"/>
      <c r="I25" s="253">
        <f>SUM(H25:H29)</f>
        <v>0</v>
      </c>
      <c r="J25" s="31">
        <v>244616520</v>
      </c>
      <c r="K25" s="256">
        <f>+J25+J26+J27+J28+J29</f>
        <v>2456156001</v>
      </c>
      <c r="L25" s="98"/>
      <c r="M25" s="257">
        <f>+L25+L26+L27+L28+L29</f>
        <v>0</v>
      </c>
    </row>
    <row r="26" spans="1:13" ht="24" customHeight="1" x14ac:dyDescent="0.25">
      <c r="A26" s="260"/>
      <c r="B26" s="261"/>
      <c r="C26" s="262"/>
      <c r="D26" s="263"/>
      <c r="E26" s="93">
        <v>2025</v>
      </c>
      <c r="F26" s="463">
        <v>0.27</v>
      </c>
      <c r="G26" s="464"/>
      <c r="H26" s="98"/>
      <c r="I26" s="254"/>
      <c r="J26" s="31">
        <v>663632834</v>
      </c>
      <c r="K26" s="256"/>
      <c r="L26" s="98"/>
      <c r="M26" s="258"/>
    </row>
    <row r="27" spans="1:13" ht="32.450000000000003" customHeight="1" x14ac:dyDescent="0.25">
      <c r="A27" s="260"/>
      <c r="B27" s="261"/>
      <c r="C27" s="262"/>
      <c r="D27" s="263"/>
      <c r="E27" s="93">
        <v>2026</v>
      </c>
      <c r="F27" s="463">
        <v>0.33</v>
      </c>
      <c r="G27" s="464"/>
      <c r="H27" s="99"/>
      <c r="I27" s="254"/>
      <c r="J27" s="31">
        <v>733900662</v>
      </c>
      <c r="K27" s="256"/>
      <c r="L27" s="99"/>
      <c r="M27" s="258"/>
    </row>
    <row r="28" spans="1:13" ht="21" customHeight="1" x14ac:dyDescent="0.25">
      <c r="A28" s="260"/>
      <c r="B28" s="261"/>
      <c r="C28" s="262"/>
      <c r="D28" s="263"/>
      <c r="E28" s="93">
        <v>2027</v>
      </c>
      <c r="F28" s="463">
        <v>0.28000000000000003</v>
      </c>
      <c r="G28" s="464"/>
      <c r="H28" s="98"/>
      <c r="I28" s="254"/>
      <c r="J28" s="31">
        <v>814005985</v>
      </c>
      <c r="K28" s="256"/>
      <c r="L28" s="98"/>
      <c r="M28" s="258"/>
    </row>
    <row r="29" spans="1:13" ht="14.25" hidden="1" customHeight="1" x14ac:dyDescent="0.25">
      <c r="A29" s="260"/>
      <c r="B29" s="261"/>
      <c r="C29" s="262"/>
      <c r="D29" s="263"/>
      <c r="E29" s="93"/>
      <c r="F29" s="463"/>
      <c r="G29" s="465"/>
      <c r="H29" s="98"/>
      <c r="I29" s="255"/>
      <c r="J29" s="31"/>
      <c r="K29" s="256"/>
      <c r="L29" s="98"/>
      <c r="M29" s="259"/>
    </row>
    <row r="30" spans="1:13" ht="14.25" customHeight="1" x14ac:dyDescent="0.25">
      <c r="A30" s="260" t="s">
        <v>174</v>
      </c>
      <c r="B30" s="261">
        <v>3</v>
      </c>
      <c r="C30" s="262" t="s">
        <v>169</v>
      </c>
      <c r="D30" s="263" t="s">
        <v>186</v>
      </c>
      <c r="E30" s="93">
        <v>2024</v>
      </c>
      <c r="F30" s="461">
        <v>0.12</v>
      </c>
      <c r="G30" s="462">
        <f>SUM(F30:F34)</f>
        <v>1</v>
      </c>
      <c r="H30" s="98"/>
      <c r="I30" s="253">
        <f>SUM(H30:H34)</f>
        <v>0</v>
      </c>
      <c r="J30" s="31">
        <v>385687750</v>
      </c>
      <c r="K30" s="256">
        <f>+J30+J31+J32+J33+J34</f>
        <v>7873460372</v>
      </c>
      <c r="L30" s="98"/>
      <c r="M30" s="257">
        <f>+L30+L31+L32+L33+L34</f>
        <v>0</v>
      </c>
    </row>
    <row r="31" spans="1:13" ht="14.25" customHeight="1" x14ac:dyDescent="0.25">
      <c r="A31" s="260"/>
      <c r="B31" s="261"/>
      <c r="C31" s="262"/>
      <c r="D31" s="263"/>
      <c r="E31" s="93">
        <v>2025</v>
      </c>
      <c r="F31" s="463">
        <v>0.27</v>
      </c>
      <c r="G31" s="464"/>
      <c r="H31" s="98"/>
      <c r="I31" s="254"/>
      <c r="J31" s="31">
        <f>459846064+1643719780</f>
        <v>2103565844</v>
      </c>
      <c r="K31" s="256"/>
      <c r="L31" s="98"/>
      <c r="M31" s="258"/>
    </row>
    <row r="32" spans="1:13" ht="14.25" customHeight="1" x14ac:dyDescent="0.25">
      <c r="A32" s="260"/>
      <c r="B32" s="261"/>
      <c r="C32" s="262"/>
      <c r="D32" s="263"/>
      <c r="E32" s="93">
        <v>2026</v>
      </c>
      <c r="F32" s="463">
        <v>0.33</v>
      </c>
      <c r="G32" s="464"/>
      <c r="H32" s="99"/>
      <c r="I32" s="254"/>
      <c r="J32" s="31">
        <f>685944293+1851199780</f>
        <v>2537144073</v>
      </c>
      <c r="K32" s="256"/>
      <c r="L32" s="99"/>
      <c r="M32" s="258"/>
    </row>
    <row r="33" spans="1:13" ht="14.25" customHeight="1" x14ac:dyDescent="0.25">
      <c r="A33" s="260"/>
      <c r="B33" s="261"/>
      <c r="C33" s="262"/>
      <c r="D33" s="263"/>
      <c r="E33" s="93">
        <v>2027</v>
      </c>
      <c r="F33" s="463">
        <v>0.28000000000000003</v>
      </c>
      <c r="G33" s="464"/>
      <c r="H33" s="98"/>
      <c r="I33" s="254"/>
      <c r="J33" s="31">
        <f>759335725+2087726980</f>
        <v>2847062705</v>
      </c>
      <c r="K33" s="256"/>
      <c r="L33" s="98"/>
      <c r="M33" s="258"/>
    </row>
    <row r="34" spans="1:13" ht="14.25" hidden="1" customHeight="1" x14ac:dyDescent="0.25">
      <c r="A34" s="260"/>
      <c r="B34" s="261"/>
      <c r="C34" s="262"/>
      <c r="D34" s="263"/>
      <c r="E34" s="93"/>
      <c r="F34" s="463"/>
      <c r="G34" s="465"/>
      <c r="H34" s="98"/>
      <c r="I34" s="255"/>
      <c r="J34" s="31"/>
      <c r="K34" s="256"/>
      <c r="L34" s="98"/>
      <c r="M34" s="259"/>
    </row>
    <row r="35" spans="1:13" ht="15" customHeight="1" x14ac:dyDescent="0.25">
      <c r="A35" s="260" t="s">
        <v>175</v>
      </c>
      <c r="B35" s="261">
        <v>4</v>
      </c>
      <c r="C35" s="262" t="s">
        <v>170</v>
      </c>
      <c r="D35" s="263" t="s">
        <v>185</v>
      </c>
      <c r="E35" s="93">
        <v>2024</v>
      </c>
      <c r="F35" s="467">
        <v>0.12</v>
      </c>
      <c r="G35" s="468">
        <f>SUM(F35:F39)</f>
        <v>1</v>
      </c>
      <c r="H35" s="98"/>
      <c r="I35" s="253">
        <f>SUM(H35:H39)</f>
        <v>0</v>
      </c>
      <c r="J35" s="31">
        <v>200000000</v>
      </c>
      <c r="K35" s="256">
        <f>+J35+J36+J37+J38+J39</f>
        <v>5727351957</v>
      </c>
      <c r="L35" s="98"/>
      <c r="M35" s="257">
        <f>+L35+L36+L37+L38+L39</f>
        <v>0</v>
      </c>
    </row>
    <row r="36" spans="1:13" ht="15.75" customHeight="1" x14ac:dyDescent="0.25">
      <c r="A36" s="260"/>
      <c r="B36" s="261"/>
      <c r="C36" s="262"/>
      <c r="D36" s="263"/>
      <c r="E36" s="93">
        <v>2025</v>
      </c>
      <c r="F36" s="469">
        <v>0.27</v>
      </c>
      <c r="G36" s="470"/>
      <c r="H36" s="98"/>
      <c r="I36" s="254"/>
      <c r="J36" s="31">
        <v>1379399922</v>
      </c>
      <c r="K36" s="256"/>
      <c r="L36" s="98"/>
      <c r="M36" s="258"/>
    </row>
    <row r="37" spans="1:13" ht="14.25" customHeight="1" x14ac:dyDescent="0.25">
      <c r="A37" s="260"/>
      <c r="B37" s="261"/>
      <c r="C37" s="262"/>
      <c r="D37" s="263"/>
      <c r="E37" s="93">
        <v>2026</v>
      </c>
      <c r="F37" s="469">
        <v>0.33</v>
      </c>
      <c r="G37" s="470"/>
      <c r="H37" s="98"/>
      <c r="I37" s="254"/>
      <c r="J37" s="31">
        <v>1489875142</v>
      </c>
      <c r="K37" s="256"/>
      <c r="L37" s="98"/>
      <c r="M37" s="258"/>
    </row>
    <row r="38" spans="1:13" ht="14.25" customHeight="1" x14ac:dyDescent="0.25">
      <c r="A38" s="260"/>
      <c r="B38" s="261"/>
      <c r="C38" s="262"/>
      <c r="D38" s="263"/>
      <c r="E38" s="93">
        <v>2027</v>
      </c>
      <c r="F38" s="469">
        <v>0.28000000000000003</v>
      </c>
      <c r="G38" s="470"/>
      <c r="H38" s="98"/>
      <c r="I38" s="254"/>
      <c r="J38" s="31">
        <v>2658076893</v>
      </c>
      <c r="K38" s="256"/>
      <c r="L38" s="98"/>
      <c r="M38" s="258"/>
    </row>
    <row r="39" spans="1:13" ht="14.25" hidden="1" customHeight="1" x14ac:dyDescent="0.25">
      <c r="A39" s="260"/>
      <c r="B39" s="261"/>
      <c r="C39" s="262"/>
      <c r="D39" s="263"/>
      <c r="E39" s="93"/>
      <c r="F39" s="467"/>
      <c r="G39" s="471"/>
      <c r="H39" s="98"/>
      <c r="I39" s="255"/>
      <c r="J39" s="31"/>
      <c r="K39" s="256"/>
      <c r="L39" s="98"/>
      <c r="M39" s="259"/>
    </row>
    <row r="40" spans="1:13" ht="14.25" customHeight="1" x14ac:dyDescent="0.25">
      <c r="A40" s="260" t="s">
        <v>176</v>
      </c>
      <c r="B40" s="261">
        <v>5</v>
      </c>
      <c r="C40" s="262" t="s">
        <v>171</v>
      </c>
      <c r="D40" s="263" t="s">
        <v>186</v>
      </c>
      <c r="E40" s="93">
        <v>2024</v>
      </c>
      <c r="F40" s="461">
        <v>0.12</v>
      </c>
      <c r="G40" s="462">
        <f>SUM(F40:F44)</f>
        <v>1</v>
      </c>
      <c r="H40" s="98"/>
      <c r="I40" s="253">
        <f>SUM(H40:H44)</f>
        <v>0</v>
      </c>
      <c r="J40" s="31">
        <v>1074547221</v>
      </c>
      <c r="K40" s="282">
        <f>+J40+J41+J42+J43+J44</f>
        <v>6823972363</v>
      </c>
      <c r="L40" s="98"/>
      <c r="M40" s="257">
        <f>+L40+L41+L42+L43+L44</f>
        <v>0</v>
      </c>
    </row>
    <row r="41" spans="1:13" ht="14.25" customHeight="1" x14ac:dyDescent="0.25">
      <c r="A41" s="260"/>
      <c r="B41" s="261"/>
      <c r="C41" s="262"/>
      <c r="D41" s="263"/>
      <c r="E41" s="93">
        <v>2025</v>
      </c>
      <c r="F41" s="463">
        <v>0.27</v>
      </c>
      <c r="G41" s="464"/>
      <c r="H41" s="98"/>
      <c r="I41" s="254"/>
      <c r="J41" s="31">
        <v>1692207570</v>
      </c>
      <c r="K41" s="283"/>
      <c r="L41" s="98"/>
      <c r="M41" s="258"/>
    </row>
    <row r="42" spans="1:13" ht="14.25" customHeight="1" x14ac:dyDescent="0.25">
      <c r="A42" s="260"/>
      <c r="B42" s="261"/>
      <c r="C42" s="262"/>
      <c r="D42" s="263"/>
      <c r="E42" s="93">
        <v>2026</v>
      </c>
      <c r="F42" s="463">
        <v>0.33</v>
      </c>
      <c r="G42" s="464"/>
      <c r="H42" s="100"/>
      <c r="I42" s="254"/>
      <c r="J42" s="31">
        <v>1906475860</v>
      </c>
      <c r="K42" s="283"/>
      <c r="L42" s="100"/>
      <c r="M42" s="258"/>
    </row>
    <row r="43" spans="1:13" ht="14.25" customHeight="1" x14ac:dyDescent="0.25">
      <c r="A43" s="260"/>
      <c r="B43" s="261"/>
      <c r="C43" s="262"/>
      <c r="D43" s="263"/>
      <c r="E43" s="93">
        <v>2027</v>
      </c>
      <c r="F43" s="463">
        <v>0.28000000000000003</v>
      </c>
      <c r="G43" s="464"/>
      <c r="H43" s="98"/>
      <c r="I43" s="254"/>
      <c r="J43" s="31">
        <v>2150741712</v>
      </c>
      <c r="K43" s="283"/>
      <c r="L43" s="98"/>
      <c r="M43" s="258"/>
    </row>
    <row r="44" spans="1:13" ht="14.25" hidden="1" customHeight="1" x14ac:dyDescent="0.25">
      <c r="A44" s="260"/>
      <c r="B44" s="261"/>
      <c r="C44" s="262"/>
      <c r="D44" s="263"/>
      <c r="E44" s="93"/>
      <c r="F44" s="461"/>
      <c r="G44" s="465"/>
      <c r="H44" s="98"/>
      <c r="I44" s="255"/>
      <c r="J44" s="31"/>
      <c r="K44" s="284"/>
      <c r="L44" s="98"/>
      <c r="M44" s="259"/>
    </row>
    <row r="45" spans="1:13" ht="14.25" customHeight="1" x14ac:dyDescent="0.25">
      <c r="A45" s="260" t="s">
        <v>177</v>
      </c>
      <c r="B45" s="261">
        <v>6</v>
      </c>
      <c r="C45" s="262" t="s">
        <v>172</v>
      </c>
      <c r="D45" s="263" t="s">
        <v>186</v>
      </c>
      <c r="E45" s="93">
        <v>2024</v>
      </c>
      <c r="F45" s="461">
        <v>0.12</v>
      </c>
      <c r="G45" s="462">
        <f>SUM(F45:F49)</f>
        <v>1</v>
      </c>
      <c r="H45" s="98"/>
      <c r="I45" s="253">
        <f>SUM(H45:H49)</f>
        <v>0</v>
      </c>
      <c r="J45" s="31">
        <v>1046157847</v>
      </c>
      <c r="K45" s="256">
        <f>+J45+J46+J47+J48+J49</f>
        <v>12524283233</v>
      </c>
      <c r="L45" s="98"/>
      <c r="M45" s="257">
        <f>+L45+L46+L47+L48+L49</f>
        <v>0</v>
      </c>
    </row>
    <row r="46" spans="1:13" ht="14.25" customHeight="1" x14ac:dyDescent="0.25">
      <c r="A46" s="260"/>
      <c r="B46" s="261"/>
      <c r="C46" s="262"/>
      <c r="D46" s="263"/>
      <c r="E46" s="93">
        <v>2025</v>
      </c>
      <c r="F46" s="463">
        <v>0.27</v>
      </c>
      <c r="G46" s="464"/>
      <c r="H46" s="98"/>
      <c r="I46" s="254"/>
      <c r="J46" s="31">
        <v>2372620928</v>
      </c>
      <c r="K46" s="256"/>
      <c r="L46" s="98"/>
      <c r="M46" s="258"/>
    </row>
    <row r="47" spans="1:13" ht="14.25" customHeight="1" x14ac:dyDescent="0.25">
      <c r="A47" s="260"/>
      <c r="B47" s="261"/>
      <c r="C47" s="262"/>
      <c r="D47" s="263"/>
      <c r="E47" s="93">
        <v>2026</v>
      </c>
      <c r="F47" s="463">
        <v>0.33</v>
      </c>
      <c r="G47" s="464"/>
      <c r="H47" s="98"/>
      <c r="I47" s="254"/>
      <c r="J47" s="31">
        <v>4265488424</v>
      </c>
      <c r="K47" s="256"/>
      <c r="L47" s="98"/>
      <c r="M47" s="258"/>
    </row>
    <row r="48" spans="1:13" ht="14.25" customHeight="1" x14ac:dyDescent="0.25">
      <c r="A48" s="260"/>
      <c r="B48" s="261"/>
      <c r="C48" s="262"/>
      <c r="D48" s="263"/>
      <c r="E48" s="93">
        <v>2027</v>
      </c>
      <c r="F48" s="463">
        <v>0.28000000000000003</v>
      </c>
      <c r="G48" s="464"/>
      <c r="H48" s="98"/>
      <c r="I48" s="254"/>
      <c r="J48" s="31">
        <v>4840016034</v>
      </c>
      <c r="K48" s="256"/>
      <c r="L48" s="98"/>
      <c r="M48" s="258"/>
    </row>
    <row r="49" spans="1:13" ht="14.25" hidden="1" customHeight="1" x14ac:dyDescent="0.25">
      <c r="A49" s="260"/>
      <c r="B49" s="261"/>
      <c r="C49" s="262"/>
      <c r="D49" s="263"/>
      <c r="E49" s="93"/>
      <c r="F49" s="461"/>
      <c r="G49" s="465"/>
      <c r="H49" s="98"/>
      <c r="I49" s="255"/>
      <c r="J49" s="31"/>
      <c r="K49" s="256"/>
      <c r="L49" s="98"/>
      <c r="M49" s="259"/>
    </row>
    <row r="50" spans="1:13" ht="14.25" customHeight="1" x14ac:dyDescent="0.25">
      <c r="A50" s="260" t="s">
        <v>179</v>
      </c>
      <c r="B50" s="261">
        <v>7</v>
      </c>
      <c r="C50" s="262" t="s">
        <v>181</v>
      </c>
      <c r="D50" s="263" t="s">
        <v>186</v>
      </c>
      <c r="E50" s="93">
        <v>2024</v>
      </c>
      <c r="F50" s="461">
        <v>0.12</v>
      </c>
      <c r="G50" s="462">
        <f>SUM(F50:F54)</f>
        <v>1</v>
      </c>
      <c r="H50" s="98"/>
      <c r="I50" s="253">
        <f>SUM(H50:H54)</f>
        <v>0</v>
      </c>
      <c r="J50" s="31">
        <v>351930150</v>
      </c>
      <c r="K50" s="256">
        <f>+J50+J51+J52+J53+J54</f>
        <v>3339281133</v>
      </c>
      <c r="L50" s="98"/>
      <c r="M50" s="257">
        <f>+L50+L51+L52+L53+L54</f>
        <v>0</v>
      </c>
    </row>
    <row r="51" spans="1:13" ht="14.25" customHeight="1" x14ac:dyDescent="0.25">
      <c r="A51" s="260"/>
      <c r="B51" s="261"/>
      <c r="C51" s="262"/>
      <c r="D51" s="263"/>
      <c r="E51" s="93">
        <v>2025</v>
      </c>
      <c r="F51" s="463">
        <v>0.27</v>
      </c>
      <c r="G51" s="464"/>
      <c r="H51" s="98"/>
      <c r="I51" s="254"/>
      <c r="J51" s="31">
        <v>803643520</v>
      </c>
      <c r="K51" s="256"/>
      <c r="L51" s="98"/>
      <c r="M51" s="258"/>
    </row>
    <row r="52" spans="1:13" ht="14.25" customHeight="1" x14ac:dyDescent="0.25">
      <c r="A52" s="260"/>
      <c r="B52" s="261"/>
      <c r="C52" s="262"/>
      <c r="D52" s="263"/>
      <c r="E52" s="93">
        <v>2026</v>
      </c>
      <c r="F52" s="463">
        <v>0.33</v>
      </c>
      <c r="G52" s="464"/>
      <c r="H52" s="98"/>
      <c r="I52" s="254"/>
      <c r="J52" s="31">
        <v>1031003847</v>
      </c>
      <c r="K52" s="256"/>
      <c r="L52" s="98"/>
      <c r="M52" s="258"/>
    </row>
    <row r="53" spans="1:13" ht="14.25" customHeight="1" x14ac:dyDescent="0.25">
      <c r="A53" s="260"/>
      <c r="B53" s="261"/>
      <c r="C53" s="262"/>
      <c r="D53" s="263"/>
      <c r="E53" s="93">
        <v>2027</v>
      </c>
      <c r="F53" s="463">
        <v>0.28000000000000003</v>
      </c>
      <c r="G53" s="464"/>
      <c r="H53" s="98"/>
      <c r="I53" s="254"/>
      <c r="J53" s="31">
        <v>1152703616</v>
      </c>
      <c r="K53" s="256"/>
      <c r="L53" s="98"/>
      <c r="M53" s="258"/>
    </row>
    <row r="54" spans="1:13" ht="14.25" hidden="1" customHeight="1" x14ac:dyDescent="0.25">
      <c r="A54" s="260"/>
      <c r="B54" s="261"/>
      <c r="C54" s="262"/>
      <c r="D54" s="263"/>
      <c r="E54" s="93"/>
      <c r="F54" s="461"/>
      <c r="G54" s="465"/>
      <c r="H54" s="98"/>
      <c r="I54" s="255"/>
      <c r="J54" s="31"/>
      <c r="K54" s="256"/>
      <c r="L54" s="98"/>
      <c r="M54" s="259"/>
    </row>
    <row r="55" spans="1:13" ht="14.25" customHeight="1" x14ac:dyDescent="0.25">
      <c r="A55" s="260" t="s">
        <v>180</v>
      </c>
      <c r="B55" s="261">
        <v>8</v>
      </c>
      <c r="C55" s="262" t="s">
        <v>182</v>
      </c>
      <c r="D55" s="263" t="s">
        <v>186</v>
      </c>
      <c r="E55" s="93">
        <v>2024</v>
      </c>
      <c r="F55" s="461">
        <v>0.12</v>
      </c>
      <c r="G55" s="462">
        <f>SUM(F55:F59)</f>
        <v>1</v>
      </c>
      <c r="H55" s="98"/>
      <c r="I55" s="253">
        <f>SUM(H55:H59)</f>
        <v>0</v>
      </c>
      <c r="J55" s="31">
        <v>69271113</v>
      </c>
      <c r="K55" s="256">
        <f>+J55+J56+J57+J58+J59</f>
        <v>14219039251</v>
      </c>
      <c r="L55" s="98"/>
      <c r="M55" s="257">
        <f>+L55+L56+L57+L58+L59</f>
        <v>0</v>
      </c>
    </row>
    <row r="56" spans="1:13" ht="14.25" customHeight="1" x14ac:dyDescent="0.25">
      <c r="A56" s="260"/>
      <c r="B56" s="261"/>
      <c r="C56" s="262"/>
      <c r="D56" s="263"/>
      <c r="E56" s="93">
        <v>2025</v>
      </c>
      <c r="F56" s="463">
        <v>0.27</v>
      </c>
      <c r="G56" s="464"/>
      <c r="H56" s="98"/>
      <c r="I56" s="254"/>
      <c r="J56" s="31">
        <v>4020848620</v>
      </c>
      <c r="K56" s="256"/>
      <c r="L56" s="98"/>
      <c r="M56" s="258"/>
    </row>
    <row r="57" spans="1:13" ht="14.25" customHeight="1" x14ac:dyDescent="0.25">
      <c r="A57" s="260"/>
      <c r="B57" s="261"/>
      <c r="C57" s="262"/>
      <c r="D57" s="263"/>
      <c r="E57" s="93">
        <v>2026</v>
      </c>
      <c r="F57" s="463">
        <v>0.33</v>
      </c>
      <c r="G57" s="464"/>
      <c r="H57" s="98"/>
      <c r="I57" s="254"/>
      <c r="J57" s="31">
        <v>4901373997</v>
      </c>
      <c r="K57" s="256"/>
      <c r="L57" s="98"/>
      <c r="M57" s="258"/>
    </row>
    <row r="58" spans="1:13" ht="14.25" customHeight="1" x14ac:dyDescent="0.25">
      <c r="A58" s="260"/>
      <c r="B58" s="261"/>
      <c r="C58" s="262"/>
      <c r="D58" s="263"/>
      <c r="E58" s="93">
        <v>2027</v>
      </c>
      <c r="F58" s="463">
        <v>0.28000000000000003</v>
      </c>
      <c r="G58" s="464"/>
      <c r="H58" s="98"/>
      <c r="I58" s="254"/>
      <c r="J58" s="31">
        <v>5227545521</v>
      </c>
      <c r="K58" s="256"/>
      <c r="L58" s="98"/>
      <c r="M58" s="258"/>
    </row>
    <row r="59" spans="1:13" ht="14.25" hidden="1" customHeight="1" x14ac:dyDescent="0.25">
      <c r="A59" s="260"/>
      <c r="B59" s="261"/>
      <c r="C59" s="262"/>
      <c r="D59" s="263"/>
      <c r="E59" s="93"/>
      <c r="F59" s="461"/>
      <c r="G59" s="465"/>
      <c r="H59" s="98"/>
      <c r="I59" s="255"/>
      <c r="J59" s="31"/>
      <c r="K59" s="256"/>
      <c r="L59" s="98"/>
      <c r="M59" s="259"/>
    </row>
    <row r="60" spans="1:13" ht="14.25" customHeight="1" x14ac:dyDescent="0.25">
      <c r="A60" s="260" t="s">
        <v>187</v>
      </c>
      <c r="B60" s="261">
        <v>9</v>
      </c>
      <c r="C60" s="262" t="s">
        <v>371</v>
      </c>
      <c r="D60" s="263" t="s">
        <v>186</v>
      </c>
      <c r="E60" s="93">
        <v>2024</v>
      </c>
      <c r="F60" s="461">
        <v>0.12</v>
      </c>
      <c r="G60" s="462">
        <f>SUM(F60:F64)</f>
        <v>1</v>
      </c>
      <c r="H60" s="98"/>
      <c r="I60" s="253">
        <f>SUM(H60:H64)</f>
        <v>0</v>
      </c>
      <c r="J60" s="31">
        <v>283008915</v>
      </c>
      <c r="K60" s="256">
        <f>+J60+J61+J62+J63+J64</f>
        <v>1701404774</v>
      </c>
      <c r="L60" s="98"/>
      <c r="M60" s="257">
        <f>+L60+L61+L62+L63+L64</f>
        <v>0</v>
      </c>
    </row>
    <row r="61" spans="1:13" ht="14.25" customHeight="1" x14ac:dyDescent="0.25">
      <c r="A61" s="260"/>
      <c r="B61" s="261"/>
      <c r="C61" s="262"/>
      <c r="D61" s="263"/>
      <c r="E61" s="93">
        <v>2025</v>
      </c>
      <c r="F61" s="463">
        <v>0.27</v>
      </c>
      <c r="G61" s="464"/>
      <c r="H61" s="98"/>
      <c r="I61" s="254"/>
      <c r="J61" s="31">
        <v>456180831</v>
      </c>
      <c r="K61" s="256"/>
      <c r="L61" s="98"/>
      <c r="M61" s="258"/>
    </row>
    <row r="62" spans="1:13" ht="14.25" customHeight="1" x14ac:dyDescent="0.25">
      <c r="A62" s="260"/>
      <c r="B62" s="261"/>
      <c r="C62" s="262"/>
      <c r="D62" s="263"/>
      <c r="E62" s="93">
        <v>2026</v>
      </c>
      <c r="F62" s="463">
        <v>0.33</v>
      </c>
      <c r="G62" s="464"/>
      <c r="H62" s="99"/>
      <c r="I62" s="254"/>
      <c r="J62" s="31">
        <v>472771012</v>
      </c>
      <c r="K62" s="256"/>
      <c r="L62" s="99"/>
      <c r="M62" s="258"/>
    </row>
    <row r="63" spans="1:13" ht="14.25" customHeight="1" x14ac:dyDescent="0.25">
      <c r="A63" s="260"/>
      <c r="B63" s="261"/>
      <c r="C63" s="262"/>
      <c r="D63" s="263"/>
      <c r="E63" s="93">
        <v>2027</v>
      </c>
      <c r="F63" s="463">
        <v>0.28000000000000003</v>
      </c>
      <c r="G63" s="464"/>
      <c r="H63" s="98"/>
      <c r="I63" s="254"/>
      <c r="J63" s="31">
        <v>489444016</v>
      </c>
      <c r="K63" s="256"/>
      <c r="L63" s="98"/>
      <c r="M63" s="258"/>
    </row>
    <row r="64" spans="1:13" ht="14.25" hidden="1" customHeight="1" x14ac:dyDescent="0.25">
      <c r="A64" s="260"/>
      <c r="B64" s="261"/>
      <c r="C64" s="262"/>
      <c r="D64" s="263"/>
      <c r="E64" s="93"/>
      <c r="F64" s="463"/>
      <c r="G64" s="465"/>
      <c r="H64" s="98"/>
      <c r="I64" s="255"/>
      <c r="J64" s="31"/>
      <c r="K64" s="256"/>
      <c r="L64" s="98"/>
      <c r="M64" s="259"/>
    </row>
    <row r="65" spans="1:13" ht="14.25" customHeight="1" x14ac:dyDescent="0.25">
      <c r="A65" s="260" t="s">
        <v>187</v>
      </c>
      <c r="B65" s="261">
        <v>10</v>
      </c>
      <c r="C65" s="262" t="s">
        <v>372</v>
      </c>
      <c r="D65" s="263" t="s">
        <v>186</v>
      </c>
      <c r="E65" s="93">
        <v>2024</v>
      </c>
      <c r="F65" s="461">
        <v>0</v>
      </c>
      <c r="G65" s="462">
        <f>SUM(F65:F69)</f>
        <v>1</v>
      </c>
      <c r="H65" s="98"/>
      <c r="I65" s="253">
        <f>SUM(H65:H69)</f>
        <v>0</v>
      </c>
      <c r="J65" s="31">
        <v>0</v>
      </c>
      <c r="K65" s="256">
        <f>+J65+J66+J67+J68+J69</f>
        <v>3133369478</v>
      </c>
      <c r="L65" s="98"/>
      <c r="M65" s="257">
        <f>+L65+L66+L67+L68+L69</f>
        <v>0</v>
      </c>
    </row>
    <row r="66" spans="1:13" ht="14.25" customHeight="1" x14ac:dyDescent="0.25">
      <c r="A66" s="260"/>
      <c r="B66" s="261"/>
      <c r="C66" s="262"/>
      <c r="D66" s="263"/>
      <c r="E66" s="93">
        <v>2025</v>
      </c>
      <c r="F66" s="463">
        <v>0.39</v>
      </c>
      <c r="G66" s="464"/>
      <c r="H66" s="98"/>
      <c r="I66" s="254"/>
      <c r="J66" s="31">
        <v>1301676702</v>
      </c>
      <c r="K66" s="256"/>
      <c r="L66" s="98"/>
      <c r="M66" s="258"/>
    </row>
    <row r="67" spans="1:13" ht="14.25" customHeight="1" x14ac:dyDescent="0.25">
      <c r="A67" s="260"/>
      <c r="B67" s="261"/>
      <c r="C67" s="262"/>
      <c r="D67" s="263"/>
      <c r="E67" s="93">
        <v>2026</v>
      </c>
      <c r="F67" s="463">
        <v>0.33</v>
      </c>
      <c r="G67" s="464"/>
      <c r="H67" s="99"/>
      <c r="I67" s="254"/>
      <c r="J67" s="31">
        <v>878003309</v>
      </c>
      <c r="K67" s="256"/>
      <c r="L67" s="99"/>
      <c r="M67" s="258"/>
    </row>
    <row r="68" spans="1:13" ht="14.25" customHeight="1" x14ac:dyDescent="0.25">
      <c r="A68" s="260"/>
      <c r="B68" s="261"/>
      <c r="C68" s="262"/>
      <c r="D68" s="263"/>
      <c r="E68" s="93">
        <v>2027</v>
      </c>
      <c r="F68" s="463">
        <v>0.28000000000000003</v>
      </c>
      <c r="G68" s="464"/>
      <c r="H68" s="98"/>
      <c r="I68" s="254"/>
      <c r="J68" s="31">
        <v>953689467</v>
      </c>
      <c r="K68" s="256"/>
      <c r="L68" s="98"/>
      <c r="M68" s="258"/>
    </row>
    <row r="69" spans="1:13" ht="14.25" hidden="1" customHeight="1" x14ac:dyDescent="0.25">
      <c r="A69" s="260"/>
      <c r="B69" s="261"/>
      <c r="C69" s="262"/>
      <c r="D69" s="263"/>
      <c r="E69" s="93"/>
      <c r="F69" s="463"/>
      <c r="G69" s="465"/>
      <c r="H69" s="98"/>
      <c r="I69" s="255"/>
      <c r="J69" s="31"/>
      <c r="K69" s="256"/>
      <c r="L69" s="98"/>
      <c r="M69" s="259"/>
    </row>
    <row r="70" spans="1:13" ht="14.25" customHeight="1" x14ac:dyDescent="0.25">
      <c r="A70" s="260" t="s">
        <v>187</v>
      </c>
      <c r="B70" s="261">
        <v>11</v>
      </c>
      <c r="C70" s="262" t="s">
        <v>190</v>
      </c>
      <c r="D70" s="263" t="s">
        <v>185</v>
      </c>
      <c r="E70" s="93">
        <v>2024</v>
      </c>
      <c r="F70" s="467">
        <v>0.12</v>
      </c>
      <c r="G70" s="468">
        <f>SUM(F70:F74)</f>
        <v>1</v>
      </c>
      <c r="H70" s="98"/>
      <c r="I70" s="253">
        <f>SUM(H70:H74)</f>
        <v>0</v>
      </c>
      <c r="J70" s="31">
        <v>2046942800</v>
      </c>
      <c r="K70" s="256">
        <f>+J70+J71+J72+J73+J74</f>
        <v>13200251078</v>
      </c>
      <c r="L70" s="98"/>
      <c r="M70" s="257">
        <f>+L70+L71+L72+L73+L74</f>
        <v>0</v>
      </c>
    </row>
    <row r="71" spans="1:13" ht="14.25" customHeight="1" x14ac:dyDescent="0.25">
      <c r="A71" s="260"/>
      <c r="B71" s="261"/>
      <c r="C71" s="262"/>
      <c r="D71" s="263"/>
      <c r="E71" s="93">
        <v>2025</v>
      </c>
      <c r="F71" s="469">
        <v>0.27</v>
      </c>
      <c r="G71" s="470"/>
      <c r="H71" s="98"/>
      <c r="I71" s="254"/>
      <c r="J71" s="31">
        <v>4891063537</v>
      </c>
      <c r="K71" s="256"/>
      <c r="L71" s="98"/>
      <c r="M71" s="258"/>
    </row>
    <row r="72" spans="1:13" ht="14.25" customHeight="1" x14ac:dyDescent="0.25">
      <c r="A72" s="260"/>
      <c r="B72" s="261"/>
      <c r="C72" s="262"/>
      <c r="D72" s="263"/>
      <c r="E72" s="93">
        <v>2026</v>
      </c>
      <c r="F72" s="469">
        <v>0.33</v>
      </c>
      <c r="G72" s="470"/>
      <c r="H72" s="99"/>
      <c r="I72" s="254"/>
      <c r="J72" s="31">
        <v>3138231471</v>
      </c>
      <c r="K72" s="256"/>
      <c r="L72" s="99"/>
      <c r="M72" s="258"/>
    </row>
    <row r="73" spans="1:13" ht="14.25" customHeight="1" x14ac:dyDescent="0.25">
      <c r="A73" s="260"/>
      <c r="B73" s="261"/>
      <c r="C73" s="262"/>
      <c r="D73" s="263"/>
      <c r="E73" s="93">
        <v>2027</v>
      </c>
      <c r="F73" s="469">
        <v>0.28000000000000003</v>
      </c>
      <c r="G73" s="470"/>
      <c r="H73" s="98"/>
      <c r="I73" s="254"/>
      <c r="J73" s="31">
        <v>3124013270</v>
      </c>
      <c r="K73" s="256"/>
      <c r="L73" s="98"/>
      <c r="M73" s="258"/>
    </row>
    <row r="74" spans="1:13" ht="14.25" hidden="1" customHeight="1" x14ac:dyDescent="0.25">
      <c r="A74" s="260"/>
      <c r="B74" s="261"/>
      <c r="C74" s="262"/>
      <c r="D74" s="263"/>
      <c r="E74" s="93"/>
      <c r="F74" s="469"/>
      <c r="G74" s="471"/>
      <c r="H74" s="98"/>
      <c r="I74" s="255"/>
      <c r="J74" s="31"/>
      <c r="K74" s="256"/>
      <c r="L74" s="98"/>
      <c r="M74" s="259"/>
    </row>
    <row r="75" spans="1:13" ht="51.75" customHeight="1" x14ac:dyDescent="0.25">
      <c r="A75" s="27" t="s">
        <v>152</v>
      </c>
      <c r="B75" s="27"/>
      <c r="D75" s="27"/>
      <c r="E75" s="28"/>
      <c r="F75" s="466"/>
      <c r="G75" s="466"/>
      <c r="H75" s="29"/>
      <c r="I75" s="76"/>
      <c r="J75" s="54" t="s">
        <v>191</v>
      </c>
      <c r="K75" s="30">
        <f>SUM(K20:K74)</f>
        <v>74131916217</v>
      </c>
      <c r="L75" s="54" t="s">
        <v>36</v>
      </c>
      <c r="M75" s="30">
        <f>SUM(M20:M74)</f>
        <v>0</v>
      </c>
    </row>
    <row r="76" spans="1:13" s="94" customFormat="1" ht="27" customHeight="1" x14ac:dyDescent="0.25">
      <c r="I76" s="77"/>
    </row>
    <row r="77" spans="1:13" x14ac:dyDescent="0.25">
      <c r="E77" s="95"/>
      <c r="F77" s="95"/>
      <c r="J77" s="95"/>
    </row>
    <row r="78" spans="1:13" ht="31.5" x14ac:dyDescent="0.25">
      <c r="E78" s="95"/>
      <c r="F78" s="95"/>
      <c r="G78" s="95"/>
      <c r="H78" s="95"/>
      <c r="I78" s="78"/>
      <c r="J78" s="54" t="s">
        <v>37</v>
      </c>
      <c r="K78" s="54" t="s">
        <v>38</v>
      </c>
      <c r="L78" s="54" t="s">
        <v>39</v>
      </c>
    </row>
    <row r="79" spans="1:13" x14ac:dyDescent="0.25">
      <c r="E79" s="95"/>
      <c r="F79" s="95"/>
      <c r="J79" s="93">
        <v>2024</v>
      </c>
      <c r="K79" s="120">
        <f>+SUMIF($E$20:$E$74,J79,$J$20:$J$74)</f>
        <v>6030310886</v>
      </c>
      <c r="L79" s="120">
        <f>+SUMIF($E$20:$E$74,J79,$L$20:$L$74)</f>
        <v>0</v>
      </c>
    </row>
    <row r="80" spans="1:13" x14ac:dyDescent="0.25">
      <c r="J80" s="93">
        <v>2025</v>
      </c>
      <c r="K80" s="120">
        <f>+SUMIF($E$20:$E$74,J80,$J$20:$J$74)</f>
        <v>20521068364</v>
      </c>
      <c r="L80" s="120">
        <f>+SUMIF($E$20:$E$74,J80,$L$20:$L$74)</f>
        <v>0</v>
      </c>
    </row>
    <row r="81" spans="6:13" x14ac:dyDescent="0.25">
      <c r="J81" s="93">
        <v>2026</v>
      </c>
      <c r="K81" s="120">
        <f>+SUMIF($E$20:$E$74,J81,$J$20:$J$74)</f>
        <v>22284927012</v>
      </c>
      <c r="L81" s="120">
        <f>+SUMIF($E$20:$E$74,J81,$L$20:$L$74)</f>
        <v>0</v>
      </c>
      <c r="M81" s="102"/>
    </row>
    <row r="82" spans="6:13" x14ac:dyDescent="0.25">
      <c r="J82" s="93">
        <v>2027</v>
      </c>
      <c r="K82" s="120">
        <f>+SUMIF($E$20:$E$74,J82,$J$20:$J$74)</f>
        <v>25295609955</v>
      </c>
      <c r="L82" s="120">
        <f>+SUMIF($E$20:$E$74,J82,$L$20:$L$74)</f>
        <v>0</v>
      </c>
      <c r="M82" s="102"/>
    </row>
    <row r="83" spans="6:13" hidden="1" x14ac:dyDescent="0.25">
      <c r="J83" s="93"/>
      <c r="K83" s="101">
        <f>+SUMIF($E$20:$E$49,J83,$J$20:$J$49)</f>
        <v>0</v>
      </c>
      <c r="L83" s="101">
        <f>+SUMIF($E$20:$E$49,J83,$L$20:$L$49)</f>
        <v>0</v>
      </c>
      <c r="M83" s="103"/>
    </row>
    <row r="84" spans="6:13" ht="31.5" x14ac:dyDescent="0.25">
      <c r="J84" s="54" t="s">
        <v>189</v>
      </c>
      <c r="K84" s="30">
        <f>SUM(K79:K83)</f>
        <v>74131916217</v>
      </c>
      <c r="L84" s="30">
        <f>SUM(L79:L83)</f>
        <v>0</v>
      </c>
    </row>
    <row r="85" spans="6:13" x14ac:dyDescent="0.25">
      <c r="F85" s="104"/>
      <c r="K85" s="105"/>
      <c r="L85" s="105"/>
    </row>
    <row r="86" spans="6:13" x14ac:dyDescent="0.25">
      <c r="J86" s="106"/>
      <c r="K86" s="105"/>
      <c r="L86" s="105"/>
    </row>
    <row r="87" spans="6:13" x14ac:dyDescent="0.25">
      <c r="J87" s="106"/>
      <c r="K87" s="105"/>
      <c r="L87" s="105"/>
    </row>
    <row r="88" spans="6:13" x14ac:dyDescent="0.25">
      <c r="J88" s="106"/>
      <c r="K88" s="105"/>
      <c r="L88" s="105"/>
    </row>
    <row r="89" spans="6:13" x14ac:dyDescent="0.25">
      <c r="J89" s="106"/>
      <c r="K89" s="105"/>
      <c r="L89" s="105"/>
    </row>
    <row r="90" spans="6:13" x14ac:dyDescent="0.25">
      <c r="J90" s="106"/>
      <c r="K90" s="105"/>
      <c r="L90" s="105"/>
    </row>
    <row r="91" spans="6:13" x14ac:dyDescent="0.25">
      <c r="J91" s="106"/>
      <c r="K91" s="105"/>
      <c r="L91" s="105"/>
    </row>
    <row r="92" spans="6:13" x14ac:dyDescent="0.25">
      <c r="K92" s="105"/>
      <c r="L92" s="105"/>
    </row>
  </sheetData>
  <mergeCells count="114">
    <mergeCell ref="M30:M34"/>
    <mergeCell ref="A25:A29"/>
    <mergeCell ref="B25:B29"/>
    <mergeCell ref="D25:D29"/>
    <mergeCell ref="G25:G29"/>
    <mergeCell ref="A8:B8"/>
    <mergeCell ref="C8:F8"/>
    <mergeCell ref="A9:B9"/>
    <mergeCell ref="C9:F9"/>
    <mergeCell ref="K20:K24"/>
    <mergeCell ref="C30:C34"/>
    <mergeCell ref="C25:C29"/>
    <mergeCell ref="C20:C24"/>
    <mergeCell ref="D20:D24"/>
    <mergeCell ref="G20:G24"/>
    <mergeCell ref="I20:I24"/>
    <mergeCell ref="I25:I29"/>
    <mergeCell ref="A13:B14"/>
    <mergeCell ref="M45:M49"/>
    <mergeCell ref="A45:A49"/>
    <mergeCell ref="B45:B49"/>
    <mergeCell ref="C45:C49"/>
    <mergeCell ref="D45:D49"/>
    <mergeCell ref="G45:G49"/>
    <mergeCell ref="I45:I49"/>
    <mergeCell ref="M20:M24"/>
    <mergeCell ref="A35:A39"/>
    <mergeCell ref="B35:B39"/>
    <mergeCell ref="C35:C39"/>
    <mergeCell ref="D35:D39"/>
    <mergeCell ref="G35:G39"/>
    <mergeCell ref="K35:K39"/>
    <mergeCell ref="M35:M39"/>
    <mergeCell ref="A20:A24"/>
    <mergeCell ref="B20:B24"/>
    <mergeCell ref="I40:I44"/>
    <mergeCell ref="K25:K29"/>
    <mergeCell ref="M25:M29"/>
    <mergeCell ref="A30:A34"/>
    <mergeCell ref="B30:B34"/>
    <mergeCell ref="D30:D34"/>
    <mergeCell ref="G30:G34"/>
    <mergeCell ref="B2:E2"/>
    <mergeCell ref="F1:F3"/>
    <mergeCell ref="A10:B10"/>
    <mergeCell ref="C10:F10"/>
    <mergeCell ref="A12:B12"/>
    <mergeCell ref="C12:F12"/>
    <mergeCell ref="A11:B11"/>
    <mergeCell ref="C11:F11"/>
    <mergeCell ref="K45:K49"/>
    <mergeCell ref="C7:F7"/>
    <mergeCell ref="C6:F6"/>
    <mergeCell ref="D13:E13"/>
    <mergeCell ref="D14:E14"/>
    <mergeCell ref="F13:F14"/>
    <mergeCell ref="A7:B7"/>
    <mergeCell ref="I30:I34"/>
    <mergeCell ref="K30:K34"/>
    <mergeCell ref="A1:A3"/>
    <mergeCell ref="B3:C3"/>
    <mergeCell ref="D3:E3"/>
    <mergeCell ref="K40:K44"/>
    <mergeCell ref="A5:B5"/>
    <mergeCell ref="C5:F5"/>
    <mergeCell ref="A6:B6"/>
    <mergeCell ref="I35:I39"/>
    <mergeCell ref="B1:E1"/>
    <mergeCell ref="I50:I54"/>
    <mergeCell ref="K50:K54"/>
    <mergeCell ref="M50:M54"/>
    <mergeCell ref="A55:A59"/>
    <mergeCell ref="B55:B59"/>
    <mergeCell ref="C55:C59"/>
    <mergeCell ref="D55:D59"/>
    <mergeCell ref="G55:G59"/>
    <mergeCell ref="I55:I59"/>
    <mergeCell ref="K55:K59"/>
    <mergeCell ref="M55:M59"/>
    <mergeCell ref="A50:A54"/>
    <mergeCell ref="B50:B54"/>
    <mergeCell ref="C50:C54"/>
    <mergeCell ref="D50:D54"/>
    <mergeCell ref="G50:G54"/>
    <mergeCell ref="M40:M44"/>
    <mergeCell ref="A40:A44"/>
    <mergeCell ref="B40:B44"/>
    <mergeCell ref="D40:D44"/>
    <mergeCell ref="G40:G44"/>
    <mergeCell ref="C40:C44"/>
    <mergeCell ref="I70:I74"/>
    <mergeCell ref="K70:K74"/>
    <mergeCell ref="M70:M74"/>
    <mergeCell ref="A70:A74"/>
    <mergeCell ref="B70:B74"/>
    <mergeCell ref="C70:C74"/>
    <mergeCell ref="D70:D74"/>
    <mergeCell ref="G70:G74"/>
    <mergeCell ref="I60:I64"/>
    <mergeCell ref="K60:K64"/>
    <mergeCell ref="M60:M64"/>
    <mergeCell ref="A65:A69"/>
    <mergeCell ref="B65:B69"/>
    <mergeCell ref="C65:C69"/>
    <mergeCell ref="D65:D69"/>
    <mergeCell ref="G65:G69"/>
    <mergeCell ref="I65:I69"/>
    <mergeCell ref="K65:K69"/>
    <mergeCell ref="M65:M69"/>
    <mergeCell ref="A60:A64"/>
    <mergeCell ref="B60:B64"/>
    <mergeCell ref="C60:C64"/>
    <mergeCell ref="D60:D64"/>
    <mergeCell ref="G60:G64"/>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100-000000000000}"/>
    <dataValidation allowBlank="1" showInputMessage="1" showErrorMessage="1" prompt="No.  META: Corresponde número de la meta establecida en la ficha EBI." sqref="B19" xr:uid="{00000000-0002-0000-0100-000001000000}"/>
    <dataValidation allowBlank="1" showInputMessage="1" showErrorMessage="1" prompt="DESCRIPCIÓN DE LA META: Transcriba, literalmente, la meta según como se encuentra en Ficha EBI. " sqref="C19" xr:uid="{00000000-0002-0000-0100-000002000000}"/>
    <dataValidation allowBlank="1" showInputMessage="1" showErrorMessage="1" prompt="TIPO DE META: Este debe corresponder a lo programado en el plan de acción de cuatrenio y de vigencia. " sqref="D19" xr:uid="{00000000-0002-0000-0100-000003000000}"/>
    <dataValidation allowBlank="1" showInputMessage="1" showErrorMessage="1" prompt="VIGENCIA: años que comprenden el plan de desarrollo actual. " sqref="E19" xr:uid="{00000000-0002-0000-01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100-000005000000}"/>
    <dataValidation allowBlank="1" showInputMessage="1" showErrorMessage="1" prompt="Sumatoria por meta de las magnitudes de las vigencias, debe coincidir con la meta establecida en ficha EBI." sqref="G19" xr:uid="{00000000-0002-0000-0100-000006000000}"/>
    <dataValidation allowBlank="1" showInputMessage="1" showErrorMessage="1" prompt="Es el ajustado según las modificaciones presupuestales que hayan tenido lugar durante el tiempo de reporte. Todo ajuste presupuestal debe estar avalado por la OAP. " sqref="J19" xr:uid="{00000000-0002-0000-0100-000007000000}"/>
    <dataValidation allowBlank="1" showInputMessage="1" showErrorMessage="1" prompt="Sumatoria por meta de los recursos de las vigencias, esta debe coincidir con la ficha EBI. " sqref="K19" xr:uid="{00000000-0002-0000-01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100-000009000000}"/>
    <dataValidation allowBlank="1" showInputMessage="1" showErrorMessage="1" prompt="MAGNITUD TOTAL EJECUTADA AL CORTE DEL INFORME: Sumatoria de las vigencias con las magnitudes ejecutadas al periodo del reporte." sqref="I19" xr:uid="{00000000-0002-0000-0100-00000A000000}"/>
    <dataValidation allowBlank="1" showInputMessage="1" showErrorMessage="1" prompt="PRESUPUESTO EJECUTADO AL CORTE DEL INFORME: Ingrese el presupuesto ejecutado al periodo del reporte. Debe coincidir con herramienta financiera." sqref="L19" xr:uid="{00000000-0002-0000-0100-00000B000000}"/>
    <dataValidation allowBlank="1" showInputMessage="1" showErrorMessage="1" prompt="PRESUPUESTO TOTAL EJECUTADO AL CORTE DEL INFORME: Sumatoria de las vigencias con los presupuestos ejecutados al periodo del reporte." sqref="M19" xr:uid="{00000000-0002-0000-0100-00000C000000}"/>
  </dataValidations>
  <pageMargins left="0.70866141732283472" right="0.70866141732283472" top="0.74803149606299213" bottom="0.74803149606299213" header="0.31496062992125984" footer="0.31496062992125984"/>
  <pageSetup orientation="landscape" r:id="rId1"/>
  <ignoredErrors>
    <ignoredError sqref="G20" formulaRange="1"/>
  </ignoredErrors>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100-00000D000000}">
          <x14:formula1>
            <xm:f>'C:\Users\ogarzona\Documents\OSCAR 2017\INFORMES\[1096 Formato SPI 2017 Def Marzo 2017 OG.xlsx]Listas desplegables'!#REF!</xm:f>
          </x14:formula1>
          <xm:sqref>J13 G6:K7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57"/>
  <sheetViews>
    <sheetView topLeftCell="A31" zoomScale="118" zoomScaleNormal="118" zoomScaleSheetLayoutView="85" workbookViewId="0">
      <selection activeCell="E33" sqref="E33"/>
    </sheetView>
  </sheetViews>
  <sheetFormatPr baseColWidth="10" defaultColWidth="11.42578125" defaultRowHeight="14.25" x14ac:dyDescent="0.2"/>
  <cols>
    <col min="1" max="1" width="15.28515625" style="18" customWidth="1"/>
    <col min="2" max="2" width="52.28515625" style="19" customWidth="1"/>
    <col min="3" max="3" width="26.7109375" style="19" customWidth="1"/>
    <col min="4" max="4" width="27.28515625" style="19" customWidth="1"/>
    <col min="5" max="5" width="11.28515625" style="19" customWidth="1"/>
    <col min="6" max="6" width="24.28515625" style="15" customWidth="1"/>
    <col min="7" max="7" width="12.5703125" style="15" bestFit="1" customWidth="1"/>
    <col min="8" max="8" width="15.71093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71.42578125" style="15" customWidth="1"/>
    <col min="15" max="15" width="50.7109375" style="15" customWidth="1"/>
    <col min="16" max="16" width="46" style="15" customWidth="1"/>
    <col min="17" max="17" width="50.710937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73" customFormat="1" ht="36" customHeight="1" x14ac:dyDescent="0.25">
      <c r="A1" s="277"/>
      <c r="B1" s="264" t="s">
        <v>12</v>
      </c>
      <c r="C1" s="264"/>
      <c r="D1" s="264"/>
      <c r="E1" s="264"/>
      <c r="F1" s="265"/>
      <c r="I1" s="72"/>
      <c r="J1" s="72"/>
      <c r="K1" s="72"/>
    </row>
    <row r="2" spans="1:50" s="73" customFormat="1" ht="36" customHeight="1" x14ac:dyDescent="0.25">
      <c r="A2" s="278"/>
      <c r="B2" s="264" t="s">
        <v>1</v>
      </c>
      <c r="C2" s="264"/>
      <c r="D2" s="264"/>
      <c r="E2" s="264"/>
      <c r="F2" s="266"/>
      <c r="I2" s="72"/>
      <c r="J2" s="72"/>
      <c r="K2" s="72"/>
    </row>
    <row r="3" spans="1:50" s="73" customFormat="1" ht="36" customHeight="1" x14ac:dyDescent="0.25">
      <c r="A3" s="279"/>
      <c r="B3" s="264" t="s">
        <v>2</v>
      </c>
      <c r="C3" s="264"/>
      <c r="D3" s="280" t="s">
        <v>149</v>
      </c>
      <c r="E3" s="281"/>
      <c r="F3" s="267"/>
      <c r="I3" s="72"/>
      <c r="J3" s="72"/>
      <c r="K3" s="72"/>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73" customFormat="1" ht="17.25" customHeight="1" x14ac:dyDescent="0.25">
      <c r="A8" s="271" t="s">
        <v>13</v>
      </c>
      <c r="B8" s="272"/>
      <c r="C8" s="285" t="s">
        <v>183</v>
      </c>
      <c r="D8" s="286"/>
      <c r="E8" s="286"/>
      <c r="F8" s="287"/>
      <c r="G8" s="47"/>
      <c r="H8" s="47"/>
      <c r="I8" s="74"/>
      <c r="J8" s="74"/>
      <c r="K8" s="74"/>
      <c r="L8" s="47"/>
      <c r="M8" s="47"/>
    </row>
    <row r="9" spans="1:50" s="73" customFormat="1" ht="18" customHeight="1" x14ac:dyDescent="0.25">
      <c r="A9" s="271" t="s">
        <v>148</v>
      </c>
      <c r="B9" s="272"/>
      <c r="C9" s="270" t="s">
        <v>194</v>
      </c>
      <c r="D9" s="270"/>
      <c r="E9" s="270"/>
      <c r="F9" s="270"/>
      <c r="G9" s="47"/>
      <c r="H9" s="47"/>
      <c r="I9" s="74"/>
      <c r="J9" s="74"/>
      <c r="K9" s="74"/>
      <c r="L9" s="47"/>
      <c r="M9" s="47"/>
    </row>
    <row r="10" spans="1:50" s="73" customFormat="1" ht="30.6" customHeight="1" x14ac:dyDescent="0.25">
      <c r="A10" s="268" t="s">
        <v>14</v>
      </c>
      <c r="B10" s="269"/>
      <c r="C10" s="273" t="s">
        <v>209</v>
      </c>
      <c r="D10" s="274"/>
      <c r="E10" s="274"/>
      <c r="F10" s="275"/>
      <c r="G10" s="47"/>
      <c r="H10" s="47"/>
      <c r="I10" s="74"/>
      <c r="J10" s="74"/>
      <c r="K10" s="74"/>
      <c r="L10" s="47"/>
      <c r="M10" s="47"/>
    </row>
    <row r="11" spans="1:50" s="73" customFormat="1" ht="91.9" customHeight="1" x14ac:dyDescent="0.25">
      <c r="A11" s="268" t="s">
        <v>150</v>
      </c>
      <c r="B11" s="269"/>
      <c r="C11" s="270" t="s">
        <v>193</v>
      </c>
      <c r="D11" s="270"/>
      <c r="E11" s="270"/>
      <c r="F11" s="270"/>
      <c r="G11" s="47"/>
      <c r="H11" s="47"/>
      <c r="I11" s="74"/>
      <c r="J11" s="74"/>
      <c r="K11" s="74"/>
      <c r="L11" s="47"/>
      <c r="M11" s="47"/>
    </row>
    <row r="12" spans="1:50" s="73" customFormat="1" ht="18" customHeight="1" x14ac:dyDescent="0.25">
      <c r="A12" s="271" t="s">
        <v>15</v>
      </c>
      <c r="B12" s="272"/>
      <c r="C12" s="270">
        <v>7951</v>
      </c>
      <c r="D12" s="270"/>
      <c r="E12" s="270"/>
      <c r="F12" s="270"/>
      <c r="G12" s="47"/>
      <c r="H12" s="47"/>
      <c r="I12" s="74"/>
      <c r="J12" s="74"/>
      <c r="K12" s="74"/>
      <c r="L12" s="47"/>
    </row>
    <row r="13" spans="1:50" s="73" customFormat="1" ht="57" customHeight="1" x14ac:dyDescent="0.25">
      <c r="A13" s="268" t="s">
        <v>16</v>
      </c>
      <c r="B13" s="269"/>
      <c r="C13" s="270" t="s">
        <v>165</v>
      </c>
      <c r="D13" s="270"/>
      <c r="E13" s="270"/>
      <c r="F13" s="270"/>
      <c r="G13" s="47"/>
      <c r="H13" s="47"/>
      <c r="I13" s="74"/>
      <c r="J13" s="74"/>
      <c r="K13" s="74"/>
      <c r="L13" s="47"/>
      <c r="M13" s="47"/>
    </row>
    <row r="14" spans="1:50" s="73" customFormat="1" ht="20.25" customHeight="1" x14ac:dyDescent="0.25">
      <c r="A14" s="268" t="s">
        <v>151</v>
      </c>
      <c r="B14" s="269"/>
      <c r="C14" s="270" t="s">
        <v>163</v>
      </c>
      <c r="D14" s="270"/>
      <c r="E14" s="270"/>
      <c r="F14" s="270"/>
      <c r="G14" s="47"/>
      <c r="H14" s="47"/>
      <c r="I14" s="74"/>
      <c r="J14" s="74"/>
      <c r="K14" s="74"/>
      <c r="L14" s="47"/>
      <c r="M14" s="47"/>
    </row>
    <row r="15" spans="1:50" s="73" customFormat="1" ht="20.25" customHeight="1" x14ac:dyDescent="0.25">
      <c r="A15" s="271" t="s">
        <v>17</v>
      </c>
      <c r="B15" s="272"/>
      <c r="C15" s="270" t="s">
        <v>164</v>
      </c>
      <c r="D15" s="270"/>
      <c r="E15" s="270"/>
      <c r="F15" s="270"/>
      <c r="G15" s="47"/>
      <c r="H15" s="47"/>
      <c r="I15" s="74"/>
      <c r="J15" s="74"/>
      <c r="K15" s="74"/>
      <c r="L15" s="47"/>
      <c r="M15" s="47"/>
    </row>
    <row r="16" spans="1:50" s="73" customFormat="1" ht="24.75" customHeight="1" x14ac:dyDescent="0.25">
      <c r="A16" s="288" t="s">
        <v>18</v>
      </c>
      <c r="B16" s="289"/>
      <c r="C16" s="114" t="s">
        <v>19</v>
      </c>
      <c r="D16" s="276" t="s">
        <v>195</v>
      </c>
      <c r="E16" s="276"/>
      <c r="F16" s="276">
        <v>2024</v>
      </c>
      <c r="G16" s="47"/>
      <c r="H16" s="47"/>
      <c r="I16" s="74"/>
      <c r="J16" s="74"/>
      <c r="K16" s="74"/>
      <c r="L16" s="47"/>
      <c r="M16" s="47"/>
    </row>
    <row r="17" spans="1:17" s="73" customFormat="1" ht="14.25" customHeight="1" x14ac:dyDescent="0.25">
      <c r="A17" s="290"/>
      <c r="B17" s="291"/>
      <c r="C17" s="114" t="s">
        <v>21</v>
      </c>
      <c r="D17" s="276" t="s">
        <v>196</v>
      </c>
      <c r="E17" s="276"/>
      <c r="F17" s="276"/>
      <c r="G17" s="47"/>
      <c r="H17" s="47"/>
      <c r="I17" s="74"/>
      <c r="J17" s="74"/>
      <c r="K17" s="74"/>
      <c r="L17" s="47"/>
      <c r="M17" s="47"/>
    </row>
    <row r="18" spans="1:17" ht="15" x14ac:dyDescent="0.2">
      <c r="B18" s="3"/>
      <c r="C18" s="15"/>
      <c r="I18" s="15"/>
      <c r="J18" s="15"/>
      <c r="K18" s="15"/>
    </row>
    <row r="19" spans="1:17" ht="21" customHeight="1" x14ac:dyDescent="0.25">
      <c r="A19" s="288" t="s">
        <v>40</v>
      </c>
      <c r="B19" s="289"/>
      <c r="C19" s="20"/>
      <c r="D19" s="21"/>
      <c r="E19" s="21"/>
      <c r="F19" s="20"/>
      <c r="H19" s="22" t="s">
        <v>23</v>
      </c>
      <c r="I19" s="20"/>
      <c r="J19" s="20"/>
      <c r="K19" s="20"/>
      <c r="L19" s="21"/>
      <c r="M19" s="21"/>
    </row>
    <row r="20" spans="1:17" s="23" customFormat="1" ht="21" customHeight="1" x14ac:dyDescent="0.25">
      <c r="A20" s="79"/>
      <c r="B20" s="79"/>
      <c r="C20" s="299" t="s">
        <v>41</v>
      </c>
      <c r="D20" s="300"/>
      <c r="E20" s="301"/>
      <c r="F20" s="298" t="s">
        <v>42</v>
      </c>
      <c r="G20" s="298"/>
      <c r="H20" s="298"/>
      <c r="I20" s="299" t="s">
        <v>43</v>
      </c>
      <c r="J20" s="300"/>
      <c r="K20" s="300"/>
      <c r="L20" s="300"/>
      <c r="M20" s="301"/>
      <c r="N20" s="296"/>
      <c r="O20" s="296"/>
      <c r="P20" s="296"/>
      <c r="Q20" s="297"/>
    </row>
    <row r="21" spans="1:17" s="24" customFormat="1" ht="151.5" customHeight="1" x14ac:dyDescent="0.25">
      <c r="A21" s="79" t="s">
        <v>44</v>
      </c>
      <c r="B21" s="111" t="s">
        <v>26</v>
      </c>
      <c r="C21" s="61" t="s">
        <v>45</v>
      </c>
      <c r="D21" s="61" t="s">
        <v>46</v>
      </c>
      <c r="E21" s="61" t="s">
        <v>47</v>
      </c>
      <c r="F21" s="129" t="s">
        <v>48</v>
      </c>
      <c r="G21" s="129" t="s">
        <v>49</v>
      </c>
      <c r="H21" s="55" t="s">
        <v>47</v>
      </c>
      <c r="I21" s="61" t="s">
        <v>45</v>
      </c>
      <c r="J21" s="61" t="s">
        <v>50</v>
      </c>
      <c r="K21" s="61" t="s">
        <v>51</v>
      </c>
      <c r="L21" s="61" t="s">
        <v>46</v>
      </c>
      <c r="M21" s="61" t="s">
        <v>47</v>
      </c>
      <c r="N21" s="62" t="s">
        <v>153</v>
      </c>
      <c r="O21" s="62" t="s">
        <v>52</v>
      </c>
      <c r="P21" s="62" t="s">
        <v>53</v>
      </c>
      <c r="Q21" s="63" t="s">
        <v>154</v>
      </c>
    </row>
    <row r="22" spans="1:17" s="52" customFormat="1" ht="63" x14ac:dyDescent="0.25">
      <c r="A22" s="53">
        <v>1</v>
      </c>
      <c r="B22" s="180" t="s">
        <v>167</v>
      </c>
      <c r="C22" s="88">
        <f>'1.PROGRAMACION CUATRIENIO'!J20</f>
        <v>328148570</v>
      </c>
      <c r="D22" s="110"/>
      <c r="E22" s="46">
        <f>D22/C22</f>
        <v>0</v>
      </c>
      <c r="F22" s="472">
        <f>+'1.PROGRAMACION CUATRIENIO'!F20</f>
        <v>0.12</v>
      </c>
      <c r="G22" s="69"/>
      <c r="H22" s="46">
        <f>G22/F22</f>
        <v>0</v>
      </c>
      <c r="I22" s="89"/>
      <c r="J22" s="89"/>
      <c r="K22" s="89">
        <f>I22-J22</f>
        <v>0</v>
      </c>
      <c r="L22" s="89"/>
      <c r="M22" s="46" t="e">
        <f>L22/K22</f>
        <v>#DIV/0!</v>
      </c>
      <c r="N22" s="51"/>
      <c r="O22" s="50"/>
      <c r="P22" s="50"/>
      <c r="Q22" s="50"/>
    </row>
    <row r="23" spans="1:17" s="47" customFormat="1" ht="47.25" x14ac:dyDescent="0.25">
      <c r="A23" s="53">
        <v>2</v>
      </c>
      <c r="B23" s="180" t="s">
        <v>168</v>
      </c>
      <c r="C23" s="88">
        <f>'1.PROGRAMACION CUATRIENIO'!J25</f>
        <v>244616520</v>
      </c>
      <c r="D23" s="110"/>
      <c r="E23" s="46">
        <f t="shared" ref="E23:E27" si="0">D23/C23</f>
        <v>0</v>
      </c>
      <c r="F23" s="472">
        <f>+'1.PROGRAMACION CUATRIENIO'!F25</f>
        <v>0.12</v>
      </c>
      <c r="G23" s="82"/>
      <c r="H23" s="46">
        <f t="shared" ref="H23:H27" si="1">G23/F23</f>
        <v>0</v>
      </c>
      <c r="I23" s="89"/>
      <c r="J23" s="89"/>
      <c r="K23" s="89">
        <f t="shared" ref="K23:K27" si="2">I23-J23</f>
        <v>0</v>
      </c>
      <c r="L23" s="89"/>
      <c r="M23" s="46" t="e">
        <f t="shared" ref="M23:M27" si="3">L23/K23</f>
        <v>#DIV/0!</v>
      </c>
      <c r="N23" s="51"/>
      <c r="O23" s="50"/>
      <c r="P23" s="50"/>
      <c r="Q23" s="50"/>
    </row>
    <row r="24" spans="1:17" s="47" customFormat="1" ht="31.5" x14ac:dyDescent="0.25">
      <c r="A24" s="37">
        <v>3</v>
      </c>
      <c r="B24" s="181" t="s">
        <v>169</v>
      </c>
      <c r="C24" s="88">
        <f>'1.PROGRAMACION CUATRIENIO'!J30</f>
        <v>385687750</v>
      </c>
      <c r="D24" s="88"/>
      <c r="E24" s="46">
        <f t="shared" si="0"/>
        <v>0</v>
      </c>
      <c r="F24" s="472">
        <f>+'1.PROGRAMACION CUATRIENIO'!F30</f>
        <v>0.12</v>
      </c>
      <c r="G24" s="69"/>
      <c r="H24" s="46">
        <f t="shared" si="1"/>
        <v>0</v>
      </c>
      <c r="I24" s="89"/>
      <c r="J24" s="89"/>
      <c r="K24" s="89">
        <f t="shared" si="2"/>
        <v>0</v>
      </c>
      <c r="L24" s="89"/>
      <c r="M24" s="46" t="e">
        <f t="shared" si="3"/>
        <v>#DIV/0!</v>
      </c>
      <c r="N24" s="51"/>
      <c r="O24" s="50"/>
      <c r="P24" s="50"/>
      <c r="Q24" s="50"/>
    </row>
    <row r="25" spans="1:17" s="47" customFormat="1" ht="47.25" x14ac:dyDescent="0.25">
      <c r="A25" s="37">
        <v>4</v>
      </c>
      <c r="B25" s="57" t="s">
        <v>170</v>
      </c>
      <c r="C25" s="88">
        <f>'1.PROGRAMACION CUATRIENIO'!J35</f>
        <v>200000000</v>
      </c>
      <c r="D25" s="88"/>
      <c r="E25" s="46">
        <f t="shared" si="0"/>
        <v>0</v>
      </c>
      <c r="F25" s="182">
        <f>+'1.PROGRAMACION CUATRIENIO'!F35</f>
        <v>0.12</v>
      </c>
      <c r="G25" s="82"/>
      <c r="H25" s="46">
        <f t="shared" si="1"/>
        <v>0</v>
      </c>
      <c r="I25" s="89"/>
      <c r="J25" s="89"/>
      <c r="K25" s="89">
        <f t="shared" si="2"/>
        <v>0</v>
      </c>
      <c r="L25" s="89"/>
      <c r="M25" s="46" t="e">
        <f t="shared" si="3"/>
        <v>#DIV/0!</v>
      </c>
      <c r="N25" s="51"/>
      <c r="O25" s="50"/>
      <c r="P25" s="50"/>
      <c r="Q25" s="50"/>
    </row>
    <row r="26" spans="1:17" s="47" customFormat="1" ht="31.5" x14ac:dyDescent="0.25">
      <c r="A26" s="53">
        <v>5</v>
      </c>
      <c r="B26" s="56" t="s">
        <v>171</v>
      </c>
      <c r="C26" s="88">
        <f>'1.PROGRAMACION CUATRIENIO'!J40</f>
        <v>1074547221</v>
      </c>
      <c r="D26" s="110"/>
      <c r="E26" s="46">
        <f t="shared" si="0"/>
        <v>0</v>
      </c>
      <c r="F26" s="472">
        <f>+'1.PROGRAMACION CUATRIENIO'!F40</f>
        <v>0.12</v>
      </c>
      <c r="G26" s="82"/>
      <c r="H26" s="46">
        <f t="shared" si="1"/>
        <v>0</v>
      </c>
      <c r="I26" s="89"/>
      <c r="J26" s="89"/>
      <c r="K26" s="89">
        <f t="shared" si="2"/>
        <v>0</v>
      </c>
      <c r="L26" s="89"/>
      <c r="M26" s="46" t="e">
        <f t="shared" si="3"/>
        <v>#DIV/0!</v>
      </c>
      <c r="N26" s="51"/>
      <c r="O26" s="50"/>
      <c r="P26" s="50"/>
      <c r="Q26" s="50"/>
    </row>
    <row r="27" spans="1:17" s="47" customFormat="1" ht="47.25" x14ac:dyDescent="0.25">
      <c r="A27" s="37">
        <v>6</v>
      </c>
      <c r="B27" s="57" t="s">
        <v>172</v>
      </c>
      <c r="C27" s="88">
        <f>'1.PROGRAMACION CUATRIENIO'!J45</f>
        <v>1046157847</v>
      </c>
      <c r="D27" s="88"/>
      <c r="E27" s="46">
        <f t="shared" si="0"/>
        <v>0</v>
      </c>
      <c r="F27" s="472">
        <f>+'1.PROGRAMACION CUATRIENIO'!F45</f>
        <v>0.12</v>
      </c>
      <c r="G27" s="69"/>
      <c r="H27" s="46">
        <f t="shared" si="1"/>
        <v>0</v>
      </c>
      <c r="I27" s="89"/>
      <c r="J27" s="89"/>
      <c r="K27" s="89">
        <f t="shared" si="2"/>
        <v>0</v>
      </c>
      <c r="L27" s="89"/>
      <c r="M27" s="46" t="e">
        <f t="shared" si="3"/>
        <v>#DIV/0!</v>
      </c>
      <c r="N27" s="51"/>
      <c r="O27" s="50"/>
      <c r="P27" s="50"/>
      <c r="Q27" s="50"/>
    </row>
    <row r="28" spans="1:17" s="47" customFormat="1" ht="63" x14ac:dyDescent="0.25">
      <c r="A28" s="37">
        <v>7</v>
      </c>
      <c r="B28" s="57" t="s">
        <v>181</v>
      </c>
      <c r="C28" s="88">
        <f>'1.PROGRAMACION CUATRIENIO'!J50</f>
        <v>351930150</v>
      </c>
      <c r="D28" s="88"/>
      <c r="E28" s="46">
        <f t="shared" ref="E28" si="4">D28/C28</f>
        <v>0</v>
      </c>
      <c r="F28" s="472">
        <f>+'1.PROGRAMACION CUATRIENIO'!F50</f>
        <v>0.12</v>
      </c>
      <c r="G28" s="69"/>
      <c r="H28" s="46">
        <f t="shared" ref="H28" si="5">G28/F28</f>
        <v>0</v>
      </c>
      <c r="I28" s="89"/>
      <c r="J28" s="89"/>
      <c r="K28" s="89">
        <f t="shared" ref="K28" si="6">I28-J28</f>
        <v>0</v>
      </c>
      <c r="L28" s="89"/>
      <c r="M28" s="46" t="e">
        <f t="shared" ref="M28" si="7">L28/K28</f>
        <v>#DIV/0!</v>
      </c>
      <c r="N28" s="51"/>
      <c r="O28" s="50"/>
      <c r="P28" s="50"/>
      <c r="Q28" s="50"/>
    </row>
    <row r="29" spans="1:17" s="47" customFormat="1" ht="47.25" x14ac:dyDescent="0.25">
      <c r="A29" s="37">
        <v>8</v>
      </c>
      <c r="B29" s="57" t="s">
        <v>182</v>
      </c>
      <c r="C29" s="88">
        <f>'1.PROGRAMACION CUATRIENIO'!J55</f>
        <v>69271113</v>
      </c>
      <c r="D29" s="88"/>
      <c r="E29" s="46">
        <f t="shared" ref="E29" si="8">D29/C29</f>
        <v>0</v>
      </c>
      <c r="F29" s="472">
        <f>+'1.PROGRAMACION CUATRIENIO'!F55</f>
        <v>0.12</v>
      </c>
      <c r="G29" s="69"/>
      <c r="H29" s="46">
        <f t="shared" ref="H29" si="9">G29/F29</f>
        <v>0</v>
      </c>
      <c r="I29" s="89"/>
      <c r="J29" s="89"/>
      <c r="K29" s="89">
        <f t="shared" ref="K29" si="10">I29-J29</f>
        <v>0</v>
      </c>
      <c r="L29" s="89"/>
      <c r="M29" s="46" t="e">
        <f t="shared" ref="M29" si="11">L29/K29</f>
        <v>#DIV/0!</v>
      </c>
      <c r="N29" s="51"/>
      <c r="O29" s="50"/>
      <c r="P29" s="50"/>
      <c r="Q29" s="50"/>
    </row>
    <row r="30" spans="1:17" s="47" customFormat="1" ht="63" x14ac:dyDescent="0.25">
      <c r="A30" s="37">
        <v>9</v>
      </c>
      <c r="B30" s="57" t="s">
        <v>188</v>
      </c>
      <c r="C30" s="88">
        <f>'1.PROGRAMACION CUATRIENIO'!J60</f>
        <v>283008915</v>
      </c>
      <c r="D30" s="88"/>
      <c r="E30" s="46">
        <f t="shared" ref="E30:E32" si="12">D30/C30</f>
        <v>0</v>
      </c>
      <c r="F30" s="472">
        <f>+'1.PROGRAMACION CUATRIENIO'!F60</f>
        <v>0.12</v>
      </c>
      <c r="G30" s="69"/>
      <c r="H30" s="46">
        <f t="shared" ref="H30:H32" si="13">G30/F30</f>
        <v>0</v>
      </c>
      <c r="I30" s="89"/>
      <c r="J30" s="89"/>
      <c r="K30" s="89"/>
      <c r="L30" s="89"/>
      <c r="M30" s="205"/>
      <c r="N30" s="206"/>
      <c r="O30" s="207"/>
      <c r="P30" s="207"/>
      <c r="Q30" s="60"/>
    </row>
    <row r="31" spans="1:17" s="47" customFormat="1" ht="63" x14ac:dyDescent="0.25">
      <c r="A31" s="37">
        <v>10</v>
      </c>
      <c r="B31" s="57" t="s">
        <v>192</v>
      </c>
      <c r="C31" s="88">
        <f>'1.PROGRAMACION CUATRIENIO'!J65</f>
        <v>0</v>
      </c>
      <c r="D31" s="88"/>
      <c r="E31" s="46">
        <v>0</v>
      </c>
      <c r="F31" s="472">
        <f>+'1.PROGRAMACION CUATRIENIO'!F65</f>
        <v>0</v>
      </c>
      <c r="G31" s="69"/>
      <c r="H31" s="46" t="e">
        <f t="shared" si="13"/>
        <v>#DIV/0!</v>
      </c>
      <c r="I31" s="89"/>
      <c r="J31" s="89"/>
      <c r="K31" s="89"/>
      <c r="L31" s="89"/>
      <c r="M31" s="205"/>
      <c r="N31" s="206"/>
      <c r="O31" s="207"/>
      <c r="P31" s="207"/>
      <c r="Q31" s="60"/>
    </row>
    <row r="32" spans="1:17" s="47" customFormat="1" ht="63" x14ac:dyDescent="0.25">
      <c r="A32" s="37">
        <v>11</v>
      </c>
      <c r="B32" s="57" t="s">
        <v>190</v>
      </c>
      <c r="C32" s="88">
        <f>'1.PROGRAMACION CUATRIENIO'!J70</f>
        <v>2046942800</v>
      </c>
      <c r="D32" s="88"/>
      <c r="E32" s="46">
        <f t="shared" si="12"/>
        <v>0</v>
      </c>
      <c r="F32" s="182">
        <f>+'1.PROGRAMACION CUATRIENIO'!F70</f>
        <v>0.12</v>
      </c>
      <c r="G32" s="69"/>
      <c r="H32" s="46">
        <f t="shared" si="13"/>
        <v>0</v>
      </c>
      <c r="I32" s="89"/>
      <c r="J32" s="89"/>
      <c r="K32" s="89"/>
      <c r="L32" s="89"/>
      <c r="M32" s="205"/>
      <c r="N32" s="206"/>
      <c r="O32" s="207"/>
      <c r="P32" s="207"/>
      <c r="Q32" s="60"/>
    </row>
    <row r="33" spans="1:17" ht="41.25" customHeight="1" x14ac:dyDescent="0.2">
      <c r="A33" s="295" t="s">
        <v>54</v>
      </c>
      <c r="B33" s="295"/>
      <c r="C33" s="87">
        <f>SUM(C22:C32)</f>
        <v>6030310886</v>
      </c>
      <c r="D33" s="87">
        <f>SUM(D22:D32)</f>
        <v>0</v>
      </c>
      <c r="E33" s="121">
        <f>+D33/C33</f>
        <v>0</v>
      </c>
      <c r="F33" s="292">
        <v>0</v>
      </c>
      <c r="G33" s="293"/>
      <c r="H33" s="294"/>
      <c r="I33" s="121" t="e">
        <f>+H33/G33</f>
        <v>#DIV/0!</v>
      </c>
      <c r="J33" s="87">
        <f>SUM(J22:J32)</f>
        <v>0</v>
      </c>
      <c r="K33" s="87">
        <f>SUM(K22:K32)</f>
        <v>0</v>
      </c>
      <c r="L33" s="87">
        <f>SUM(L22:L32)</f>
        <v>0</v>
      </c>
      <c r="M33" s="121" t="e">
        <f>+L33/K33</f>
        <v>#DIV/0!</v>
      </c>
      <c r="N33" s="59"/>
      <c r="O33" s="58"/>
      <c r="P33" s="58"/>
      <c r="Q33" s="60"/>
    </row>
    <row r="34" spans="1:17" x14ac:dyDescent="0.2">
      <c r="C34" s="49" t="e">
        <f>SUM(#REF!)</f>
        <v>#REF!</v>
      </c>
      <c r="D34" s="49"/>
      <c r="I34" s="49" t="e">
        <f>SUM(#REF!)</f>
        <v>#REF!</v>
      </c>
      <c r="J34" s="49"/>
      <c r="K34" s="49"/>
      <c r="L34" s="49"/>
    </row>
    <row r="36" spans="1:17" x14ac:dyDescent="0.2">
      <c r="I36" s="83"/>
      <c r="J36" s="83"/>
      <c r="K36" s="83"/>
      <c r="L36" s="85"/>
    </row>
    <row r="37" spans="1:17" x14ac:dyDescent="0.2">
      <c r="C37" s="15"/>
      <c r="D37" s="15"/>
      <c r="E37" s="15"/>
      <c r="F37" s="19"/>
      <c r="G37" s="86"/>
      <c r="H37" s="19"/>
      <c r="I37" s="15"/>
      <c r="J37" s="15"/>
      <c r="K37" s="15"/>
      <c r="L37" s="15"/>
      <c r="M37" s="15"/>
    </row>
    <row r="38" spans="1:17" ht="15" x14ac:dyDescent="0.2">
      <c r="C38" s="15"/>
      <c r="D38" s="15"/>
      <c r="E38" s="15"/>
      <c r="F38" s="107"/>
      <c r="G38" s="108"/>
      <c r="H38" s="19"/>
      <c r="I38" s="15"/>
      <c r="J38" s="15"/>
      <c r="K38" s="15"/>
      <c r="L38" s="15"/>
      <c r="M38" s="15"/>
    </row>
    <row r="39" spans="1:17" ht="15" x14ac:dyDescent="0.2">
      <c r="C39" s="15"/>
      <c r="D39" s="15"/>
      <c r="E39" s="15"/>
      <c r="F39" s="107"/>
      <c r="G39" s="108"/>
      <c r="H39" s="19"/>
      <c r="I39" s="15"/>
      <c r="J39" s="15"/>
      <c r="K39" s="15"/>
      <c r="L39" s="15"/>
      <c r="M39" s="15"/>
    </row>
    <row r="40" spans="1:17" ht="15" x14ac:dyDescent="0.2">
      <c r="C40" s="15"/>
      <c r="D40" s="15"/>
      <c r="E40" s="15"/>
      <c r="F40" s="107"/>
      <c r="G40" s="108"/>
      <c r="H40" s="19"/>
      <c r="I40" s="15"/>
      <c r="J40" s="15"/>
      <c r="K40" s="15"/>
      <c r="L40" s="15"/>
      <c r="M40" s="15"/>
    </row>
    <row r="41" spans="1:17" ht="15" x14ac:dyDescent="0.2">
      <c r="C41" s="15"/>
      <c r="D41" s="15"/>
      <c r="E41" s="15"/>
      <c r="F41" s="107"/>
      <c r="G41" s="108"/>
      <c r="H41" s="19"/>
      <c r="I41" s="15"/>
      <c r="J41" s="15"/>
      <c r="K41" s="15"/>
      <c r="L41" s="15"/>
      <c r="M41" s="15"/>
    </row>
    <row r="42" spans="1:17" ht="15" x14ac:dyDescent="0.2">
      <c r="C42" s="15"/>
      <c r="D42" s="15"/>
      <c r="E42" s="15"/>
      <c r="F42" s="107"/>
      <c r="G42" s="108"/>
      <c r="H42" s="19"/>
      <c r="I42" s="15"/>
      <c r="J42" s="15"/>
      <c r="K42" s="15"/>
      <c r="L42" s="15"/>
      <c r="M42" s="15"/>
    </row>
    <row r="43" spans="1:17" ht="15" x14ac:dyDescent="0.2">
      <c r="C43" s="15"/>
      <c r="D43" s="15"/>
      <c r="E43" s="15"/>
      <c r="F43" s="107"/>
      <c r="G43" s="108"/>
      <c r="H43" s="19"/>
      <c r="I43" s="15"/>
      <c r="J43" s="15"/>
      <c r="K43" s="15"/>
      <c r="L43" s="15"/>
      <c r="M43" s="15"/>
    </row>
    <row r="44" spans="1:17" ht="15" x14ac:dyDescent="0.2">
      <c r="C44" s="15"/>
      <c r="D44" s="15"/>
      <c r="E44" s="15"/>
      <c r="F44" s="107"/>
      <c r="G44" s="108"/>
      <c r="H44" s="19"/>
      <c r="I44" s="15"/>
      <c r="J44" s="15"/>
      <c r="K44" s="15"/>
      <c r="L44" s="15"/>
      <c r="M44" s="15"/>
    </row>
    <row r="46" spans="1:17" x14ac:dyDescent="0.2">
      <c r="I46" s="109"/>
      <c r="J46" s="109"/>
      <c r="K46" s="109"/>
      <c r="L46" s="109"/>
    </row>
    <row r="47" spans="1:17" x14ac:dyDescent="0.2">
      <c r="I47" s="109"/>
      <c r="J47" s="109"/>
      <c r="K47" s="109"/>
      <c r="L47" s="109"/>
    </row>
    <row r="48" spans="1:17" x14ac:dyDescent="0.2">
      <c r="I48" s="109"/>
      <c r="J48" s="109"/>
      <c r="K48" s="109"/>
      <c r="L48" s="109"/>
    </row>
    <row r="49" spans="9:12" x14ac:dyDescent="0.2">
      <c r="I49" s="109"/>
      <c r="J49" s="109"/>
      <c r="K49" s="109"/>
      <c r="L49" s="109"/>
    </row>
    <row r="50" spans="9:12" x14ac:dyDescent="0.2">
      <c r="I50" s="109"/>
      <c r="J50" s="109"/>
      <c r="K50" s="109"/>
      <c r="L50" s="109"/>
    </row>
    <row r="51" spans="9:12" x14ac:dyDescent="0.2">
      <c r="I51" s="109"/>
      <c r="J51" s="109"/>
      <c r="K51" s="109"/>
      <c r="L51" s="109"/>
    </row>
    <row r="52" spans="9:12" x14ac:dyDescent="0.2">
      <c r="I52" s="109"/>
      <c r="J52" s="109"/>
      <c r="K52" s="109"/>
      <c r="L52" s="109"/>
    </row>
    <row r="53" spans="9:12" x14ac:dyDescent="0.2">
      <c r="I53" s="109"/>
      <c r="J53" s="109"/>
      <c r="K53" s="109"/>
    </row>
    <row r="54" spans="9:12" x14ac:dyDescent="0.2">
      <c r="I54" s="109"/>
      <c r="J54" s="109"/>
      <c r="K54" s="109"/>
    </row>
    <row r="55" spans="9:12" x14ac:dyDescent="0.2">
      <c r="I55" s="109"/>
      <c r="J55" s="109"/>
      <c r="K55" s="109"/>
    </row>
    <row r="56" spans="9:12" x14ac:dyDescent="0.2">
      <c r="I56" s="109"/>
      <c r="J56" s="109"/>
      <c r="K56" s="109"/>
    </row>
    <row r="57" spans="9:12" x14ac:dyDescent="0.2">
      <c r="I57" s="109"/>
      <c r="J57" s="109"/>
      <c r="K57" s="109"/>
    </row>
  </sheetData>
  <mergeCells count="33">
    <mergeCell ref="F33:H33"/>
    <mergeCell ref="A33:B33"/>
    <mergeCell ref="N20:Q20"/>
    <mergeCell ref="F20:H20"/>
    <mergeCell ref="A19:B19"/>
    <mergeCell ref="C20:E20"/>
    <mergeCell ref="I20:M20"/>
    <mergeCell ref="C14:F14"/>
    <mergeCell ref="D16:E16"/>
    <mergeCell ref="A15:B15"/>
    <mergeCell ref="A16:B17"/>
    <mergeCell ref="C15:F15"/>
    <mergeCell ref="F16:F17"/>
    <mergeCell ref="D17:E17"/>
    <mergeCell ref="A14:B14"/>
    <mergeCell ref="A8:B8"/>
    <mergeCell ref="C8:F8"/>
    <mergeCell ref="A9:B9"/>
    <mergeCell ref="C9:F9"/>
    <mergeCell ref="A10:B10"/>
    <mergeCell ref="C10:F10"/>
    <mergeCell ref="A11:B11"/>
    <mergeCell ref="C11:F11"/>
    <mergeCell ref="A12:B12"/>
    <mergeCell ref="C12:F12"/>
    <mergeCell ref="A13:B13"/>
    <mergeCell ref="C13:F13"/>
    <mergeCell ref="A1:A3"/>
    <mergeCell ref="B1:E1"/>
    <mergeCell ref="F1:F3"/>
    <mergeCell ref="B2:E2"/>
    <mergeCell ref="B3:C3"/>
    <mergeCell ref="D3:E3"/>
  </mergeCells>
  <dataValidations xWindow="57" yWindow="631" count="12">
    <dataValidation allowBlank="1" showInputMessage="1" showErrorMessage="1" prompt="No.  META: Corresponde número de la meta establecida en la ficha EBI." sqref="A20:A21" xr:uid="{00000000-0002-0000-0200-000000000000}"/>
    <dataValidation allowBlank="1" showInputMessage="1" showErrorMessage="1" prompt="DESCRIPCIÓN DE LA META: Transcriba, literalmente, la meta según como se encuentra en Ficha EBI. " sqref="B20:B21" xr:uid="{00000000-0002-0000-02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200-000002000000}"/>
    <dataValidation allowBlank="1" showInputMessage="1" showErrorMessage="1" prompt="Son los recursos ejecutados o que cuentan con Registro  Presupuestal. Debe coincidir con las Herramientas Financieras y BOGDATA." sqref="L21 D21" xr:uid="{00000000-0002-0000-0200-000003000000}"/>
    <dataValidation allowBlank="1" showInputMessage="1" showErrorMessage="1" prompt="Las celdas de los porcentajes se encuentran formuladas automáticamente, su formula es: (Ejecutado/Programado)*100" sqref="E21 H21 M21" xr:uid="{00000000-0002-0000-0200-000004000000}"/>
    <dataValidation allowBlank="1" showInputMessage="1" showErrorMessage="1" prompt="EJECUTADO: Ingrese el avance de la magnitud al corte de la presentación del reporte._x000a_" sqref="G21" xr:uid="{00000000-0002-0000-02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200-000006000000}"/>
    <dataValidation allowBlank="1" showInputMessage="1" showErrorMessage="1" prompt="RETRASOS PARA CUMPLIMIENTO META: Mencionar aspectos de la gestión o de la implementación que hayan retrasado el cumplimiento de la meta. " sqref="O21" xr:uid="{00000000-0002-0000-0200-000007000000}"/>
    <dataValidation allowBlank="1" showInputMessage="1" showErrorMessage="1" prompt="SOLUCIONES A LOS RETRASOS: Mencionar las acciones adelantadas para atenuar el impacto del retraso." sqref="P21" xr:uid="{00000000-0002-0000-02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200-000009000000}"/>
    <dataValidation allowBlank="1" showInputMessage="1" showErrorMessage="1" prompt="Ingrese numéricamente la programación a la fecha de reporte. Si se requiere ajuste de la meta se debe solicitar el aval a la OAP de manera oficial." sqref="F21" xr:uid="{00000000-0002-0000-0200-00000A000000}"/>
    <dataValidation allowBlank="1" showInputMessage="1" showErrorMessage="1" prompt="REPORTE CUALITATIVO: de forma sintética se debe colocar la información de avance cualitativo de las diferentes metas." sqref="N20:Q20" xr:uid="{00000000-0002-0000-0200-00000B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200-00000C000000}">
          <x14:formula1>
            <xm:f>'C:\Users\ogarzona\Documents\OSCAR 2017\INFORMES\[1096 Formato SPI 2017 Def Marzo 2017 OG.xlsx]Listas desplegables'!#REF!</xm:f>
          </x14:formula1>
          <xm:sqref>G6:H6 L16 G9:M9 N6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92"/>
  <sheetViews>
    <sheetView topLeftCell="A22" zoomScale="50" zoomScaleNormal="50" workbookViewId="0">
      <selection activeCell="A23" sqref="A23"/>
    </sheetView>
  </sheetViews>
  <sheetFormatPr baseColWidth="10" defaultColWidth="11.42578125" defaultRowHeight="14.25" x14ac:dyDescent="0.25"/>
  <cols>
    <col min="1" max="1" width="64.85546875" style="146" customWidth="1"/>
    <col min="2" max="2" width="40.140625" style="146" customWidth="1"/>
    <col min="3" max="3" width="24.85546875" style="146" customWidth="1"/>
    <col min="4" max="4" width="31.42578125" style="146" customWidth="1"/>
    <col min="5" max="5" width="28" style="146" customWidth="1"/>
    <col min="6" max="6" width="29.5703125" style="146" bestFit="1" customWidth="1"/>
    <col min="7" max="7" width="19.28515625" style="146" customWidth="1"/>
    <col min="8" max="8" width="24.42578125" style="146" customWidth="1"/>
    <col min="9" max="9" width="24" style="146" customWidth="1"/>
    <col min="10" max="10" width="20.42578125" style="146" customWidth="1"/>
    <col min="11" max="11" width="28.28515625" style="146" customWidth="1"/>
    <col min="12" max="12" width="25.7109375" style="146" customWidth="1"/>
    <col min="13" max="13" width="30.28515625" style="146" customWidth="1"/>
    <col min="14" max="15" width="20.28515625" style="146" customWidth="1"/>
    <col min="16" max="16" width="20.42578125" style="146" bestFit="1" customWidth="1"/>
    <col min="17" max="17" width="20" style="146" customWidth="1"/>
    <col min="18" max="18" width="22.5703125" style="146" customWidth="1"/>
    <col min="19" max="19" width="24.42578125" style="146" customWidth="1"/>
    <col min="20" max="16384" width="11.42578125" style="146"/>
  </cols>
  <sheetData>
    <row r="1" spans="1:22" ht="41.25" customHeight="1" x14ac:dyDescent="0.25">
      <c r="A1" s="302"/>
      <c r="B1" s="305" t="s">
        <v>12</v>
      </c>
      <c r="C1" s="306"/>
      <c r="D1" s="306"/>
      <c r="E1" s="306"/>
      <c r="F1" s="306"/>
      <c r="G1" s="307"/>
      <c r="H1" s="302"/>
    </row>
    <row r="2" spans="1:22" ht="41.25" customHeight="1" x14ac:dyDescent="0.25">
      <c r="A2" s="303"/>
      <c r="B2" s="305" t="s">
        <v>1</v>
      </c>
      <c r="C2" s="306"/>
      <c r="D2" s="306"/>
      <c r="E2" s="306"/>
      <c r="F2" s="306"/>
      <c r="G2" s="307"/>
      <c r="H2" s="303"/>
    </row>
    <row r="3" spans="1:22" ht="41.25" customHeight="1" x14ac:dyDescent="0.25">
      <c r="A3" s="304"/>
      <c r="B3" s="305" t="s">
        <v>2</v>
      </c>
      <c r="C3" s="306"/>
      <c r="D3" s="307"/>
      <c r="E3" s="305" t="s">
        <v>149</v>
      </c>
      <c r="F3" s="306"/>
      <c r="G3" s="307"/>
      <c r="H3" s="304"/>
    </row>
    <row r="4" spans="1:22" ht="15" x14ac:dyDescent="0.25">
      <c r="A4" s="147"/>
      <c r="B4" s="147"/>
    </row>
    <row r="5" spans="1:22" ht="15" x14ac:dyDescent="0.25">
      <c r="A5" s="147"/>
      <c r="B5" s="147"/>
    </row>
    <row r="7" spans="1:22" ht="24" customHeight="1" x14ac:dyDescent="0.25"/>
    <row r="8" spans="1:22" ht="17.25" customHeight="1" x14ac:dyDescent="0.25">
      <c r="A8" s="331" t="s">
        <v>13</v>
      </c>
      <c r="B8" s="332"/>
      <c r="C8" s="285" t="s">
        <v>183</v>
      </c>
      <c r="D8" s="286"/>
      <c r="E8" s="286"/>
      <c r="F8" s="287"/>
      <c r="G8" s="148"/>
      <c r="H8" s="148"/>
      <c r="I8" s="148"/>
      <c r="J8" s="148"/>
      <c r="K8" s="148"/>
      <c r="L8" s="148"/>
      <c r="M8" s="148"/>
      <c r="N8" s="148"/>
      <c r="O8" s="148"/>
      <c r="P8" s="148"/>
      <c r="Q8" s="148"/>
      <c r="R8" s="149"/>
      <c r="S8" s="149"/>
      <c r="T8" s="149"/>
      <c r="U8" s="148"/>
      <c r="V8" s="148"/>
    </row>
    <row r="9" spans="1:22" ht="18" customHeight="1" x14ac:dyDescent="0.25">
      <c r="A9" s="331" t="s">
        <v>148</v>
      </c>
      <c r="B9" s="332"/>
      <c r="C9" s="270" t="s">
        <v>194</v>
      </c>
      <c r="D9" s="270"/>
      <c r="E9" s="270"/>
      <c r="F9" s="270"/>
      <c r="G9" s="148"/>
      <c r="H9" s="148"/>
      <c r="I9" s="148"/>
      <c r="J9" s="148"/>
      <c r="K9" s="148"/>
      <c r="L9" s="148"/>
      <c r="M9" s="148"/>
      <c r="N9" s="148"/>
      <c r="O9" s="148"/>
      <c r="P9" s="148"/>
      <c r="Q9" s="148"/>
      <c r="R9" s="149"/>
      <c r="S9" s="149"/>
      <c r="T9" s="149"/>
      <c r="U9" s="148"/>
      <c r="V9" s="148"/>
    </row>
    <row r="10" spans="1:22" ht="13.9" customHeight="1" x14ac:dyDescent="0.25">
      <c r="A10" s="327" t="s">
        <v>14</v>
      </c>
      <c r="B10" s="328"/>
      <c r="C10" s="273" t="s">
        <v>209</v>
      </c>
      <c r="D10" s="274"/>
      <c r="E10" s="274"/>
      <c r="F10" s="275"/>
      <c r="G10" s="148"/>
      <c r="H10" s="148"/>
      <c r="I10" s="148"/>
      <c r="J10" s="148"/>
      <c r="K10" s="148"/>
      <c r="L10" s="148"/>
      <c r="M10" s="148"/>
      <c r="N10" s="148"/>
      <c r="O10" s="148"/>
      <c r="P10" s="148"/>
      <c r="Q10" s="148"/>
      <c r="R10" s="149"/>
      <c r="S10" s="149"/>
      <c r="T10" s="149"/>
      <c r="U10" s="148"/>
      <c r="V10" s="148"/>
    </row>
    <row r="11" spans="1:22" ht="56.25" customHeight="1" x14ac:dyDescent="0.25">
      <c r="A11" s="327" t="s">
        <v>150</v>
      </c>
      <c r="B11" s="328"/>
      <c r="C11" s="270" t="s">
        <v>193</v>
      </c>
      <c r="D11" s="270"/>
      <c r="E11" s="270"/>
      <c r="F11" s="270"/>
      <c r="G11" s="148"/>
      <c r="H11" s="148"/>
      <c r="I11" s="148"/>
      <c r="J11" s="148"/>
      <c r="K11" s="148"/>
      <c r="L11" s="148"/>
      <c r="M11" s="148"/>
      <c r="N11" s="148"/>
      <c r="O11" s="148"/>
      <c r="P11" s="148"/>
      <c r="Q11" s="148"/>
      <c r="R11" s="149"/>
      <c r="S11" s="149"/>
      <c r="T11" s="149"/>
      <c r="U11" s="148"/>
      <c r="V11" s="148"/>
    </row>
    <row r="12" spans="1:22" ht="30" customHeight="1" x14ac:dyDescent="0.25">
      <c r="A12" s="331" t="s">
        <v>15</v>
      </c>
      <c r="B12" s="332"/>
      <c r="C12" s="270">
        <v>7951</v>
      </c>
      <c r="D12" s="270"/>
      <c r="E12" s="270"/>
      <c r="F12" s="270"/>
      <c r="G12" s="148"/>
      <c r="H12" s="219"/>
      <c r="I12" s="219"/>
      <c r="J12" s="219"/>
      <c r="K12" s="219"/>
      <c r="L12" s="219"/>
      <c r="M12" s="148"/>
      <c r="N12" s="148"/>
      <c r="O12" s="148"/>
      <c r="P12" s="148"/>
      <c r="Q12" s="148"/>
      <c r="R12" s="149"/>
      <c r="S12" s="149"/>
      <c r="T12" s="149"/>
      <c r="U12" s="148"/>
    </row>
    <row r="13" spans="1:22" ht="52.9" customHeight="1" x14ac:dyDescent="0.25">
      <c r="A13" s="327" t="s">
        <v>16</v>
      </c>
      <c r="B13" s="328"/>
      <c r="C13" s="270" t="s">
        <v>165</v>
      </c>
      <c r="D13" s="270"/>
      <c r="E13" s="270"/>
      <c r="F13" s="270"/>
      <c r="G13" s="148"/>
      <c r="H13" s="219"/>
      <c r="I13" s="220">
        <f>D23+E23</f>
        <v>0</v>
      </c>
      <c r="J13" s="219"/>
      <c r="K13" s="219"/>
      <c r="L13" s="219"/>
      <c r="M13" s="148"/>
      <c r="N13" s="148"/>
      <c r="O13" s="148"/>
      <c r="P13" s="148"/>
      <c r="Q13" s="148"/>
      <c r="R13" s="149"/>
      <c r="S13" s="149"/>
      <c r="T13" s="149"/>
      <c r="U13" s="148"/>
      <c r="V13" s="148"/>
    </row>
    <row r="14" spans="1:22" ht="44.25" customHeight="1" x14ac:dyDescent="0.25">
      <c r="A14" s="327" t="s">
        <v>151</v>
      </c>
      <c r="B14" s="328"/>
      <c r="C14" s="270" t="s">
        <v>163</v>
      </c>
      <c r="D14" s="270"/>
      <c r="E14" s="270"/>
      <c r="F14" s="270"/>
      <c r="G14" s="148"/>
      <c r="H14" s="219"/>
      <c r="I14" s="220">
        <f>C23-I13</f>
        <v>6030310886</v>
      </c>
      <c r="J14" s="219"/>
      <c r="K14" s="219"/>
      <c r="L14" s="219"/>
      <c r="M14" s="148"/>
      <c r="N14" s="148"/>
      <c r="O14" s="148"/>
      <c r="P14" s="148"/>
      <c r="Q14" s="148"/>
      <c r="R14" s="149"/>
      <c r="S14" s="149"/>
      <c r="T14" s="149"/>
      <c r="U14" s="148"/>
      <c r="V14" s="148"/>
    </row>
    <row r="15" spans="1:22" ht="33" customHeight="1" x14ac:dyDescent="0.25">
      <c r="A15" s="331" t="s">
        <v>17</v>
      </c>
      <c r="B15" s="332"/>
      <c r="C15" s="270" t="s">
        <v>164</v>
      </c>
      <c r="D15" s="270"/>
      <c r="E15" s="270"/>
      <c r="F15" s="270"/>
      <c r="G15" s="148"/>
      <c r="H15" s="219"/>
      <c r="I15" s="221">
        <f>F23</f>
        <v>0</v>
      </c>
      <c r="J15" s="219"/>
      <c r="K15" s="219"/>
      <c r="L15" s="219"/>
      <c r="M15" s="148"/>
      <c r="N15" s="148"/>
      <c r="O15" s="148"/>
      <c r="P15" s="148"/>
      <c r="Q15" s="148"/>
      <c r="R15" s="149"/>
      <c r="S15" s="149"/>
      <c r="T15" s="149"/>
      <c r="U15" s="148"/>
      <c r="V15" s="148"/>
    </row>
    <row r="16" spans="1:22" ht="24.75" customHeight="1" x14ac:dyDescent="0.25">
      <c r="A16" s="333" t="s">
        <v>18</v>
      </c>
      <c r="B16" s="334"/>
      <c r="C16" s="150" t="s">
        <v>19</v>
      </c>
      <c r="D16" s="329" t="s">
        <v>11</v>
      </c>
      <c r="E16" s="330"/>
      <c r="F16" s="337" t="s">
        <v>20</v>
      </c>
      <c r="G16" s="148"/>
      <c r="H16" s="220">
        <f>I14-I16</f>
        <v>12060621772</v>
      </c>
      <c r="I16" s="220">
        <f>I15-I14</f>
        <v>-6030310886</v>
      </c>
      <c r="J16" s="221">
        <f>C36</f>
        <v>0</v>
      </c>
      <c r="K16" s="220">
        <f>I16-J16</f>
        <v>-6030310886</v>
      </c>
      <c r="L16" s="219"/>
      <c r="M16" s="148"/>
      <c r="N16" s="148"/>
      <c r="O16" s="148"/>
      <c r="P16" s="148"/>
      <c r="Q16" s="148"/>
      <c r="R16" s="149"/>
      <c r="S16" s="149"/>
      <c r="T16" s="149"/>
      <c r="U16" s="148"/>
      <c r="V16" s="148"/>
    </row>
    <row r="17" spans="1:22" ht="14.25" customHeight="1" x14ac:dyDescent="0.25">
      <c r="A17" s="335"/>
      <c r="B17" s="336"/>
      <c r="C17" s="150" t="s">
        <v>21</v>
      </c>
      <c r="D17" s="329" t="s">
        <v>11</v>
      </c>
      <c r="E17" s="330"/>
      <c r="F17" s="338"/>
      <c r="G17" s="148"/>
      <c r="H17" s="219"/>
      <c r="I17" s="219"/>
      <c r="J17" s="219"/>
      <c r="K17" s="219"/>
      <c r="L17" s="219"/>
      <c r="M17" s="148"/>
      <c r="N17" s="148"/>
      <c r="O17" s="148"/>
      <c r="P17" s="148"/>
      <c r="Q17" s="148"/>
      <c r="R17" s="149"/>
      <c r="S17" s="149"/>
      <c r="T17" s="149"/>
      <c r="U17" s="148"/>
      <c r="V17" s="148"/>
    </row>
    <row r="18" spans="1:22" ht="15.75" x14ac:dyDescent="0.25">
      <c r="A18" s="151"/>
      <c r="B18" s="151"/>
      <c r="C18" s="152"/>
      <c r="E18" s="153"/>
      <c r="H18" s="219"/>
      <c r="I18" s="219"/>
      <c r="J18" s="219"/>
      <c r="K18" s="219"/>
      <c r="L18" s="219"/>
    </row>
    <row r="19" spans="1:22" ht="15.75" x14ac:dyDescent="0.25">
      <c r="A19" s="151"/>
      <c r="B19" s="151"/>
      <c r="C19" s="154" t="e">
        <f>+C23-D23-E23-#REF!-F23</f>
        <v>#REF!</v>
      </c>
      <c r="E19" s="155"/>
      <c r="H19" s="219"/>
      <c r="I19" s="219"/>
      <c r="J19" s="219"/>
      <c r="K19" s="219"/>
      <c r="L19" s="219"/>
    </row>
    <row r="20" spans="1:22" s="158" customFormat="1" ht="15.75" x14ac:dyDescent="0.25">
      <c r="A20" s="156" t="s">
        <v>56</v>
      </c>
      <c r="B20" s="156"/>
      <c r="C20" s="156"/>
      <c r="D20" s="146"/>
      <c r="E20" s="156"/>
      <c r="F20" s="156"/>
      <c r="G20" s="157"/>
      <c r="H20" s="156"/>
    </row>
    <row r="21" spans="1:22" s="158" customFormat="1" ht="35.25" customHeight="1" x14ac:dyDescent="0.25">
      <c r="A21" s="308" t="s">
        <v>57</v>
      </c>
      <c r="B21" s="308"/>
      <c r="C21" s="308"/>
      <c r="D21" s="308"/>
      <c r="E21" s="308"/>
      <c r="F21" s="308"/>
      <c r="G21" s="308"/>
      <c r="H21" s="308"/>
    </row>
    <row r="22" spans="1:22" s="158" customFormat="1" ht="43.5" customHeight="1" x14ac:dyDescent="0.25">
      <c r="A22" s="159" t="s">
        <v>58</v>
      </c>
      <c r="B22" s="159" t="s">
        <v>59</v>
      </c>
      <c r="C22" s="159" t="s">
        <v>60</v>
      </c>
      <c r="D22" s="159" t="s">
        <v>61</v>
      </c>
      <c r="E22" s="159" t="s">
        <v>62</v>
      </c>
      <c r="F22" s="159" t="s">
        <v>63</v>
      </c>
      <c r="G22" s="313" t="s">
        <v>64</v>
      </c>
      <c r="H22" s="314"/>
    </row>
    <row r="23" spans="1:22" s="158" customFormat="1" ht="29.25" customHeight="1" x14ac:dyDescent="0.25">
      <c r="A23" s="90">
        <f>'2. RESUMEN EJECUTIVO'!C33</f>
        <v>6030310886</v>
      </c>
      <c r="B23" s="90">
        <v>0</v>
      </c>
      <c r="C23" s="90">
        <f>A23</f>
        <v>6030310886</v>
      </c>
      <c r="D23" s="90">
        <f>'2. RESUMEN EJECUTIVO'!D33</f>
        <v>0</v>
      </c>
      <c r="E23" s="143">
        <f>+C65</f>
        <v>0</v>
      </c>
      <c r="F23" s="144">
        <f>+D174</f>
        <v>0</v>
      </c>
      <c r="G23" s="315">
        <f>+C189</f>
        <v>46091270</v>
      </c>
      <c r="H23" s="316"/>
      <c r="I23" s="160">
        <f>+D23-G23</f>
        <v>-46091270</v>
      </c>
    </row>
    <row r="24" spans="1:22" s="158" customFormat="1" ht="21.75" customHeight="1" x14ac:dyDescent="0.25">
      <c r="A24" s="317" t="s">
        <v>65</v>
      </c>
      <c r="B24" s="317"/>
      <c r="C24" s="161"/>
      <c r="D24" s="161">
        <f>+D23/C23</f>
        <v>0</v>
      </c>
      <c r="E24" s="161">
        <f>E23/C23</f>
        <v>0</v>
      </c>
      <c r="F24" s="161">
        <f>+F23/C23</f>
        <v>0</v>
      </c>
      <c r="G24" s="318">
        <f>+G23/C23</f>
        <v>7.643265972738773E-3</v>
      </c>
      <c r="H24" s="319"/>
      <c r="I24" s="162"/>
    </row>
    <row r="25" spans="1:22" s="158" customFormat="1" ht="34.5" customHeight="1" x14ac:dyDescent="0.25">
      <c r="A25" s="308" t="s">
        <v>66</v>
      </c>
      <c r="B25" s="308"/>
      <c r="C25" s="308"/>
      <c r="D25" s="308"/>
      <c r="E25" s="308"/>
      <c r="F25" s="308"/>
      <c r="G25" s="308"/>
      <c r="H25" s="308"/>
      <c r="I25" s="163"/>
    </row>
    <row r="26" spans="1:22" s="158" customFormat="1" ht="49.5" customHeight="1" x14ac:dyDescent="0.25">
      <c r="A26" s="159" t="s">
        <v>155</v>
      </c>
      <c r="B26" s="159" t="s">
        <v>156</v>
      </c>
      <c r="C26" s="159" t="s">
        <v>67</v>
      </c>
      <c r="D26" s="159" t="s">
        <v>68</v>
      </c>
      <c r="E26" s="313" t="s">
        <v>69</v>
      </c>
      <c r="F26" s="320"/>
      <c r="G26" s="320"/>
      <c r="H26" s="314"/>
    </row>
    <row r="27" spans="1:22" ht="15.75" x14ac:dyDescent="0.25">
      <c r="A27" s="208"/>
      <c r="B27" s="208"/>
      <c r="C27" s="209"/>
      <c r="D27" s="210"/>
      <c r="E27" s="321"/>
      <c r="F27" s="322"/>
      <c r="G27" s="322"/>
      <c r="H27" s="323"/>
    </row>
    <row r="28" spans="1:22" ht="15.75" x14ac:dyDescent="0.25">
      <c r="A28" s="208"/>
      <c r="B28" s="208"/>
      <c r="C28" s="209"/>
      <c r="D28" s="210"/>
      <c r="E28" s="321"/>
      <c r="F28" s="322"/>
      <c r="G28" s="322"/>
      <c r="H28" s="323"/>
    </row>
    <row r="29" spans="1:22" ht="15.75" x14ac:dyDescent="0.25">
      <c r="A29" s="208"/>
      <c r="B29" s="208"/>
      <c r="C29" s="209"/>
      <c r="D29" s="210"/>
      <c r="E29" s="324"/>
      <c r="F29" s="325"/>
      <c r="G29" s="325"/>
      <c r="H29" s="326"/>
    </row>
    <row r="30" spans="1:22" ht="15.75" x14ac:dyDescent="0.25">
      <c r="A30" s="208"/>
      <c r="B30" s="208"/>
      <c r="C30" s="209"/>
      <c r="D30" s="210"/>
      <c r="E30" s="324"/>
      <c r="F30" s="325"/>
      <c r="G30" s="325"/>
      <c r="H30" s="326"/>
    </row>
    <row r="31" spans="1:22" ht="15.75" x14ac:dyDescent="0.25">
      <c r="A31" s="208"/>
      <c r="B31" s="208"/>
      <c r="C31" s="209"/>
      <c r="D31" s="210"/>
      <c r="E31" s="324"/>
      <c r="F31" s="325"/>
      <c r="G31" s="325"/>
      <c r="H31" s="326"/>
    </row>
    <row r="32" spans="1:22" ht="15.75" x14ac:dyDescent="0.25">
      <c r="A32" s="208"/>
      <c r="B32" s="208"/>
      <c r="C32" s="209"/>
      <c r="D32" s="210"/>
      <c r="E32" s="324"/>
      <c r="F32" s="325"/>
      <c r="G32" s="325"/>
      <c r="H32" s="326"/>
    </row>
    <row r="33" spans="1:9" ht="15.75" x14ac:dyDescent="0.25">
      <c r="A33" s="208"/>
      <c r="B33" s="208"/>
      <c r="C33" s="209"/>
      <c r="D33" s="210"/>
      <c r="E33" s="324"/>
      <c r="F33" s="325"/>
      <c r="G33" s="325"/>
      <c r="H33" s="326"/>
    </row>
    <row r="34" spans="1:9" ht="15.75" x14ac:dyDescent="0.25">
      <c r="A34" s="208"/>
      <c r="B34" s="208"/>
      <c r="C34" s="209"/>
      <c r="D34" s="210"/>
      <c r="E34" s="324"/>
      <c r="F34" s="325"/>
      <c r="G34" s="325"/>
      <c r="H34" s="326"/>
    </row>
    <row r="35" spans="1:9" ht="15.75" x14ac:dyDescent="0.25">
      <c r="A35" s="208"/>
      <c r="B35" s="208"/>
      <c r="C35" s="209"/>
      <c r="D35" s="210"/>
      <c r="E35" s="324"/>
      <c r="F35" s="325"/>
      <c r="G35" s="325"/>
      <c r="H35" s="326"/>
    </row>
    <row r="36" spans="1:9" ht="15.75" x14ac:dyDescent="0.25">
      <c r="A36" s="208"/>
      <c r="B36" s="208"/>
      <c r="C36" s="209"/>
      <c r="D36" s="210"/>
      <c r="E36" s="324"/>
      <c r="F36" s="325"/>
      <c r="G36" s="325"/>
      <c r="H36" s="326"/>
    </row>
    <row r="37" spans="1:9" ht="15.75" x14ac:dyDescent="0.25">
      <c r="A37" s="208"/>
      <c r="B37" s="208"/>
      <c r="C37" s="209"/>
      <c r="D37" s="210"/>
      <c r="E37" s="324"/>
      <c r="F37" s="325"/>
      <c r="G37" s="325"/>
      <c r="H37" s="326"/>
    </row>
    <row r="38" spans="1:9" ht="15.75" x14ac:dyDescent="0.25">
      <c r="A38" s="208"/>
      <c r="B38" s="208"/>
      <c r="C38" s="209"/>
      <c r="D38" s="210"/>
      <c r="E38" s="324"/>
      <c r="F38" s="325"/>
      <c r="G38" s="325"/>
      <c r="H38" s="326"/>
    </row>
    <row r="39" spans="1:9" ht="15.75" x14ac:dyDescent="0.25">
      <c r="A39" s="208"/>
      <c r="B39" s="208"/>
      <c r="C39" s="209"/>
      <c r="D39" s="210"/>
      <c r="E39" s="324"/>
      <c r="F39" s="325"/>
      <c r="G39" s="325"/>
      <c r="H39" s="326"/>
    </row>
    <row r="40" spans="1:9" ht="15.75" x14ac:dyDescent="0.25">
      <c r="A40" s="208"/>
      <c r="B40" s="208"/>
      <c r="C40" s="209"/>
      <c r="D40" s="210"/>
      <c r="E40" s="324"/>
      <c r="F40" s="325"/>
      <c r="G40" s="325"/>
      <c r="H40" s="326"/>
    </row>
    <row r="41" spans="1:9" ht="18" customHeight="1" x14ac:dyDescent="0.25">
      <c r="A41" s="208"/>
      <c r="B41" s="208"/>
      <c r="C41" s="209"/>
      <c r="D41" s="210"/>
      <c r="E41" s="324"/>
      <c r="F41" s="325"/>
      <c r="G41" s="325"/>
      <c r="H41" s="326"/>
    </row>
    <row r="42" spans="1:9" ht="15.75" x14ac:dyDescent="0.25">
      <c r="A42" s="208"/>
      <c r="B42" s="208"/>
      <c r="C42" s="209"/>
      <c r="D42" s="210"/>
      <c r="E42" s="324"/>
      <c r="F42" s="325"/>
      <c r="G42" s="325"/>
      <c r="H42" s="326"/>
    </row>
    <row r="43" spans="1:9" ht="15.75" x14ac:dyDescent="0.25">
      <c r="A43" s="208"/>
      <c r="B43" s="208"/>
      <c r="C43" s="209"/>
      <c r="D43" s="210"/>
      <c r="E43" s="324"/>
      <c r="F43" s="325"/>
      <c r="G43" s="325"/>
      <c r="H43" s="326"/>
      <c r="I43" s="168"/>
    </row>
    <row r="44" spans="1:9" ht="15.75" x14ac:dyDescent="0.25">
      <c r="A44" s="208"/>
      <c r="B44" s="208"/>
      <c r="C44" s="209"/>
      <c r="D44" s="210"/>
      <c r="E44" s="324"/>
      <c r="F44" s="325"/>
      <c r="G44" s="325"/>
      <c r="H44" s="326"/>
    </row>
    <row r="45" spans="1:9" ht="15.75" x14ac:dyDescent="0.25">
      <c r="A45" s="208"/>
      <c r="B45" s="208"/>
      <c r="C45" s="209"/>
      <c r="D45" s="210"/>
      <c r="E45" s="324"/>
      <c r="F45" s="325"/>
      <c r="G45" s="325"/>
      <c r="H45" s="326"/>
    </row>
    <row r="46" spans="1:9" ht="15.75" x14ac:dyDescent="0.25">
      <c r="A46" s="208"/>
      <c r="B46" s="208"/>
      <c r="C46" s="209"/>
      <c r="D46" s="210"/>
      <c r="E46" s="324"/>
      <c r="F46" s="325"/>
      <c r="G46" s="325"/>
      <c r="H46" s="326"/>
    </row>
    <row r="47" spans="1:9" ht="15.75" x14ac:dyDescent="0.25">
      <c r="A47" s="208"/>
      <c r="B47" s="208"/>
      <c r="C47" s="209"/>
      <c r="D47" s="210"/>
      <c r="E47" s="324"/>
      <c r="F47" s="325"/>
      <c r="G47" s="325"/>
      <c r="H47" s="326"/>
    </row>
    <row r="48" spans="1:9" ht="15.75" x14ac:dyDescent="0.25">
      <c r="A48" s="208"/>
      <c r="B48" s="208"/>
      <c r="C48" s="209"/>
      <c r="D48" s="210"/>
      <c r="E48" s="324"/>
      <c r="F48" s="325"/>
      <c r="G48" s="325"/>
      <c r="H48" s="326"/>
    </row>
    <row r="49" spans="1:9" ht="15.75" x14ac:dyDescent="0.25">
      <c r="A49" s="208"/>
      <c r="B49" s="208"/>
      <c r="C49" s="209"/>
      <c r="D49" s="210"/>
      <c r="E49" s="324"/>
      <c r="F49" s="325"/>
      <c r="G49" s="325"/>
      <c r="H49" s="326"/>
    </row>
    <row r="50" spans="1:9" ht="15.75" x14ac:dyDescent="0.25">
      <c r="A50" s="208"/>
      <c r="B50" s="208"/>
      <c r="C50" s="209"/>
      <c r="D50" s="210"/>
      <c r="E50" s="324"/>
      <c r="F50" s="325"/>
      <c r="G50" s="325"/>
      <c r="H50" s="326"/>
    </row>
    <row r="51" spans="1:9" ht="15.75" x14ac:dyDescent="0.25">
      <c r="A51" s="208"/>
      <c r="B51" s="208"/>
      <c r="C51" s="209"/>
      <c r="D51" s="210"/>
      <c r="E51" s="324"/>
      <c r="F51" s="325"/>
      <c r="G51" s="325"/>
      <c r="H51" s="326"/>
    </row>
    <row r="52" spans="1:9" ht="15.75" x14ac:dyDescent="0.25">
      <c r="A52" s="208"/>
      <c r="B52" s="208"/>
      <c r="C52" s="209"/>
      <c r="D52" s="210"/>
      <c r="E52" s="324"/>
      <c r="F52" s="325"/>
      <c r="G52" s="325"/>
      <c r="H52" s="326"/>
    </row>
    <row r="53" spans="1:9" ht="15.75" x14ac:dyDescent="0.25">
      <c r="A53" s="208"/>
      <c r="B53" s="208"/>
      <c r="C53" s="209"/>
      <c r="D53" s="210"/>
      <c r="E53" s="321"/>
      <c r="F53" s="322"/>
      <c r="G53" s="322"/>
      <c r="H53" s="323"/>
    </row>
    <row r="54" spans="1:9" ht="15.75" x14ac:dyDescent="0.25">
      <c r="A54" s="208"/>
      <c r="B54" s="208"/>
      <c r="C54" s="209"/>
      <c r="D54" s="210"/>
      <c r="E54" s="324"/>
      <c r="F54" s="325"/>
      <c r="G54" s="325"/>
      <c r="H54" s="326"/>
    </row>
    <row r="55" spans="1:9" ht="15.75" x14ac:dyDescent="0.25">
      <c r="A55" s="208"/>
      <c r="B55" s="208"/>
      <c r="C55" s="209"/>
      <c r="D55" s="210"/>
      <c r="E55" s="324"/>
      <c r="F55" s="325"/>
      <c r="G55" s="325"/>
      <c r="H55" s="326"/>
    </row>
    <row r="56" spans="1:9" ht="15.75" x14ac:dyDescent="0.25">
      <c r="A56" s="208"/>
      <c r="B56" s="208"/>
      <c r="C56" s="209"/>
      <c r="D56" s="210"/>
      <c r="E56" s="324"/>
      <c r="F56" s="325"/>
      <c r="G56" s="325"/>
      <c r="H56" s="326"/>
    </row>
    <row r="57" spans="1:9" ht="15.75" x14ac:dyDescent="0.25">
      <c r="A57" s="208"/>
      <c r="B57" s="208"/>
      <c r="C57" s="209"/>
      <c r="D57" s="210"/>
      <c r="E57" s="324"/>
      <c r="F57" s="325"/>
      <c r="G57" s="325"/>
      <c r="H57" s="326"/>
    </row>
    <row r="58" spans="1:9" ht="15.75" x14ac:dyDescent="0.25">
      <c r="A58" s="208"/>
      <c r="B58" s="208"/>
      <c r="C58" s="209"/>
      <c r="D58" s="210"/>
      <c r="E58" s="324"/>
      <c r="F58" s="325"/>
      <c r="G58" s="325"/>
      <c r="H58" s="326"/>
    </row>
    <row r="59" spans="1:9" ht="15.75" x14ac:dyDescent="0.25">
      <c r="A59" s="208"/>
      <c r="B59" s="208"/>
      <c r="C59" s="209"/>
      <c r="D59" s="210"/>
      <c r="E59" s="324"/>
      <c r="F59" s="325"/>
      <c r="G59" s="325"/>
      <c r="H59" s="326"/>
    </row>
    <row r="60" spans="1:9" ht="15.75" x14ac:dyDescent="0.25">
      <c r="A60" s="208"/>
      <c r="B60" s="208"/>
      <c r="C60" s="209"/>
      <c r="D60" s="210"/>
      <c r="E60" s="324"/>
      <c r="F60" s="325"/>
      <c r="G60" s="325"/>
      <c r="H60" s="326"/>
    </row>
    <row r="61" spans="1:9" ht="15.75" x14ac:dyDescent="0.25">
      <c r="A61" s="208"/>
      <c r="B61" s="208"/>
      <c r="C61" s="209"/>
      <c r="D61" s="210"/>
      <c r="E61" s="324"/>
      <c r="F61" s="325"/>
      <c r="G61" s="325"/>
      <c r="H61" s="326"/>
      <c r="I61" s="168"/>
    </row>
    <row r="62" spans="1:9" ht="15.75" x14ac:dyDescent="0.25">
      <c r="A62" s="164"/>
      <c r="B62" s="165"/>
      <c r="C62" s="166"/>
      <c r="D62" s="167"/>
      <c r="E62" s="324"/>
      <c r="F62" s="325"/>
      <c r="G62" s="325"/>
      <c r="H62" s="326"/>
    </row>
    <row r="63" spans="1:9" ht="15.75" x14ac:dyDescent="0.25">
      <c r="A63" s="164"/>
      <c r="B63" s="165"/>
      <c r="C63" s="166"/>
      <c r="D63" s="167"/>
      <c r="E63" s="324"/>
      <c r="F63" s="325"/>
      <c r="G63" s="325"/>
      <c r="H63" s="326"/>
    </row>
    <row r="64" spans="1:9" ht="15.75" x14ac:dyDescent="0.25">
      <c r="A64" s="164"/>
      <c r="B64" s="165"/>
      <c r="C64" s="166"/>
      <c r="D64" s="167"/>
      <c r="E64" s="324"/>
      <c r="F64" s="325"/>
      <c r="G64" s="325"/>
      <c r="H64" s="326"/>
    </row>
    <row r="65" spans="1:8" ht="15.75" x14ac:dyDescent="0.25">
      <c r="A65" s="169" t="s">
        <v>70</v>
      </c>
      <c r="B65" s="170"/>
      <c r="C65" s="170">
        <f>SUM(C27:C64)</f>
        <v>0</v>
      </c>
      <c r="D65" s="142"/>
      <c r="E65" s="324"/>
      <c r="F65" s="325"/>
      <c r="G65" s="325"/>
      <c r="H65" s="326"/>
    </row>
    <row r="66" spans="1:8" ht="15.75" x14ac:dyDescent="0.25">
      <c r="A66" s="308" t="s">
        <v>71</v>
      </c>
      <c r="B66" s="308"/>
      <c r="C66" s="308"/>
      <c r="D66" s="308"/>
      <c r="E66" s="308"/>
      <c r="F66" s="308"/>
      <c r="G66" s="308"/>
      <c r="H66" s="308"/>
    </row>
    <row r="67" spans="1:8" ht="71.25" customHeight="1" x14ac:dyDescent="0.25">
      <c r="A67" s="171" t="s">
        <v>72</v>
      </c>
      <c r="B67" s="171" t="s">
        <v>158</v>
      </c>
      <c r="C67" s="171" t="s">
        <v>157</v>
      </c>
      <c r="D67" s="171" t="s">
        <v>73</v>
      </c>
      <c r="E67" s="354" t="s">
        <v>74</v>
      </c>
      <c r="F67" s="354"/>
      <c r="G67" s="354"/>
      <c r="H67" s="354"/>
    </row>
    <row r="68" spans="1:8" ht="15.75" x14ac:dyDescent="0.25">
      <c r="A68" s="171"/>
      <c r="B68" s="171"/>
      <c r="C68" s="171"/>
      <c r="D68" s="211"/>
      <c r="E68" s="351"/>
      <c r="F68" s="352"/>
      <c r="G68" s="352"/>
      <c r="H68" s="353"/>
    </row>
    <row r="69" spans="1:8" ht="15.75" x14ac:dyDescent="0.25">
      <c r="A69" s="171"/>
      <c r="B69" s="171"/>
      <c r="C69" s="171"/>
      <c r="D69" s="211"/>
      <c r="E69" s="351"/>
      <c r="F69" s="352"/>
      <c r="G69" s="352"/>
      <c r="H69" s="353"/>
    </row>
    <row r="70" spans="1:8" ht="15.75" x14ac:dyDescent="0.25">
      <c r="A70" s="171"/>
      <c r="B70" s="171"/>
      <c r="C70" s="171"/>
      <c r="D70" s="211"/>
      <c r="E70" s="351"/>
      <c r="F70" s="352"/>
      <c r="G70" s="352"/>
      <c r="H70" s="353"/>
    </row>
    <row r="71" spans="1:8" ht="15.75" x14ac:dyDescent="0.25">
      <c r="A71" s="171"/>
      <c r="B71" s="171"/>
      <c r="C71" s="171"/>
      <c r="D71" s="211"/>
      <c r="E71" s="351"/>
      <c r="F71" s="352"/>
      <c r="G71" s="352"/>
      <c r="H71" s="353"/>
    </row>
    <row r="72" spans="1:8" ht="15.75" x14ac:dyDescent="0.25">
      <c r="A72" s="171"/>
      <c r="B72" s="171"/>
      <c r="C72" s="171"/>
      <c r="D72" s="211"/>
      <c r="E72" s="351"/>
      <c r="F72" s="352"/>
      <c r="G72" s="352"/>
      <c r="H72" s="353"/>
    </row>
    <row r="73" spans="1:8" ht="15.75" x14ac:dyDescent="0.25">
      <c r="A73" s="171"/>
      <c r="B73" s="171"/>
      <c r="C73" s="171"/>
      <c r="D73" s="211"/>
      <c r="E73" s="351"/>
      <c r="F73" s="352"/>
      <c r="G73" s="352"/>
      <c r="H73" s="353"/>
    </row>
    <row r="74" spans="1:8" ht="15.75" x14ac:dyDescent="0.25">
      <c r="A74" s="171"/>
      <c r="B74" s="171"/>
      <c r="C74" s="171"/>
      <c r="D74" s="211"/>
      <c r="E74" s="351"/>
      <c r="F74" s="352"/>
      <c r="G74" s="352"/>
      <c r="H74" s="353"/>
    </row>
    <row r="75" spans="1:8" ht="15.75" x14ac:dyDescent="0.25">
      <c r="A75" s="171"/>
      <c r="B75" s="171"/>
      <c r="C75" s="171"/>
      <c r="D75" s="211"/>
      <c r="E75" s="351"/>
      <c r="F75" s="352"/>
      <c r="G75" s="352"/>
      <c r="H75" s="353"/>
    </row>
    <row r="76" spans="1:8" ht="15.75" x14ac:dyDescent="0.25">
      <c r="A76" s="171"/>
      <c r="B76" s="171"/>
      <c r="C76" s="171"/>
      <c r="D76" s="211"/>
      <c r="E76" s="351"/>
      <c r="F76" s="352"/>
      <c r="G76" s="352"/>
      <c r="H76" s="353"/>
    </row>
    <row r="77" spans="1:8" ht="15.75" x14ac:dyDescent="0.25">
      <c r="A77" s="171"/>
      <c r="B77" s="171"/>
      <c r="C77" s="171"/>
      <c r="D77" s="211"/>
      <c r="E77" s="351"/>
      <c r="F77" s="352"/>
      <c r="G77" s="352"/>
      <c r="H77" s="353"/>
    </row>
    <row r="78" spans="1:8" ht="15.75" x14ac:dyDescent="0.25">
      <c r="A78" s="171"/>
      <c r="B78" s="171"/>
      <c r="C78" s="171"/>
      <c r="D78" s="211"/>
      <c r="E78" s="351"/>
      <c r="F78" s="352"/>
      <c r="G78" s="352"/>
      <c r="H78" s="353"/>
    </row>
    <row r="79" spans="1:8" ht="15.75" x14ac:dyDescent="0.25">
      <c r="A79" s="171"/>
      <c r="B79" s="171"/>
      <c r="C79" s="171"/>
      <c r="D79" s="211"/>
      <c r="E79" s="351"/>
      <c r="F79" s="352"/>
      <c r="G79" s="352"/>
      <c r="H79" s="353"/>
    </row>
    <row r="80" spans="1:8" ht="15.75" x14ac:dyDescent="0.25">
      <c r="A80" s="171"/>
      <c r="B80" s="171"/>
      <c r="C80" s="171"/>
      <c r="D80" s="211"/>
      <c r="E80" s="351"/>
      <c r="F80" s="352"/>
      <c r="G80" s="352"/>
      <c r="H80" s="353"/>
    </row>
    <row r="81" spans="1:8" ht="15.75" x14ac:dyDescent="0.25">
      <c r="A81" s="171"/>
      <c r="B81" s="171"/>
      <c r="C81" s="171"/>
      <c r="D81" s="211"/>
      <c r="E81" s="351"/>
      <c r="F81" s="352"/>
      <c r="G81" s="352"/>
      <c r="H81" s="353"/>
    </row>
    <row r="82" spans="1:8" ht="15.75" x14ac:dyDescent="0.25">
      <c r="A82" s="171"/>
      <c r="B82" s="171"/>
      <c r="C82" s="171"/>
      <c r="D82" s="211"/>
      <c r="E82" s="351"/>
      <c r="F82" s="352"/>
      <c r="G82" s="352"/>
      <c r="H82" s="353"/>
    </row>
    <row r="83" spans="1:8" ht="15.75" x14ac:dyDescent="0.25">
      <c r="A83" s="171"/>
      <c r="B83" s="171"/>
      <c r="C83" s="171"/>
      <c r="D83" s="211"/>
      <c r="E83" s="351"/>
      <c r="F83" s="352"/>
      <c r="G83" s="352"/>
      <c r="H83" s="353"/>
    </row>
    <row r="84" spans="1:8" ht="15.75" x14ac:dyDescent="0.25">
      <c r="A84" s="171"/>
      <c r="B84" s="171"/>
      <c r="C84" s="171"/>
      <c r="D84" s="211"/>
      <c r="E84" s="351"/>
      <c r="F84" s="352"/>
      <c r="G84" s="352"/>
      <c r="H84" s="353"/>
    </row>
    <row r="85" spans="1:8" ht="15.75" x14ac:dyDescent="0.25">
      <c r="A85" s="171"/>
      <c r="B85" s="171"/>
      <c r="C85" s="171"/>
      <c r="D85" s="211"/>
      <c r="E85" s="351"/>
      <c r="F85" s="352"/>
      <c r="G85" s="352"/>
      <c r="H85" s="353"/>
    </row>
    <row r="86" spans="1:8" ht="15.75" x14ac:dyDescent="0.25">
      <c r="A86" s="171"/>
      <c r="B86" s="171"/>
      <c r="C86" s="171"/>
      <c r="D86" s="211"/>
      <c r="E86" s="351"/>
      <c r="F86" s="352"/>
      <c r="G86" s="352"/>
      <c r="H86" s="353"/>
    </row>
    <row r="87" spans="1:8" ht="15.75" x14ac:dyDescent="0.25">
      <c r="A87" s="171"/>
      <c r="B87" s="171"/>
      <c r="C87" s="171"/>
      <c r="D87" s="211"/>
      <c r="E87" s="351"/>
      <c r="F87" s="352"/>
      <c r="G87" s="352"/>
      <c r="H87" s="353"/>
    </row>
    <row r="88" spans="1:8" ht="15.75" x14ac:dyDescent="0.25">
      <c r="A88" s="171"/>
      <c r="B88" s="171"/>
      <c r="C88" s="171"/>
      <c r="D88" s="211"/>
      <c r="E88" s="351"/>
      <c r="F88" s="352"/>
      <c r="G88" s="352"/>
      <c r="H88" s="353"/>
    </row>
    <row r="89" spans="1:8" ht="15.75" x14ac:dyDescent="0.25">
      <c r="A89" s="171"/>
      <c r="B89" s="171"/>
      <c r="C89" s="171"/>
      <c r="D89" s="211"/>
      <c r="E89" s="351"/>
      <c r="F89" s="352"/>
      <c r="G89" s="352"/>
      <c r="H89" s="353"/>
    </row>
    <row r="90" spans="1:8" ht="15.75" x14ac:dyDescent="0.25">
      <c r="A90" s="171"/>
      <c r="B90" s="171"/>
      <c r="C90" s="171"/>
      <c r="D90" s="211"/>
      <c r="E90" s="351"/>
      <c r="F90" s="352"/>
      <c r="G90" s="352"/>
      <c r="H90" s="353"/>
    </row>
    <row r="91" spans="1:8" ht="15.75" x14ac:dyDescent="0.25">
      <c r="A91" s="171"/>
      <c r="B91" s="171"/>
      <c r="C91" s="171"/>
      <c r="D91" s="211"/>
      <c r="E91" s="351"/>
      <c r="F91" s="352"/>
      <c r="G91" s="352"/>
      <c r="H91" s="353"/>
    </row>
    <row r="92" spans="1:8" ht="15.75" x14ac:dyDescent="0.25">
      <c r="A92" s="171"/>
      <c r="B92" s="171"/>
      <c r="C92" s="171"/>
      <c r="D92" s="211"/>
      <c r="E92" s="351"/>
      <c r="F92" s="352"/>
      <c r="G92" s="352"/>
      <c r="H92" s="353"/>
    </row>
    <row r="93" spans="1:8" ht="15.75" x14ac:dyDescent="0.25">
      <c r="A93" s="171"/>
      <c r="B93" s="171"/>
      <c r="C93" s="171"/>
      <c r="D93" s="211"/>
      <c r="E93" s="351"/>
      <c r="F93" s="352"/>
      <c r="G93" s="352"/>
      <c r="H93" s="353"/>
    </row>
    <row r="94" spans="1:8" ht="15.75" x14ac:dyDescent="0.25">
      <c r="A94" s="171"/>
      <c r="B94" s="171"/>
      <c r="C94" s="171"/>
      <c r="D94" s="211"/>
      <c r="E94" s="351"/>
      <c r="F94" s="352"/>
      <c r="G94" s="352"/>
      <c r="H94" s="353"/>
    </row>
    <row r="95" spans="1:8" ht="15.75" x14ac:dyDescent="0.25">
      <c r="A95" s="171"/>
      <c r="B95" s="171"/>
      <c r="C95" s="171"/>
      <c r="D95" s="211"/>
      <c r="E95" s="351"/>
      <c r="F95" s="352"/>
      <c r="G95" s="352"/>
      <c r="H95" s="353"/>
    </row>
    <row r="96" spans="1:8" ht="15.75" x14ac:dyDescent="0.25">
      <c r="A96" s="171"/>
      <c r="B96" s="171"/>
      <c r="C96" s="171"/>
      <c r="D96" s="211"/>
      <c r="E96" s="351"/>
      <c r="F96" s="352"/>
      <c r="G96" s="352"/>
      <c r="H96" s="353"/>
    </row>
    <row r="97" spans="1:8" ht="15.75" x14ac:dyDescent="0.25">
      <c r="A97" s="171"/>
      <c r="B97" s="171"/>
      <c r="C97" s="171"/>
      <c r="D97" s="211"/>
      <c r="E97" s="351"/>
      <c r="F97" s="352"/>
      <c r="G97" s="352"/>
      <c r="H97" s="353"/>
    </row>
    <row r="98" spans="1:8" ht="15.75" x14ac:dyDescent="0.25">
      <c r="A98" s="171"/>
      <c r="B98" s="171"/>
      <c r="C98" s="171"/>
      <c r="D98" s="211"/>
      <c r="E98" s="351"/>
      <c r="F98" s="352"/>
      <c r="G98" s="352"/>
      <c r="H98" s="353"/>
    </row>
    <row r="99" spans="1:8" ht="15.75" x14ac:dyDescent="0.25">
      <c r="A99" s="171"/>
      <c r="B99" s="171"/>
      <c r="C99" s="171"/>
      <c r="D99" s="211"/>
      <c r="E99" s="351"/>
      <c r="F99" s="352"/>
      <c r="G99" s="352"/>
      <c r="H99" s="353"/>
    </row>
    <row r="100" spans="1:8" ht="15.75" x14ac:dyDescent="0.25">
      <c r="A100" s="171"/>
      <c r="B100" s="171"/>
      <c r="C100" s="171"/>
      <c r="D100" s="211"/>
      <c r="E100" s="351"/>
      <c r="F100" s="352"/>
      <c r="G100" s="352"/>
      <c r="H100" s="353"/>
    </row>
    <row r="101" spans="1:8" ht="15.75" x14ac:dyDescent="0.25">
      <c r="A101" s="171"/>
      <c r="B101" s="171"/>
      <c r="C101" s="171"/>
      <c r="D101" s="211"/>
      <c r="E101" s="351"/>
      <c r="F101" s="352"/>
      <c r="G101" s="352"/>
      <c r="H101" s="353"/>
    </row>
    <row r="102" spans="1:8" ht="15.75" x14ac:dyDescent="0.25">
      <c r="A102" s="171"/>
      <c r="B102" s="171"/>
      <c r="C102" s="171"/>
      <c r="D102" s="211"/>
      <c r="E102" s="351"/>
      <c r="F102" s="352"/>
      <c r="G102" s="352"/>
      <c r="H102" s="353"/>
    </row>
    <row r="103" spans="1:8" ht="15.75" x14ac:dyDescent="0.25">
      <c r="A103" s="171"/>
      <c r="B103" s="171"/>
      <c r="C103" s="171"/>
      <c r="D103" s="211"/>
      <c r="E103" s="351"/>
      <c r="F103" s="352"/>
      <c r="G103" s="352"/>
      <c r="H103" s="353"/>
    </row>
    <row r="104" spans="1:8" ht="15.75" x14ac:dyDescent="0.25">
      <c r="A104" s="171"/>
      <c r="B104" s="171"/>
      <c r="C104" s="171"/>
      <c r="D104" s="211"/>
      <c r="E104" s="351"/>
      <c r="F104" s="352"/>
      <c r="G104" s="352"/>
      <c r="H104" s="353"/>
    </row>
    <row r="105" spans="1:8" ht="15.75" x14ac:dyDescent="0.25">
      <c r="A105" s="171"/>
      <c r="B105" s="171"/>
      <c r="C105" s="171"/>
      <c r="D105" s="211"/>
      <c r="E105" s="351"/>
      <c r="F105" s="352"/>
      <c r="G105" s="352"/>
      <c r="H105" s="353"/>
    </row>
    <row r="106" spans="1:8" ht="15.75" x14ac:dyDescent="0.25">
      <c r="A106" s="171"/>
      <c r="B106" s="171"/>
      <c r="C106" s="171"/>
      <c r="D106" s="211"/>
      <c r="E106" s="351"/>
      <c r="F106" s="352"/>
      <c r="G106" s="352"/>
      <c r="H106" s="353"/>
    </row>
    <row r="107" spans="1:8" ht="15.75" x14ac:dyDescent="0.25">
      <c r="A107" s="171"/>
      <c r="B107" s="171"/>
      <c r="C107" s="171"/>
      <c r="D107" s="211"/>
      <c r="E107" s="351"/>
      <c r="F107" s="352"/>
      <c r="G107" s="352"/>
      <c r="H107" s="353"/>
    </row>
    <row r="108" spans="1:8" ht="15.75" x14ac:dyDescent="0.25">
      <c r="A108" s="171"/>
      <c r="B108" s="171"/>
      <c r="C108" s="171"/>
      <c r="D108" s="211"/>
      <c r="E108" s="351"/>
      <c r="F108" s="352"/>
      <c r="G108" s="352"/>
      <c r="H108" s="353"/>
    </row>
    <row r="109" spans="1:8" ht="15.75" x14ac:dyDescent="0.25">
      <c r="A109" s="171"/>
      <c r="B109" s="171"/>
      <c r="C109" s="171"/>
      <c r="D109" s="211"/>
      <c r="E109" s="351"/>
      <c r="F109" s="352"/>
      <c r="G109" s="352"/>
      <c r="H109" s="353"/>
    </row>
    <row r="110" spans="1:8" ht="15.75" x14ac:dyDescent="0.25">
      <c r="A110" s="171"/>
      <c r="B110" s="171"/>
      <c r="C110" s="171"/>
      <c r="D110" s="211"/>
      <c r="E110" s="351"/>
      <c r="F110" s="352"/>
      <c r="G110" s="352"/>
      <c r="H110" s="353"/>
    </row>
    <row r="111" spans="1:8" ht="15.75" x14ac:dyDescent="0.25">
      <c r="A111" s="171"/>
      <c r="B111" s="171"/>
      <c r="C111" s="171"/>
      <c r="D111" s="211"/>
      <c r="E111" s="351"/>
      <c r="F111" s="352"/>
      <c r="G111" s="352"/>
      <c r="H111" s="353"/>
    </row>
    <row r="112" spans="1:8" ht="15.75" x14ac:dyDescent="0.25">
      <c r="A112" s="171"/>
      <c r="B112" s="171"/>
      <c r="C112" s="171"/>
      <c r="D112" s="211"/>
      <c r="E112" s="351"/>
      <c r="F112" s="352"/>
      <c r="G112" s="352"/>
      <c r="H112" s="353"/>
    </row>
    <row r="113" spans="1:8" ht="15.75" x14ac:dyDescent="0.25">
      <c r="A113" s="171"/>
      <c r="B113" s="171"/>
      <c r="C113" s="171"/>
      <c r="D113" s="211"/>
      <c r="E113" s="351"/>
      <c r="F113" s="352"/>
      <c r="G113" s="352"/>
      <c r="H113" s="353"/>
    </row>
    <row r="114" spans="1:8" ht="71.25" customHeight="1" x14ac:dyDescent="0.25">
      <c r="A114" s="171"/>
      <c r="B114" s="171"/>
      <c r="C114" s="171"/>
      <c r="D114" s="211"/>
      <c r="E114" s="351"/>
      <c r="F114" s="352"/>
      <c r="G114" s="352"/>
      <c r="H114" s="353"/>
    </row>
    <row r="115" spans="1:8" ht="71.25" customHeight="1" x14ac:dyDescent="0.25">
      <c r="A115" s="171"/>
      <c r="B115" s="171"/>
      <c r="C115" s="171"/>
      <c r="D115" s="211"/>
      <c r="E115" s="351"/>
      <c r="F115" s="352"/>
      <c r="G115" s="352"/>
      <c r="H115" s="353"/>
    </row>
    <row r="116" spans="1:8" ht="71.25" customHeight="1" x14ac:dyDescent="0.25">
      <c r="A116" s="171"/>
      <c r="B116" s="171"/>
      <c r="C116" s="171"/>
      <c r="D116" s="211"/>
      <c r="E116" s="351"/>
      <c r="F116" s="352"/>
      <c r="G116" s="352"/>
      <c r="H116" s="353"/>
    </row>
    <row r="117" spans="1:8" ht="71.25" customHeight="1" x14ac:dyDescent="0.25">
      <c r="A117" s="171"/>
      <c r="B117" s="171"/>
      <c r="C117" s="171"/>
      <c r="D117" s="211"/>
      <c r="E117" s="351"/>
      <c r="F117" s="352"/>
      <c r="G117" s="352"/>
      <c r="H117" s="353"/>
    </row>
    <row r="118" spans="1:8" ht="71.25" customHeight="1" x14ac:dyDescent="0.25">
      <c r="A118" s="171"/>
      <c r="B118" s="171"/>
      <c r="C118" s="171"/>
      <c r="D118" s="211"/>
      <c r="E118" s="351"/>
      <c r="F118" s="352"/>
      <c r="G118" s="352"/>
      <c r="H118" s="353"/>
    </row>
    <row r="119" spans="1:8" ht="71.25" customHeight="1" x14ac:dyDescent="0.25">
      <c r="A119" s="171"/>
      <c r="B119" s="171"/>
      <c r="C119" s="171"/>
      <c r="D119" s="211"/>
      <c r="E119" s="351"/>
      <c r="F119" s="352"/>
      <c r="G119" s="352"/>
      <c r="H119" s="353"/>
    </row>
    <row r="120" spans="1:8" ht="71.25" customHeight="1" x14ac:dyDescent="0.25">
      <c r="A120" s="171"/>
      <c r="B120" s="171"/>
      <c r="C120" s="171"/>
      <c r="D120" s="211"/>
      <c r="E120" s="351"/>
      <c r="F120" s="352"/>
      <c r="G120" s="352"/>
      <c r="H120" s="353"/>
    </row>
    <row r="121" spans="1:8" ht="15.75" x14ac:dyDescent="0.25">
      <c r="A121" s="171"/>
      <c r="B121" s="171"/>
      <c r="C121" s="171"/>
      <c r="D121" s="211"/>
      <c r="E121" s="351"/>
      <c r="F121" s="352"/>
      <c r="G121" s="352"/>
      <c r="H121" s="353"/>
    </row>
    <row r="122" spans="1:8" ht="15.75" x14ac:dyDescent="0.25">
      <c r="A122" s="171"/>
      <c r="B122" s="171"/>
      <c r="C122" s="171"/>
      <c r="D122" s="211"/>
      <c r="E122" s="351"/>
      <c r="F122" s="352"/>
      <c r="G122" s="352"/>
      <c r="H122" s="353"/>
    </row>
    <row r="123" spans="1:8" ht="43.5" customHeight="1" x14ac:dyDescent="0.25">
      <c r="A123" s="171"/>
      <c r="B123" s="171"/>
      <c r="C123" s="171"/>
      <c r="D123" s="211"/>
      <c r="E123" s="351"/>
      <c r="F123" s="352"/>
      <c r="G123" s="352"/>
      <c r="H123" s="353"/>
    </row>
    <row r="124" spans="1:8" ht="15.75" x14ac:dyDescent="0.25">
      <c r="A124" s="171"/>
      <c r="B124" s="171"/>
      <c r="C124" s="171"/>
      <c r="D124" s="211"/>
      <c r="E124" s="351"/>
      <c r="F124" s="352"/>
      <c r="G124" s="352"/>
      <c r="H124" s="353"/>
    </row>
    <row r="125" spans="1:8" ht="15.75" x14ac:dyDescent="0.25">
      <c r="A125" s="171"/>
      <c r="B125" s="171"/>
      <c r="C125" s="171"/>
      <c r="D125" s="211"/>
      <c r="E125" s="351"/>
      <c r="F125" s="352"/>
      <c r="G125" s="352"/>
      <c r="H125" s="353"/>
    </row>
    <row r="126" spans="1:8" ht="15.75" x14ac:dyDescent="0.25">
      <c r="A126" s="171"/>
      <c r="B126" s="171"/>
      <c r="C126" s="171"/>
      <c r="D126" s="211"/>
      <c r="E126" s="351"/>
      <c r="F126" s="352"/>
      <c r="G126" s="352"/>
      <c r="H126" s="353"/>
    </row>
    <row r="127" spans="1:8" ht="15.75" x14ac:dyDescent="0.25">
      <c r="A127" s="171"/>
      <c r="B127" s="171"/>
      <c r="C127" s="171"/>
      <c r="D127" s="211"/>
      <c r="E127" s="351"/>
      <c r="F127" s="352"/>
      <c r="G127" s="352"/>
      <c r="H127" s="353"/>
    </row>
    <row r="128" spans="1:8" ht="15.75" x14ac:dyDescent="0.25">
      <c r="A128" s="171"/>
      <c r="B128" s="171"/>
      <c r="C128" s="171"/>
      <c r="D128" s="211"/>
      <c r="E128" s="351"/>
      <c r="F128" s="352"/>
      <c r="G128" s="352"/>
      <c r="H128" s="353"/>
    </row>
    <row r="129" spans="1:8" ht="15.75" x14ac:dyDescent="0.25">
      <c r="A129" s="171"/>
      <c r="B129" s="171"/>
      <c r="C129" s="171"/>
      <c r="D129" s="211"/>
      <c r="E129" s="351"/>
      <c r="F129" s="352"/>
      <c r="G129" s="352"/>
      <c r="H129" s="353"/>
    </row>
    <row r="130" spans="1:8" ht="15.75" x14ac:dyDescent="0.25">
      <c r="A130" s="171"/>
      <c r="B130" s="171"/>
      <c r="C130" s="171"/>
      <c r="D130" s="211"/>
      <c r="E130" s="351"/>
      <c r="F130" s="352"/>
      <c r="G130" s="352"/>
      <c r="H130" s="353"/>
    </row>
    <row r="131" spans="1:8" ht="15.75" x14ac:dyDescent="0.25">
      <c r="A131" s="171"/>
      <c r="B131" s="171"/>
      <c r="C131" s="171"/>
      <c r="D131" s="211"/>
      <c r="E131" s="351"/>
      <c r="F131" s="352"/>
      <c r="G131" s="352"/>
      <c r="H131" s="353"/>
    </row>
    <row r="132" spans="1:8" ht="15.75" x14ac:dyDescent="0.25">
      <c r="A132" s="171"/>
      <c r="B132" s="171"/>
      <c r="C132" s="171"/>
      <c r="D132" s="211"/>
      <c r="E132" s="351"/>
      <c r="F132" s="352"/>
      <c r="G132" s="352"/>
      <c r="H132" s="353"/>
    </row>
    <row r="133" spans="1:8" ht="15.75" x14ac:dyDescent="0.25">
      <c r="A133" s="171"/>
      <c r="B133" s="171"/>
      <c r="C133" s="171"/>
      <c r="D133" s="211"/>
      <c r="E133" s="351"/>
      <c r="F133" s="352"/>
      <c r="G133" s="352"/>
      <c r="H133" s="353"/>
    </row>
    <row r="134" spans="1:8" ht="15.75" x14ac:dyDescent="0.25">
      <c r="A134" s="171"/>
      <c r="B134" s="171"/>
      <c r="C134" s="171"/>
      <c r="D134" s="211"/>
      <c r="E134" s="351"/>
      <c r="F134" s="352"/>
      <c r="G134" s="352"/>
      <c r="H134" s="353"/>
    </row>
    <row r="135" spans="1:8" ht="15.75" x14ac:dyDescent="0.25">
      <c r="A135" s="171"/>
      <c r="B135" s="171"/>
      <c r="C135" s="171"/>
      <c r="D135" s="211"/>
      <c r="E135" s="351"/>
      <c r="F135" s="352"/>
      <c r="G135" s="352"/>
      <c r="H135" s="353"/>
    </row>
    <row r="136" spans="1:8" ht="15.75" x14ac:dyDescent="0.25">
      <c r="A136" s="171"/>
      <c r="B136" s="171"/>
      <c r="C136" s="171"/>
      <c r="D136" s="211"/>
      <c r="E136" s="351"/>
      <c r="F136" s="352"/>
      <c r="G136" s="352"/>
      <c r="H136" s="353"/>
    </row>
    <row r="137" spans="1:8" ht="15.75" x14ac:dyDescent="0.25">
      <c r="A137" s="171"/>
      <c r="B137" s="171"/>
      <c r="C137" s="171"/>
      <c r="D137" s="211"/>
      <c r="E137" s="351"/>
      <c r="F137" s="352"/>
      <c r="G137" s="352"/>
      <c r="H137" s="353"/>
    </row>
    <row r="138" spans="1:8" ht="15.75" x14ac:dyDescent="0.25">
      <c r="A138" s="171"/>
      <c r="B138" s="171"/>
      <c r="C138" s="171"/>
      <c r="D138" s="211"/>
      <c r="E138" s="351"/>
      <c r="F138" s="352"/>
      <c r="G138" s="352"/>
      <c r="H138" s="353"/>
    </row>
    <row r="139" spans="1:8" ht="15.75" x14ac:dyDescent="0.25">
      <c r="A139" s="171"/>
      <c r="B139" s="171"/>
      <c r="C139" s="171"/>
      <c r="D139" s="211"/>
      <c r="E139" s="351"/>
      <c r="F139" s="352"/>
      <c r="G139" s="352"/>
      <c r="H139" s="353"/>
    </row>
    <row r="140" spans="1:8" ht="15.75" x14ac:dyDescent="0.25">
      <c r="A140" s="171"/>
      <c r="B140" s="171"/>
      <c r="C140" s="171"/>
      <c r="D140" s="211"/>
      <c r="E140" s="351"/>
      <c r="F140" s="352"/>
      <c r="G140" s="352"/>
      <c r="H140" s="353"/>
    </row>
    <row r="141" spans="1:8" ht="15.75" x14ac:dyDescent="0.25">
      <c r="A141" s="171"/>
      <c r="B141" s="171"/>
      <c r="C141" s="171"/>
      <c r="D141" s="211"/>
      <c r="E141" s="351"/>
      <c r="F141" s="352"/>
      <c r="G141" s="352"/>
      <c r="H141" s="353"/>
    </row>
    <row r="142" spans="1:8" ht="15.75" x14ac:dyDescent="0.25">
      <c r="A142" s="171"/>
      <c r="B142" s="171"/>
      <c r="C142" s="171"/>
      <c r="D142" s="211"/>
      <c r="E142" s="351"/>
      <c r="F142" s="352"/>
      <c r="G142" s="352"/>
      <c r="H142" s="353"/>
    </row>
    <row r="143" spans="1:8" ht="15.75" x14ac:dyDescent="0.25">
      <c r="A143" s="171"/>
      <c r="B143" s="171"/>
      <c r="C143" s="171"/>
      <c r="D143" s="211"/>
      <c r="E143" s="351"/>
      <c r="F143" s="352"/>
      <c r="G143" s="352"/>
      <c r="H143" s="353"/>
    </row>
    <row r="144" spans="1:8" ht="15.75" x14ac:dyDescent="0.25">
      <c r="A144" s="171"/>
      <c r="B144" s="171"/>
      <c r="C144" s="171"/>
      <c r="D144" s="211"/>
      <c r="E144" s="351"/>
      <c r="F144" s="352"/>
      <c r="G144" s="352"/>
      <c r="H144" s="353"/>
    </row>
    <row r="145" spans="1:8" ht="15.75" x14ac:dyDescent="0.25">
      <c r="A145" s="171"/>
      <c r="B145" s="171"/>
      <c r="C145" s="171"/>
      <c r="D145" s="211"/>
      <c r="E145" s="351"/>
      <c r="F145" s="352"/>
      <c r="G145" s="352"/>
      <c r="H145" s="353"/>
    </row>
    <row r="146" spans="1:8" ht="15.75" x14ac:dyDescent="0.25">
      <c r="A146" s="171"/>
      <c r="B146" s="171"/>
      <c r="C146" s="171"/>
      <c r="D146" s="211"/>
      <c r="E146" s="351"/>
      <c r="F146" s="352"/>
      <c r="G146" s="352"/>
      <c r="H146" s="353"/>
    </row>
    <row r="147" spans="1:8" ht="15.75" x14ac:dyDescent="0.25">
      <c r="A147" s="171"/>
      <c r="B147" s="171"/>
      <c r="C147" s="171"/>
      <c r="D147" s="211"/>
      <c r="E147" s="351"/>
      <c r="F147" s="352"/>
      <c r="G147" s="352"/>
      <c r="H147" s="353"/>
    </row>
    <row r="148" spans="1:8" ht="15.75" x14ac:dyDescent="0.25">
      <c r="A148" s="171"/>
      <c r="B148" s="171"/>
      <c r="C148" s="171"/>
      <c r="D148" s="211"/>
      <c r="E148" s="351"/>
      <c r="F148" s="352"/>
      <c r="G148" s="352"/>
      <c r="H148" s="353"/>
    </row>
    <row r="149" spans="1:8" ht="15.75" x14ac:dyDescent="0.25">
      <c r="A149" s="171"/>
      <c r="B149" s="171"/>
      <c r="C149" s="171"/>
      <c r="D149" s="211"/>
      <c r="E149" s="351"/>
      <c r="F149" s="352"/>
      <c r="G149" s="352"/>
      <c r="H149" s="353"/>
    </row>
    <row r="150" spans="1:8" ht="15.75" x14ac:dyDescent="0.25">
      <c r="A150" s="171"/>
      <c r="B150" s="171"/>
      <c r="C150" s="171"/>
      <c r="D150" s="211"/>
      <c r="E150" s="351"/>
      <c r="F150" s="352"/>
      <c r="G150" s="352"/>
      <c r="H150" s="353"/>
    </row>
    <row r="151" spans="1:8" ht="15.75" x14ac:dyDescent="0.25">
      <c r="A151" s="171"/>
      <c r="B151" s="171"/>
      <c r="C151" s="171"/>
      <c r="D151" s="211"/>
      <c r="E151" s="351"/>
      <c r="F151" s="352"/>
      <c r="G151" s="352"/>
      <c r="H151" s="353"/>
    </row>
    <row r="152" spans="1:8" ht="15.75" x14ac:dyDescent="0.25">
      <c r="A152" s="171"/>
      <c r="B152" s="171"/>
      <c r="C152" s="171"/>
      <c r="D152" s="211"/>
      <c r="E152" s="351"/>
      <c r="F152" s="352"/>
      <c r="G152" s="352"/>
      <c r="H152" s="353"/>
    </row>
    <row r="153" spans="1:8" ht="15.75" x14ac:dyDescent="0.25">
      <c r="A153" s="171"/>
      <c r="B153" s="171"/>
      <c r="C153" s="171"/>
      <c r="D153" s="211"/>
      <c r="E153" s="351"/>
      <c r="F153" s="352"/>
      <c r="G153" s="352"/>
      <c r="H153" s="353"/>
    </row>
    <row r="154" spans="1:8" ht="15.75" x14ac:dyDescent="0.25">
      <c r="A154" s="171"/>
      <c r="B154" s="171"/>
      <c r="C154" s="171"/>
      <c r="D154" s="211"/>
      <c r="E154" s="351"/>
      <c r="F154" s="352"/>
      <c r="G154" s="352"/>
      <c r="H154" s="353"/>
    </row>
    <row r="155" spans="1:8" ht="15.75" x14ac:dyDescent="0.25">
      <c r="A155" s="171"/>
      <c r="B155" s="171"/>
      <c r="C155" s="171"/>
      <c r="D155" s="211"/>
      <c r="E155" s="351"/>
      <c r="F155" s="352"/>
      <c r="G155" s="352"/>
      <c r="H155" s="353"/>
    </row>
    <row r="156" spans="1:8" ht="15.75" x14ac:dyDescent="0.25">
      <c r="A156" s="171"/>
      <c r="B156" s="171"/>
      <c r="C156" s="171"/>
      <c r="D156" s="211"/>
      <c r="E156" s="351"/>
      <c r="F156" s="352"/>
      <c r="G156" s="352"/>
      <c r="H156" s="353"/>
    </row>
    <row r="157" spans="1:8" ht="15.75" x14ac:dyDescent="0.25">
      <c r="A157" s="171"/>
      <c r="B157" s="171"/>
      <c r="C157" s="171"/>
      <c r="D157" s="211"/>
      <c r="E157" s="351"/>
      <c r="F157" s="352"/>
      <c r="G157" s="352"/>
      <c r="H157" s="353"/>
    </row>
    <row r="158" spans="1:8" ht="15.75" x14ac:dyDescent="0.25">
      <c r="A158" s="171"/>
      <c r="B158" s="171"/>
      <c r="C158" s="171"/>
      <c r="D158" s="211"/>
      <c r="E158" s="351"/>
      <c r="F158" s="352"/>
      <c r="G158" s="352"/>
      <c r="H158" s="353"/>
    </row>
    <row r="159" spans="1:8" ht="15.75" x14ac:dyDescent="0.25">
      <c r="A159" s="171"/>
      <c r="B159" s="171"/>
      <c r="C159" s="171"/>
      <c r="D159" s="211"/>
      <c r="E159" s="351"/>
      <c r="F159" s="352"/>
      <c r="G159" s="352"/>
      <c r="H159" s="353"/>
    </row>
    <row r="160" spans="1:8" ht="15.75" x14ac:dyDescent="0.25">
      <c r="A160" s="171"/>
      <c r="B160" s="171"/>
      <c r="C160" s="171"/>
      <c r="D160" s="211"/>
      <c r="E160" s="351"/>
      <c r="F160" s="352"/>
      <c r="G160" s="352"/>
      <c r="H160" s="353"/>
    </row>
    <row r="161" spans="1:8" ht="15.75" x14ac:dyDescent="0.25">
      <c r="A161" s="171"/>
      <c r="B161" s="171"/>
      <c r="C161" s="171"/>
      <c r="D161" s="211"/>
      <c r="E161" s="351"/>
      <c r="F161" s="352"/>
      <c r="G161" s="352"/>
      <c r="H161" s="353"/>
    </row>
    <row r="162" spans="1:8" ht="15.75" x14ac:dyDescent="0.25">
      <c r="A162" s="171"/>
      <c r="B162" s="171"/>
      <c r="C162" s="171"/>
      <c r="D162" s="211"/>
      <c r="E162" s="351"/>
      <c r="F162" s="352"/>
      <c r="G162" s="352"/>
      <c r="H162" s="353"/>
    </row>
    <row r="163" spans="1:8" ht="15.75" x14ac:dyDescent="0.25">
      <c r="A163" s="171"/>
      <c r="B163" s="171"/>
      <c r="C163" s="171"/>
      <c r="D163" s="211"/>
      <c r="E163" s="351"/>
      <c r="F163" s="352"/>
      <c r="G163" s="352"/>
      <c r="H163" s="353"/>
    </row>
    <row r="164" spans="1:8" ht="15.75" x14ac:dyDescent="0.25">
      <c r="A164" s="171"/>
      <c r="B164" s="171"/>
      <c r="C164" s="171"/>
      <c r="D164" s="211"/>
      <c r="E164" s="351"/>
      <c r="F164" s="352"/>
      <c r="G164" s="352"/>
      <c r="H164" s="353"/>
    </row>
    <row r="165" spans="1:8" ht="15.75" x14ac:dyDescent="0.25">
      <c r="A165" s="171"/>
      <c r="B165" s="171"/>
      <c r="C165" s="171"/>
      <c r="D165" s="211"/>
      <c r="E165" s="351"/>
      <c r="F165" s="352"/>
      <c r="G165" s="352"/>
      <c r="H165" s="353"/>
    </row>
    <row r="166" spans="1:8" ht="15.75" x14ac:dyDescent="0.25">
      <c r="A166" s="171"/>
      <c r="B166" s="171"/>
      <c r="C166" s="171"/>
      <c r="D166" s="211"/>
      <c r="E166" s="351"/>
      <c r="F166" s="352"/>
      <c r="G166" s="352"/>
      <c r="H166" s="353"/>
    </row>
    <row r="167" spans="1:8" ht="15.75" x14ac:dyDescent="0.25">
      <c r="A167" s="171"/>
      <c r="B167" s="171"/>
      <c r="C167" s="171"/>
      <c r="D167" s="211"/>
      <c r="E167" s="351"/>
      <c r="F167" s="352"/>
      <c r="G167" s="352"/>
      <c r="H167" s="353"/>
    </row>
    <row r="168" spans="1:8" ht="15.75" x14ac:dyDescent="0.25">
      <c r="A168" s="171"/>
      <c r="B168" s="171"/>
      <c r="C168" s="171"/>
      <c r="D168" s="211"/>
      <c r="E168" s="351"/>
      <c r="F168" s="352"/>
      <c r="G168" s="352"/>
      <c r="H168" s="353"/>
    </row>
    <row r="169" spans="1:8" ht="15.75" x14ac:dyDescent="0.25">
      <c r="A169" s="171"/>
      <c r="B169" s="171"/>
      <c r="C169" s="171"/>
      <c r="D169" s="211"/>
      <c r="E169" s="351"/>
      <c r="F169" s="352"/>
      <c r="G169" s="352"/>
      <c r="H169" s="353"/>
    </row>
    <row r="170" spans="1:8" ht="15.75" x14ac:dyDescent="0.25">
      <c r="A170" s="171"/>
      <c r="B170" s="171"/>
      <c r="C170" s="171"/>
      <c r="D170" s="211"/>
      <c r="E170" s="351"/>
      <c r="F170" s="352"/>
      <c r="G170" s="352"/>
      <c r="H170" s="353"/>
    </row>
    <row r="171" spans="1:8" ht="15.75" x14ac:dyDescent="0.25">
      <c r="A171" s="171"/>
      <c r="B171" s="171"/>
      <c r="C171" s="171"/>
      <c r="D171" s="211"/>
      <c r="E171" s="351"/>
      <c r="F171" s="352"/>
      <c r="G171" s="352"/>
      <c r="H171" s="353"/>
    </row>
    <row r="172" spans="1:8" ht="15.75" x14ac:dyDescent="0.25">
      <c r="A172" s="171"/>
      <c r="B172" s="171"/>
      <c r="C172" s="171"/>
      <c r="D172" s="211"/>
      <c r="E172" s="351"/>
      <c r="F172" s="352"/>
      <c r="G172" s="352"/>
      <c r="H172" s="353"/>
    </row>
    <row r="173" spans="1:8" ht="30.75" customHeight="1" x14ac:dyDescent="0.25">
      <c r="A173" s="171"/>
      <c r="B173" s="171"/>
      <c r="C173" s="171"/>
      <c r="D173" s="211"/>
      <c r="E173" s="351"/>
      <c r="F173" s="352"/>
      <c r="G173" s="352"/>
      <c r="H173" s="353"/>
    </row>
    <row r="174" spans="1:8" ht="15.75" x14ac:dyDescent="0.25">
      <c r="A174" s="159" t="s">
        <v>70</v>
      </c>
      <c r="B174" s="172"/>
      <c r="C174" s="172"/>
      <c r="D174" s="173">
        <f>SUM(D68:D173)</f>
        <v>0</v>
      </c>
      <c r="E174" s="309"/>
      <c r="F174" s="310"/>
      <c r="G174" s="310"/>
      <c r="H174" s="311"/>
    </row>
    <row r="175" spans="1:8" ht="15.75" x14ac:dyDescent="0.25">
      <c r="A175" s="171" t="s">
        <v>75</v>
      </c>
      <c r="B175" s="312">
        <f>SUM(C65,D174)</f>
        <v>0</v>
      </c>
      <c r="C175" s="312"/>
      <c r="D175" s="312"/>
      <c r="E175" s="312"/>
      <c r="F175" s="312"/>
      <c r="G175" s="312"/>
      <c r="H175" s="312"/>
    </row>
    <row r="176" spans="1:8" ht="15.75" x14ac:dyDescent="0.25">
      <c r="A176" s="308" t="s">
        <v>76</v>
      </c>
      <c r="B176" s="308"/>
      <c r="C176" s="308"/>
      <c r="D176" s="308"/>
      <c r="E176" s="308"/>
      <c r="F176" s="308"/>
      <c r="G176" s="308"/>
      <c r="H176" s="308"/>
    </row>
    <row r="177" spans="1:8" ht="69.75" customHeight="1" x14ac:dyDescent="0.25">
      <c r="A177" s="159" t="s">
        <v>72</v>
      </c>
      <c r="B177" s="159" t="s">
        <v>77</v>
      </c>
      <c r="C177" s="159" t="s">
        <v>78</v>
      </c>
      <c r="D177" s="159" t="s">
        <v>79</v>
      </c>
      <c r="E177" s="345" t="s">
        <v>80</v>
      </c>
      <c r="F177" s="346"/>
      <c r="G177" s="347"/>
      <c r="H177" s="174" t="s">
        <v>81</v>
      </c>
    </row>
    <row r="178" spans="1:8" ht="15.75" x14ac:dyDescent="0.25">
      <c r="A178" s="175">
        <v>1</v>
      </c>
      <c r="B178" s="91">
        <f>'2. RESUMEN EJECUTIVO'!D22</f>
        <v>0</v>
      </c>
      <c r="C178" s="91">
        <v>0</v>
      </c>
      <c r="D178" s="92" t="e">
        <f>C178/B178</f>
        <v>#DIV/0!</v>
      </c>
      <c r="E178" s="348"/>
      <c r="F178" s="349"/>
      <c r="G178" s="350"/>
      <c r="H178" s="176">
        <f>B178-C178</f>
        <v>0</v>
      </c>
    </row>
    <row r="179" spans="1:8" ht="15.75" x14ac:dyDescent="0.25">
      <c r="A179" s="175">
        <v>2</v>
      </c>
      <c r="B179" s="91">
        <f>'2. RESUMEN EJECUTIVO'!D23</f>
        <v>0</v>
      </c>
      <c r="C179" s="91">
        <v>0</v>
      </c>
      <c r="D179" s="92" t="e">
        <f t="shared" ref="D179:D188" si="0">C179/B179</f>
        <v>#DIV/0!</v>
      </c>
      <c r="E179" s="348"/>
      <c r="F179" s="349"/>
      <c r="G179" s="350"/>
      <c r="H179" s="176">
        <f t="shared" ref="H179:H188" si="1">B179-C179</f>
        <v>0</v>
      </c>
    </row>
    <row r="180" spans="1:8" ht="15.75" x14ac:dyDescent="0.25">
      <c r="A180" s="175">
        <v>3</v>
      </c>
      <c r="B180" s="91">
        <f>'2. RESUMEN EJECUTIVO'!D24</f>
        <v>0</v>
      </c>
      <c r="C180" s="91">
        <v>349979</v>
      </c>
      <c r="D180" s="92" t="e">
        <f t="shared" si="0"/>
        <v>#DIV/0!</v>
      </c>
      <c r="E180" s="348"/>
      <c r="F180" s="349"/>
      <c r="G180" s="350"/>
      <c r="H180" s="176">
        <f t="shared" si="1"/>
        <v>-349979</v>
      </c>
    </row>
    <row r="181" spans="1:8" ht="15.75" x14ac:dyDescent="0.25">
      <c r="A181" s="175">
        <v>4</v>
      </c>
      <c r="B181" s="91">
        <f>'2. RESUMEN EJECUTIVO'!D25</f>
        <v>0</v>
      </c>
      <c r="C181" s="91"/>
      <c r="D181" s="92">
        <v>0</v>
      </c>
      <c r="E181" s="348"/>
      <c r="F181" s="349"/>
      <c r="G181" s="350"/>
      <c r="H181" s="176">
        <f t="shared" si="1"/>
        <v>0</v>
      </c>
    </row>
    <row r="182" spans="1:8" ht="15.75" x14ac:dyDescent="0.25">
      <c r="A182" s="175">
        <v>5</v>
      </c>
      <c r="B182" s="91">
        <f>'2. RESUMEN EJECUTIVO'!D26</f>
        <v>0</v>
      </c>
      <c r="C182" s="91">
        <v>13228429</v>
      </c>
      <c r="D182" s="92" t="e">
        <f t="shared" si="0"/>
        <v>#DIV/0!</v>
      </c>
      <c r="E182" s="339"/>
      <c r="F182" s="340"/>
      <c r="G182" s="341"/>
      <c r="H182" s="176">
        <f t="shared" si="1"/>
        <v>-13228429</v>
      </c>
    </row>
    <row r="183" spans="1:8" ht="15.75" x14ac:dyDescent="0.25">
      <c r="A183" s="175">
        <v>6</v>
      </c>
      <c r="B183" s="91">
        <f>'2. RESUMEN EJECUTIVO'!D27</f>
        <v>0</v>
      </c>
      <c r="C183" s="91">
        <v>21532627</v>
      </c>
      <c r="D183" s="92" t="e">
        <f t="shared" si="0"/>
        <v>#DIV/0!</v>
      </c>
      <c r="E183" s="339"/>
      <c r="F183" s="340"/>
      <c r="G183" s="341"/>
      <c r="H183" s="176">
        <f t="shared" si="1"/>
        <v>-21532627</v>
      </c>
    </row>
    <row r="184" spans="1:8" ht="15.75" x14ac:dyDescent="0.25">
      <c r="A184" s="175">
        <v>7</v>
      </c>
      <c r="B184" s="91">
        <f>'2. RESUMEN EJECUTIVO'!D28</f>
        <v>0</v>
      </c>
      <c r="C184" s="91">
        <v>10980235</v>
      </c>
      <c r="D184" s="92" t="e">
        <f t="shared" ref="D184" si="2">C184/B184</f>
        <v>#DIV/0!</v>
      </c>
      <c r="E184" s="339"/>
      <c r="F184" s="340"/>
      <c r="G184" s="341"/>
      <c r="H184" s="176">
        <f t="shared" ref="H184" si="3">B184-C184</f>
        <v>-10980235</v>
      </c>
    </row>
    <row r="185" spans="1:8" ht="15.75" x14ac:dyDescent="0.25">
      <c r="A185" s="175">
        <v>8</v>
      </c>
      <c r="B185" s="91">
        <f>'2. RESUMEN EJECUTIVO'!D29</f>
        <v>0</v>
      </c>
      <c r="C185" s="91">
        <v>0</v>
      </c>
      <c r="D185" s="92">
        <v>0</v>
      </c>
      <c r="E185" s="339"/>
      <c r="F185" s="340"/>
      <c r="G185" s="341"/>
      <c r="H185" s="176">
        <f t="shared" si="1"/>
        <v>0</v>
      </c>
    </row>
    <row r="186" spans="1:8" ht="15.75" x14ac:dyDescent="0.25">
      <c r="A186" s="175">
        <v>9</v>
      </c>
      <c r="B186" s="91">
        <f>'2. RESUMEN EJECUTIVO'!D30</f>
        <v>0</v>
      </c>
      <c r="C186" s="91">
        <v>0</v>
      </c>
      <c r="D186" s="92">
        <v>0</v>
      </c>
      <c r="E186" s="339"/>
      <c r="F186" s="340"/>
      <c r="G186" s="341"/>
      <c r="H186" s="176">
        <f t="shared" si="1"/>
        <v>0</v>
      </c>
    </row>
    <row r="187" spans="1:8" ht="15.75" x14ac:dyDescent="0.25">
      <c r="A187" s="175">
        <v>10</v>
      </c>
      <c r="B187" s="91">
        <f>'2. RESUMEN EJECUTIVO'!D31</f>
        <v>0</v>
      </c>
      <c r="C187" s="91">
        <v>0</v>
      </c>
      <c r="D187" s="92">
        <v>0</v>
      </c>
      <c r="E187" s="339"/>
      <c r="F187" s="340"/>
      <c r="G187" s="341"/>
      <c r="H187" s="176">
        <f t="shared" ref="H187" si="4">B187-C187</f>
        <v>0</v>
      </c>
    </row>
    <row r="188" spans="1:8" ht="15.75" x14ac:dyDescent="0.25">
      <c r="A188" s="175">
        <v>11</v>
      </c>
      <c r="B188" s="91">
        <f>'2. RESUMEN EJECUTIVO'!D32</f>
        <v>0</v>
      </c>
      <c r="C188" s="91">
        <v>0</v>
      </c>
      <c r="D188" s="92" t="e">
        <f t="shared" si="0"/>
        <v>#DIV/0!</v>
      </c>
      <c r="E188" s="339"/>
      <c r="F188" s="340"/>
      <c r="G188" s="341"/>
      <c r="H188" s="176">
        <f t="shared" si="1"/>
        <v>0</v>
      </c>
    </row>
    <row r="189" spans="1:8" ht="15.75" x14ac:dyDescent="0.25">
      <c r="A189" s="169" t="s">
        <v>82</v>
      </c>
      <c r="B189" s="170">
        <f>SUM(B178:B188)</f>
        <v>0</v>
      </c>
      <c r="C189" s="170">
        <f>SUM(C178:C188)</f>
        <v>46091270</v>
      </c>
      <c r="D189" s="177" t="e">
        <f>+C189/B189</f>
        <v>#DIV/0!</v>
      </c>
      <c r="E189" s="342"/>
      <c r="F189" s="343"/>
      <c r="G189" s="344"/>
      <c r="H189" s="170">
        <f>SUM(H178:H188)</f>
        <v>-46091270</v>
      </c>
    </row>
    <row r="190" spans="1:8" ht="15.75" x14ac:dyDescent="0.25">
      <c r="A190" s="178" t="s">
        <v>55</v>
      </c>
      <c r="C190" s="168"/>
      <c r="G190" s="179"/>
    </row>
    <row r="191" spans="1:8" x14ac:dyDescent="0.25">
      <c r="D191" s="179"/>
    </row>
    <row r="192" spans="1:8" x14ac:dyDescent="0.25">
      <c r="C192" s="168"/>
      <c r="E192" s="168"/>
    </row>
  </sheetData>
  <mergeCells count="196">
    <mergeCell ref="E141:H141"/>
    <mergeCell ref="E142:H142"/>
    <mergeCell ref="E143:H143"/>
    <mergeCell ref="E154:H154"/>
    <mergeCell ref="E155:H155"/>
    <mergeCell ref="E156:H156"/>
    <mergeCell ref="E157:H157"/>
    <mergeCell ref="E158:H158"/>
    <mergeCell ref="E149:H149"/>
    <mergeCell ref="E150:H150"/>
    <mergeCell ref="E151:H151"/>
    <mergeCell ref="E152:H152"/>
    <mergeCell ref="E153:H153"/>
    <mergeCell ref="E134:H134"/>
    <mergeCell ref="E135:H135"/>
    <mergeCell ref="E136:H136"/>
    <mergeCell ref="E137:H137"/>
    <mergeCell ref="E138:H138"/>
    <mergeCell ref="E170:H170"/>
    <mergeCell ref="E171:H171"/>
    <mergeCell ref="E172:H172"/>
    <mergeCell ref="E124:H124"/>
    <mergeCell ref="E125:H125"/>
    <mergeCell ref="E126:H126"/>
    <mergeCell ref="E127:H127"/>
    <mergeCell ref="E128:H128"/>
    <mergeCell ref="E129:H129"/>
    <mergeCell ref="E130:H130"/>
    <mergeCell ref="E131:H131"/>
    <mergeCell ref="E132:H132"/>
    <mergeCell ref="E144:H144"/>
    <mergeCell ref="E145:H145"/>
    <mergeCell ref="E146:H146"/>
    <mergeCell ref="E147:H147"/>
    <mergeCell ref="E148:H148"/>
    <mergeCell ref="E139:H139"/>
    <mergeCell ref="E140:H140"/>
    <mergeCell ref="E173:H173"/>
    <mergeCell ref="E107:H107"/>
    <mergeCell ref="E108:H108"/>
    <mergeCell ref="E109:H109"/>
    <mergeCell ref="E110:H110"/>
    <mergeCell ref="E159:H159"/>
    <mergeCell ref="E160:H160"/>
    <mergeCell ref="E161:H161"/>
    <mergeCell ref="E162:H162"/>
    <mergeCell ref="E163:H163"/>
    <mergeCell ref="E164:H164"/>
    <mergeCell ref="E165:H165"/>
    <mergeCell ref="E166:H166"/>
    <mergeCell ref="E167:H167"/>
    <mergeCell ref="E168:H168"/>
    <mergeCell ref="E169:H169"/>
    <mergeCell ref="E118:H118"/>
    <mergeCell ref="E119:H119"/>
    <mergeCell ref="E120:H120"/>
    <mergeCell ref="E113:H113"/>
    <mergeCell ref="E121:H121"/>
    <mergeCell ref="E122:H122"/>
    <mergeCell ref="E123:H123"/>
    <mergeCell ref="E133:H133"/>
    <mergeCell ref="E104:H104"/>
    <mergeCell ref="E105:H105"/>
    <mergeCell ref="E106:H106"/>
    <mergeCell ref="E78:H78"/>
    <mergeCell ref="E79:H79"/>
    <mergeCell ref="E80:H80"/>
    <mergeCell ref="E81:H81"/>
    <mergeCell ref="E82:H82"/>
    <mergeCell ref="E101:H101"/>
    <mergeCell ref="E94:H94"/>
    <mergeCell ref="E95:H95"/>
    <mergeCell ref="E96:H96"/>
    <mergeCell ref="E97:H97"/>
    <mergeCell ref="E98:H98"/>
    <mergeCell ref="E75:H75"/>
    <mergeCell ref="E76:H76"/>
    <mergeCell ref="E77:H77"/>
    <mergeCell ref="E114:H114"/>
    <mergeCell ref="E115:H115"/>
    <mergeCell ref="E116:H116"/>
    <mergeCell ref="E39:H39"/>
    <mergeCell ref="E40:H40"/>
    <mergeCell ref="E41:H41"/>
    <mergeCell ref="E42:H42"/>
    <mergeCell ref="E43:H43"/>
    <mergeCell ref="E44:H44"/>
    <mergeCell ref="E45:H45"/>
    <mergeCell ref="E46:H46"/>
    <mergeCell ref="E47:H47"/>
    <mergeCell ref="E48:H48"/>
    <mergeCell ref="E49:H49"/>
    <mergeCell ref="E50:H50"/>
    <mergeCell ref="E51:H51"/>
    <mergeCell ref="E70:H70"/>
    <mergeCell ref="E71:H71"/>
    <mergeCell ref="E72:H72"/>
    <mergeCell ref="E102:H102"/>
    <mergeCell ref="E103:H103"/>
    <mergeCell ref="E73:H73"/>
    <mergeCell ref="E74:H74"/>
    <mergeCell ref="E35:H35"/>
    <mergeCell ref="E36:H36"/>
    <mergeCell ref="E37:H37"/>
    <mergeCell ref="E38:H38"/>
    <mergeCell ref="E52:H52"/>
    <mergeCell ref="E53:H53"/>
    <mergeCell ref="E54:H54"/>
    <mergeCell ref="E55:H55"/>
    <mergeCell ref="E56:H56"/>
    <mergeCell ref="E57:H57"/>
    <mergeCell ref="E58:H58"/>
    <mergeCell ref="E59:H59"/>
    <mergeCell ref="E60:H60"/>
    <mergeCell ref="E61:H61"/>
    <mergeCell ref="A66:H66"/>
    <mergeCell ref="E67:H67"/>
    <mergeCell ref="E65:H65"/>
    <mergeCell ref="E68:H68"/>
    <mergeCell ref="E69:H69"/>
    <mergeCell ref="E30:H30"/>
    <mergeCell ref="E31:H31"/>
    <mergeCell ref="E32:H32"/>
    <mergeCell ref="E33:H33"/>
    <mergeCell ref="E34:H34"/>
    <mergeCell ref="E63:H63"/>
    <mergeCell ref="E64:H64"/>
    <mergeCell ref="E62:H62"/>
    <mergeCell ref="E117:H117"/>
    <mergeCell ref="E83:H83"/>
    <mergeCell ref="E84:H84"/>
    <mergeCell ref="E85:H85"/>
    <mergeCell ref="E86:H86"/>
    <mergeCell ref="E112:H112"/>
    <mergeCell ref="E87:H87"/>
    <mergeCell ref="E88:H88"/>
    <mergeCell ref="E89:H89"/>
    <mergeCell ref="E90:H90"/>
    <mergeCell ref="E111:H111"/>
    <mergeCell ref="E91:H91"/>
    <mergeCell ref="E92:H92"/>
    <mergeCell ref="E93:H93"/>
    <mergeCell ref="E99:H99"/>
    <mergeCell ref="E100:H100"/>
    <mergeCell ref="C15:F15"/>
    <mergeCell ref="C14:F14"/>
    <mergeCell ref="A21:H21"/>
    <mergeCell ref="A8:B8"/>
    <mergeCell ref="A9:B9"/>
    <mergeCell ref="A10:B10"/>
    <mergeCell ref="C10:F10"/>
    <mergeCell ref="C9:F9"/>
    <mergeCell ref="C8:F8"/>
    <mergeCell ref="A11:B11"/>
    <mergeCell ref="A12:B12"/>
    <mergeCell ref="A13:B13"/>
    <mergeCell ref="C11:F11"/>
    <mergeCell ref="C12:F12"/>
    <mergeCell ref="C13:F13"/>
    <mergeCell ref="E188:G188"/>
    <mergeCell ref="E189:G189"/>
    <mergeCell ref="E177:G177"/>
    <mergeCell ref="E178:G178"/>
    <mergeCell ref="E179:G179"/>
    <mergeCell ref="E180:G180"/>
    <mergeCell ref="E181:G181"/>
    <mergeCell ref="E183:G183"/>
    <mergeCell ref="E187:G187"/>
    <mergeCell ref="E182:G182"/>
    <mergeCell ref="E185:G185"/>
    <mergeCell ref="E184:G184"/>
    <mergeCell ref="E186:G186"/>
    <mergeCell ref="H1:H3"/>
    <mergeCell ref="A1:A3"/>
    <mergeCell ref="B1:G1"/>
    <mergeCell ref="B2:G2"/>
    <mergeCell ref="B3:D3"/>
    <mergeCell ref="E3:G3"/>
    <mergeCell ref="A176:H176"/>
    <mergeCell ref="E174:H174"/>
    <mergeCell ref="B175:H175"/>
    <mergeCell ref="G22:H22"/>
    <mergeCell ref="G23:H23"/>
    <mergeCell ref="A24:B24"/>
    <mergeCell ref="G24:H24"/>
    <mergeCell ref="A25:H25"/>
    <mergeCell ref="E26:H26"/>
    <mergeCell ref="E27:H27"/>
    <mergeCell ref="E28:H28"/>
    <mergeCell ref="E29:H29"/>
    <mergeCell ref="A14:B14"/>
    <mergeCell ref="D16:E16"/>
    <mergeCell ref="A15:B15"/>
    <mergeCell ref="A16:B17"/>
    <mergeCell ref="F16:F17"/>
    <mergeCell ref="D17:E17"/>
  </mergeCells>
  <dataValidations xWindow="149" yWindow="216" count="31">
    <dataValidation allowBlank="1" showInputMessage="1" showErrorMessage="1" prompt="OBSERVACIONES DEL SALDO POR GIRAR: Describa en qué contratos se encuentra el saldo por girar y la proyección del mismo, para el caso de recurso humano relacionar por meta total contratos y total valor." sqref="E177:G177" xr:uid="{00000000-0002-0000-0300-000000000000}"/>
    <dataValidation allowBlank="1" showInputMessage="1" showErrorMessage="1" prompt="PROYECCIÓN RESERVAS A CONSTITUIR: Relacione los recursos que serán constituido como reservas presupuestales." sqref="H177" xr:uid="{00000000-0002-0000-03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67:H67 E68:E174" xr:uid="{00000000-0002-0000-0300-000002000000}"/>
    <dataValidation allowBlank="1" showInputMessage="1" showErrorMessage="1" prompt="NÚMERO Y DESCRIPCIÓN DE LA META: Relacione el número y descripción de la meta relacionados con los recursos disponibles. Debe coincidir con herramienta financiera." sqref="A67:A173" xr:uid="{00000000-0002-0000-0300-000003000000}"/>
    <dataValidation allowBlank="1" showInputMessage="1" showErrorMessage="1" prompt="CONCEPTO DE GASTO: Relacione el concepto de gasto asociado a la meta. Debe coincidir con herramienta financiera." sqref="B82:B113 B121:B173" xr:uid="{00000000-0002-0000-0300-000004000000}"/>
    <dataValidation allowBlank="1" showInputMessage="1" showErrorMessage="1" prompt="VALOR: Relacione por fuente el recurso disponible o que no cuenta con CDP asociado. Debe coincidir con herramienta financiera." sqref="D82:D113 D121:D173" xr:uid="{00000000-0002-0000-0300-000005000000}"/>
    <dataValidation allowBlank="1" showInputMessage="1" showErrorMessage="1" prompt="Modificaciones: Relacione la modificacion realizada al presupuesto total al proyecto de inversión para la vigencia del reporte. Debe coincidir con BOGDATA. " sqref="B22" xr:uid="{00000000-0002-0000-0300-000006000000}"/>
    <dataValidation allowBlank="1" showInputMessage="1" showErrorMessage="1" prompt="Apropiación vigente: Relacione el total del presupuesto actual sumando las adiciones o restando las diminuciones. Debe coincidir con BOGDATA." sqref="C22" xr:uid="{00000000-0002-0000-0300-000007000000}"/>
    <dataValidation allowBlank="1" showInputMessage="1" showErrorMessage="1" prompt="Presupuesto comprometido: Relacione el total del presupuesto que cuenta con contrato firmado. Debe coincidir con PREDIS y herramienta financiera." sqref="C24" xr:uid="{00000000-0002-0000-0300-000008000000}"/>
    <dataValidation allowBlank="1" showInputMessage="1" showErrorMessage="1" prompt="CDPs sin CRP: Relacione el total del presupuesto que cuenta con CDP pero sin registro presupuestal (CRP). Debe coincidir con BOGDATA." sqref="E22" xr:uid="{00000000-0002-0000-0300-000009000000}"/>
    <dataValidation allowBlank="1" showInputMessage="1" showErrorMessage="1" prompt="Presupuesto Disponible : Relacione el total del presupuesto que no cuenta con expedición de disponibilidad presupuestal (CDP). Debe coincidir con BOGDATA " sqref="F22" xr:uid="{00000000-0002-0000-0300-00000A000000}"/>
    <dataValidation allowBlank="1" showInputMessage="1" showErrorMessage="1" prompt="Giros de vigencia: Relacione el total del presupuesto girado. Debe coincidir con BOGDATA " sqref="G22:H22" xr:uid="{00000000-0002-0000-0300-00000B000000}"/>
    <dataValidation allowBlank="1" showInputMessage="1" showErrorMessage="1" prompt="MES EXPEDICIÓN CDP: Relacione el mes de expedición del CDP por el Equipo Financiero." sqref="D26 C27:C64" xr:uid="{00000000-0002-0000-0300-00000C000000}"/>
    <dataValidation allowBlank="1" showInputMessage="1" showErrorMessage="1" prompt="VALOR COMPROMETIDO: Relacione por meta el presupuesto que cuenta con contrato firmado. Debe coincidir con herramienta financiera." sqref="B177" xr:uid="{00000000-0002-0000-0300-00000D000000}"/>
    <dataValidation allowBlank="1" showInputMessage="1" showErrorMessage="1" prompt="VALOR GIRADO: Relacione por meta los giros realizados en el periodo. Debe coincidir con herramienta financiera.  " sqref="C177" xr:uid="{00000000-0002-0000-0300-00000E000000}"/>
    <dataValidation allowBlank="1" showInputMessage="1" showErrorMessage="1" prompt="%DE GIROS: Ya se encuentra formulado, es la división entre “Valor girado” y “Valor comprometido”." sqref="D177" xr:uid="{00000000-0002-0000-0300-00000F000000}"/>
    <dataValidation allowBlank="1" showInputMessage="1" showErrorMessage="1" prompt="CDPs sin CRP: Relacione el total del presupuesto que cuenta con registro presupuestal (CRP). Debe coincidir con BOGDATA." sqref="D24" xr:uid="{00000000-0002-0000-0300-000010000000}"/>
    <dataValidation allowBlank="1" showInputMessage="1" showErrorMessage="1" prompt="Presupuesto Disponible : Relacione el total del presupuesto que no cuenta con expedición de disponibilidad presupuestal (CDP). Debe coincidir con BOGDATA. " sqref="E24:F24" xr:uid="{00000000-0002-0000-0300-000011000000}"/>
    <dataValidation allowBlank="1" showInputMessage="1" showErrorMessage="1" prompt="Giros de vigencia: Relacione el total del presupuesto girado. Debe coincidir con BOGDATA. " sqref="G24:H24" xr:uid="{00000000-0002-0000-0300-000012000000}"/>
    <dataValidation allowBlank="1" showInputMessage="1" showErrorMessage="1" prompt="CODIGO Y OBJETO A CONTRATAR: Colocar el codigo PAA y el OBJETO a contratar_x000a_" sqref="A26" xr:uid="{00000000-0002-0000-0300-000013000000}"/>
    <dataValidation allowBlank="1" showInputMessage="1" showErrorMessage="1" prompt="No CDP: Relacione el numero del CDP expedido por el equipo Financiero." sqref="B26" xr:uid="{00000000-0002-0000-0300-000014000000}"/>
    <dataValidation allowBlank="1" showInputMessage="1" showErrorMessage="1" prompt="TOTAL VALOR CDP: Relacione el valor total del CDP expedido por_x000a_el equipo Financiero." sqref="C26" xr:uid="{00000000-0002-0000-0300-000015000000}"/>
    <dataValidation allowBlank="1" showInputMessage="1" showErrorMessage="1" prompt="CODIGO: Relacione la linea PAA del proceso pendiente de CDP no relacionar la que se encuentra &quot;CON PROCESO&quot; ya que el valor debe coincidir con el presupuesto disponible." sqref="B67:B81 B114:B120" xr:uid="{00000000-0002-0000-0300-000016000000}"/>
    <dataValidation allowBlank="1" showInputMessage="1" showErrorMessage="1" prompt="FUENTE: Relacione la fuente de financiación asociada al concepto de gasto y meta. Debe coincidir con herramienta financiera. " sqref="B121 C83:C113 B82 C122:C173" xr:uid="{00000000-0002-0000-0300-000017000000}"/>
    <dataValidation allowBlank="1" showInputMessage="1" showErrorMessage="1" prompt="Fecha estimada de inicio de proceso: Relacionar la fecha estimada de inicio del proceso de la linea PAA._x000a_" sqref="C67:C81 C114:C120" xr:uid="{00000000-0002-0000-0300-000018000000}"/>
    <dataValidation allowBlank="1" showInputMessage="1" showErrorMessage="1" prompt="VALOR: Relacione por fuente el recurso disponible o que no cuenta con CDP asociado. Debe coincidir con el presupuesto disponible." sqref="D67:D81 D114:D120" xr:uid="{00000000-0002-0000-0300-000019000000}"/>
    <dataValidation allowBlank="1" showInputMessage="1" showErrorMessage="1" prompt="Apropiación inicial: Relacione el presupuesto asignado para la vigencia del reporte. Debe coincidir con BOGDATA." sqref="A22" xr:uid="{00000000-0002-0000-0300-00001A000000}"/>
    <dataValidation allowBlank="1" showInputMessage="1" showErrorMessage="1" prompt="Presupuesto comprometido: Relacione el total del presupuesto que cuenta con contrato firmado. Debe coincidir con BOGDATA." sqref="D22" xr:uid="{00000000-0002-0000-0300-00001B000000}"/>
    <dataValidation allowBlank="1" showInputMessage="1" showErrorMessage="1" prompt="TOTAL VALOR CDP: Relacione el valor total del CDP expedido por la el equipo Financiero." sqref="B27:B64" xr:uid="{00000000-0002-0000-0300-00001C000000}"/>
    <dataValidation allowBlank="1" showInputMessage="1" showErrorMessage="1" prompt="QUÉ SE VA A CONTRATAR: Mencione qué elemento o servicio será contratado. " sqref="A27:A64" xr:uid="{00000000-0002-0000-0300-00001D000000}"/>
    <dataValidation allowBlank="1" showInputMessage="1" showErrorMessage="1" prompt="ESTADO Y OBSERVACIONES: Relacione el estado actual del proceso, mencionar para cuándo se tiene proyectada su adjudicación." sqref="D27:D64 E26:E65" xr:uid="{00000000-0002-0000-0300-00001E000000}"/>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133350</xdr:colOff>
                <xdr:row>1</xdr:row>
                <xdr:rowOff>19050</xdr:rowOff>
              </from>
              <to>
                <xdr:col>7</xdr:col>
                <xdr:colOff>1400175</xdr:colOff>
                <xdr:row>1</xdr:row>
                <xdr:rowOff>400050</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300-00001F000000}">
          <x14:formula1>
            <xm:f>'C:\Users\ogarzona\Documents\OSCAR 2017\INFORMES\[1096 Formato SPI 2017 Def Marzo 2017 OG.xlsx]Listas desplegables'!#REF!</xm:f>
          </x14:formula1>
          <xm:sqref>G6:K6 U16 G9:V9 D16 F16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HM86"/>
  <sheetViews>
    <sheetView topLeftCell="A13" zoomScale="90" zoomScaleNormal="90" zoomScalePageLayoutView="60" workbookViewId="0">
      <selection activeCell="K20" sqref="K20:K21"/>
    </sheetView>
  </sheetViews>
  <sheetFormatPr baseColWidth="10" defaultColWidth="11.42578125" defaultRowHeight="38.25" customHeight="1" x14ac:dyDescent="0.25"/>
  <cols>
    <col min="1" max="1" width="23.28515625" style="39" customWidth="1"/>
    <col min="2" max="2" width="26.28515625" style="39" customWidth="1"/>
    <col min="3" max="3" width="57" style="41" customWidth="1"/>
    <col min="4" max="4" width="10.7109375" style="41" customWidth="1"/>
    <col min="5" max="5" width="50.28515625" style="41" customWidth="1"/>
    <col min="6" max="6" width="26.7109375" style="81" customWidth="1"/>
    <col min="7" max="7" width="16.28515625" style="81" customWidth="1"/>
    <col min="8" max="8" width="21" style="81" customWidth="1"/>
    <col min="9" max="9" width="21.7109375" style="81" customWidth="1"/>
    <col min="10" max="10" width="12.7109375" style="137" customWidth="1"/>
    <col min="11" max="11" width="44.5703125" style="81" customWidth="1"/>
    <col min="12" max="12" width="43.140625" style="81" customWidth="1"/>
    <col min="13" max="13" width="18.28515625" style="81" customWidth="1"/>
    <col min="14" max="14" width="17.28515625" style="81" customWidth="1"/>
    <col min="15" max="15" width="36.42578125" style="81" customWidth="1"/>
    <col min="16" max="17" width="15.7109375" style="81" customWidth="1"/>
    <col min="18" max="18" width="23.7109375" style="138" customWidth="1"/>
    <col min="19" max="19" width="62.28515625" style="81" customWidth="1"/>
    <col min="20" max="20" width="14.7109375" style="139" customWidth="1"/>
    <col min="21" max="21" width="14.7109375" style="81" customWidth="1"/>
    <col min="22" max="22" width="13.7109375" style="81" customWidth="1"/>
    <col min="23" max="26" width="13.42578125" style="81" customWidth="1"/>
    <col min="27" max="27" width="21.7109375" style="81" customWidth="1"/>
    <col min="28" max="59" width="13.42578125" style="81" customWidth="1"/>
    <col min="60" max="60" width="12.28515625" style="81" customWidth="1"/>
    <col min="61" max="61" width="11.7109375" style="81" customWidth="1"/>
    <col min="62" max="62" width="14.5703125" style="81" customWidth="1"/>
    <col min="63" max="63" width="10.28515625" style="81" customWidth="1"/>
    <col min="64" max="67" width="13.42578125" style="81" customWidth="1"/>
    <col min="68" max="68" width="30.28515625" style="81" customWidth="1"/>
    <col min="69" max="69" width="13.42578125" style="627" customWidth="1"/>
    <col min="70" max="70" width="18.28515625" style="627" customWidth="1"/>
    <col min="71" max="71" width="12.42578125" style="627" customWidth="1"/>
    <col min="72" max="75" width="13.42578125" style="627" customWidth="1"/>
    <col min="76" max="76" width="42.7109375" style="627" customWidth="1"/>
    <col min="77" max="78" width="13.42578125" style="627" customWidth="1"/>
    <col min="79" max="79" width="10.7109375" style="627" customWidth="1"/>
    <col min="80" max="83" width="13.42578125" style="627" customWidth="1"/>
    <col min="84" max="84" width="11.28515625" style="627" customWidth="1"/>
    <col min="85" max="85" width="11.7109375" style="627" customWidth="1"/>
    <col min="86" max="86" width="11.28515625" style="627" customWidth="1"/>
    <col min="87" max="87" width="12.7109375" style="627" customWidth="1"/>
    <col min="88" max="89" width="13.42578125" style="627" customWidth="1"/>
    <col min="90" max="91" width="12.7109375" style="627" customWidth="1"/>
    <col min="92" max="92" width="32.7109375" style="627" customWidth="1"/>
    <col min="93" max="99" width="13.42578125" style="627" customWidth="1"/>
    <col min="100" max="100" width="13.42578125" style="628" customWidth="1"/>
    <col min="101" max="109" width="13.42578125" style="627" customWidth="1"/>
    <col min="110" max="110" width="13.42578125" style="81" customWidth="1"/>
    <col min="111" max="111" width="13" style="81" customWidth="1"/>
    <col min="112" max="115" width="13.42578125" style="81" customWidth="1"/>
    <col min="116" max="116" width="15.28515625" style="81" customWidth="1"/>
    <col min="117" max="117" width="28" style="81" customWidth="1"/>
    <col min="118" max="153" width="14.28515625" style="81" customWidth="1"/>
    <col min="154" max="154" width="12.42578125" style="81" customWidth="1"/>
    <col min="155" max="162" width="11.42578125" style="81" customWidth="1"/>
    <col min="163" max="221" width="11.42578125" style="81"/>
    <col min="222" max="16384" width="11.42578125" style="41"/>
  </cols>
  <sheetData>
    <row r="1" spans="1:221" s="81" customFormat="1" ht="29.25" customHeight="1" x14ac:dyDescent="0.25">
      <c r="A1" s="355"/>
      <c r="B1" s="358" t="s">
        <v>12</v>
      </c>
      <c r="C1" s="359"/>
      <c r="D1" s="359"/>
      <c r="E1" s="359"/>
      <c r="F1" s="359"/>
      <c r="G1" s="359"/>
      <c r="H1" s="359"/>
      <c r="I1" s="359"/>
      <c r="J1" s="359"/>
      <c r="K1" s="359"/>
      <c r="L1" s="359"/>
      <c r="M1" s="359"/>
      <c r="N1" s="359"/>
      <c r="O1" s="359"/>
      <c r="P1" s="359"/>
      <c r="Q1" s="359"/>
      <c r="R1" s="359"/>
      <c r="S1" s="359"/>
      <c r="T1" s="359"/>
      <c r="U1" s="359"/>
      <c r="V1" s="359"/>
      <c r="W1" s="359"/>
      <c r="X1" s="359"/>
      <c r="Y1" s="359"/>
      <c r="Z1" s="360"/>
      <c r="AA1" s="130"/>
      <c r="AB1" s="361"/>
      <c r="AC1" s="362"/>
      <c r="AD1" s="71"/>
      <c r="AE1" s="71"/>
      <c r="AF1" s="71"/>
      <c r="AG1" s="71"/>
      <c r="AH1" s="71"/>
      <c r="AI1" s="71"/>
      <c r="AJ1" s="71"/>
      <c r="AK1" s="71"/>
      <c r="AL1" s="71"/>
      <c r="AM1" s="71"/>
      <c r="AN1" s="71"/>
      <c r="AO1" s="71"/>
      <c r="AP1" s="71"/>
      <c r="AQ1" s="71"/>
      <c r="AR1" s="71"/>
      <c r="AS1" s="71"/>
      <c r="AT1" s="84"/>
      <c r="AU1" s="71"/>
      <c r="AV1" s="71"/>
      <c r="AW1" s="71"/>
      <c r="AX1" s="71"/>
      <c r="AY1" s="71"/>
      <c r="AZ1" s="71"/>
      <c r="BA1" s="71"/>
      <c r="BB1" s="71"/>
      <c r="BC1" s="71"/>
      <c r="BD1" s="71"/>
      <c r="BE1" s="71"/>
      <c r="BF1" s="71"/>
      <c r="BG1" s="71"/>
      <c r="BH1" s="71"/>
      <c r="BI1" s="71"/>
      <c r="BJ1" s="71"/>
      <c r="BK1" s="71"/>
      <c r="BL1" s="71"/>
      <c r="BM1" s="71"/>
      <c r="BN1" s="71"/>
      <c r="BO1" s="71"/>
      <c r="BP1" s="71"/>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71"/>
      <c r="DG1" s="71"/>
      <c r="DH1" s="71"/>
      <c r="DI1" s="71"/>
      <c r="DJ1" s="71"/>
      <c r="DK1" s="71"/>
      <c r="DL1" s="71"/>
      <c r="DM1" s="71"/>
      <c r="DN1" s="71"/>
      <c r="DO1" s="71"/>
      <c r="DP1" s="71"/>
      <c r="DQ1" s="71"/>
      <c r="DR1" s="71"/>
      <c r="DS1" s="71"/>
      <c r="DT1" s="71"/>
      <c r="DU1" s="71"/>
      <c r="DV1" s="7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row>
    <row r="2" spans="1:221" s="81" customFormat="1" ht="29.25" customHeight="1" x14ac:dyDescent="0.25">
      <c r="A2" s="356"/>
      <c r="B2" s="358" t="s">
        <v>1</v>
      </c>
      <c r="C2" s="359"/>
      <c r="D2" s="359"/>
      <c r="E2" s="359"/>
      <c r="F2" s="359"/>
      <c r="G2" s="359"/>
      <c r="H2" s="359"/>
      <c r="I2" s="359"/>
      <c r="J2" s="359"/>
      <c r="K2" s="359"/>
      <c r="L2" s="359"/>
      <c r="M2" s="359"/>
      <c r="N2" s="359"/>
      <c r="O2" s="359"/>
      <c r="P2" s="359"/>
      <c r="Q2" s="359"/>
      <c r="R2" s="359"/>
      <c r="S2" s="359"/>
      <c r="T2" s="359"/>
      <c r="U2" s="359"/>
      <c r="V2" s="359"/>
      <c r="W2" s="359"/>
      <c r="X2" s="359"/>
      <c r="Y2" s="359"/>
      <c r="Z2" s="360"/>
      <c r="AA2" s="131"/>
      <c r="AB2" s="363"/>
      <c r="AC2" s="364"/>
      <c r="AD2" s="71"/>
      <c r="AE2" s="71"/>
      <c r="AF2" s="71"/>
      <c r="AG2" s="71"/>
      <c r="AH2" s="71"/>
      <c r="AI2" s="71"/>
      <c r="AJ2" s="71"/>
      <c r="AK2" s="71"/>
      <c r="AL2" s="71"/>
      <c r="AM2" s="71"/>
      <c r="AN2" s="71"/>
      <c r="AO2" s="71"/>
      <c r="AP2" s="71"/>
      <c r="AQ2" s="71"/>
      <c r="AR2" s="71"/>
      <c r="AS2" s="71"/>
      <c r="AT2" s="84"/>
      <c r="AU2" s="71"/>
      <c r="AV2" s="71"/>
      <c r="AW2" s="71"/>
      <c r="AX2" s="71"/>
      <c r="AY2" s="71"/>
      <c r="AZ2" s="71"/>
      <c r="BA2" s="71"/>
      <c r="BB2" s="71"/>
      <c r="BC2" s="71"/>
      <c r="BD2" s="71"/>
      <c r="BE2" s="71"/>
      <c r="BF2" s="71"/>
      <c r="BG2" s="71"/>
      <c r="BH2" s="71"/>
      <c r="BI2" s="71"/>
      <c r="BJ2" s="71"/>
      <c r="BK2" s="71"/>
      <c r="BL2" s="71"/>
      <c r="BM2" s="71"/>
      <c r="BN2" s="71"/>
      <c r="BO2" s="71"/>
      <c r="BP2" s="71"/>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71"/>
      <c r="DG2" s="71"/>
      <c r="DH2" s="71"/>
      <c r="DI2" s="71"/>
      <c r="DJ2" s="71"/>
      <c r="DK2" s="71"/>
      <c r="DL2" s="71"/>
      <c r="DM2" s="71"/>
      <c r="DN2" s="71"/>
      <c r="DO2" s="71"/>
      <c r="DP2" s="71"/>
      <c r="DQ2" s="71"/>
      <c r="DR2" s="71"/>
      <c r="DS2" s="71"/>
      <c r="DT2" s="71"/>
      <c r="DU2" s="71"/>
      <c r="DV2" s="7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row>
    <row r="3" spans="1:221" s="81" customFormat="1" ht="29.25" customHeight="1" x14ac:dyDescent="0.25">
      <c r="A3" s="357"/>
      <c r="B3" s="358" t="s">
        <v>2</v>
      </c>
      <c r="C3" s="359"/>
      <c r="D3" s="359"/>
      <c r="E3" s="359"/>
      <c r="F3" s="359"/>
      <c r="G3" s="359"/>
      <c r="H3" s="359"/>
      <c r="I3" s="359"/>
      <c r="J3" s="359"/>
      <c r="K3" s="360"/>
      <c r="L3" s="367" t="s">
        <v>149</v>
      </c>
      <c r="M3" s="368"/>
      <c r="N3" s="368"/>
      <c r="O3" s="368"/>
      <c r="P3" s="368"/>
      <c r="Q3" s="368"/>
      <c r="R3" s="368"/>
      <c r="S3" s="368"/>
      <c r="T3" s="368"/>
      <c r="U3" s="368"/>
      <c r="V3" s="368"/>
      <c r="W3" s="368"/>
      <c r="X3" s="368"/>
      <c r="Y3" s="368"/>
      <c r="Z3" s="369"/>
      <c r="AA3" s="132"/>
      <c r="AB3" s="365"/>
      <c r="AC3" s="366"/>
      <c r="AD3" s="71"/>
      <c r="AE3" s="71"/>
      <c r="AF3" s="71"/>
      <c r="AG3" s="71"/>
      <c r="AH3" s="71"/>
      <c r="AI3" s="71"/>
      <c r="AJ3" s="71"/>
      <c r="AK3" s="71"/>
      <c r="AL3" s="71"/>
      <c r="AM3" s="71"/>
      <c r="AN3" s="71"/>
      <c r="AO3" s="71"/>
      <c r="AP3" s="71"/>
      <c r="AQ3" s="71"/>
      <c r="AR3" s="71"/>
      <c r="AS3" s="71"/>
      <c r="AT3" s="84"/>
      <c r="AU3" s="71"/>
      <c r="AV3" s="71"/>
      <c r="AW3" s="71"/>
      <c r="AX3" s="71"/>
      <c r="AY3" s="71"/>
      <c r="AZ3" s="71"/>
      <c r="BA3" s="71"/>
      <c r="BB3" s="71"/>
      <c r="BC3" s="71"/>
      <c r="BD3" s="71"/>
      <c r="BE3" s="71"/>
      <c r="BF3" s="71"/>
      <c r="BG3" s="71"/>
      <c r="BH3" s="71"/>
      <c r="BI3" s="71"/>
      <c r="BJ3" s="71"/>
      <c r="BK3" s="71"/>
      <c r="BL3" s="71"/>
      <c r="BM3" s="71"/>
      <c r="BN3" s="71"/>
      <c r="BO3" s="71"/>
      <c r="BP3" s="71"/>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71"/>
      <c r="DG3" s="71"/>
      <c r="DH3" s="71"/>
      <c r="DI3" s="71"/>
      <c r="DJ3" s="71"/>
      <c r="DK3" s="71"/>
      <c r="DL3" s="71"/>
      <c r="DM3" s="71"/>
      <c r="DN3" s="71"/>
      <c r="DO3" s="71"/>
      <c r="DP3" s="71"/>
      <c r="DQ3" s="71"/>
      <c r="DR3" s="71"/>
      <c r="DS3" s="71"/>
      <c r="DT3" s="71"/>
      <c r="DU3" s="71"/>
      <c r="DV3" s="7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row>
    <row r="4" spans="1:221" s="38" customFormat="1" ht="18.75" customHeight="1" x14ac:dyDescent="0.2">
      <c r="A4" s="2"/>
      <c r="B4" s="2"/>
      <c r="C4" s="2"/>
      <c r="D4" s="2"/>
      <c r="E4" s="2"/>
      <c r="F4" s="48"/>
      <c r="G4" s="48"/>
      <c r="H4" s="2"/>
      <c r="M4" s="133"/>
      <c r="N4" s="133"/>
      <c r="O4" s="133"/>
      <c r="P4" s="40"/>
      <c r="Q4" s="40"/>
      <c r="BQ4" s="592"/>
      <c r="BR4" s="592"/>
      <c r="BS4" s="592"/>
      <c r="BT4" s="592"/>
      <c r="BU4" s="592"/>
      <c r="BV4" s="592"/>
      <c r="BW4" s="592"/>
      <c r="BX4" s="592"/>
      <c r="BY4" s="592"/>
      <c r="BZ4" s="592"/>
      <c r="CA4" s="592"/>
      <c r="CB4" s="592"/>
      <c r="CC4" s="592"/>
      <c r="CD4" s="592"/>
      <c r="CE4" s="592"/>
      <c r="CF4" s="592"/>
      <c r="CG4" s="592"/>
      <c r="CH4" s="592"/>
      <c r="CI4" s="592"/>
      <c r="CJ4" s="592"/>
      <c r="CK4" s="592"/>
      <c r="CL4" s="592"/>
      <c r="CM4" s="592"/>
      <c r="CN4" s="592"/>
      <c r="CO4" s="592"/>
      <c r="CP4" s="592"/>
      <c r="CQ4" s="592"/>
      <c r="CR4" s="592"/>
      <c r="CS4" s="592"/>
      <c r="CT4" s="592"/>
      <c r="CU4" s="592"/>
      <c r="CV4" s="593"/>
      <c r="CW4" s="592"/>
      <c r="CX4" s="592"/>
      <c r="CY4" s="592"/>
      <c r="CZ4" s="592"/>
      <c r="DA4" s="592"/>
      <c r="DB4" s="592"/>
      <c r="DC4" s="592"/>
      <c r="DD4" s="592"/>
      <c r="DE4" s="592"/>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row>
    <row r="5" spans="1:221" s="38" customFormat="1" ht="18.75" customHeight="1" x14ac:dyDescent="0.2">
      <c r="A5" s="2"/>
      <c r="B5" s="2"/>
      <c r="C5" s="2"/>
      <c r="D5" s="2"/>
      <c r="E5" s="2"/>
      <c r="F5" s="48"/>
      <c r="G5" s="48"/>
      <c r="H5" s="2"/>
      <c r="M5" s="133"/>
      <c r="N5" s="133"/>
      <c r="O5" s="133"/>
      <c r="P5" s="40"/>
      <c r="Q5" s="40"/>
      <c r="BQ5" s="592"/>
      <c r="BR5" s="592"/>
      <c r="BS5" s="592"/>
      <c r="BT5" s="592"/>
      <c r="BU5" s="592"/>
      <c r="BV5" s="592"/>
      <c r="BW5" s="592"/>
      <c r="BX5" s="592"/>
      <c r="BY5" s="592"/>
      <c r="BZ5" s="592"/>
      <c r="CA5" s="592"/>
      <c r="CB5" s="592"/>
      <c r="CC5" s="592"/>
      <c r="CD5" s="592"/>
      <c r="CE5" s="592"/>
      <c r="CF5" s="592"/>
      <c r="CG5" s="592"/>
      <c r="CH5" s="592"/>
      <c r="CI5" s="592"/>
      <c r="CJ5" s="592"/>
      <c r="CK5" s="592"/>
      <c r="CL5" s="592"/>
      <c r="CM5" s="592"/>
      <c r="CN5" s="592"/>
      <c r="CO5" s="592"/>
      <c r="CP5" s="592"/>
      <c r="CQ5" s="592"/>
      <c r="CR5" s="592"/>
      <c r="CS5" s="592"/>
      <c r="CT5" s="592"/>
      <c r="CU5" s="592"/>
      <c r="CV5" s="593"/>
      <c r="CW5" s="592"/>
      <c r="CX5" s="592"/>
      <c r="CY5" s="592"/>
      <c r="CZ5" s="592"/>
      <c r="DA5" s="592"/>
      <c r="DB5" s="592"/>
      <c r="DC5" s="592"/>
      <c r="DD5" s="592"/>
      <c r="DE5" s="592"/>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row>
    <row r="6" spans="1:221" s="73" customFormat="1" ht="37.15" customHeight="1" x14ac:dyDescent="0.25">
      <c r="A6" s="271" t="s">
        <v>13</v>
      </c>
      <c r="B6" s="272"/>
      <c r="C6" s="285" t="str">
        <f>+'[5]1.PROGRAMACION CUATRIENIO'!C5:F5</f>
        <v xml:space="preserve">Bogotá Camina Segura </v>
      </c>
      <c r="D6" s="286"/>
      <c r="E6" s="286"/>
      <c r="F6" s="286"/>
      <c r="G6" s="286"/>
      <c r="H6" s="287"/>
      <c r="I6" s="47"/>
      <c r="J6" s="47"/>
      <c r="K6" s="47"/>
      <c r="L6" s="47"/>
      <c r="M6" s="141"/>
      <c r="N6" s="141"/>
      <c r="O6" s="141"/>
      <c r="P6" s="47"/>
      <c r="Q6" s="47"/>
      <c r="R6" s="47"/>
      <c r="S6" s="47"/>
      <c r="T6" s="74"/>
      <c r="U6" s="74"/>
      <c r="V6" s="74"/>
      <c r="W6" s="47"/>
      <c r="X6" s="47"/>
      <c r="BQ6" s="594"/>
      <c r="BR6" s="594"/>
      <c r="BS6" s="594"/>
      <c r="BT6" s="594"/>
      <c r="BU6" s="594"/>
      <c r="BV6" s="594"/>
      <c r="BW6" s="594"/>
      <c r="BX6" s="594"/>
      <c r="BY6" s="594"/>
      <c r="BZ6" s="594"/>
      <c r="CA6" s="594"/>
      <c r="CB6" s="594"/>
      <c r="CC6" s="594"/>
      <c r="CD6" s="594"/>
      <c r="CE6" s="594"/>
      <c r="CF6" s="594"/>
      <c r="CG6" s="594"/>
      <c r="CH6" s="594"/>
      <c r="CI6" s="594"/>
      <c r="CJ6" s="594"/>
      <c r="CK6" s="594"/>
      <c r="CL6" s="594"/>
      <c r="CM6" s="594"/>
      <c r="CN6" s="594"/>
      <c r="CO6" s="594"/>
      <c r="CP6" s="594"/>
      <c r="CQ6" s="594"/>
      <c r="CR6" s="594"/>
      <c r="CS6" s="594"/>
      <c r="CT6" s="594"/>
      <c r="CU6" s="594"/>
      <c r="CV6" s="594"/>
      <c r="CW6" s="594"/>
      <c r="CX6" s="594"/>
      <c r="CY6" s="594"/>
      <c r="CZ6" s="594"/>
      <c r="DA6" s="594"/>
      <c r="DB6" s="594"/>
      <c r="DC6" s="594"/>
      <c r="DD6" s="594"/>
      <c r="DE6" s="59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row>
    <row r="7" spans="1:221" s="73" customFormat="1" ht="32.450000000000003" customHeight="1" x14ac:dyDescent="0.25">
      <c r="A7" s="271" t="s">
        <v>148</v>
      </c>
      <c r="B7" s="272"/>
      <c r="C7" s="273" t="str">
        <f>+'[5]1.PROGRAMACION CUATRIENIO'!C6:F6</f>
        <v xml:space="preserve">5 Bogotá Confia en su gobierno </v>
      </c>
      <c r="D7" s="274"/>
      <c r="E7" s="274"/>
      <c r="F7" s="274"/>
      <c r="G7" s="274"/>
      <c r="H7" s="275"/>
      <c r="I7" s="47"/>
      <c r="J7" s="47"/>
      <c r="K7" s="47"/>
      <c r="L7" s="47"/>
      <c r="M7" s="141"/>
      <c r="N7" s="141"/>
      <c r="O7" s="141"/>
      <c r="P7" s="47"/>
      <c r="Q7" s="47"/>
      <c r="R7" s="47"/>
      <c r="S7" s="47"/>
      <c r="T7" s="74"/>
      <c r="U7" s="74"/>
      <c r="V7" s="74"/>
      <c r="W7" s="47"/>
      <c r="X7" s="47"/>
      <c r="BQ7" s="594"/>
      <c r="BR7" s="594"/>
      <c r="BS7" s="594"/>
      <c r="BT7" s="594"/>
      <c r="BU7" s="594"/>
      <c r="BV7" s="594"/>
      <c r="BW7" s="594"/>
      <c r="BX7" s="594"/>
      <c r="BY7" s="594"/>
      <c r="BZ7" s="594"/>
      <c r="CA7" s="594"/>
      <c r="CB7" s="594"/>
      <c r="CC7" s="594"/>
      <c r="CD7" s="594"/>
      <c r="CE7" s="594"/>
      <c r="CF7" s="594"/>
      <c r="CG7" s="594"/>
      <c r="CH7" s="594"/>
      <c r="CI7" s="594"/>
      <c r="CJ7" s="594"/>
      <c r="CK7" s="594"/>
      <c r="CL7" s="594"/>
      <c r="CM7" s="594"/>
      <c r="CN7" s="594"/>
      <c r="CO7" s="594"/>
      <c r="CP7" s="594"/>
      <c r="CQ7" s="594"/>
      <c r="CR7" s="594"/>
      <c r="CS7" s="594"/>
      <c r="CT7" s="594"/>
      <c r="CU7" s="594"/>
      <c r="CV7" s="594"/>
      <c r="CW7" s="594"/>
      <c r="CX7" s="594"/>
      <c r="CY7" s="594"/>
      <c r="CZ7" s="594"/>
      <c r="DA7" s="594"/>
      <c r="DB7" s="594"/>
      <c r="DC7" s="594"/>
      <c r="DD7" s="594"/>
      <c r="DE7" s="59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row>
    <row r="8" spans="1:221" s="73" customFormat="1" ht="38.450000000000003" customHeight="1" x14ac:dyDescent="0.25">
      <c r="A8" s="268" t="s">
        <v>14</v>
      </c>
      <c r="B8" s="269"/>
      <c r="C8" s="273" t="str">
        <f>+'[5]1.PROGRAMACION CUATRIENIO'!C7:F7</f>
        <v>5.33. Fortalecimiento institucional para un gobierno confiable</v>
      </c>
      <c r="D8" s="274"/>
      <c r="E8" s="274"/>
      <c r="F8" s="274"/>
      <c r="G8" s="274"/>
      <c r="H8" s="275"/>
      <c r="I8" s="47"/>
      <c r="J8" s="47"/>
      <c r="K8" s="47"/>
      <c r="L8" s="47"/>
      <c r="M8" s="141"/>
      <c r="N8" s="141"/>
      <c r="O8" s="141"/>
      <c r="P8" s="47"/>
      <c r="Q8" s="47"/>
      <c r="R8" s="47"/>
      <c r="S8" s="47"/>
      <c r="T8" s="74"/>
      <c r="U8" s="74"/>
      <c r="V8" s="74"/>
      <c r="W8" s="47"/>
      <c r="X8" s="47"/>
      <c r="BQ8" s="594"/>
      <c r="BR8" s="594"/>
      <c r="BS8" s="594"/>
      <c r="BT8" s="594"/>
      <c r="BU8" s="594"/>
      <c r="BV8" s="594"/>
      <c r="BW8" s="594"/>
      <c r="BX8" s="594"/>
      <c r="BY8" s="594"/>
      <c r="BZ8" s="594"/>
      <c r="CA8" s="594"/>
      <c r="CB8" s="594"/>
      <c r="CC8" s="594"/>
      <c r="CD8" s="594"/>
      <c r="CE8" s="594"/>
      <c r="CF8" s="594"/>
      <c r="CG8" s="594"/>
      <c r="CH8" s="594"/>
      <c r="CI8" s="594"/>
      <c r="CJ8" s="594"/>
      <c r="CK8" s="594"/>
      <c r="CL8" s="594"/>
      <c r="CM8" s="594"/>
      <c r="CN8" s="594"/>
      <c r="CO8" s="594"/>
      <c r="CP8" s="594"/>
      <c r="CQ8" s="594"/>
      <c r="CR8" s="594"/>
      <c r="CS8" s="594"/>
      <c r="CT8" s="594"/>
      <c r="CU8" s="594"/>
      <c r="CV8" s="594"/>
      <c r="CW8" s="594"/>
      <c r="CX8" s="594"/>
      <c r="CY8" s="594"/>
      <c r="CZ8" s="594"/>
      <c r="DA8" s="594"/>
      <c r="DB8" s="594"/>
      <c r="DC8" s="594"/>
      <c r="DD8" s="594"/>
      <c r="DE8" s="59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row>
    <row r="9" spans="1:221" s="73" customFormat="1" ht="69" customHeight="1" x14ac:dyDescent="0.25">
      <c r="A9" s="268" t="s">
        <v>150</v>
      </c>
      <c r="B9" s="269"/>
      <c r="C9" s="273" t="str">
        <f>+'[5]1.PROGRAMACION CUATRIENIO'!C8:F8</f>
        <v>●Realizar el 100% de las acciones para el mejoramiento de la capacidad de gestión pública del sector ambiente.
●Implementar 3 programas de información ambiental y conocimiento ambiental.
●Implementar (1) plan de ejecución para el fortalecimiento y dignificación de la infraestructura de la UCA y demás infraestructutra para el cuidado y la protección animal</v>
      </c>
      <c r="D9" s="274"/>
      <c r="E9" s="274"/>
      <c r="F9" s="274"/>
      <c r="G9" s="274"/>
      <c r="H9" s="275"/>
      <c r="I9" s="47"/>
      <c r="J9" s="47"/>
      <c r="K9" s="47"/>
      <c r="L9" s="47"/>
      <c r="M9" s="141"/>
      <c r="N9" s="141"/>
      <c r="O9" s="141"/>
      <c r="P9" s="47"/>
      <c r="Q9" s="47"/>
      <c r="R9" s="47"/>
      <c r="S9" s="47"/>
      <c r="T9" s="74"/>
      <c r="U9" s="74"/>
      <c r="V9" s="74"/>
      <c r="W9" s="47"/>
      <c r="X9" s="47"/>
      <c r="BQ9" s="594"/>
      <c r="BR9" s="594"/>
      <c r="BS9" s="594"/>
      <c r="BT9" s="594"/>
      <c r="BU9" s="594"/>
      <c r="BV9" s="594"/>
      <c r="BW9" s="594"/>
      <c r="BX9" s="594"/>
      <c r="BY9" s="594"/>
      <c r="BZ9" s="594"/>
      <c r="CA9" s="594"/>
      <c r="CB9" s="594"/>
      <c r="CC9" s="594"/>
      <c r="CD9" s="594"/>
      <c r="CE9" s="594"/>
      <c r="CF9" s="594"/>
      <c r="CG9" s="594"/>
      <c r="CH9" s="594"/>
      <c r="CI9" s="594"/>
      <c r="CJ9" s="594"/>
      <c r="CK9" s="594"/>
      <c r="CL9" s="594"/>
      <c r="CM9" s="594"/>
      <c r="CN9" s="594"/>
      <c r="CO9" s="594"/>
      <c r="CP9" s="594"/>
      <c r="CQ9" s="594"/>
      <c r="CR9" s="594"/>
      <c r="CS9" s="594"/>
      <c r="CT9" s="594"/>
      <c r="CU9" s="594"/>
      <c r="CV9" s="594"/>
      <c r="CW9" s="594"/>
      <c r="CX9" s="594"/>
      <c r="CY9" s="594"/>
      <c r="CZ9" s="594"/>
      <c r="DA9" s="594"/>
      <c r="DB9" s="594"/>
      <c r="DC9" s="594"/>
      <c r="DD9" s="594"/>
      <c r="DE9" s="59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row>
    <row r="10" spans="1:221" s="73" customFormat="1" ht="18" customHeight="1" x14ac:dyDescent="0.25">
      <c r="A10" s="271" t="s">
        <v>15</v>
      </c>
      <c r="B10" s="272"/>
      <c r="C10" s="273">
        <f>+'[5]1.PROGRAMACION CUATRIENIO'!C9:F9</f>
        <v>7951</v>
      </c>
      <c r="D10" s="274"/>
      <c r="E10" s="274"/>
      <c r="F10" s="274"/>
      <c r="G10" s="274"/>
      <c r="H10" s="275"/>
      <c r="I10" s="47"/>
      <c r="J10" s="47"/>
      <c r="K10" s="47"/>
      <c r="L10" s="47"/>
      <c r="M10" s="141"/>
      <c r="N10" s="141"/>
      <c r="O10" s="141"/>
      <c r="P10" s="47"/>
      <c r="Q10" s="47"/>
      <c r="R10" s="47"/>
      <c r="S10" s="47"/>
      <c r="T10" s="74"/>
      <c r="U10" s="74"/>
      <c r="V10" s="74"/>
      <c r="W10" s="47"/>
      <c r="BQ10" s="594"/>
      <c r="BR10" s="594"/>
      <c r="BS10" s="594"/>
      <c r="BT10" s="594"/>
      <c r="BU10" s="594"/>
      <c r="BV10" s="594"/>
      <c r="BW10" s="594"/>
      <c r="BX10" s="594"/>
      <c r="BY10" s="594"/>
      <c r="BZ10" s="594"/>
      <c r="CA10" s="594"/>
      <c r="CB10" s="594"/>
      <c r="CC10" s="594"/>
      <c r="CD10" s="594"/>
      <c r="CE10" s="594"/>
      <c r="CF10" s="594"/>
      <c r="CG10" s="594"/>
      <c r="CH10" s="594"/>
      <c r="CI10" s="594"/>
      <c r="CJ10" s="594"/>
      <c r="CK10" s="594"/>
      <c r="CL10" s="594"/>
      <c r="CM10" s="594"/>
      <c r="CN10" s="594"/>
      <c r="CO10" s="594"/>
      <c r="CP10" s="594"/>
      <c r="CQ10" s="594"/>
      <c r="CR10" s="594"/>
      <c r="CS10" s="594"/>
      <c r="CT10" s="594"/>
      <c r="CU10" s="594"/>
      <c r="CV10" s="594"/>
      <c r="CW10" s="594"/>
      <c r="CX10" s="594"/>
      <c r="CY10" s="594"/>
      <c r="CZ10" s="594"/>
      <c r="DA10" s="594"/>
      <c r="DB10" s="594"/>
      <c r="DC10" s="594"/>
      <c r="DD10" s="594"/>
      <c r="DE10" s="59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row>
    <row r="11" spans="1:221" s="73" customFormat="1" ht="58.9" customHeight="1" x14ac:dyDescent="0.25">
      <c r="A11" s="268" t="s">
        <v>16</v>
      </c>
      <c r="B11" s="269"/>
      <c r="C11" s="273" t="str">
        <f>+'[5]1.PROGRAMACION CUATRIENIO'!C10:F10</f>
        <v>FORTALECER LA CAPACIDAD INSTIUCIONAL DE MANERA OPTIMA  EN LA RESPUESTA OPORTUNA  Y SIMULTANEA LAS ACTIVIDADES ADMINISTRATIVAS Y MISIONALES  DEL INSTITUTO DISTRITAL DE PROTECCIÓN Y BIENESTAR ANIMAL (IDPYBA).</v>
      </c>
      <c r="D11" s="274"/>
      <c r="E11" s="274"/>
      <c r="F11" s="274"/>
      <c r="G11" s="274"/>
      <c r="H11" s="275"/>
      <c r="I11" s="47"/>
      <c r="J11" s="47"/>
      <c r="K11" s="47"/>
      <c r="L11" s="47"/>
      <c r="M11" s="141"/>
      <c r="N11" s="141"/>
      <c r="O11" s="141"/>
      <c r="P11" s="47"/>
      <c r="Q11" s="47"/>
      <c r="R11" s="47"/>
      <c r="S11" s="47"/>
      <c r="T11" s="74"/>
      <c r="U11" s="74"/>
      <c r="V11" s="74"/>
      <c r="W11" s="47"/>
      <c r="X11" s="47"/>
      <c r="BQ11" s="594"/>
      <c r="BR11" s="594"/>
      <c r="BS11" s="594"/>
      <c r="BT11" s="594"/>
      <c r="BU11" s="594"/>
      <c r="BV11" s="594"/>
      <c r="BW11" s="594"/>
      <c r="BX11" s="594"/>
      <c r="BY11" s="594"/>
      <c r="BZ11" s="594"/>
      <c r="CA11" s="594"/>
      <c r="CB11" s="594"/>
      <c r="CC11" s="594"/>
      <c r="CD11" s="594"/>
      <c r="CE11" s="594"/>
      <c r="CF11" s="594"/>
      <c r="CG11" s="594"/>
      <c r="CH11" s="594"/>
      <c r="CI11" s="594"/>
      <c r="CJ11" s="594"/>
      <c r="CK11" s="594"/>
      <c r="CL11" s="594"/>
      <c r="CM11" s="594"/>
      <c r="CN11" s="594"/>
      <c r="CO11" s="594"/>
      <c r="CP11" s="594"/>
      <c r="CQ11" s="594"/>
      <c r="CR11" s="594"/>
      <c r="CS11" s="594"/>
      <c r="CT11" s="594"/>
      <c r="CU11" s="594"/>
      <c r="CV11" s="594"/>
      <c r="CW11" s="594"/>
      <c r="CX11" s="594"/>
      <c r="CY11" s="594"/>
      <c r="CZ11" s="594"/>
      <c r="DA11" s="594"/>
      <c r="DB11" s="594"/>
      <c r="DC11" s="594"/>
      <c r="DD11" s="594"/>
      <c r="DE11" s="59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row>
    <row r="12" spans="1:221" s="73" customFormat="1" ht="34.5" customHeight="1" x14ac:dyDescent="0.25">
      <c r="A12" s="268" t="s">
        <v>151</v>
      </c>
      <c r="B12" s="269"/>
      <c r="C12" s="273" t="str">
        <f>+'[5]1.PROGRAMACION CUATRIENIO'!C11:F11</f>
        <v>Hans Ronald Niño Garcia</v>
      </c>
      <c r="D12" s="274"/>
      <c r="E12" s="274"/>
      <c r="F12" s="274"/>
      <c r="G12" s="274"/>
      <c r="H12" s="275"/>
      <c r="I12" s="47"/>
      <c r="J12" s="47"/>
      <c r="K12" s="47"/>
      <c r="L12" s="47"/>
      <c r="M12" s="141"/>
      <c r="N12" s="141"/>
      <c r="O12" s="141"/>
      <c r="P12" s="47"/>
      <c r="Q12" s="47"/>
      <c r="R12" s="47"/>
      <c r="S12" s="47"/>
      <c r="T12" s="74"/>
      <c r="U12" s="74"/>
      <c r="V12" s="74"/>
      <c r="W12" s="47"/>
      <c r="X12" s="47"/>
      <c r="BQ12" s="594"/>
      <c r="BR12" s="594"/>
      <c r="BS12" s="594"/>
      <c r="BT12" s="594"/>
      <c r="BU12" s="594"/>
      <c r="BV12" s="594"/>
      <c r="BW12" s="594"/>
      <c r="BX12" s="594"/>
      <c r="BY12" s="594"/>
      <c r="BZ12" s="594"/>
      <c r="CA12" s="594"/>
      <c r="CB12" s="594"/>
      <c r="CC12" s="594"/>
      <c r="CD12" s="594"/>
      <c r="CE12" s="594"/>
      <c r="CF12" s="594"/>
      <c r="CG12" s="594"/>
      <c r="CH12" s="594"/>
      <c r="CI12" s="594"/>
      <c r="CJ12" s="594"/>
      <c r="CK12" s="594"/>
      <c r="CL12" s="594"/>
      <c r="CM12" s="594"/>
      <c r="CN12" s="594"/>
      <c r="CO12" s="594"/>
      <c r="CP12" s="594"/>
      <c r="CQ12" s="594"/>
      <c r="CR12" s="594"/>
      <c r="CS12" s="594"/>
      <c r="CT12" s="594"/>
      <c r="CU12" s="594"/>
      <c r="CV12" s="594"/>
      <c r="CW12" s="594"/>
      <c r="CX12" s="594"/>
      <c r="CY12" s="594"/>
      <c r="CZ12" s="594"/>
      <c r="DA12" s="594"/>
      <c r="DB12" s="594"/>
      <c r="DC12" s="594"/>
      <c r="DD12" s="594"/>
      <c r="DE12" s="59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row>
    <row r="13" spans="1:221" s="73" customFormat="1" ht="30" customHeight="1" x14ac:dyDescent="0.25">
      <c r="A13" s="271" t="s">
        <v>17</v>
      </c>
      <c r="B13" s="272"/>
      <c r="C13" s="273" t="str">
        <f>+'[5]1.PROGRAMACION CUATRIENIO'!C12:F12</f>
        <v>Subdirección de Gestión Corporativa</v>
      </c>
      <c r="D13" s="274"/>
      <c r="E13" s="274"/>
      <c r="F13" s="274"/>
      <c r="G13" s="274"/>
      <c r="H13" s="275"/>
      <c r="I13" s="47"/>
      <c r="J13" s="47"/>
      <c r="K13" s="47"/>
      <c r="L13" s="47"/>
      <c r="M13" s="141"/>
      <c r="N13" s="141"/>
      <c r="O13" s="141"/>
      <c r="P13" s="47"/>
      <c r="Q13" s="47"/>
      <c r="R13" s="47"/>
      <c r="S13" s="47"/>
      <c r="T13" s="74"/>
      <c r="U13" s="74"/>
      <c r="V13" s="74"/>
      <c r="W13" s="47"/>
      <c r="X13" s="47"/>
      <c r="BQ13" s="594"/>
      <c r="BR13" s="594"/>
      <c r="BS13" s="594"/>
      <c r="BT13" s="594"/>
      <c r="BU13" s="594"/>
      <c r="BV13" s="594"/>
      <c r="BW13" s="594"/>
      <c r="BX13" s="594"/>
      <c r="BY13" s="594"/>
      <c r="BZ13" s="594"/>
      <c r="CA13" s="594"/>
      <c r="CB13" s="594"/>
      <c r="CC13" s="594"/>
      <c r="CD13" s="594"/>
      <c r="CE13" s="594"/>
      <c r="CF13" s="594"/>
      <c r="CG13" s="594"/>
      <c r="CH13" s="594"/>
      <c r="CI13" s="594"/>
      <c r="CJ13" s="594"/>
      <c r="CK13" s="594"/>
      <c r="CL13" s="594"/>
      <c r="CM13" s="594"/>
      <c r="CN13" s="594"/>
      <c r="CO13" s="594"/>
      <c r="CP13" s="594"/>
      <c r="CQ13" s="594"/>
      <c r="CR13" s="594"/>
      <c r="CS13" s="594"/>
      <c r="CT13" s="594"/>
      <c r="CU13" s="594"/>
      <c r="CV13" s="594"/>
      <c r="CW13" s="594"/>
      <c r="CX13" s="594"/>
      <c r="CY13" s="594"/>
      <c r="CZ13" s="594"/>
      <c r="DA13" s="594"/>
      <c r="DB13" s="594"/>
      <c r="DC13" s="594"/>
      <c r="DD13" s="594"/>
      <c r="DE13" s="59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row>
    <row r="14" spans="1:221" s="73" customFormat="1" ht="24.75" customHeight="1" x14ac:dyDescent="0.25">
      <c r="A14" s="288" t="s">
        <v>18</v>
      </c>
      <c r="B14" s="289"/>
      <c r="C14" s="114" t="s">
        <v>19</v>
      </c>
      <c r="D14" s="375" t="s">
        <v>197</v>
      </c>
      <c r="E14" s="376"/>
      <c r="F14" s="377"/>
      <c r="G14" s="378">
        <v>2024</v>
      </c>
      <c r="H14" s="379"/>
      <c r="I14" s="47"/>
      <c r="J14" s="47"/>
      <c r="K14" s="47"/>
      <c r="L14" s="47"/>
      <c r="M14" s="141"/>
      <c r="N14" s="141"/>
      <c r="O14" s="141"/>
      <c r="P14" s="47"/>
      <c r="Q14" s="47"/>
      <c r="R14" s="47"/>
      <c r="S14" s="47"/>
      <c r="T14" s="74"/>
      <c r="U14" s="74"/>
      <c r="V14" s="74"/>
      <c r="W14" s="47"/>
      <c r="X14" s="47"/>
      <c r="BQ14" s="594"/>
      <c r="BR14" s="594"/>
      <c r="BS14" s="594"/>
      <c r="BT14" s="594"/>
      <c r="BU14" s="594"/>
      <c r="BV14" s="594"/>
      <c r="BW14" s="594"/>
      <c r="BX14" s="594"/>
      <c r="BY14" s="594"/>
      <c r="BZ14" s="594"/>
      <c r="CA14" s="594"/>
      <c r="CB14" s="594"/>
      <c r="CC14" s="594"/>
      <c r="CD14" s="594"/>
      <c r="CE14" s="594"/>
      <c r="CF14" s="594"/>
      <c r="CG14" s="594"/>
      <c r="CH14" s="594"/>
      <c r="CI14" s="594"/>
      <c r="CJ14" s="594"/>
      <c r="CK14" s="594"/>
      <c r="CL14" s="594"/>
      <c r="CM14" s="594"/>
      <c r="CN14" s="594"/>
      <c r="CO14" s="594"/>
      <c r="CP14" s="594"/>
      <c r="CQ14" s="594"/>
      <c r="CR14" s="594"/>
      <c r="CS14" s="594"/>
      <c r="CT14" s="594"/>
      <c r="CU14" s="594"/>
      <c r="CV14" s="594"/>
      <c r="CW14" s="594"/>
      <c r="CX14" s="594"/>
      <c r="CY14" s="594"/>
      <c r="CZ14" s="594"/>
      <c r="DA14" s="594"/>
      <c r="DB14" s="594"/>
      <c r="DC14" s="594"/>
      <c r="DD14" s="594"/>
      <c r="DE14" s="59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row>
    <row r="15" spans="1:221" s="73" customFormat="1" ht="29.45" customHeight="1" x14ac:dyDescent="0.25">
      <c r="A15" s="290"/>
      <c r="B15" s="291"/>
      <c r="C15" s="114" t="s">
        <v>21</v>
      </c>
      <c r="D15" s="382" t="s">
        <v>198</v>
      </c>
      <c r="E15" s="383"/>
      <c r="F15" s="384"/>
      <c r="G15" s="380"/>
      <c r="H15" s="381"/>
      <c r="I15" s="47"/>
      <c r="J15" s="47"/>
      <c r="K15" s="47"/>
      <c r="L15" s="47"/>
      <c r="M15" s="141"/>
      <c r="N15" s="141"/>
      <c r="O15" s="141"/>
      <c r="P15" s="47"/>
      <c r="Q15" s="47"/>
      <c r="R15" s="47"/>
      <c r="S15" s="47"/>
      <c r="T15" s="74"/>
      <c r="U15" s="74"/>
      <c r="V15" s="74"/>
      <c r="W15" s="47"/>
      <c r="X15" s="47"/>
      <c r="BQ15" s="594"/>
      <c r="BR15" s="594"/>
      <c r="BS15" s="594"/>
      <c r="BT15" s="594"/>
      <c r="BU15" s="594"/>
      <c r="BV15" s="594"/>
      <c r="BW15" s="594"/>
      <c r="BX15" s="594"/>
      <c r="BY15" s="594"/>
      <c r="BZ15" s="594"/>
      <c r="CA15" s="594"/>
      <c r="CB15" s="594"/>
      <c r="CC15" s="594"/>
      <c r="CD15" s="594"/>
      <c r="CE15" s="594"/>
      <c r="CF15" s="594"/>
      <c r="CG15" s="594"/>
      <c r="CH15" s="594"/>
      <c r="CI15" s="594"/>
      <c r="CJ15" s="594"/>
      <c r="CK15" s="594"/>
      <c r="CL15" s="594"/>
      <c r="CM15" s="594"/>
      <c r="CN15" s="594"/>
      <c r="CO15" s="594"/>
      <c r="CP15" s="594"/>
      <c r="CQ15" s="594"/>
      <c r="CR15" s="594"/>
      <c r="CS15" s="594"/>
      <c r="CT15" s="594"/>
      <c r="CU15" s="594"/>
      <c r="CV15" s="594"/>
      <c r="CW15" s="594"/>
      <c r="CX15" s="594"/>
      <c r="CY15" s="594"/>
      <c r="CZ15" s="594"/>
      <c r="DA15" s="594"/>
      <c r="DB15" s="594"/>
      <c r="DC15" s="594"/>
      <c r="DD15" s="594"/>
      <c r="DE15" s="59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row>
    <row r="16" spans="1:221" ht="15" x14ac:dyDescent="0.2">
      <c r="B16" s="36"/>
      <c r="C16" s="36"/>
      <c r="D16" s="40"/>
      <c r="E16" s="40"/>
      <c r="F16" s="140"/>
      <c r="G16" s="140"/>
      <c r="H16" s="40"/>
      <c r="I16" s="40"/>
      <c r="J16" s="71"/>
      <c r="K16" s="41"/>
      <c r="L16" s="41"/>
      <c r="P16" s="41"/>
      <c r="Q16" s="41"/>
      <c r="R16" s="123"/>
      <c r="S16" s="41"/>
      <c r="T16" s="42"/>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38"/>
      <c r="AW16" s="41"/>
      <c r="AX16" s="41"/>
      <c r="AY16" s="41"/>
      <c r="AZ16" s="41"/>
      <c r="BA16" s="41"/>
      <c r="BB16" s="41"/>
      <c r="BC16" s="41"/>
      <c r="BD16" s="41"/>
      <c r="BE16" s="41"/>
      <c r="BF16" s="41"/>
      <c r="BG16" s="41"/>
      <c r="BH16" s="41"/>
      <c r="BI16" s="41"/>
      <c r="BJ16" s="41"/>
      <c r="BK16" s="41"/>
      <c r="BL16" s="41"/>
      <c r="BM16" s="41"/>
      <c r="BN16" s="41"/>
      <c r="BO16" s="41"/>
      <c r="BP16" s="41"/>
      <c r="BQ16" s="595"/>
      <c r="BR16" s="595"/>
      <c r="BS16" s="595"/>
      <c r="BT16" s="595"/>
      <c r="BU16" s="595"/>
      <c r="BV16" s="595"/>
      <c r="BW16" s="595"/>
      <c r="BX16" s="595"/>
      <c r="BY16" s="595"/>
      <c r="BZ16" s="595"/>
      <c r="CA16" s="595"/>
      <c r="CB16" s="595"/>
      <c r="CC16" s="595"/>
      <c r="CD16" s="595"/>
      <c r="CE16" s="595"/>
      <c r="CF16" s="595"/>
      <c r="CG16" s="595"/>
      <c r="CH16" s="595"/>
      <c r="CI16" s="595"/>
      <c r="CJ16" s="595"/>
      <c r="CK16" s="595"/>
      <c r="CL16" s="595"/>
      <c r="CM16" s="595"/>
      <c r="CN16" s="595"/>
      <c r="CO16" s="595"/>
      <c r="CP16" s="595"/>
      <c r="CQ16" s="595"/>
      <c r="CR16" s="595"/>
      <c r="CS16" s="595"/>
      <c r="CT16" s="595"/>
      <c r="CU16" s="595"/>
      <c r="CV16" s="596"/>
      <c r="CW16" s="595"/>
      <c r="CX16" s="595"/>
      <c r="CY16" s="595"/>
      <c r="CZ16" s="595"/>
      <c r="DA16" s="595"/>
      <c r="DB16" s="595"/>
      <c r="DC16" s="595"/>
      <c r="DD16" s="595"/>
      <c r="DE16" s="595"/>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row>
    <row r="17" spans="1:221" ht="15" x14ac:dyDescent="0.2">
      <c r="B17" s="36"/>
      <c r="C17" s="36"/>
      <c r="D17" s="40"/>
      <c r="E17" s="40"/>
      <c r="F17" s="140"/>
      <c r="G17" s="140"/>
      <c r="H17" s="40"/>
      <c r="I17" s="40"/>
      <c r="J17" s="71"/>
      <c r="K17" s="41"/>
      <c r="L17" s="41"/>
      <c r="P17" s="41"/>
      <c r="Q17" s="41"/>
      <c r="R17" s="123"/>
      <c r="S17" s="41"/>
      <c r="T17" s="42"/>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38"/>
      <c r="AW17" s="41"/>
      <c r="AX17" s="41"/>
      <c r="AY17" s="41"/>
      <c r="AZ17" s="41"/>
      <c r="BA17" s="41"/>
      <c r="BB17" s="41"/>
      <c r="BC17" s="41"/>
      <c r="BD17" s="41"/>
      <c r="BE17" s="41"/>
      <c r="BF17" s="41"/>
      <c r="BG17" s="41"/>
      <c r="BH17" s="41"/>
      <c r="BI17" s="41"/>
      <c r="BJ17" s="41"/>
      <c r="BK17" s="41"/>
      <c r="BL17" s="41"/>
      <c r="BM17" s="41"/>
      <c r="BN17" s="41"/>
      <c r="BO17" s="41"/>
      <c r="BP17" s="41"/>
      <c r="BQ17" s="595"/>
      <c r="BR17" s="595"/>
      <c r="BS17" s="595"/>
      <c r="BT17" s="595"/>
      <c r="BU17" s="595"/>
      <c r="BV17" s="595"/>
      <c r="BW17" s="595"/>
      <c r="BX17" s="595"/>
      <c r="BY17" s="595"/>
      <c r="BZ17" s="595"/>
      <c r="CA17" s="595"/>
      <c r="CB17" s="595"/>
      <c r="CC17" s="595"/>
      <c r="CD17" s="595"/>
      <c r="CE17" s="595"/>
      <c r="CF17" s="595"/>
      <c r="CG17" s="595"/>
      <c r="CH17" s="595"/>
      <c r="CI17" s="595"/>
      <c r="CJ17" s="595"/>
      <c r="CK17" s="595"/>
      <c r="CL17" s="595"/>
      <c r="CM17" s="595"/>
      <c r="CN17" s="595"/>
      <c r="CO17" s="595"/>
      <c r="CP17" s="595"/>
      <c r="CQ17" s="595"/>
      <c r="CR17" s="595"/>
      <c r="CS17" s="595"/>
      <c r="CT17" s="595"/>
      <c r="CU17" s="595"/>
      <c r="CV17" s="596"/>
      <c r="CW17" s="595"/>
      <c r="CX17" s="595"/>
      <c r="CY17" s="595"/>
      <c r="CZ17" s="595"/>
      <c r="DA17" s="595"/>
      <c r="DB17" s="595"/>
      <c r="DC17" s="595"/>
      <c r="DD17" s="595"/>
      <c r="DE17" s="595"/>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row>
    <row r="18" spans="1:221" s="44" customFormat="1" ht="16.5" thickBot="1" x14ac:dyDescent="0.25">
      <c r="A18" s="127" t="s">
        <v>83</v>
      </c>
      <c r="B18" s="43"/>
      <c r="F18" s="135"/>
      <c r="G18" s="135"/>
      <c r="J18" s="70"/>
      <c r="M18" s="135"/>
      <c r="N18" s="135"/>
      <c r="O18" s="135"/>
      <c r="R18" s="128"/>
      <c r="T18" s="45"/>
      <c r="AV18" s="38"/>
      <c r="BQ18" s="597"/>
      <c r="BR18" s="597"/>
      <c r="BS18" s="597"/>
      <c r="BT18" s="597"/>
      <c r="BU18" s="597"/>
      <c r="BV18" s="597"/>
      <c r="BW18" s="597"/>
      <c r="BX18" s="597"/>
      <c r="BY18" s="597"/>
      <c r="BZ18" s="597"/>
      <c r="CA18" s="597"/>
      <c r="CB18" s="597"/>
      <c r="CC18" s="597"/>
      <c r="CD18" s="597"/>
      <c r="CE18" s="597"/>
      <c r="CF18" s="597"/>
      <c r="CG18" s="597"/>
      <c r="CH18" s="597"/>
      <c r="CI18" s="597"/>
      <c r="CJ18" s="597"/>
      <c r="CK18" s="597"/>
      <c r="CL18" s="597"/>
      <c r="CM18" s="597"/>
      <c r="CN18" s="597"/>
      <c r="CO18" s="597"/>
      <c r="CP18" s="597"/>
      <c r="CQ18" s="597"/>
      <c r="CR18" s="597"/>
      <c r="CS18" s="597"/>
      <c r="CT18" s="597"/>
      <c r="CU18" s="597"/>
      <c r="CV18" s="598"/>
      <c r="CW18" s="597"/>
      <c r="CX18" s="597"/>
      <c r="CY18" s="597"/>
      <c r="CZ18" s="597"/>
      <c r="DA18" s="597"/>
      <c r="DB18" s="597"/>
      <c r="DC18" s="597"/>
      <c r="DD18" s="597"/>
      <c r="DE18" s="597"/>
      <c r="DN18" s="127" t="s">
        <v>84</v>
      </c>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row>
    <row r="19" spans="1:221" s="125" customFormat="1" ht="30.75" customHeight="1" x14ac:dyDescent="0.25">
      <c r="A19" s="485" t="s">
        <v>85</v>
      </c>
      <c r="B19" s="486"/>
      <c r="C19" s="486" t="s">
        <v>86</v>
      </c>
      <c r="D19" s="487" t="s">
        <v>87</v>
      </c>
      <c r="E19" s="487"/>
      <c r="F19" s="487"/>
      <c r="G19" s="487"/>
      <c r="H19" s="487"/>
      <c r="I19" s="506"/>
      <c r="J19" s="494" t="s">
        <v>88</v>
      </c>
      <c r="K19" s="495"/>
      <c r="L19" s="495"/>
      <c r="M19" s="495"/>
      <c r="N19" s="495"/>
      <c r="O19" s="495"/>
      <c r="P19" s="495"/>
      <c r="Q19" s="495"/>
      <c r="R19" s="510"/>
      <c r="S19" s="500" t="s">
        <v>89</v>
      </c>
      <c r="T19" s="488"/>
      <c r="U19" s="511" t="s">
        <v>90</v>
      </c>
      <c r="V19" s="387"/>
      <c r="W19" s="387"/>
      <c r="X19" s="387"/>
      <c r="Y19" s="387"/>
      <c r="Z19" s="387"/>
      <c r="AA19" s="387"/>
      <c r="AB19" s="388"/>
      <c r="AC19" s="386" t="s">
        <v>91</v>
      </c>
      <c r="AD19" s="387"/>
      <c r="AE19" s="387"/>
      <c r="AF19" s="387"/>
      <c r="AG19" s="387"/>
      <c r="AH19" s="387"/>
      <c r="AI19" s="387"/>
      <c r="AJ19" s="388"/>
      <c r="AK19" s="386" t="s">
        <v>92</v>
      </c>
      <c r="AL19" s="387"/>
      <c r="AM19" s="387"/>
      <c r="AN19" s="387"/>
      <c r="AO19" s="387"/>
      <c r="AP19" s="387"/>
      <c r="AQ19" s="387"/>
      <c r="AR19" s="512"/>
      <c r="AS19" s="386" t="s">
        <v>93</v>
      </c>
      <c r="AT19" s="387"/>
      <c r="AU19" s="387"/>
      <c r="AV19" s="387"/>
      <c r="AW19" s="387"/>
      <c r="AX19" s="387"/>
      <c r="AY19" s="387"/>
      <c r="AZ19" s="388"/>
      <c r="BA19" s="386" t="s">
        <v>94</v>
      </c>
      <c r="BB19" s="387"/>
      <c r="BC19" s="387"/>
      <c r="BD19" s="387"/>
      <c r="BE19" s="387"/>
      <c r="BF19" s="387"/>
      <c r="BG19" s="387"/>
      <c r="BH19" s="388"/>
      <c r="BI19" s="386" t="s">
        <v>95</v>
      </c>
      <c r="BJ19" s="387"/>
      <c r="BK19" s="387"/>
      <c r="BL19" s="387"/>
      <c r="BM19" s="387"/>
      <c r="BN19" s="387"/>
      <c r="BO19" s="387"/>
      <c r="BP19" s="512"/>
      <c r="BQ19" s="599" t="s">
        <v>96</v>
      </c>
      <c r="BR19" s="600"/>
      <c r="BS19" s="600"/>
      <c r="BT19" s="600"/>
      <c r="BU19" s="600"/>
      <c r="BV19" s="600"/>
      <c r="BW19" s="600"/>
      <c r="BX19" s="601"/>
      <c r="BY19" s="599" t="s">
        <v>97</v>
      </c>
      <c r="BZ19" s="600"/>
      <c r="CA19" s="600"/>
      <c r="CB19" s="600"/>
      <c r="CC19" s="600"/>
      <c r="CD19" s="600"/>
      <c r="CE19" s="600"/>
      <c r="CF19" s="601"/>
      <c r="CG19" s="599" t="s">
        <v>98</v>
      </c>
      <c r="CH19" s="600"/>
      <c r="CI19" s="600"/>
      <c r="CJ19" s="600"/>
      <c r="CK19" s="600"/>
      <c r="CL19" s="600"/>
      <c r="CM19" s="600"/>
      <c r="CN19" s="602"/>
      <c r="CO19" s="599" t="s">
        <v>99</v>
      </c>
      <c r="CP19" s="600"/>
      <c r="CQ19" s="600"/>
      <c r="CR19" s="600"/>
      <c r="CS19" s="600"/>
      <c r="CT19" s="600"/>
      <c r="CU19" s="600"/>
      <c r="CV19" s="601"/>
      <c r="CW19" s="599" t="s">
        <v>100</v>
      </c>
      <c r="CX19" s="600"/>
      <c r="CY19" s="600"/>
      <c r="CZ19" s="600"/>
      <c r="DA19" s="600"/>
      <c r="DB19" s="600"/>
      <c r="DC19" s="600"/>
      <c r="DD19" s="601"/>
      <c r="DE19" s="386" t="s">
        <v>101</v>
      </c>
      <c r="DF19" s="387"/>
      <c r="DG19" s="387"/>
      <c r="DH19" s="387"/>
      <c r="DI19" s="387"/>
      <c r="DJ19" s="387"/>
      <c r="DK19" s="515"/>
      <c r="DL19" s="512"/>
      <c r="DM19" s="124"/>
      <c r="DN19" s="640" t="s">
        <v>102</v>
      </c>
      <c r="DO19" s="641"/>
      <c r="DP19" s="641"/>
      <c r="DQ19" s="641"/>
      <c r="DR19" s="641"/>
      <c r="DS19" s="641"/>
      <c r="DT19" s="641"/>
      <c r="DU19" s="641"/>
      <c r="DV19" s="642"/>
      <c r="DW19" s="640" t="s">
        <v>103</v>
      </c>
      <c r="DX19" s="641"/>
      <c r="DY19" s="641"/>
      <c r="DZ19" s="641"/>
      <c r="EA19" s="641"/>
      <c r="EB19" s="641"/>
      <c r="EC19" s="641"/>
      <c r="ED19" s="641"/>
      <c r="EE19" s="642"/>
      <c r="EF19" s="640" t="s">
        <v>104</v>
      </c>
      <c r="EG19" s="641"/>
      <c r="EH19" s="641"/>
      <c r="EI19" s="641"/>
      <c r="EJ19" s="641"/>
      <c r="EK19" s="641"/>
      <c r="EL19" s="641"/>
      <c r="EM19" s="641"/>
      <c r="EN19" s="642"/>
      <c r="EO19" s="640" t="s">
        <v>105</v>
      </c>
      <c r="EP19" s="641"/>
      <c r="EQ19" s="641"/>
      <c r="ER19" s="641"/>
      <c r="ES19" s="641"/>
      <c r="ET19" s="641"/>
      <c r="EU19" s="641"/>
      <c r="EV19" s="641"/>
      <c r="EW19" s="642"/>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row>
    <row r="20" spans="1:221" s="125" customFormat="1" ht="78.75" customHeight="1" x14ac:dyDescent="0.25">
      <c r="A20" s="489"/>
      <c r="B20" s="370"/>
      <c r="C20" s="370"/>
      <c r="D20" s="370" t="s">
        <v>106</v>
      </c>
      <c r="E20" s="370" t="s">
        <v>107</v>
      </c>
      <c r="F20" s="374" t="s">
        <v>108</v>
      </c>
      <c r="G20" s="374" t="s">
        <v>109</v>
      </c>
      <c r="H20" s="370" t="s">
        <v>110</v>
      </c>
      <c r="I20" s="371" t="s">
        <v>111</v>
      </c>
      <c r="J20" s="496" t="s">
        <v>112</v>
      </c>
      <c r="K20" s="370" t="s">
        <v>113</v>
      </c>
      <c r="L20" s="370" t="s">
        <v>114</v>
      </c>
      <c r="M20" s="374" t="s">
        <v>109</v>
      </c>
      <c r="N20" s="374" t="s">
        <v>115</v>
      </c>
      <c r="O20" s="374" t="s">
        <v>116</v>
      </c>
      <c r="P20" s="385" t="s">
        <v>117</v>
      </c>
      <c r="Q20" s="385" t="s">
        <v>159</v>
      </c>
      <c r="R20" s="371" t="s">
        <v>118</v>
      </c>
      <c r="S20" s="489" t="s">
        <v>119</v>
      </c>
      <c r="T20" s="501" t="s">
        <v>120</v>
      </c>
      <c r="U20" s="373"/>
      <c r="V20" s="372"/>
      <c r="W20" s="372"/>
      <c r="X20" s="372"/>
      <c r="Y20" s="372"/>
      <c r="Z20" s="372"/>
      <c r="AA20" s="372"/>
      <c r="AB20" s="390"/>
      <c r="AC20" s="389"/>
      <c r="AD20" s="372"/>
      <c r="AE20" s="372"/>
      <c r="AF20" s="372"/>
      <c r="AG20" s="372"/>
      <c r="AH20" s="372"/>
      <c r="AI20" s="372"/>
      <c r="AJ20" s="390"/>
      <c r="AK20" s="389"/>
      <c r="AL20" s="372"/>
      <c r="AM20" s="372"/>
      <c r="AN20" s="372"/>
      <c r="AO20" s="372"/>
      <c r="AP20" s="372"/>
      <c r="AQ20" s="372"/>
      <c r="AR20" s="513"/>
      <c r="AS20" s="389"/>
      <c r="AT20" s="372"/>
      <c r="AU20" s="372"/>
      <c r="AV20" s="372"/>
      <c r="AW20" s="372"/>
      <c r="AX20" s="372"/>
      <c r="AY20" s="372"/>
      <c r="AZ20" s="390"/>
      <c r="BA20" s="389"/>
      <c r="BB20" s="372"/>
      <c r="BC20" s="372"/>
      <c r="BD20" s="372"/>
      <c r="BE20" s="372"/>
      <c r="BF20" s="372"/>
      <c r="BG20" s="372"/>
      <c r="BH20" s="390"/>
      <c r="BI20" s="389"/>
      <c r="BJ20" s="372"/>
      <c r="BK20" s="372"/>
      <c r="BL20" s="372"/>
      <c r="BM20" s="372"/>
      <c r="BN20" s="372"/>
      <c r="BO20" s="372"/>
      <c r="BP20" s="513"/>
      <c r="BQ20" s="603"/>
      <c r="BR20" s="604"/>
      <c r="BS20" s="604"/>
      <c r="BT20" s="604"/>
      <c r="BU20" s="604"/>
      <c r="BV20" s="604"/>
      <c r="BW20" s="604"/>
      <c r="BX20" s="605"/>
      <c r="BY20" s="603"/>
      <c r="BZ20" s="604"/>
      <c r="CA20" s="604"/>
      <c r="CB20" s="604"/>
      <c r="CC20" s="604"/>
      <c r="CD20" s="604"/>
      <c r="CE20" s="604"/>
      <c r="CF20" s="605"/>
      <c r="CG20" s="603"/>
      <c r="CH20" s="604"/>
      <c r="CI20" s="604"/>
      <c r="CJ20" s="604"/>
      <c r="CK20" s="604"/>
      <c r="CL20" s="604"/>
      <c r="CM20" s="604"/>
      <c r="CN20" s="606"/>
      <c r="CO20" s="603"/>
      <c r="CP20" s="604"/>
      <c r="CQ20" s="604"/>
      <c r="CR20" s="604"/>
      <c r="CS20" s="604"/>
      <c r="CT20" s="604"/>
      <c r="CU20" s="604"/>
      <c r="CV20" s="605"/>
      <c r="CW20" s="603"/>
      <c r="CX20" s="604"/>
      <c r="CY20" s="604"/>
      <c r="CZ20" s="604"/>
      <c r="DA20" s="604"/>
      <c r="DB20" s="604"/>
      <c r="DC20" s="604"/>
      <c r="DD20" s="605"/>
      <c r="DE20" s="389"/>
      <c r="DF20" s="372"/>
      <c r="DG20" s="372"/>
      <c r="DH20" s="372"/>
      <c r="DI20" s="372"/>
      <c r="DJ20" s="372"/>
      <c r="DK20" s="396"/>
      <c r="DL20" s="513"/>
      <c r="DM20" s="124"/>
      <c r="DN20" s="389" t="s">
        <v>121</v>
      </c>
      <c r="DO20" s="372"/>
      <c r="DP20" s="372"/>
      <c r="DQ20" s="391" t="s">
        <v>122</v>
      </c>
      <c r="DR20" s="391"/>
      <c r="DS20" s="391"/>
      <c r="DT20" s="392" t="s">
        <v>123</v>
      </c>
      <c r="DU20" s="392"/>
      <c r="DV20" s="643"/>
      <c r="DW20" s="389" t="s">
        <v>121</v>
      </c>
      <c r="DX20" s="372"/>
      <c r="DY20" s="372"/>
      <c r="DZ20" s="391" t="s">
        <v>122</v>
      </c>
      <c r="EA20" s="391"/>
      <c r="EB20" s="391"/>
      <c r="EC20" s="392" t="s">
        <v>123</v>
      </c>
      <c r="ED20" s="392"/>
      <c r="EE20" s="643"/>
      <c r="EF20" s="389" t="s">
        <v>121</v>
      </c>
      <c r="EG20" s="372"/>
      <c r="EH20" s="372"/>
      <c r="EI20" s="391" t="s">
        <v>122</v>
      </c>
      <c r="EJ20" s="391"/>
      <c r="EK20" s="391"/>
      <c r="EL20" s="392" t="s">
        <v>123</v>
      </c>
      <c r="EM20" s="392"/>
      <c r="EN20" s="643"/>
      <c r="EO20" s="389" t="s">
        <v>121</v>
      </c>
      <c r="EP20" s="372"/>
      <c r="EQ20" s="372"/>
      <c r="ER20" s="391" t="s">
        <v>122</v>
      </c>
      <c r="ES20" s="391"/>
      <c r="ET20" s="391"/>
      <c r="EU20" s="392" t="s">
        <v>123</v>
      </c>
      <c r="EV20" s="392"/>
      <c r="EW20" s="643"/>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26"/>
      <c r="GE20" s="126"/>
      <c r="GF20" s="126"/>
      <c r="GG20" s="126"/>
      <c r="GH20" s="126"/>
      <c r="GI20" s="126"/>
      <c r="GJ20" s="126"/>
      <c r="GK20" s="126"/>
      <c r="GL20" s="126"/>
      <c r="GM20" s="126"/>
      <c r="GN20" s="126"/>
      <c r="GO20" s="126"/>
      <c r="GP20" s="126"/>
      <c r="GQ20" s="126"/>
      <c r="GR20" s="126"/>
      <c r="GS20" s="126"/>
      <c r="GT20" s="126"/>
      <c r="GU20" s="126"/>
      <c r="GV20" s="126"/>
      <c r="GW20" s="126"/>
      <c r="GX20" s="126"/>
      <c r="GY20" s="126"/>
      <c r="GZ20" s="126"/>
      <c r="HA20" s="126"/>
      <c r="HB20" s="126"/>
      <c r="HC20" s="126"/>
      <c r="HD20" s="126"/>
      <c r="HE20" s="126"/>
      <c r="HF20" s="126"/>
      <c r="HG20" s="126"/>
      <c r="HH20" s="126"/>
      <c r="HI20" s="126"/>
      <c r="HJ20" s="126"/>
      <c r="HK20" s="126"/>
      <c r="HL20" s="126"/>
      <c r="HM20" s="126"/>
    </row>
    <row r="21" spans="1:221" s="183" customFormat="1" ht="63.75" x14ac:dyDescent="0.25">
      <c r="A21" s="489"/>
      <c r="B21" s="370"/>
      <c r="C21" s="370"/>
      <c r="D21" s="370"/>
      <c r="E21" s="370"/>
      <c r="F21" s="374"/>
      <c r="G21" s="374"/>
      <c r="H21" s="370"/>
      <c r="I21" s="371"/>
      <c r="J21" s="497"/>
      <c r="K21" s="474"/>
      <c r="L21" s="474"/>
      <c r="M21" s="475"/>
      <c r="N21" s="475"/>
      <c r="O21" s="475"/>
      <c r="P21" s="385"/>
      <c r="Q21" s="385"/>
      <c r="R21" s="371"/>
      <c r="S21" s="489"/>
      <c r="T21" s="501"/>
      <c r="U21" s="499" t="s">
        <v>124</v>
      </c>
      <c r="V21" s="477" t="s">
        <v>125</v>
      </c>
      <c r="W21" s="476" t="s">
        <v>126</v>
      </c>
      <c r="X21" s="477" t="s">
        <v>127</v>
      </c>
      <c r="Y21" s="476" t="s">
        <v>128</v>
      </c>
      <c r="Z21" s="477" t="s">
        <v>129</v>
      </c>
      <c r="AA21" s="478" t="s">
        <v>130</v>
      </c>
      <c r="AB21" s="508" t="s">
        <v>131</v>
      </c>
      <c r="AC21" s="507" t="s">
        <v>124</v>
      </c>
      <c r="AD21" s="477" t="s">
        <v>125</v>
      </c>
      <c r="AE21" s="476" t="s">
        <v>126</v>
      </c>
      <c r="AF21" s="477" t="s">
        <v>127</v>
      </c>
      <c r="AG21" s="476" t="s">
        <v>128</v>
      </c>
      <c r="AH21" s="477" t="s">
        <v>129</v>
      </c>
      <c r="AI21" s="478" t="s">
        <v>130</v>
      </c>
      <c r="AJ21" s="508" t="s">
        <v>131</v>
      </c>
      <c r="AK21" s="507" t="s">
        <v>124</v>
      </c>
      <c r="AL21" s="477" t="s">
        <v>125</v>
      </c>
      <c r="AM21" s="476" t="s">
        <v>126</v>
      </c>
      <c r="AN21" s="477" t="s">
        <v>127</v>
      </c>
      <c r="AO21" s="476" t="s">
        <v>128</v>
      </c>
      <c r="AP21" s="477" t="s">
        <v>129</v>
      </c>
      <c r="AQ21" s="478" t="s">
        <v>130</v>
      </c>
      <c r="AR21" s="508" t="s">
        <v>131</v>
      </c>
      <c r="AS21" s="507" t="s">
        <v>124</v>
      </c>
      <c r="AT21" s="477" t="s">
        <v>125</v>
      </c>
      <c r="AU21" s="476" t="s">
        <v>126</v>
      </c>
      <c r="AV21" s="477" t="s">
        <v>127</v>
      </c>
      <c r="AW21" s="476" t="s">
        <v>128</v>
      </c>
      <c r="AX21" s="477" t="s">
        <v>129</v>
      </c>
      <c r="AY21" s="478" t="s">
        <v>130</v>
      </c>
      <c r="AZ21" s="508" t="s">
        <v>131</v>
      </c>
      <c r="BA21" s="507" t="s">
        <v>124</v>
      </c>
      <c r="BB21" s="477" t="s">
        <v>125</v>
      </c>
      <c r="BC21" s="476" t="s">
        <v>126</v>
      </c>
      <c r="BD21" s="477" t="s">
        <v>127</v>
      </c>
      <c r="BE21" s="476" t="s">
        <v>128</v>
      </c>
      <c r="BF21" s="477" t="s">
        <v>129</v>
      </c>
      <c r="BG21" s="478" t="s">
        <v>130</v>
      </c>
      <c r="BH21" s="508" t="s">
        <v>131</v>
      </c>
      <c r="BI21" s="507" t="s">
        <v>124</v>
      </c>
      <c r="BJ21" s="477" t="s">
        <v>125</v>
      </c>
      <c r="BK21" s="476" t="s">
        <v>126</v>
      </c>
      <c r="BL21" s="477" t="s">
        <v>127</v>
      </c>
      <c r="BM21" s="476" t="s">
        <v>128</v>
      </c>
      <c r="BN21" s="477" t="s">
        <v>129</v>
      </c>
      <c r="BO21" s="478" t="s">
        <v>130</v>
      </c>
      <c r="BP21" s="508" t="s">
        <v>131</v>
      </c>
      <c r="BQ21" s="607" t="s">
        <v>124</v>
      </c>
      <c r="BR21" s="608" t="s">
        <v>125</v>
      </c>
      <c r="BS21" s="609" t="s">
        <v>126</v>
      </c>
      <c r="BT21" s="608" t="s">
        <v>127</v>
      </c>
      <c r="BU21" s="609" t="s">
        <v>128</v>
      </c>
      <c r="BV21" s="608" t="s">
        <v>129</v>
      </c>
      <c r="BW21" s="610" t="s">
        <v>130</v>
      </c>
      <c r="BX21" s="611" t="s">
        <v>131</v>
      </c>
      <c r="BY21" s="607" t="s">
        <v>124</v>
      </c>
      <c r="BZ21" s="608" t="s">
        <v>125</v>
      </c>
      <c r="CA21" s="609" t="s">
        <v>126</v>
      </c>
      <c r="CB21" s="608" t="s">
        <v>127</v>
      </c>
      <c r="CC21" s="609" t="s">
        <v>128</v>
      </c>
      <c r="CD21" s="608" t="s">
        <v>129</v>
      </c>
      <c r="CE21" s="610" t="s">
        <v>130</v>
      </c>
      <c r="CF21" s="611" t="s">
        <v>131</v>
      </c>
      <c r="CG21" s="607" t="s">
        <v>124</v>
      </c>
      <c r="CH21" s="608" t="s">
        <v>125</v>
      </c>
      <c r="CI21" s="609" t="s">
        <v>126</v>
      </c>
      <c r="CJ21" s="608" t="s">
        <v>127</v>
      </c>
      <c r="CK21" s="609" t="s">
        <v>128</v>
      </c>
      <c r="CL21" s="608" t="s">
        <v>129</v>
      </c>
      <c r="CM21" s="610" t="s">
        <v>130</v>
      </c>
      <c r="CN21" s="611" t="s">
        <v>131</v>
      </c>
      <c r="CO21" s="607" t="s">
        <v>124</v>
      </c>
      <c r="CP21" s="608" t="s">
        <v>125</v>
      </c>
      <c r="CQ21" s="609" t="s">
        <v>126</v>
      </c>
      <c r="CR21" s="608" t="s">
        <v>127</v>
      </c>
      <c r="CS21" s="609" t="s">
        <v>128</v>
      </c>
      <c r="CT21" s="608" t="s">
        <v>129</v>
      </c>
      <c r="CU21" s="610" t="s">
        <v>130</v>
      </c>
      <c r="CV21" s="611" t="s">
        <v>131</v>
      </c>
      <c r="CW21" s="607" t="s">
        <v>124</v>
      </c>
      <c r="CX21" s="608" t="s">
        <v>125</v>
      </c>
      <c r="CY21" s="609" t="s">
        <v>126</v>
      </c>
      <c r="CZ21" s="608" t="s">
        <v>127</v>
      </c>
      <c r="DA21" s="609" t="s">
        <v>128</v>
      </c>
      <c r="DB21" s="608" t="s">
        <v>129</v>
      </c>
      <c r="DC21" s="610" t="s">
        <v>130</v>
      </c>
      <c r="DD21" s="611" t="s">
        <v>131</v>
      </c>
      <c r="DE21" s="607" t="s">
        <v>124</v>
      </c>
      <c r="DF21" s="477" t="s">
        <v>125</v>
      </c>
      <c r="DG21" s="476" t="s">
        <v>126</v>
      </c>
      <c r="DH21" s="477" t="s">
        <v>127</v>
      </c>
      <c r="DI21" s="476" t="s">
        <v>128</v>
      </c>
      <c r="DJ21" s="477" t="s">
        <v>129</v>
      </c>
      <c r="DK21" s="478" t="s">
        <v>130</v>
      </c>
      <c r="DL21" s="508" t="s">
        <v>131</v>
      </c>
      <c r="DM21" s="124"/>
      <c r="DN21" s="644" t="s">
        <v>132</v>
      </c>
      <c r="DO21" s="185" t="s">
        <v>46</v>
      </c>
      <c r="DP21" s="185" t="s">
        <v>133</v>
      </c>
      <c r="DQ21" s="635" t="s">
        <v>126</v>
      </c>
      <c r="DR21" s="635" t="s">
        <v>127</v>
      </c>
      <c r="DS21" s="635" t="s">
        <v>133</v>
      </c>
      <c r="DT21" s="636" t="s">
        <v>45</v>
      </c>
      <c r="DU21" s="636" t="s">
        <v>46</v>
      </c>
      <c r="DV21" s="645" t="s">
        <v>133</v>
      </c>
      <c r="DW21" s="644" t="s">
        <v>132</v>
      </c>
      <c r="DX21" s="185" t="s">
        <v>46</v>
      </c>
      <c r="DY21" s="185" t="s">
        <v>133</v>
      </c>
      <c r="DZ21" s="635" t="s">
        <v>126</v>
      </c>
      <c r="EA21" s="635" t="s">
        <v>127</v>
      </c>
      <c r="EB21" s="635" t="s">
        <v>133</v>
      </c>
      <c r="EC21" s="636" t="s">
        <v>45</v>
      </c>
      <c r="ED21" s="636" t="s">
        <v>46</v>
      </c>
      <c r="EE21" s="645" t="s">
        <v>133</v>
      </c>
      <c r="EF21" s="644" t="s">
        <v>132</v>
      </c>
      <c r="EG21" s="185" t="s">
        <v>46</v>
      </c>
      <c r="EH21" s="185" t="s">
        <v>133</v>
      </c>
      <c r="EI21" s="635" t="s">
        <v>126</v>
      </c>
      <c r="EJ21" s="635" t="s">
        <v>127</v>
      </c>
      <c r="EK21" s="635" t="s">
        <v>133</v>
      </c>
      <c r="EL21" s="636" t="s">
        <v>45</v>
      </c>
      <c r="EM21" s="636" t="s">
        <v>46</v>
      </c>
      <c r="EN21" s="645" t="s">
        <v>133</v>
      </c>
      <c r="EO21" s="644" t="s">
        <v>132</v>
      </c>
      <c r="EP21" s="185" t="s">
        <v>46</v>
      </c>
      <c r="EQ21" s="185" t="s">
        <v>133</v>
      </c>
      <c r="ER21" s="635" t="s">
        <v>126</v>
      </c>
      <c r="ES21" s="635" t="s">
        <v>127</v>
      </c>
      <c r="ET21" s="635" t="s">
        <v>133</v>
      </c>
      <c r="EU21" s="636" t="s">
        <v>45</v>
      </c>
      <c r="EV21" s="636" t="s">
        <v>46</v>
      </c>
      <c r="EW21" s="645" t="s">
        <v>133</v>
      </c>
      <c r="EX21" s="136" t="s">
        <v>134</v>
      </c>
      <c r="EY21" s="184"/>
      <c r="EZ21" s="184"/>
      <c r="FA21" s="184"/>
      <c r="FB21" s="184"/>
      <c r="FC21" s="184"/>
      <c r="FD21" s="184"/>
      <c r="FE21" s="184"/>
      <c r="FF21" s="184"/>
      <c r="FG21" s="184"/>
      <c r="FH21" s="184"/>
      <c r="FI21" s="184"/>
      <c r="FJ21" s="184"/>
      <c r="FK21" s="184"/>
      <c r="FL21" s="184"/>
      <c r="FM21" s="184"/>
      <c r="FN21" s="184"/>
      <c r="FO21" s="184"/>
      <c r="FP21" s="184"/>
      <c r="FQ21" s="184"/>
      <c r="FR21" s="184"/>
      <c r="FS21" s="184"/>
      <c r="FT21" s="184"/>
      <c r="FU21" s="184"/>
      <c r="FV21" s="184"/>
      <c r="FW21" s="184"/>
      <c r="FX21" s="184"/>
      <c r="FY21" s="184"/>
      <c r="FZ21" s="184"/>
      <c r="GA21" s="184"/>
      <c r="GB21" s="184"/>
      <c r="GC21" s="184"/>
      <c r="GD21" s="184"/>
      <c r="GE21" s="184"/>
      <c r="GF21" s="184"/>
      <c r="GG21" s="184"/>
      <c r="GH21" s="184"/>
      <c r="GI21" s="184"/>
      <c r="GJ21" s="184"/>
      <c r="GK21" s="184"/>
      <c r="GL21" s="184"/>
      <c r="GM21" s="184"/>
      <c r="GN21" s="184"/>
      <c r="GO21" s="184"/>
      <c r="GP21" s="184"/>
      <c r="GQ21" s="184"/>
      <c r="GR21" s="184"/>
      <c r="GS21" s="184"/>
      <c r="GT21" s="184"/>
      <c r="GU21" s="184"/>
      <c r="GV21" s="184"/>
      <c r="GW21" s="184"/>
      <c r="GX21" s="184"/>
      <c r="GY21" s="184"/>
      <c r="GZ21" s="184"/>
      <c r="HA21" s="184"/>
      <c r="HB21" s="184"/>
      <c r="HC21" s="184"/>
      <c r="HD21" s="184"/>
      <c r="HE21" s="184"/>
      <c r="HF21" s="184"/>
      <c r="HG21" s="184"/>
      <c r="HH21" s="184"/>
      <c r="HI21" s="184"/>
      <c r="HJ21" s="184"/>
      <c r="HK21" s="184"/>
      <c r="HL21" s="184"/>
      <c r="HM21" s="184"/>
    </row>
    <row r="22" spans="1:221" s="557" customFormat="1" ht="71.25" x14ac:dyDescent="0.25">
      <c r="A22" s="535" t="s">
        <v>287</v>
      </c>
      <c r="B22" s="536"/>
      <c r="C22" s="537" t="s">
        <v>173</v>
      </c>
      <c r="D22" s="536">
        <v>1</v>
      </c>
      <c r="E22" s="536" t="s">
        <v>167</v>
      </c>
      <c r="F22" s="536" t="s">
        <v>199</v>
      </c>
      <c r="G22" s="536" t="s">
        <v>185</v>
      </c>
      <c r="H22" s="538">
        <f>+'1.PROGRAMACION CUATRIENIO'!F20</f>
        <v>0.12</v>
      </c>
      <c r="I22" s="539">
        <v>0.1</v>
      </c>
      <c r="J22" s="540">
        <v>1</v>
      </c>
      <c r="K22" s="541" t="s">
        <v>251</v>
      </c>
      <c r="L22" s="542" t="s">
        <v>228</v>
      </c>
      <c r="M22" s="543" t="s">
        <v>230</v>
      </c>
      <c r="N22" s="543">
        <v>76</v>
      </c>
      <c r="O22" s="544" t="s">
        <v>233</v>
      </c>
      <c r="P22" s="545">
        <v>0.17</v>
      </c>
      <c r="Q22" s="546">
        <f>+P22/$P$86</f>
        <v>1.6999999999999998E-2</v>
      </c>
      <c r="R22" s="544" t="s">
        <v>198</v>
      </c>
      <c r="S22" s="547" t="s">
        <v>288</v>
      </c>
      <c r="T22" s="548">
        <v>1</v>
      </c>
      <c r="U22" s="549">
        <v>0</v>
      </c>
      <c r="V22" s="550">
        <v>0</v>
      </c>
      <c r="W22" s="550">
        <f>+U22</f>
        <v>0</v>
      </c>
      <c r="X22" s="550">
        <f>+V22</f>
        <v>0</v>
      </c>
      <c r="Y22" s="588">
        <f>+(W22*$P$22)+(W23*$P$23)+(W24*$P$24)+(+W26*$P$26)+(W27*$P$27)+(W30*$P$30)</f>
        <v>0</v>
      </c>
      <c r="Z22" s="588">
        <f>+(X22*$P$22)+(X23*$P$23)+(X24*$P$24)+(+X26*$P$26)+(X27*$P$27)+(X30*$P$30)</f>
        <v>0</v>
      </c>
      <c r="AA22" s="551"/>
      <c r="AB22" s="552"/>
      <c r="AC22" s="549">
        <v>0</v>
      </c>
      <c r="AD22" s="550">
        <v>0</v>
      </c>
      <c r="AE22" s="550">
        <f>+AC22</f>
        <v>0</v>
      </c>
      <c r="AF22" s="550">
        <f>+AD22</f>
        <v>0</v>
      </c>
      <c r="AG22" s="588">
        <f>+(AE22*$P$22)+(AE23*$P$23)+(AE24*$P$24)+(+AE26*$P$26)+(AE27*$P$27)+(AE30*$P$30)</f>
        <v>0</v>
      </c>
      <c r="AH22" s="588">
        <f>+(AF22*$P$22)+(AF23*$P$23)+(AF24*$P$24)+(+AF26*$P$26)+(AF27*$P$27)+(AF30*$P$30)</f>
        <v>0</v>
      </c>
      <c r="AI22" s="551"/>
      <c r="AJ22" s="552"/>
      <c r="AK22" s="549">
        <v>0</v>
      </c>
      <c r="AL22" s="550">
        <v>0</v>
      </c>
      <c r="AM22" s="550">
        <f>+AK22</f>
        <v>0</v>
      </c>
      <c r="AN22" s="550">
        <f>+AL22</f>
        <v>0</v>
      </c>
      <c r="AO22" s="588">
        <f>+(AM22*$P$22)+(AM23*$P$23)+(AM24*$P$24)+(+AM26*$P$26)+(AM27*$P$27)+(AM30*$P$30)</f>
        <v>0</v>
      </c>
      <c r="AP22" s="588">
        <f>+(AN22*$P$22)+(AN23*$P$23)+(AN24*$P$24)+(+AN26*$P$26)+(AN27*$P$27)+(AN30*$P$30)</f>
        <v>0</v>
      </c>
      <c r="AQ22" s="551"/>
      <c r="AR22" s="552"/>
      <c r="AS22" s="549">
        <v>0</v>
      </c>
      <c r="AT22" s="550">
        <v>0</v>
      </c>
      <c r="AU22" s="550">
        <f>+AS22</f>
        <v>0</v>
      </c>
      <c r="AV22" s="550">
        <f>+AT22</f>
        <v>0</v>
      </c>
      <c r="AW22" s="588">
        <f>+(AU22*$P$22)+(AU23*$P$23)+(AU24*$P$24)+(+AU26*$P$26)+(AU27*$P$27)+(AU30*$P$30)</f>
        <v>0</v>
      </c>
      <c r="AX22" s="588">
        <f>+(AV22*$P$22)+(AV23*$P$23)+(AV24*$P$24)+(+AV26*$P$26)+(AV27*$P$27)+(AV30*$P$30)</f>
        <v>0</v>
      </c>
      <c r="AY22" s="551"/>
      <c r="AZ22" s="552"/>
      <c r="BA22" s="549">
        <v>0</v>
      </c>
      <c r="BB22" s="550">
        <v>0</v>
      </c>
      <c r="BC22" s="550">
        <f>+BA22</f>
        <v>0</v>
      </c>
      <c r="BD22" s="550">
        <f>+BB22</f>
        <v>0</v>
      </c>
      <c r="BE22" s="588">
        <f>+(BC22*$P$22)+(BC23*$P$23)+(BC24*$P$24)+(+BC26*$P$26)+(BC27*$P$27)+(BC30*$P$30)</f>
        <v>0</v>
      </c>
      <c r="BF22" s="588">
        <f>+(BD22*$P$22)+(BD23*$P$23)+(BD24*$P$24)+(+BD26*$P$26)+(BD27*$P$27)+(BD30*$P$30)</f>
        <v>0</v>
      </c>
      <c r="BG22" s="551"/>
      <c r="BH22" s="552"/>
      <c r="BI22" s="549">
        <v>0</v>
      </c>
      <c r="BJ22" s="550">
        <v>0</v>
      </c>
      <c r="BK22" s="550">
        <f>+BI22</f>
        <v>0</v>
      </c>
      <c r="BL22" s="550">
        <f>+BJ22</f>
        <v>0</v>
      </c>
      <c r="BM22" s="588">
        <f>+(BK22*$P$22)+(BK23*$P$23)+(BK24*$P$24)+(+BK26*$P$26)+(BK27*$P$27)+(BK30*$P$30)</f>
        <v>0</v>
      </c>
      <c r="BN22" s="588">
        <f>+(BL22*$P$22)+(BL23*$P$23)+(BL24*$P$24)+(+BL26*$P$26)+(BL27*$P$27)+(BL30*$P$30)</f>
        <v>0</v>
      </c>
      <c r="BO22" s="553"/>
      <c r="BP22" s="552"/>
      <c r="BQ22" s="591">
        <v>0.16</v>
      </c>
      <c r="BR22" s="612">
        <v>0</v>
      </c>
      <c r="BS22" s="612">
        <f>+BQ22</f>
        <v>0.16</v>
      </c>
      <c r="BT22" s="612">
        <f>+BR22</f>
        <v>0</v>
      </c>
      <c r="BU22" s="588">
        <f>+(BS22*$P$22)+(BS23*$P$23)+(BS24*$P$24)+(+BS26*$P$26)+(BS27*$P$27)+(BS30*$P$30)</f>
        <v>6.2594000000000011E-2</v>
      </c>
      <c r="BV22" s="588">
        <f>+(BT22*$P$22)+(BT23*$P$23)+(BT24*$P$24)+(+BT26*$P$26)+(BT27*$P$27)+(BT30*$P$30)</f>
        <v>0</v>
      </c>
      <c r="BW22" s="554"/>
      <c r="BX22" s="613"/>
      <c r="BY22" s="591">
        <v>0.16</v>
      </c>
      <c r="BZ22" s="612">
        <v>0</v>
      </c>
      <c r="CA22" s="612">
        <f>+BY22</f>
        <v>0.16</v>
      </c>
      <c r="CB22" s="612">
        <f>+BZ22</f>
        <v>0</v>
      </c>
      <c r="CC22" s="588">
        <f>+(CA22*$P$22)+(CA23*$P$23)+(CA24*$P$24)+(+CA26*$P$26)+(CA27*$P$27)+(CA30*$P$30)</f>
        <v>6.2594000000000011E-2</v>
      </c>
      <c r="CD22" s="588">
        <f>+(CB22*$P$22)+(CB23*$P$23)+(CB24*$P$24)+(+CB26*$P$26)+(CB27*$P$27)+(CB30*$P$30)</f>
        <v>0</v>
      </c>
      <c r="CE22" s="554"/>
      <c r="CF22" s="613"/>
      <c r="CG22" s="591">
        <v>0.16</v>
      </c>
      <c r="CH22" s="612">
        <v>0</v>
      </c>
      <c r="CI22" s="612">
        <f>+CG22</f>
        <v>0.16</v>
      </c>
      <c r="CJ22" s="612">
        <f>+CH22</f>
        <v>0</v>
      </c>
      <c r="CK22" s="588">
        <f>+(CI22*$P$22)+(CI23*$P$23)+(CI24*$P$24)+(+CI26*$P$26)+(CI27*$P$27)+(CI30*$P$30)</f>
        <v>0.19011100000000003</v>
      </c>
      <c r="CL22" s="588">
        <f>+(CJ22*$P$22)+(CJ23*$P$23)+(CJ24*$P$24)+(+CJ26*$P$26)+(CJ27*$P$27)+(CJ30*$P$30)</f>
        <v>0</v>
      </c>
      <c r="CM22" s="554"/>
      <c r="CN22" s="613"/>
      <c r="CO22" s="591">
        <v>0.2</v>
      </c>
      <c r="CP22" s="612">
        <v>0</v>
      </c>
      <c r="CQ22" s="612">
        <f>+CO22</f>
        <v>0.2</v>
      </c>
      <c r="CR22" s="612">
        <f>+CP22</f>
        <v>0</v>
      </c>
      <c r="CS22" s="588">
        <f>+(CQ22*$P$22)+(CQ23*$P$23)+(CQ24*$P$24)+(+CQ26*$P$26)+(CQ27*$P$27)+(CQ30*$P$30)</f>
        <v>0.45221100000000003</v>
      </c>
      <c r="CT22" s="588">
        <f>+(CR22*$P$22)+(CR23*$P$23)+(CR24*$P$24)+(+CR26*$P$26)+(CR27*$P$27)+(CR30*$P$30)</f>
        <v>0</v>
      </c>
      <c r="CU22" s="554"/>
      <c r="CV22" s="613"/>
      <c r="CW22" s="591">
        <v>0.16</v>
      </c>
      <c r="CX22" s="612">
        <v>0</v>
      </c>
      <c r="CY22" s="612">
        <f>+CW22</f>
        <v>0.16</v>
      </c>
      <c r="CZ22" s="612">
        <f>+CX22</f>
        <v>0</v>
      </c>
      <c r="DA22" s="588">
        <f>+(CY22*$P$22)+(CY23*$P$23)+(CY24*$P$24)+(+CY26*$P$26)+(CY27*$P$27)+(CY30*$P$30)</f>
        <v>0.11541100000000003</v>
      </c>
      <c r="DB22" s="588">
        <f>+(CZ22*$P$22)+(CZ23*$P$23)+(CZ24*$P$24)+(+CZ26*$P$26)+(CZ27*$P$27)+(CZ30*$P$30)</f>
        <v>0</v>
      </c>
      <c r="DC22" s="554"/>
      <c r="DD22" s="613"/>
      <c r="DE22" s="591">
        <v>0.16</v>
      </c>
      <c r="DF22" s="550">
        <v>0</v>
      </c>
      <c r="DG22" s="550">
        <f>+DE22</f>
        <v>0.16</v>
      </c>
      <c r="DH22" s="550">
        <f>+DF22</f>
        <v>0</v>
      </c>
      <c r="DI22" s="588">
        <f>+(DG22*$P$22)+(DG23*$P$23)+(DG24*$P$24)+(+DG26*$P$26)+(DG27*$P$27)+(DG30*$P$30)</f>
        <v>0.117079</v>
      </c>
      <c r="DJ22" s="588">
        <f>+(DH22*$P$22)+(DH23*$P$23)+(DH24*$P$24)+(+DH26*$P$26)+(DH27*$P$27)+(DH30*$P$30)</f>
        <v>0</v>
      </c>
      <c r="DK22" s="554"/>
      <c r="DL22" s="555"/>
      <c r="DM22" s="629"/>
      <c r="DN22" s="188">
        <f>+U22+AC22+AK22</f>
        <v>0</v>
      </c>
      <c r="DO22" s="187">
        <f>+V22+AD22+AL22</f>
        <v>0</v>
      </c>
      <c r="DP22" s="185" t="e">
        <f>+DO22/DN22</f>
        <v>#DIV/0!</v>
      </c>
      <c r="DQ22" s="187">
        <f>+W22+AE22+AM22</f>
        <v>0</v>
      </c>
      <c r="DR22" s="187">
        <f>+X22+AF22+AN22</f>
        <v>0</v>
      </c>
      <c r="DS22" s="185" t="e">
        <f>+DR22/DQ22</f>
        <v>#DIV/0!</v>
      </c>
      <c r="DT22" s="482">
        <f>+(DQ22*$P$22)+(DQ23*$P$23)+(DQ24*$P$24)+(+DQ26*$P$26)+(DQ27*$P$27)+(DQ30*$P$30)</f>
        <v>0</v>
      </c>
      <c r="DU22" s="482">
        <f>+(DR22*$P$22)+(DR23*$P$23)+(DR24*$P$24)+(+DR26*$P$26)+(DR27*$P$27)+(DR30*$P$30)</f>
        <v>0</v>
      </c>
      <c r="DV22" s="646" t="e">
        <f>+DU22/DU22</f>
        <v>#DIV/0!</v>
      </c>
      <c r="DW22" s="188">
        <f>+DN22+AS22+BA22+BI22</f>
        <v>0</v>
      </c>
      <c r="DX22" s="188">
        <f>+DO22+AT22+BB22+BJ22</f>
        <v>0</v>
      </c>
      <c r="DY22" s="185" t="e">
        <f>+DX22/DW22</f>
        <v>#DIV/0!</v>
      </c>
      <c r="DZ22" s="187">
        <f>+DQ22+AU22+BC22+BK22</f>
        <v>0</v>
      </c>
      <c r="EA22" s="187">
        <f>+DR22+AV22+BD22+BL22</f>
        <v>0</v>
      </c>
      <c r="EB22" s="185" t="e">
        <f>+EA22/DZ22</f>
        <v>#DIV/0!</v>
      </c>
      <c r="EC22" s="482">
        <f>+(DZ22*$P$22)+(DZ23*$P$23)+(DZ24*$P$24)+(+DZ26*$P$26)+(DZ27*$P$27)+(DZ30*$P$30)</f>
        <v>0</v>
      </c>
      <c r="ED22" s="482">
        <f>+(EA22*$P$22)+(EA23*$P$23)+(EA24*$P$24)+(+EA26*$P$26)+(EA27*$P$27)+(EA30*$P$30)</f>
        <v>0</v>
      </c>
      <c r="EE22" s="646" t="e">
        <f>+ED22/ED22</f>
        <v>#DIV/0!</v>
      </c>
      <c r="EF22" s="188">
        <f>+DW22+BQ22+BY22+CG22</f>
        <v>0.48</v>
      </c>
      <c r="EG22" s="188">
        <f>+DX22+BR22+BZ22+CH22</f>
        <v>0</v>
      </c>
      <c r="EH22" s="652">
        <f>+EG22/EF22</f>
        <v>0</v>
      </c>
      <c r="EI22" s="187">
        <f>+DZ22+BS22+CA22+CI22</f>
        <v>0.48</v>
      </c>
      <c r="EJ22" s="187">
        <f>+EA22+BT22+CB22+CJ22</f>
        <v>0</v>
      </c>
      <c r="EK22" s="652">
        <f>+EJ22/EI22</f>
        <v>0</v>
      </c>
      <c r="EL22" s="482">
        <f>+(EI22*$P$22)+(EI23*$P$23)+(EI24*$P$24)+(+EI26*$P$26)+(EI27*$P$27)+(EI30*$P$30)</f>
        <v>0.315299</v>
      </c>
      <c r="EM22" s="482">
        <f>+(EJ22*$P$22)+(EJ23*$P$23)+(EJ24*$P$24)+(+EJ26*$P$26)+(EJ27*$P$27)+(EJ30*$P$30)</f>
        <v>0</v>
      </c>
      <c r="EN22" s="646" t="e">
        <f>+EM22/EM22</f>
        <v>#DIV/0!</v>
      </c>
      <c r="EO22" s="188">
        <f>+EF22+CO22+CW22+DE22</f>
        <v>1</v>
      </c>
      <c r="EP22" s="188">
        <f>+EG22+CP22+CX22+DF22</f>
        <v>0</v>
      </c>
      <c r="EQ22" s="656">
        <f>+EP22/EO22</f>
        <v>0</v>
      </c>
      <c r="ER22" s="187">
        <f>+EI22+CQ22+CY22+DG22</f>
        <v>1</v>
      </c>
      <c r="ES22" s="187">
        <f>+EJ22+CR22+CZ22+DH22</f>
        <v>0</v>
      </c>
      <c r="ET22" s="658">
        <f>+ES22/ER22</f>
        <v>0</v>
      </c>
      <c r="EU22" s="482">
        <f>+(ER22*$P$22)+(ER23*$P$23)+(ER24*$P$24)+(+ER26*$P$26)+(ER27*$P$27)+(ER30*$P$30)</f>
        <v>1</v>
      </c>
      <c r="EV22" s="482">
        <f>+(ES22*$P$22)+(ES23*$P$23)+(ES24*$P$24)+(+ES26*$P$26)+(ES27*$P$27)+(ES30*$P$30)</f>
        <v>0</v>
      </c>
      <c r="EW22" s="646" t="e">
        <f>+EV22/EV22</f>
        <v>#DIV/0!</v>
      </c>
      <c r="EX22" s="556">
        <f t="shared" ref="EX22:EX83" si="0">EO22-T22</f>
        <v>0</v>
      </c>
    </row>
    <row r="23" spans="1:221" s="557" customFormat="1" ht="85.5" x14ac:dyDescent="0.25">
      <c r="A23" s="535"/>
      <c r="B23" s="536"/>
      <c r="C23" s="537"/>
      <c r="D23" s="536"/>
      <c r="E23" s="536"/>
      <c r="F23" s="536"/>
      <c r="G23" s="536"/>
      <c r="H23" s="538"/>
      <c r="I23" s="539"/>
      <c r="J23" s="540">
        <v>2</v>
      </c>
      <c r="K23" s="541" t="s">
        <v>252</v>
      </c>
      <c r="L23" s="542" t="s">
        <v>253</v>
      </c>
      <c r="M23" s="543" t="s">
        <v>231</v>
      </c>
      <c r="N23" s="558">
        <v>1</v>
      </c>
      <c r="O23" s="544" t="s">
        <v>233</v>
      </c>
      <c r="P23" s="545">
        <v>0.16</v>
      </c>
      <c r="Q23" s="546">
        <f>+P23/$P$86</f>
        <v>1.5999999999999997E-2</v>
      </c>
      <c r="R23" s="544" t="s">
        <v>198</v>
      </c>
      <c r="S23" s="547" t="s">
        <v>226</v>
      </c>
      <c r="T23" s="548">
        <v>1</v>
      </c>
      <c r="U23" s="549">
        <v>0</v>
      </c>
      <c r="V23" s="550">
        <v>0</v>
      </c>
      <c r="W23" s="550">
        <f>+U23</f>
        <v>0</v>
      </c>
      <c r="X23" s="550">
        <f>+V23</f>
        <v>0</v>
      </c>
      <c r="Y23" s="589"/>
      <c r="Z23" s="589"/>
      <c r="AA23" s="551"/>
      <c r="AB23" s="552"/>
      <c r="AC23" s="549">
        <v>0</v>
      </c>
      <c r="AD23" s="550">
        <v>0</v>
      </c>
      <c r="AE23" s="550">
        <f>+AC23</f>
        <v>0</v>
      </c>
      <c r="AF23" s="550">
        <f>+AD23</f>
        <v>0</v>
      </c>
      <c r="AG23" s="589"/>
      <c r="AH23" s="589"/>
      <c r="AI23" s="551"/>
      <c r="AJ23" s="552"/>
      <c r="AK23" s="549">
        <v>0</v>
      </c>
      <c r="AL23" s="550">
        <v>0</v>
      </c>
      <c r="AM23" s="550">
        <f>+AK23</f>
        <v>0</v>
      </c>
      <c r="AN23" s="550">
        <f>+AL23</f>
        <v>0</v>
      </c>
      <c r="AO23" s="589"/>
      <c r="AP23" s="589"/>
      <c r="AQ23" s="551"/>
      <c r="AR23" s="552"/>
      <c r="AS23" s="549">
        <v>0</v>
      </c>
      <c r="AT23" s="550">
        <v>0</v>
      </c>
      <c r="AU23" s="550">
        <f>+AS23</f>
        <v>0</v>
      </c>
      <c r="AV23" s="550">
        <f>+AT23</f>
        <v>0</v>
      </c>
      <c r="AW23" s="589"/>
      <c r="AX23" s="589"/>
      <c r="AY23" s="551"/>
      <c r="AZ23" s="552"/>
      <c r="BA23" s="549">
        <v>0</v>
      </c>
      <c r="BB23" s="550">
        <v>0</v>
      </c>
      <c r="BC23" s="550">
        <f>+BA23</f>
        <v>0</v>
      </c>
      <c r="BD23" s="550">
        <f>+BB23</f>
        <v>0</v>
      </c>
      <c r="BE23" s="589"/>
      <c r="BF23" s="589"/>
      <c r="BG23" s="551"/>
      <c r="BH23" s="552"/>
      <c r="BI23" s="549">
        <v>0</v>
      </c>
      <c r="BJ23" s="550">
        <v>0</v>
      </c>
      <c r="BK23" s="550">
        <f>+BI23</f>
        <v>0</v>
      </c>
      <c r="BL23" s="550">
        <f>+BJ23</f>
        <v>0</v>
      </c>
      <c r="BM23" s="589"/>
      <c r="BN23" s="589"/>
      <c r="BO23" s="553"/>
      <c r="BP23" s="552"/>
      <c r="BQ23" s="591">
        <v>0</v>
      </c>
      <c r="BR23" s="612">
        <v>0</v>
      </c>
      <c r="BS23" s="612">
        <f>+BQ23</f>
        <v>0</v>
      </c>
      <c r="BT23" s="612">
        <f>+BR23</f>
        <v>0</v>
      </c>
      <c r="BU23" s="589"/>
      <c r="BV23" s="589"/>
      <c r="BW23" s="554"/>
      <c r="BX23" s="613"/>
      <c r="BY23" s="591">
        <v>0</v>
      </c>
      <c r="BZ23" s="612">
        <v>0</v>
      </c>
      <c r="CA23" s="612">
        <f>+BY23</f>
        <v>0</v>
      </c>
      <c r="CB23" s="612">
        <f>+BZ23</f>
        <v>0</v>
      </c>
      <c r="CC23" s="589"/>
      <c r="CD23" s="589"/>
      <c r="CE23" s="554"/>
      <c r="CF23" s="613"/>
      <c r="CG23" s="591">
        <v>0</v>
      </c>
      <c r="CH23" s="612">
        <v>0</v>
      </c>
      <c r="CI23" s="612">
        <f>+CG23</f>
        <v>0</v>
      </c>
      <c r="CJ23" s="612">
        <f>+CH23</f>
        <v>0</v>
      </c>
      <c r="CK23" s="589"/>
      <c r="CL23" s="589"/>
      <c r="CM23" s="554"/>
      <c r="CN23" s="613"/>
      <c r="CO23" s="591">
        <v>0.33</v>
      </c>
      <c r="CP23" s="612">
        <v>0</v>
      </c>
      <c r="CQ23" s="612">
        <f>+CO23</f>
        <v>0.33</v>
      </c>
      <c r="CR23" s="612">
        <f>+CP23</f>
        <v>0</v>
      </c>
      <c r="CS23" s="589"/>
      <c r="CT23" s="589"/>
      <c r="CU23" s="554"/>
      <c r="CV23" s="613"/>
      <c r="CW23" s="591">
        <v>0.33</v>
      </c>
      <c r="CX23" s="612">
        <v>0</v>
      </c>
      <c r="CY23" s="612">
        <f>+CW23</f>
        <v>0.33</v>
      </c>
      <c r="CZ23" s="612">
        <f>+CX23</f>
        <v>0</v>
      </c>
      <c r="DA23" s="589"/>
      <c r="DB23" s="589"/>
      <c r="DC23" s="554"/>
      <c r="DD23" s="613"/>
      <c r="DE23" s="591">
        <v>0.34</v>
      </c>
      <c r="DF23" s="550">
        <v>0</v>
      </c>
      <c r="DG23" s="550">
        <f>+DE23</f>
        <v>0.34</v>
      </c>
      <c r="DH23" s="550">
        <f>+DF23</f>
        <v>0</v>
      </c>
      <c r="DI23" s="589"/>
      <c r="DJ23" s="589"/>
      <c r="DK23" s="554"/>
      <c r="DL23" s="555"/>
      <c r="DM23" s="629"/>
      <c r="DN23" s="188">
        <f t="shared" ref="DN23:DN85" si="1">+U23+AC23+AK23</f>
        <v>0</v>
      </c>
      <c r="DO23" s="187">
        <f t="shared" ref="DO23:DO85" si="2">+V23+AD23+AL23</f>
        <v>0</v>
      </c>
      <c r="DP23" s="185" t="e">
        <f t="shared" ref="DP23:DP85" si="3">+DO23/DN23</f>
        <v>#DIV/0!</v>
      </c>
      <c r="DQ23" s="187">
        <f>+W23+AE23+AM23</f>
        <v>0</v>
      </c>
      <c r="DR23" s="187">
        <f>+X23+AF23+AN23</f>
        <v>0</v>
      </c>
      <c r="DS23" s="185" t="e">
        <f t="shared" ref="DS23:DS85" si="4">+DR23/DQ23</f>
        <v>#DIV/0!</v>
      </c>
      <c r="DT23" s="482"/>
      <c r="DU23" s="482"/>
      <c r="DV23" s="646"/>
      <c r="DW23" s="188">
        <f t="shared" ref="DW23:DW85" si="5">+DN23+AS23+BA23+BI23</f>
        <v>0</v>
      </c>
      <c r="DX23" s="187">
        <f t="shared" ref="DX23:DX85" si="6">+DO23+AT23+BB23+BJ23</f>
        <v>0</v>
      </c>
      <c r="DY23" s="185" t="e">
        <f t="shared" ref="DY23:DY85" si="7">+DX23/DW23</f>
        <v>#DIV/0!</v>
      </c>
      <c r="DZ23" s="187">
        <f t="shared" ref="DZ23:EA85" si="8">+DQ23+AU23+BC23+BK23</f>
        <v>0</v>
      </c>
      <c r="EA23" s="187">
        <f t="shared" si="8"/>
        <v>0</v>
      </c>
      <c r="EB23" s="185" t="e">
        <f t="shared" ref="EB23:EB85" si="9">+EA23/DZ23</f>
        <v>#DIV/0!</v>
      </c>
      <c r="EC23" s="482"/>
      <c r="ED23" s="482"/>
      <c r="EE23" s="646"/>
      <c r="EF23" s="188">
        <f t="shared" ref="EF23:EF85" si="10">+DW23+BQ23+BY23+CG23</f>
        <v>0</v>
      </c>
      <c r="EG23" s="187">
        <f t="shared" ref="EG23:EG85" si="11">+DX23+BR23+BZ23+CH23</f>
        <v>0</v>
      </c>
      <c r="EH23" s="652" t="e">
        <f t="shared" ref="EH23:EH85" si="12">+EG23/EF23</f>
        <v>#DIV/0!</v>
      </c>
      <c r="EI23" s="187">
        <f t="shared" ref="EI23:EI85" si="13">+DZ23+BS23+CA23+CI23</f>
        <v>0</v>
      </c>
      <c r="EJ23" s="187">
        <f t="shared" ref="EJ23:EJ85" si="14">+EA23+BT23+CB23+CJ23</f>
        <v>0</v>
      </c>
      <c r="EK23" s="652" t="e">
        <f t="shared" ref="EK23:EK85" si="15">+EJ23/EI23</f>
        <v>#DIV/0!</v>
      </c>
      <c r="EL23" s="482"/>
      <c r="EM23" s="482"/>
      <c r="EN23" s="646"/>
      <c r="EO23" s="188">
        <f t="shared" ref="EO23:EO85" si="16">+EF23+CO23+CW23+DE23</f>
        <v>1</v>
      </c>
      <c r="EP23" s="187">
        <f t="shared" ref="EP23:EP85" si="17">+EG23+CP23+CX23+DF23</f>
        <v>0</v>
      </c>
      <c r="EQ23" s="656">
        <f t="shared" ref="EQ23:EQ85" si="18">+EP23/EO23</f>
        <v>0</v>
      </c>
      <c r="ER23" s="187">
        <f t="shared" ref="ER23:ER85" si="19">+EI23+CQ23+CY23+DG23</f>
        <v>1</v>
      </c>
      <c r="ES23" s="187">
        <f t="shared" ref="ES23:ES85" si="20">+EJ23+CR23+CZ23+DH23</f>
        <v>0</v>
      </c>
      <c r="ET23" s="658">
        <f t="shared" ref="ET23:ET85" si="21">+ES23/ER23</f>
        <v>0</v>
      </c>
      <c r="EU23" s="482"/>
      <c r="EV23" s="482"/>
      <c r="EW23" s="646"/>
      <c r="EX23" s="556">
        <f t="shared" si="0"/>
        <v>0</v>
      </c>
    </row>
    <row r="24" spans="1:221" s="557" customFormat="1" x14ac:dyDescent="0.25">
      <c r="A24" s="535"/>
      <c r="B24" s="536"/>
      <c r="C24" s="537"/>
      <c r="D24" s="536"/>
      <c r="E24" s="536"/>
      <c r="F24" s="536"/>
      <c r="G24" s="536"/>
      <c r="H24" s="538"/>
      <c r="I24" s="539"/>
      <c r="J24" s="559">
        <v>3</v>
      </c>
      <c r="K24" s="560" t="s">
        <v>254</v>
      </c>
      <c r="L24" s="561" t="s">
        <v>229</v>
      </c>
      <c r="M24" s="562" t="s">
        <v>219</v>
      </c>
      <c r="N24" s="563">
        <v>1</v>
      </c>
      <c r="O24" s="564" t="s">
        <v>233</v>
      </c>
      <c r="P24" s="565">
        <v>0.17</v>
      </c>
      <c r="Q24" s="566">
        <f>+P24/$P$86</f>
        <v>1.6999999999999998E-2</v>
      </c>
      <c r="R24" s="583" t="s">
        <v>198</v>
      </c>
      <c r="S24" s="547" t="s">
        <v>227</v>
      </c>
      <c r="T24" s="548">
        <v>0.5</v>
      </c>
      <c r="U24" s="549">
        <v>0</v>
      </c>
      <c r="V24" s="550">
        <v>0</v>
      </c>
      <c r="W24" s="567">
        <f>+U24+U25</f>
        <v>0</v>
      </c>
      <c r="X24" s="567">
        <f>+V24+V25</f>
        <v>0</v>
      </c>
      <c r="Y24" s="589"/>
      <c r="Z24" s="589"/>
      <c r="AA24" s="551"/>
      <c r="AB24" s="552"/>
      <c r="AC24" s="549">
        <v>0</v>
      </c>
      <c r="AD24" s="550">
        <v>0</v>
      </c>
      <c r="AE24" s="567">
        <f>+AC24+AC25</f>
        <v>0</v>
      </c>
      <c r="AF24" s="567">
        <f>+AD24+AD25</f>
        <v>0</v>
      </c>
      <c r="AG24" s="589"/>
      <c r="AH24" s="589"/>
      <c r="AI24" s="551"/>
      <c r="AJ24" s="552"/>
      <c r="AK24" s="549">
        <v>0</v>
      </c>
      <c r="AL24" s="550">
        <v>0</v>
      </c>
      <c r="AM24" s="567">
        <f>+AK24+AK25</f>
        <v>0</v>
      </c>
      <c r="AN24" s="567">
        <f>+AL24+AL25</f>
        <v>0</v>
      </c>
      <c r="AO24" s="589"/>
      <c r="AP24" s="589"/>
      <c r="AQ24" s="551"/>
      <c r="AR24" s="552"/>
      <c r="AS24" s="549">
        <v>0</v>
      </c>
      <c r="AT24" s="550">
        <v>0</v>
      </c>
      <c r="AU24" s="567">
        <f>+AS24+AS25</f>
        <v>0</v>
      </c>
      <c r="AV24" s="567">
        <f>+AT24+AT25</f>
        <v>0</v>
      </c>
      <c r="AW24" s="589"/>
      <c r="AX24" s="589"/>
      <c r="AY24" s="551"/>
      <c r="AZ24" s="552"/>
      <c r="BA24" s="549">
        <v>0</v>
      </c>
      <c r="BB24" s="550">
        <v>0</v>
      </c>
      <c r="BC24" s="567">
        <f>+BA24+BA25</f>
        <v>0</v>
      </c>
      <c r="BD24" s="567">
        <f>+BB24+BB25</f>
        <v>0</v>
      </c>
      <c r="BE24" s="589"/>
      <c r="BF24" s="589"/>
      <c r="BG24" s="551"/>
      <c r="BH24" s="552"/>
      <c r="BI24" s="549">
        <v>0</v>
      </c>
      <c r="BJ24" s="550">
        <v>0</v>
      </c>
      <c r="BK24" s="567">
        <f>+BI24+BI25</f>
        <v>0</v>
      </c>
      <c r="BL24" s="567">
        <f>+BJ24+BJ25</f>
        <v>0</v>
      </c>
      <c r="BM24" s="589"/>
      <c r="BN24" s="589"/>
      <c r="BO24" s="553"/>
      <c r="BP24" s="552"/>
      <c r="BQ24" s="591">
        <v>0</v>
      </c>
      <c r="BR24" s="612">
        <v>0</v>
      </c>
      <c r="BS24" s="614">
        <f>+BQ24+BQ25</f>
        <v>0</v>
      </c>
      <c r="BT24" s="614">
        <f>+BR24+BR25</f>
        <v>0</v>
      </c>
      <c r="BU24" s="589"/>
      <c r="BV24" s="589"/>
      <c r="BW24" s="554"/>
      <c r="BX24" s="613"/>
      <c r="BY24" s="591">
        <v>0</v>
      </c>
      <c r="BZ24" s="612">
        <v>0</v>
      </c>
      <c r="CA24" s="614">
        <f>+BY24+BY25</f>
        <v>0</v>
      </c>
      <c r="CB24" s="614">
        <f>+BZ24+BZ25</f>
        <v>0</v>
      </c>
      <c r="CC24" s="589"/>
      <c r="CD24" s="589"/>
      <c r="CE24" s="554"/>
      <c r="CF24" s="613"/>
      <c r="CG24" s="591">
        <v>0</v>
      </c>
      <c r="CH24" s="612">
        <v>0</v>
      </c>
      <c r="CI24" s="614">
        <f>+CG24+CG25</f>
        <v>0</v>
      </c>
      <c r="CJ24" s="614">
        <f>+CH24+CH25</f>
        <v>0</v>
      </c>
      <c r="CK24" s="589"/>
      <c r="CL24" s="589"/>
      <c r="CM24" s="554"/>
      <c r="CN24" s="613"/>
      <c r="CO24" s="591">
        <v>0.5</v>
      </c>
      <c r="CP24" s="612">
        <v>0</v>
      </c>
      <c r="CQ24" s="614">
        <f>+CO24+CO25</f>
        <v>1</v>
      </c>
      <c r="CR24" s="614">
        <f>+CP24+CP25</f>
        <v>0</v>
      </c>
      <c r="CS24" s="589"/>
      <c r="CT24" s="589"/>
      <c r="CU24" s="554"/>
      <c r="CV24" s="613"/>
      <c r="CW24" s="591">
        <v>0</v>
      </c>
      <c r="CX24" s="612">
        <v>0</v>
      </c>
      <c r="CY24" s="614">
        <f>+CW24+CW25</f>
        <v>0</v>
      </c>
      <c r="CZ24" s="614">
        <f>+CX24+CX25</f>
        <v>0</v>
      </c>
      <c r="DA24" s="589"/>
      <c r="DB24" s="589"/>
      <c r="DC24" s="554"/>
      <c r="DD24" s="613"/>
      <c r="DE24" s="591">
        <v>0</v>
      </c>
      <c r="DF24" s="550">
        <v>0</v>
      </c>
      <c r="DG24" s="567">
        <f>+DE24+DE25</f>
        <v>0</v>
      </c>
      <c r="DH24" s="567">
        <f>+DF24+DF25</f>
        <v>0</v>
      </c>
      <c r="DI24" s="589"/>
      <c r="DJ24" s="589"/>
      <c r="DK24" s="554"/>
      <c r="DL24" s="555"/>
      <c r="DM24" s="629"/>
      <c r="DN24" s="188">
        <f t="shared" si="1"/>
        <v>0</v>
      </c>
      <c r="DO24" s="187">
        <f t="shared" si="2"/>
        <v>0</v>
      </c>
      <c r="DP24" s="185" t="e">
        <f t="shared" si="3"/>
        <v>#DIV/0!</v>
      </c>
      <c r="DQ24" s="481">
        <f>+W24+AE24+AM24</f>
        <v>0</v>
      </c>
      <c r="DR24" s="481">
        <f>+X24+AF24+AN24</f>
        <v>0</v>
      </c>
      <c r="DS24" s="637" t="e">
        <f t="shared" si="4"/>
        <v>#DIV/0!</v>
      </c>
      <c r="DT24" s="482"/>
      <c r="DU24" s="482"/>
      <c r="DV24" s="646"/>
      <c r="DW24" s="188">
        <f t="shared" si="5"/>
        <v>0</v>
      </c>
      <c r="DX24" s="187">
        <f t="shared" si="6"/>
        <v>0</v>
      </c>
      <c r="DY24" s="185" t="e">
        <f t="shared" si="7"/>
        <v>#DIV/0!</v>
      </c>
      <c r="DZ24" s="481">
        <f t="shared" si="8"/>
        <v>0</v>
      </c>
      <c r="EA24" s="481">
        <f t="shared" si="8"/>
        <v>0</v>
      </c>
      <c r="EB24" s="637" t="e">
        <f t="shared" si="9"/>
        <v>#DIV/0!</v>
      </c>
      <c r="EC24" s="482"/>
      <c r="ED24" s="482"/>
      <c r="EE24" s="646"/>
      <c r="EF24" s="188">
        <f t="shared" si="10"/>
        <v>0</v>
      </c>
      <c r="EG24" s="187">
        <f t="shared" si="11"/>
        <v>0</v>
      </c>
      <c r="EH24" s="652" t="e">
        <f t="shared" si="12"/>
        <v>#DIV/0!</v>
      </c>
      <c r="EI24" s="481">
        <f t="shared" si="13"/>
        <v>0</v>
      </c>
      <c r="EJ24" s="632">
        <f t="shared" si="14"/>
        <v>0</v>
      </c>
      <c r="EK24" s="654" t="e">
        <f t="shared" si="15"/>
        <v>#DIV/0!</v>
      </c>
      <c r="EL24" s="482"/>
      <c r="EM24" s="482"/>
      <c r="EN24" s="646"/>
      <c r="EO24" s="188">
        <f t="shared" si="16"/>
        <v>0.5</v>
      </c>
      <c r="EP24" s="187">
        <f t="shared" si="17"/>
        <v>0</v>
      </c>
      <c r="EQ24" s="656">
        <f t="shared" si="18"/>
        <v>0</v>
      </c>
      <c r="ER24" s="632">
        <f t="shared" si="19"/>
        <v>1</v>
      </c>
      <c r="ES24" s="481">
        <f t="shared" si="20"/>
        <v>0</v>
      </c>
      <c r="ET24" s="659">
        <f t="shared" si="21"/>
        <v>0</v>
      </c>
      <c r="EU24" s="482"/>
      <c r="EV24" s="482"/>
      <c r="EW24" s="646"/>
      <c r="EX24" s="556">
        <f t="shared" si="0"/>
        <v>0</v>
      </c>
    </row>
    <row r="25" spans="1:221" s="557" customFormat="1" x14ac:dyDescent="0.25">
      <c r="A25" s="535"/>
      <c r="B25" s="536"/>
      <c r="C25" s="537"/>
      <c r="D25" s="536"/>
      <c r="E25" s="536"/>
      <c r="F25" s="536"/>
      <c r="G25" s="536"/>
      <c r="H25" s="538"/>
      <c r="I25" s="539"/>
      <c r="J25" s="559"/>
      <c r="K25" s="560"/>
      <c r="L25" s="561"/>
      <c r="M25" s="568"/>
      <c r="N25" s="568"/>
      <c r="O25" s="564"/>
      <c r="P25" s="565"/>
      <c r="Q25" s="566"/>
      <c r="R25" s="585"/>
      <c r="S25" s="547" t="s">
        <v>234</v>
      </c>
      <c r="T25" s="548">
        <v>0.5</v>
      </c>
      <c r="U25" s="549">
        <v>0</v>
      </c>
      <c r="V25" s="550">
        <v>0</v>
      </c>
      <c r="W25" s="568"/>
      <c r="X25" s="568"/>
      <c r="Y25" s="589"/>
      <c r="Z25" s="589"/>
      <c r="AA25" s="551"/>
      <c r="AB25" s="552"/>
      <c r="AC25" s="549">
        <v>0</v>
      </c>
      <c r="AD25" s="550">
        <v>0</v>
      </c>
      <c r="AE25" s="568"/>
      <c r="AF25" s="568"/>
      <c r="AG25" s="589"/>
      <c r="AH25" s="589"/>
      <c r="AI25" s="551"/>
      <c r="AJ25" s="552"/>
      <c r="AK25" s="549">
        <v>0</v>
      </c>
      <c r="AL25" s="550">
        <v>0</v>
      </c>
      <c r="AM25" s="568"/>
      <c r="AN25" s="568"/>
      <c r="AO25" s="589"/>
      <c r="AP25" s="589"/>
      <c r="AQ25" s="551"/>
      <c r="AR25" s="552"/>
      <c r="AS25" s="549">
        <v>0</v>
      </c>
      <c r="AT25" s="550">
        <v>0</v>
      </c>
      <c r="AU25" s="568"/>
      <c r="AV25" s="568"/>
      <c r="AW25" s="589"/>
      <c r="AX25" s="589"/>
      <c r="AY25" s="551"/>
      <c r="AZ25" s="552"/>
      <c r="BA25" s="549">
        <v>0</v>
      </c>
      <c r="BB25" s="550">
        <v>0</v>
      </c>
      <c r="BC25" s="568"/>
      <c r="BD25" s="568"/>
      <c r="BE25" s="589"/>
      <c r="BF25" s="589"/>
      <c r="BG25" s="551"/>
      <c r="BH25" s="552"/>
      <c r="BI25" s="549">
        <v>0</v>
      </c>
      <c r="BJ25" s="550">
        <v>0</v>
      </c>
      <c r="BK25" s="568"/>
      <c r="BL25" s="568"/>
      <c r="BM25" s="589"/>
      <c r="BN25" s="589"/>
      <c r="BO25" s="553"/>
      <c r="BP25" s="552"/>
      <c r="BQ25" s="591">
        <v>0</v>
      </c>
      <c r="BR25" s="612">
        <v>0</v>
      </c>
      <c r="BS25" s="615"/>
      <c r="BT25" s="615"/>
      <c r="BU25" s="589"/>
      <c r="BV25" s="589"/>
      <c r="BW25" s="554"/>
      <c r="BX25" s="613"/>
      <c r="BY25" s="591">
        <v>0</v>
      </c>
      <c r="BZ25" s="612">
        <v>0</v>
      </c>
      <c r="CA25" s="615"/>
      <c r="CB25" s="615"/>
      <c r="CC25" s="589"/>
      <c r="CD25" s="589"/>
      <c r="CE25" s="554"/>
      <c r="CF25" s="613"/>
      <c r="CG25" s="591">
        <v>0</v>
      </c>
      <c r="CH25" s="612">
        <v>0</v>
      </c>
      <c r="CI25" s="615"/>
      <c r="CJ25" s="615"/>
      <c r="CK25" s="589"/>
      <c r="CL25" s="589"/>
      <c r="CM25" s="554"/>
      <c r="CN25" s="613"/>
      <c r="CO25" s="591">
        <v>0.5</v>
      </c>
      <c r="CP25" s="612">
        <v>0</v>
      </c>
      <c r="CQ25" s="615"/>
      <c r="CR25" s="615"/>
      <c r="CS25" s="589"/>
      <c r="CT25" s="589"/>
      <c r="CU25" s="554"/>
      <c r="CV25" s="613"/>
      <c r="CW25" s="591">
        <v>0</v>
      </c>
      <c r="CX25" s="612">
        <v>0</v>
      </c>
      <c r="CY25" s="615"/>
      <c r="CZ25" s="615"/>
      <c r="DA25" s="589"/>
      <c r="DB25" s="589"/>
      <c r="DC25" s="554"/>
      <c r="DD25" s="613"/>
      <c r="DE25" s="591">
        <v>0</v>
      </c>
      <c r="DF25" s="550">
        <v>0</v>
      </c>
      <c r="DG25" s="568"/>
      <c r="DH25" s="568"/>
      <c r="DI25" s="589"/>
      <c r="DJ25" s="589"/>
      <c r="DK25" s="554"/>
      <c r="DL25" s="555"/>
      <c r="DM25" s="629"/>
      <c r="DN25" s="188">
        <f t="shared" si="1"/>
        <v>0</v>
      </c>
      <c r="DO25" s="187">
        <f t="shared" si="2"/>
        <v>0</v>
      </c>
      <c r="DP25" s="185" t="e">
        <f t="shared" si="3"/>
        <v>#DIV/0!</v>
      </c>
      <c r="DQ25" s="631"/>
      <c r="DR25" s="631"/>
      <c r="DS25" s="637" t="e">
        <f t="shared" si="4"/>
        <v>#DIV/0!</v>
      </c>
      <c r="DT25" s="482"/>
      <c r="DU25" s="482"/>
      <c r="DV25" s="646"/>
      <c r="DW25" s="188">
        <f t="shared" si="5"/>
        <v>0</v>
      </c>
      <c r="DX25" s="187">
        <f t="shared" si="6"/>
        <v>0</v>
      </c>
      <c r="DY25" s="185" t="e">
        <f t="shared" si="7"/>
        <v>#DIV/0!</v>
      </c>
      <c r="DZ25" s="631">
        <f t="shared" si="8"/>
        <v>0</v>
      </c>
      <c r="EA25" s="631">
        <f t="shared" si="8"/>
        <v>0</v>
      </c>
      <c r="EB25" s="637" t="e">
        <f t="shared" si="9"/>
        <v>#DIV/0!</v>
      </c>
      <c r="EC25" s="482"/>
      <c r="ED25" s="482"/>
      <c r="EE25" s="646"/>
      <c r="EF25" s="188">
        <f t="shared" si="10"/>
        <v>0</v>
      </c>
      <c r="EG25" s="187">
        <f t="shared" si="11"/>
        <v>0</v>
      </c>
      <c r="EH25" s="652" t="e">
        <f t="shared" si="12"/>
        <v>#DIV/0!</v>
      </c>
      <c r="EI25" s="631">
        <f t="shared" si="13"/>
        <v>0</v>
      </c>
      <c r="EJ25" s="633">
        <f t="shared" si="14"/>
        <v>0</v>
      </c>
      <c r="EK25" s="654" t="e">
        <f t="shared" si="15"/>
        <v>#DIV/0!</v>
      </c>
      <c r="EL25" s="482"/>
      <c r="EM25" s="482"/>
      <c r="EN25" s="646"/>
      <c r="EO25" s="188">
        <f t="shared" si="16"/>
        <v>0.5</v>
      </c>
      <c r="EP25" s="187">
        <f t="shared" si="17"/>
        <v>0</v>
      </c>
      <c r="EQ25" s="656">
        <f t="shared" si="18"/>
        <v>0</v>
      </c>
      <c r="ER25" s="633">
        <f t="shared" si="19"/>
        <v>0</v>
      </c>
      <c r="ES25" s="631">
        <f t="shared" si="20"/>
        <v>0</v>
      </c>
      <c r="ET25" s="659" t="e">
        <f t="shared" si="21"/>
        <v>#DIV/0!</v>
      </c>
      <c r="EU25" s="482"/>
      <c r="EV25" s="482"/>
      <c r="EW25" s="646"/>
      <c r="EX25" s="556">
        <f t="shared" si="0"/>
        <v>0</v>
      </c>
    </row>
    <row r="26" spans="1:221" s="557" customFormat="1" ht="57" x14ac:dyDescent="0.25">
      <c r="A26" s="535"/>
      <c r="B26" s="536"/>
      <c r="C26" s="537"/>
      <c r="D26" s="536"/>
      <c r="E26" s="536"/>
      <c r="F26" s="536"/>
      <c r="G26" s="536"/>
      <c r="H26" s="538"/>
      <c r="I26" s="539"/>
      <c r="J26" s="540">
        <v>4</v>
      </c>
      <c r="K26" s="541" t="s">
        <v>255</v>
      </c>
      <c r="L26" s="542" t="s">
        <v>229</v>
      </c>
      <c r="M26" s="543" t="s">
        <v>186</v>
      </c>
      <c r="N26" s="558">
        <v>1</v>
      </c>
      <c r="O26" s="544" t="s">
        <v>233</v>
      </c>
      <c r="P26" s="545">
        <v>0.16</v>
      </c>
      <c r="Q26" s="546">
        <f>+P26/$P$86</f>
        <v>1.5999999999999997E-2</v>
      </c>
      <c r="R26" s="544" t="s">
        <v>198</v>
      </c>
      <c r="S26" s="547" t="s">
        <v>289</v>
      </c>
      <c r="T26" s="548">
        <v>1</v>
      </c>
      <c r="U26" s="549">
        <v>0</v>
      </c>
      <c r="V26" s="550">
        <v>0</v>
      </c>
      <c r="W26" s="550">
        <f>+U26</f>
        <v>0</v>
      </c>
      <c r="X26" s="550">
        <f>+V26</f>
        <v>0</v>
      </c>
      <c r="Y26" s="589"/>
      <c r="Z26" s="589"/>
      <c r="AA26" s="551"/>
      <c r="AB26" s="552"/>
      <c r="AC26" s="549">
        <v>0</v>
      </c>
      <c r="AD26" s="550">
        <v>0</v>
      </c>
      <c r="AE26" s="550">
        <f>+AC26</f>
        <v>0</v>
      </c>
      <c r="AF26" s="550">
        <f>+AD26</f>
        <v>0</v>
      </c>
      <c r="AG26" s="589"/>
      <c r="AH26" s="589"/>
      <c r="AI26" s="551"/>
      <c r="AJ26" s="552"/>
      <c r="AK26" s="549">
        <v>0</v>
      </c>
      <c r="AL26" s="550">
        <v>0</v>
      </c>
      <c r="AM26" s="550">
        <f>+AK26</f>
        <v>0</v>
      </c>
      <c r="AN26" s="550">
        <f>+AL26</f>
        <v>0</v>
      </c>
      <c r="AO26" s="589"/>
      <c r="AP26" s="589"/>
      <c r="AQ26" s="551"/>
      <c r="AR26" s="552"/>
      <c r="AS26" s="549">
        <v>0</v>
      </c>
      <c r="AT26" s="550">
        <v>0</v>
      </c>
      <c r="AU26" s="550">
        <f>+AS26</f>
        <v>0</v>
      </c>
      <c r="AV26" s="550">
        <f>+AT26</f>
        <v>0</v>
      </c>
      <c r="AW26" s="589"/>
      <c r="AX26" s="589"/>
      <c r="AY26" s="551"/>
      <c r="AZ26" s="552"/>
      <c r="BA26" s="549">
        <v>0</v>
      </c>
      <c r="BB26" s="550">
        <v>0</v>
      </c>
      <c r="BC26" s="550">
        <f>+BA26</f>
        <v>0</v>
      </c>
      <c r="BD26" s="550">
        <f>+BB26</f>
        <v>0</v>
      </c>
      <c r="BE26" s="589"/>
      <c r="BF26" s="589"/>
      <c r="BG26" s="551"/>
      <c r="BH26" s="552"/>
      <c r="BI26" s="549">
        <v>0</v>
      </c>
      <c r="BJ26" s="550">
        <v>0</v>
      </c>
      <c r="BK26" s="550">
        <f>+BI26</f>
        <v>0</v>
      </c>
      <c r="BL26" s="550">
        <f>+BJ26</f>
        <v>0</v>
      </c>
      <c r="BM26" s="589"/>
      <c r="BN26" s="589"/>
      <c r="BO26" s="553"/>
      <c r="BP26" s="552"/>
      <c r="BQ26" s="591">
        <v>0</v>
      </c>
      <c r="BR26" s="612">
        <v>0</v>
      </c>
      <c r="BS26" s="612">
        <f>+BQ26</f>
        <v>0</v>
      </c>
      <c r="BT26" s="612">
        <f>+BR26</f>
        <v>0</v>
      </c>
      <c r="BU26" s="589"/>
      <c r="BV26" s="589"/>
      <c r="BW26" s="554"/>
      <c r="BX26" s="613"/>
      <c r="BY26" s="591">
        <v>0</v>
      </c>
      <c r="BZ26" s="612">
        <v>0</v>
      </c>
      <c r="CA26" s="612">
        <f>+BY26</f>
        <v>0</v>
      </c>
      <c r="CB26" s="612">
        <f>+BZ26</f>
        <v>0</v>
      </c>
      <c r="CC26" s="589"/>
      <c r="CD26" s="589"/>
      <c r="CE26" s="554"/>
      <c r="CF26" s="613"/>
      <c r="CG26" s="591">
        <v>0</v>
      </c>
      <c r="CH26" s="612">
        <v>0</v>
      </c>
      <c r="CI26" s="612">
        <f>+CG26</f>
        <v>0</v>
      </c>
      <c r="CJ26" s="612">
        <f>+CH26</f>
        <v>0</v>
      </c>
      <c r="CK26" s="589"/>
      <c r="CL26" s="589"/>
      <c r="CM26" s="554"/>
      <c r="CN26" s="613"/>
      <c r="CO26" s="591">
        <v>1</v>
      </c>
      <c r="CP26" s="612">
        <v>0</v>
      </c>
      <c r="CQ26" s="612">
        <f>+CO26</f>
        <v>1</v>
      </c>
      <c r="CR26" s="612">
        <f>+CP26</f>
        <v>0</v>
      </c>
      <c r="CS26" s="589"/>
      <c r="CT26" s="589"/>
      <c r="CU26" s="554"/>
      <c r="CV26" s="613"/>
      <c r="CW26" s="591">
        <v>0</v>
      </c>
      <c r="CX26" s="612">
        <v>0</v>
      </c>
      <c r="CY26" s="612">
        <f>+CW26</f>
        <v>0</v>
      </c>
      <c r="CZ26" s="612">
        <f>+CX26</f>
        <v>0</v>
      </c>
      <c r="DA26" s="589"/>
      <c r="DB26" s="589"/>
      <c r="DC26" s="554"/>
      <c r="DD26" s="613"/>
      <c r="DE26" s="591">
        <v>0</v>
      </c>
      <c r="DF26" s="550">
        <v>0</v>
      </c>
      <c r="DG26" s="550">
        <f>+DE26</f>
        <v>0</v>
      </c>
      <c r="DH26" s="550">
        <f>+DF26</f>
        <v>0</v>
      </c>
      <c r="DI26" s="589"/>
      <c r="DJ26" s="589"/>
      <c r="DK26" s="554"/>
      <c r="DL26" s="555"/>
      <c r="DM26" s="629"/>
      <c r="DN26" s="188">
        <f t="shared" si="1"/>
        <v>0</v>
      </c>
      <c r="DO26" s="187">
        <f t="shared" si="2"/>
        <v>0</v>
      </c>
      <c r="DP26" s="185" t="e">
        <f t="shared" si="3"/>
        <v>#DIV/0!</v>
      </c>
      <c r="DQ26" s="187">
        <f>+W26+AE26+AM26</f>
        <v>0</v>
      </c>
      <c r="DR26" s="187">
        <f>+X26+AF26+AN26</f>
        <v>0</v>
      </c>
      <c r="DS26" s="185" t="e">
        <f t="shared" si="4"/>
        <v>#DIV/0!</v>
      </c>
      <c r="DT26" s="482"/>
      <c r="DU26" s="482"/>
      <c r="DV26" s="646"/>
      <c r="DW26" s="188">
        <f t="shared" si="5"/>
        <v>0</v>
      </c>
      <c r="DX26" s="187">
        <f t="shared" si="6"/>
        <v>0</v>
      </c>
      <c r="DY26" s="185" t="e">
        <f t="shared" si="7"/>
        <v>#DIV/0!</v>
      </c>
      <c r="DZ26" s="187">
        <f t="shared" si="8"/>
        <v>0</v>
      </c>
      <c r="EA26" s="187">
        <f t="shared" si="8"/>
        <v>0</v>
      </c>
      <c r="EB26" s="185" t="e">
        <f t="shared" si="9"/>
        <v>#DIV/0!</v>
      </c>
      <c r="EC26" s="482"/>
      <c r="ED26" s="482"/>
      <c r="EE26" s="646"/>
      <c r="EF26" s="188">
        <f t="shared" si="10"/>
        <v>0</v>
      </c>
      <c r="EG26" s="187">
        <f t="shared" si="11"/>
        <v>0</v>
      </c>
      <c r="EH26" s="652" t="e">
        <f t="shared" si="12"/>
        <v>#DIV/0!</v>
      </c>
      <c r="EI26" s="187">
        <f t="shared" si="13"/>
        <v>0</v>
      </c>
      <c r="EJ26" s="187">
        <f t="shared" si="14"/>
        <v>0</v>
      </c>
      <c r="EK26" s="652" t="e">
        <f t="shared" si="15"/>
        <v>#DIV/0!</v>
      </c>
      <c r="EL26" s="482"/>
      <c r="EM26" s="482"/>
      <c r="EN26" s="646"/>
      <c r="EO26" s="188">
        <f t="shared" si="16"/>
        <v>1</v>
      </c>
      <c r="EP26" s="187">
        <f t="shared" si="17"/>
        <v>0</v>
      </c>
      <c r="EQ26" s="656">
        <f t="shared" si="18"/>
        <v>0</v>
      </c>
      <c r="ER26" s="187">
        <f t="shared" si="19"/>
        <v>1</v>
      </c>
      <c r="ES26" s="187">
        <f t="shared" si="20"/>
        <v>0</v>
      </c>
      <c r="ET26" s="658">
        <f t="shared" si="21"/>
        <v>0</v>
      </c>
      <c r="EU26" s="482"/>
      <c r="EV26" s="482"/>
      <c r="EW26" s="646"/>
      <c r="EX26" s="556">
        <f t="shared" si="0"/>
        <v>0</v>
      </c>
    </row>
    <row r="27" spans="1:221" s="557" customFormat="1" ht="51" x14ac:dyDescent="0.25">
      <c r="A27" s="535"/>
      <c r="B27" s="536"/>
      <c r="C27" s="537"/>
      <c r="D27" s="536"/>
      <c r="E27" s="536"/>
      <c r="F27" s="536"/>
      <c r="G27" s="536"/>
      <c r="H27" s="538"/>
      <c r="I27" s="539"/>
      <c r="J27" s="559">
        <v>5</v>
      </c>
      <c r="K27" s="560" t="s">
        <v>256</v>
      </c>
      <c r="L27" s="561" t="s">
        <v>257</v>
      </c>
      <c r="M27" s="562" t="s">
        <v>231</v>
      </c>
      <c r="N27" s="562">
        <v>2</v>
      </c>
      <c r="O27" s="564" t="s">
        <v>232</v>
      </c>
      <c r="P27" s="565">
        <v>0.17</v>
      </c>
      <c r="Q27" s="566">
        <f>+P27/$P$86</f>
        <v>1.6999999999999998E-2</v>
      </c>
      <c r="R27" s="583" t="s">
        <v>198</v>
      </c>
      <c r="S27" s="547" t="s">
        <v>235</v>
      </c>
      <c r="T27" s="548">
        <v>0.5</v>
      </c>
      <c r="U27" s="549">
        <v>0</v>
      </c>
      <c r="V27" s="550">
        <v>0</v>
      </c>
      <c r="W27" s="567">
        <f>+U27+U28+U29</f>
        <v>0</v>
      </c>
      <c r="X27" s="567">
        <f>+V27+V28+V29</f>
        <v>0</v>
      </c>
      <c r="Y27" s="589"/>
      <c r="Z27" s="589"/>
      <c r="AA27" s="551"/>
      <c r="AB27" s="552"/>
      <c r="AC27" s="549">
        <v>0</v>
      </c>
      <c r="AD27" s="550">
        <v>0</v>
      </c>
      <c r="AE27" s="567">
        <f>+AC27+AC28+AC29</f>
        <v>0</v>
      </c>
      <c r="AF27" s="567">
        <f>+AD27+AD28+AD29</f>
        <v>0</v>
      </c>
      <c r="AG27" s="589"/>
      <c r="AH27" s="589"/>
      <c r="AI27" s="551"/>
      <c r="AJ27" s="552"/>
      <c r="AK27" s="549">
        <v>0</v>
      </c>
      <c r="AL27" s="550">
        <v>0</v>
      </c>
      <c r="AM27" s="567">
        <f>+AK27+AK28+AK29</f>
        <v>0</v>
      </c>
      <c r="AN27" s="567">
        <f>+AL27+AL28+AL29</f>
        <v>0</v>
      </c>
      <c r="AO27" s="589"/>
      <c r="AP27" s="589"/>
      <c r="AQ27" s="551"/>
      <c r="AR27" s="552"/>
      <c r="AS27" s="549">
        <v>0</v>
      </c>
      <c r="AT27" s="550">
        <v>0</v>
      </c>
      <c r="AU27" s="567">
        <f>+AS27+AS28+AS29</f>
        <v>0</v>
      </c>
      <c r="AV27" s="567">
        <f>+AT27+AT28+AT29</f>
        <v>0</v>
      </c>
      <c r="AW27" s="589"/>
      <c r="AX27" s="589"/>
      <c r="AY27" s="551"/>
      <c r="AZ27" s="552"/>
      <c r="BA27" s="549">
        <v>0</v>
      </c>
      <c r="BB27" s="550">
        <v>0</v>
      </c>
      <c r="BC27" s="567">
        <f>+BA27+BA28+BA29</f>
        <v>0</v>
      </c>
      <c r="BD27" s="567">
        <f>+BB27+BB28+BB29</f>
        <v>0</v>
      </c>
      <c r="BE27" s="589"/>
      <c r="BF27" s="589"/>
      <c r="BG27" s="551"/>
      <c r="BH27" s="552"/>
      <c r="BI27" s="549">
        <v>0</v>
      </c>
      <c r="BJ27" s="550">
        <v>0</v>
      </c>
      <c r="BK27" s="567">
        <f>+BI27+BI28+BI29</f>
        <v>0</v>
      </c>
      <c r="BL27" s="567">
        <f>+BJ27+BJ28+BJ29</f>
        <v>0</v>
      </c>
      <c r="BM27" s="589"/>
      <c r="BN27" s="589"/>
      <c r="BO27" s="553"/>
      <c r="BP27" s="552"/>
      <c r="BQ27" s="591">
        <v>8.3299999999999999E-2</v>
      </c>
      <c r="BR27" s="612">
        <v>0</v>
      </c>
      <c r="BS27" s="614">
        <f>+BQ27+BQ28+BQ29</f>
        <v>0.1249</v>
      </c>
      <c r="BT27" s="614">
        <f>+BR27+BR28+BR29</f>
        <v>0</v>
      </c>
      <c r="BU27" s="589"/>
      <c r="BV27" s="589"/>
      <c r="BW27" s="554"/>
      <c r="BX27" s="613"/>
      <c r="BY27" s="591">
        <v>8.3299999999999999E-2</v>
      </c>
      <c r="BZ27" s="612">
        <v>0</v>
      </c>
      <c r="CA27" s="614">
        <f>+BY27+BY28+BY29</f>
        <v>0.1249</v>
      </c>
      <c r="CB27" s="614">
        <f>+BZ27+BZ28+BZ29</f>
        <v>0</v>
      </c>
      <c r="CC27" s="589"/>
      <c r="CD27" s="589"/>
      <c r="CE27" s="554"/>
      <c r="CF27" s="613"/>
      <c r="CG27" s="591">
        <v>8.3299999999999999E-2</v>
      </c>
      <c r="CH27" s="612">
        <v>0</v>
      </c>
      <c r="CI27" s="614">
        <f>+CG27+CG28+CG29</f>
        <v>0.375</v>
      </c>
      <c r="CJ27" s="614">
        <f>+CH27+CH28+CH29</f>
        <v>0</v>
      </c>
      <c r="CK27" s="589"/>
      <c r="CL27" s="589"/>
      <c r="CM27" s="554"/>
      <c r="CN27" s="613"/>
      <c r="CO27" s="591">
        <v>8.3299999999999999E-2</v>
      </c>
      <c r="CP27" s="612">
        <v>0</v>
      </c>
      <c r="CQ27" s="614">
        <f>+CO27+CO28+CO29</f>
        <v>0.125</v>
      </c>
      <c r="CR27" s="614">
        <f>+CP27+CP28+CP29</f>
        <v>0</v>
      </c>
      <c r="CS27" s="589"/>
      <c r="CT27" s="589"/>
      <c r="CU27" s="554"/>
      <c r="CV27" s="613"/>
      <c r="CW27" s="591">
        <v>8.3299999999999999E-2</v>
      </c>
      <c r="CX27" s="612">
        <v>0</v>
      </c>
      <c r="CY27" s="614">
        <f>+CW27+CW28+CW29</f>
        <v>0.125</v>
      </c>
      <c r="CZ27" s="614">
        <f>+CX27+CX28+CX29</f>
        <v>0</v>
      </c>
      <c r="DA27" s="589"/>
      <c r="DB27" s="589"/>
      <c r="DC27" s="554"/>
      <c r="DD27" s="613"/>
      <c r="DE27" s="591">
        <v>8.3500000000000005E-2</v>
      </c>
      <c r="DF27" s="550">
        <v>0</v>
      </c>
      <c r="DG27" s="567">
        <f>+DE27+DE28+DE29</f>
        <v>0.12520000000000001</v>
      </c>
      <c r="DH27" s="567">
        <f>+DF27+DF28+DF29</f>
        <v>0</v>
      </c>
      <c r="DI27" s="589"/>
      <c r="DJ27" s="589"/>
      <c r="DK27" s="554"/>
      <c r="DL27" s="555"/>
      <c r="DM27" s="629"/>
      <c r="DN27" s="188">
        <f t="shared" si="1"/>
        <v>0</v>
      </c>
      <c r="DO27" s="187">
        <f t="shared" si="2"/>
        <v>0</v>
      </c>
      <c r="DP27" s="185" t="e">
        <f t="shared" si="3"/>
        <v>#DIV/0!</v>
      </c>
      <c r="DQ27" s="481">
        <f>+W27+AE27+AM27</f>
        <v>0</v>
      </c>
      <c r="DR27" s="481">
        <f>+X27+AF27+AN27</f>
        <v>0</v>
      </c>
      <c r="DS27" s="637" t="e">
        <f t="shared" si="4"/>
        <v>#DIV/0!</v>
      </c>
      <c r="DT27" s="482"/>
      <c r="DU27" s="482"/>
      <c r="DV27" s="646"/>
      <c r="DW27" s="188">
        <f t="shared" si="5"/>
        <v>0</v>
      </c>
      <c r="DX27" s="187">
        <f t="shared" si="6"/>
        <v>0</v>
      </c>
      <c r="DY27" s="185" t="e">
        <f t="shared" si="7"/>
        <v>#DIV/0!</v>
      </c>
      <c r="DZ27" s="481">
        <f t="shared" si="8"/>
        <v>0</v>
      </c>
      <c r="EA27" s="481">
        <f t="shared" si="8"/>
        <v>0</v>
      </c>
      <c r="EB27" s="637" t="e">
        <f t="shared" si="9"/>
        <v>#DIV/0!</v>
      </c>
      <c r="EC27" s="482"/>
      <c r="ED27" s="482"/>
      <c r="EE27" s="646"/>
      <c r="EF27" s="188">
        <f t="shared" si="10"/>
        <v>0.24990000000000001</v>
      </c>
      <c r="EG27" s="187">
        <f t="shared" si="11"/>
        <v>0</v>
      </c>
      <c r="EH27" s="652">
        <f t="shared" si="12"/>
        <v>0</v>
      </c>
      <c r="EI27" s="481">
        <f t="shared" si="13"/>
        <v>0.62480000000000002</v>
      </c>
      <c r="EJ27" s="632">
        <f t="shared" si="14"/>
        <v>0</v>
      </c>
      <c r="EK27" s="654">
        <f t="shared" si="15"/>
        <v>0</v>
      </c>
      <c r="EL27" s="482"/>
      <c r="EM27" s="482"/>
      <c r="EN27" s="646"/>
      <c r="EO27" s="188">
        <f t="shared" si="16"/>
        <v>0.5</v>
      </c>
      <c r="EP27" s="187">
        <f t="shared" si="17"/>
        <v>0</v>
      </c>
      <c r="EQ27" s="656">
        <f t="shared" si="18"/>
        <v>0</v>
      </c>
      <c r="ER27" s="632">
        <f t="shared" si="19"/>
        <v>1</v>
      </c>
      <c r="ES27" s="481">
        <f t="shared" si="20"/>
        <v>0</v>
      </c>
      <c r="ET27" s="659">
        <f t="shared" si="21"/>
        <v>0</v>
      </c>
      <c r="EU27" s="482"/>
      <c r="EV27" s="482"/>
      <c r="EW27" s="646"/>
      <c r="EX27" s="556">
        <f t="shared" si="0"/>
        <v>0</v>
      </c>
    </row>
    <row r="28" spans="1:221" s="557" customFormat="1" x14ac:dyDescent="0.25">
      <c r="A28" s="535"/>
      <c r="B28" s="536"/>
      <c r="C28" s="537"/>
      <c r="D28" s="536"/>
      <c r="E28" s="536"/>
      <c r="F28" s="536"/>
      <c r="G28" s="536"/>
      <c r="H28" s="538"/>
      <c r="I28" s="539"/>
      <c r="J28" s="559"/>
      <c r="K28" s="560"/>
      <c r="L28" s="561"/>
      <c r="M28" s="568"/>
      <c r="N28" s="568"/>
      <c r="O28" s="564"/>
      <c r="P28" s="565"/>
      <c r="Q28" s="566"/>
      <c r="R28" s="584"/>
      <c r="S28" s="547" t="s">
        <v>290</v>
      </c>
      <c r="T28" s="548">
        <v>0.25</v>
      </c>
      <c r="U28" s="549">
        <v>0</v>
      </c>
      <c r="V28" s="550">
        <v>0</v>
      </c>
      <c r="W28" s="568"/>
      <c r="X28" s="568"/>
      <c r="Y28" s="589"/>
      <c r="Z28" s="589"/>
      <c r="AA28" s="551"/>
      <c r="AB28" s="552"/>
      <c r="AC28" s="549">
        <v>0</v>
      </c>
      <c r="AD28" s="550">
        <v>0</v>
      </c>
      <c r="AE28" s="568"/>
      <c r="AF28" s="568"/>
      <c r="AG28" s="589"/>
      <c r="AH28" s="589"/>
      <c r="AI28" s="551"/>
      <c r="AJ28" s="552"/>
      <c r="AK28" s="549">
        <v>0</v>
      </c>
      <c r="AL28" s="550">
        <v>0</v>
      </c>
      <c r="AM28" s="568"/>
      <c r="AN28" s="568"/>
      <c r="AO28" s="589"/>
      <c r="AP28" s="589"/>
      <c r="AQ28" s="551"/>
      <c r="AR28" s="552"/>
      <c r="AS28" s="549">
        <v>0</v>
      </c>
      <c r="AT28" s="550">
        <v>0</v>
      </c>
      <c r="AU28" s="568"/>
      <c r="AV28" s="568"/>
      <c r="AW28" s="589"/>
      <c r="AX28" s="589"/>
      <c r="AY28" s="551"/>
      <c r="AZ28" s="552"/>
      <c r="BA28" s="549">
        <v>0</v>
      </c>
      <c r="BB28" s="550">
        <v>0</v>
      </c>
      <c r="BC28" s="568"/>
      <c r="BD28" s="568"/>
      <c r="BE28" s="589"/>
      <c r="BF28" s="589"/>
      <c r="BG28" s="551"/>
      <c r="BH28" s="552"/>
      <c r="BI28" s="549">
        <v>0</v>
      </c>
      <c r="BJ28" s="550">
        <v>0</v>
      </c>
      <c r="BK28" s="568"/>
      <c r="BL28" s="568"/>
      <c r="BM28" s="589"/>
      <c r="BN28" s="589"/>
      <c r="BO28" s="553"/>
      <c r="BP28" s="552"/>
      <c r="BQ28" s="591">
        <v>4.1599999999999998E-2</v>
      </c>
      <c r="BR28" s="612">
        <v>0</v>
      </c>
      <c r="BS28" s="615"/>
      <c r="BT28" s="615"/>
      <c r="BU28" s="589"/>
      <c r="BV28" s="589"/>
      <c r="BW28" s="554"/>
      <c r="BX28" s="613"/>
      <c r="BY28" s="591">
        <v>4.1599999999999998E-2</v>
      </c>
      <c r="BZ28" s="612">
        <v>0</v>
      </c>
      <c r="CA28" s="615"/>
      <c r="CB28" s="615"/>
      <c r="CC28" s="589"/>
      <c r="CD28" s="589"/>
      <c r="CE28" s="554"/>
      <c r="CF28" s="613"/>
      <c r="CG28" s="591">
        <v>4.1700000000000001E-2</v>
      </c>
      <c r="CH28" s="612">
        <v>0</v>
      </c>
      <c r="CI28" s="615"/>
      <c r="CJ28" s="615"/>
      <c r="CK28" s="589"/>
      <c r="CL28" s="589"/>
      <c r="CM28" s="554"/>
      <c r="CN28" s="613"/>
      <c r="CO28" s="591">
        <v>4.1700000000000001E-2</v>
      </c>
      <c r="CP28" s="612">
        <v>0</v>
      </c>
      <c r="CQ28" s="615"/>
      <c r="CR28" s="615"/>
      <c r="CS28" s="589"/>
      <c r="CT28" s="589"/>
      <c r="CU28" s="554"/>
      <c r="CV28" s="613"/>
      <c r="CW28" s="591">
        <v>4.1700000000000001E-2</v>
      </c>
      <c r="CX28" s="612">
        <v>0</v>
      </c>
      <c r="CY28" s="615"/>
      <c r="CZ28" s="615"/>
      <c r="DA28" s="589"/>
      <c r="DB28" s="589"/>
      <c r="DC28" s="554"/>
      <c r="DD28" s="613"/>
      <c r="DE28" s="591">
        <v>4.1700000000000001E-2</v>
      </c>
      <c r="DF28" s="550">
        <v>0</v>
      </c>
      <c r="DG28" s="568"/>
      <c r="DH28" s="568"/>
      <c r="DI28" s="589"/>
      <c r="DJ28" s="589"/>
      <c r="DK28" s="554"/>
      <c r="DL28" s="555"/>
      <c r="DM28" s="629"/>
      <c r="DN28" s="188">
        <f t="shared" si="1"/>
        <v>0</v>
      </c>
      <c r="DO28" s="187">
        <f t="shared" si="2"/>
        <v>0</v>
      </c>
      <c r="DP28" s="185" t="e">
        <f t="shared" si="3"/>
        <v>#DIV/0!</v>
      </c>
      <c r="DQ28" s="631"/>
      <c r="DR28" s="631"/>
      <c r="DS28" s="638" t="e">
        <f t="shared" si="4"/>
        <v>#DIV/0!</v>
      </c>
      <c r="DT28" s="482"/>
      <c r="DU28" s="482"/>
      <c r="DV28" s="646"/>
      <c r="DW28" s="188">
        <f t="shared" si="5"/>
        <v>0</v>
      </c>
      <c r="DX28" s="187">
        <f t="shared" si="6"/>
        <v>0</v>
      </c>
      <c r="DY28" s="185" t="e">
        <f t="shared" si="7"/>
        <v>#DIV/0!</v>
      </c>
      <c r="DZ28" s="631">
        <f t="shared" si="8"/>
        <v>0</v>
      </c>
      <c r="EA28" s="631">
        <f t="shared" si="8"/>
        <v>0</v>
      </c>
      <c r="EB28" s="638" t="e">
        <f t="shared" si="9"/>
        <v>#DIV/0!</v>
      </c>
      <c r="EC28" s="482"/>
      <c r="ED28" s="482"/>
      <c r="EE28" s="646"/>
      <c r="EF28" s="188">
        <f t="shared" si="10"/>
        <v>0.1249</v>
      </c>
      <c r="EG28" s="187">
        <f t="shared" si="11"/>
        <v>0</v>
      </c>
      <c r="EH28" s="652">
        <f t="shared" si="12"/>
        <v>0</v>
      </c>
      <c r="EI28" s="631">
        <f t="shared" si="13"/>
        <v>0</v>
      </c>
      <c r="EJ28" s="413">
        <f t="shared" si="14"/>
        <v>0</v>
      </c>
      <c r="EK28" s="655" t="e">
        <f t="shared" si="15"/>
        <v>#DIV/0!</v>
      </c>
      <c r="EL28" s="482"/>
      <c r="EM28" s="482"/>
      <c r="EN28" s="646"/>
      <c r="EO28" s="188">
        <f t="shared" si="16"/>
        <v>0.25</v>
      </c>
      <c r="EP28" s="187">
        <f t="shared" si="17"/>
        <v>0</v>
      </c>
      <c r="EQ28" s="656">
        <f t="shared" si="18"/>
        <v>0</v>
      </c>
      <c r="ER28" s="413">
        <f t="shared" si="19"/>
        <v>0</v>
      </c>
      <c r="ES28" s="631">
        <f t="shared" si="20"/>
        <v>0</v>
      </c>
      <c r="ET28" s="660" t="e">
        <f t="shared" si="21"/>
        <v>#DIV/0!</v>
      </c>
      <c r="EU28" s="482"/>
      <c r="EV28" s="482"/>
      <c r="EW28" s="646"/>
      <c r="EX28" s="556">
        <f t="shared" si="0"/>
        <v>0</v>
      </c>
    </row>
    <row r="29" spans="1:221" s="557" customFormat="1" x14ac:dyDescent="0.25">
      <c r="A29" s="535"/>
      <c r="B29" s="536"/>
      <c r="C29" s="537"/>
      <c r="D29" s="536"/>
      <c r="E29" s="536"/>
      <c r="F29" s="536"/>
      <c r="G29" s="536"/>
      <c r="H29" s="538"/>
      <c r="I29" s="539"/>
      <c r="J29" s="559"/>
      <c r="K29" s="560"/>
      <c r="L29" s="561"/>
      <c r="M29" s="568"/>
      <c r="N29" s="568"/>
      <c r="O29" s="564"/>
      <c r="P29" s="565"/>
      <c r="Q29" s="566"/>
      <c r="R29" s="585"/>
      <c r="S29" s="547" t="s">
        <v>291</v>
      </c>
      <c r="T29" s="548">
        <v>0.25</v>
      </c>
      <c r="U29" s="549">
        <v>0</v>
      </c>
      <c r="V29" s="550">
        <v>0</v>
      </c>
      <c r="W29" s="568"/>
      <c r="X29" s="568"/>
      <c r="Y29" s="589"/>
      <c r="Z29" s="589"/>
      <c r="AA29" s="551"/>
      <c r="AB29" s="552"/>
      <c r="AC29" s="549">
        <v>0</v>
      </c>
      <c r="AD29" s="550">
        <v>0</v>
      </c>
      <c r="AE29" s="568"/>
      <c r="AF29" s="568"/>
      <c r="AG29" s="589"/>
      <c r="AH29" s="589"/>
      <c r="AI29" s="551"/>
      <c r="AJ29" s="552"/>
      <c r="AK29" s="549">
        <v>0</v>
      </c>
      <c r="AL29" s="550">
        <v>0</v>
      </c>
      <c r="AM29" s="568"/>
      <c r="AN29" s="568"/>
      <c r="AO29" s="589"/>
      <c r="AP29" s="589"/>
      <c r="AQ29" s="551"/>
      <c r="AR29" s="552"/>
      <c r="AS29" s="549">
        <v>0</v>
      </c>
      <c r="AT29" s="550">
        <v>0</v>
      </c>
      <c r="AU29" s="568"/>
      <c r="AV29" s="568"/>
      <c r="AW29" s="589"/>
      <c r="AX29" s="589"/>
      <c r="AY29" s="551"/>
      <c r="AZ29" s="552"/>
      <c r="BA29" s="549">
        <v>0</v>
      </c>
      <c r="BB29" s="550">
        <v>0</v>
      </c>
      <c r="BC29" s="568"/>
      <c r="BD29" s="568"/>
      <c r="BE29" s="589"/>
      <c r="BF29" s="589"/>
      <c r="BG29" s="551"/>
      <c r="BH29" s="552"/>
      <c r="BI29" s="549">
        <v>0</v>
      </c>
      <c r="BJ29" s="550">
        <v>0</v>
      </c>
      <c r="BK29" s="568"/>
      <c r="BL29" s="568"/>
      <c r="BM29" s="589"/>
      <c r="BN29" s="589"/>
      <c r="BO29" s="553"/>
      <c r="BP29" s="552"/>
      <c r="BQ29" s="591">
        <v>0</v>
      </c>
      <c r="BR29" s="612">
        <v>0</v>
      </c>
      <c r="BS29" s="615"/>
      <c r="BT29" s="615"/>
      <c r="BU29" s="589"/>
      <c r="BV29" s="589"/>
      <c r="BW29" s="554"/>
      <c r="BX29" s="613"/>
      <c r="BY29" s="591">
        <v>0</v>
      </c>
      <c r="BZ29" s="612">
        <v>0</v>
      </c>
      <c r="CA29" s="615"/>
      <c r="CB29" s="615"/>
      <c r="CC29" s="589"/>
      <c r="CD29" s="589"/>
      <c r="CE29" s="554"/>
      <c r="CF29" s="613"/>
      <c r="CG29" s="591">
        <v>0.25</v>
      </c>
      <c r="CH29" s="612">
        <v>0</v>
      </c>
      <c r="CI29" s="615"/>
      <c r="CJ29" s="615"/>
      <c r="CK29" s="589"/>
      <c r="CL29" s="589"/>
      <c r="CM29" s="554"/>
      <c r="CN29" s="613"/>
      <c r="CO29" s="591">
        <v>0</v>
      </c>
      <c r="CP29" s="612">
        <v>0</v>
      </c>
      <c r="CQ29" s="615"/>
      <c r="CR29" s="615"/>
      <c r="CS29" s="589"/>
      <c r="CT29" s="589"/>
      <c r="CU29" s="554"/>
      <c r="CV29" s="613"/>
      <c r="CW29" s="591">
        <v>0</v>
      </c>
      <c r="CX29" s="612">
        <v>0</v>
      </c>
      <c r="CY29" s="615"/>
      <c r="CZ29" s="615"/>
      <c r="DA29" s="589"/>
      <c r="DB29" s="589"/>
      <c r="DC29" s="554"/>
      <c r="DD29" s="613"/>
      <c r="DE29" s="591">
        <v>0</v>
      </c>
      <c r="DF29" s="550">
        <v>0</v>
      </c>
      <c r="DG29" s="568"/>
      <c r="DH29" s="568"/>
      <c r="DI29" s="589"/>
      <c r="DJ29" s="589"/>
      <c r="DK29" s="554"/>
      <c r="DL29" s="555"/>
      <c r="DM29" s="629"/>
      <c r="DN29" s="188">
        <f t="shared" si="1"/>
        <v>0</v>
      </c>
      <c r="DO29" s="187">
        <f t="shared" si="2"/>
        <v>0</v>
      </c>
      <c r="DP29" s="185" t="e">
        <f t="shared" si="3"/>
        <v>#DIV/0!</v>
      </c>
      <c r="DQ29" s="631"/>
      <c r="DR29" s="631"/>
      <c r="DS29" s="638" t="e">
        <f t="shared" si="4"/>
        <v>#DIV/0!</v>
      </c>
      <c r="DT29" s="482"/>
      <c r="DU29" s="482"/>
      <c r="DV29" s="646"/>
      <c r="DW29" s="188">
        <f t="shared" si="5"/>
        <v>0</v>
      </c>
      <c r="DX29" s="187">
        <f t="shared" si="6"/>
        <v>0</v>
      </c>
      <c r="DY29" s="185" t="e">
        <f t="shared" si="7"/>
        <v>#DIV/0!</v>
      </c>
      <c r="DZ29" s="631">
        <f t="shared" si="8"/>
        <v>0</v>
      </c>
      <c r="EA29" s="631">
        <f t="shared" si="8"/>
        <v>0</v>
      </c>
      <c r="EB29" s="638" t="e">
        <f t="shared" si="9"/>
        <v>#DIV/0!</v>
      </c>
      <c r="EC29" s="482"/>
      <c r="ED29" s="482"/>
      <c r="EE29" s="646"/>
      <c r="EF29" s="188">
        <f t="shared" si="10"/>
        <v>0.25</v>
      </c>
      <c r="EG29" s="187">
        <f t="shared" si="11"/>
        <v>0</v>
      </c>
      <c r="EH29" s="652">
        <f t="shared" si="12"/>
        <v>0</v>
      </c>
      <c r="EI29" s="631">
        <f t="shared" si="13"/>
        <v>0</v>
      </c>
      <c r="EJ29" s="633">
        <f t="shared" si="14"/>
        <v>0</v>
      </c>
      <c r="EK29" s="655" t="e">
        <f t="shared" si="15"/>
        <v>#DIV/0!</v>
      </c>
      <c r="EL29" s="482"/>
      <c r="EM29" s="482"/>
      <c r="EN29" s="646"/>
      <c r="EO29" s="188">
        <f t="shared" si="16"/>
        <v>0.25</v>
      </c>
      <c r="EP29" s="187">
        <f t="shared" si="17"/>
        <v>0</v>
      </c>
      <c r="EQ29" s="656">
        <f t="shared" si="18"/>
        <v>0</v>
      </c>
      <c r="ER29" s="633">
        <f t="shared" si="19"/>
        <v>0</v>
      </c>
      <c r="ES29" s="631">
        <f t="shared" si="20"/>
        <v>0</v>
      </c>
      <c r="ET29" s="660" t="e">
        <f t="shared" si="21"/>
        <v>#DIV/0!</v>
      </c>
      <c r="EU29" s="482"/>
      <c r="EV29" s="482"/>
      <c r="EW29" s="646"/>
      <c r="EX29" s="556">
        <f t="shared" si="0"/>
        <v>0</v>
      </c>
    </row>
    <row r="30" spans="1:221" s="557" customFormat="1" ht="51" x14ac:dyDescent="0.25">
      <c r="A30" s="535"/>
      <c r="B30" s="536"/>
      <c r="C30" s="537"/>
      <c r="D30" s="536"/>
      <c r="E30" s="536"/>
      <c r="F30" s="536"/>
      <c r="G30" s="536"/>
      <c r="H30" s="538"/>
      <c r="I30" s="539"/>
      <c r="J30" s="559">
        <v>6</v>
      </c>
      <c r="K30" s="560" t="s">
        <v>258</v>
      </c>
      <c r="L30" s="561" t="s">
        <v>259</v>
      </c>
      <c r="M30" s="562" t="s">
        <v>231</v>
      </c>
      <c r="N30" s="562">
        <v>4</v>
      </c>
      <c r="O30" s="564" t="s">
        <v>232</v>
      </c>
      <c r="P30" s="565">
        <v>0.17</v>
      </c>
      <c r="Q30" s="566">
        <f>+P30/$P$86</f>
        <v>1.6999999999999998E-2</v>
      </c>
      <c r="R30" s="583" t="s">
        <v>198</v>
      </c>
      <c r="S30" s="547" t="s">
        <v>292</v>
      </c>
      <c r="T30" s="548">
        <v>0.5</v>
      </c>
      <c r="U30" s="549">
        <v>0</v>
      </c>
      <c r="V30" s="550">
        <v>0</v>
      </c>
      <c r="W30" s="567">
        <f>+U30+U31</f>
        <v>0</v>
      </c>
      <c r="X30" s="567">
        <f>+V30+V31</f>
        <v>0</v>
      </c>
      <c r="Y30" s="589"/>
      <c r="Z30" s="589"/>
      <c r="AA30" s="551"/>
      <c r="AB30" s="552"/>
      <c r="AC30" s="549">
        <v>0</v>
      </c>
      <c r="AD30" s="550">
        <v>0</v>
      </c>
      <c r="AE30" s="567">
        <f>+AC30+AC31</f>
        <v>0</v>
      </c>
      <c r="AF30" s="567">
        <f>+AD30+AD31</f>
        <v>0</v>
      </c>
      <c r="AG30" s="589"/>
      <c r="AH30" s="589"/>
      <c r="AI30" s="551"/>
      <c r="AJ30" s="552"/>
      <c r="AK30" s="549">
        <v>0</v>
      </c>
      <c r="AL30" s="550">
        <v>0</v>
      </c>
      <c r="AM30" s="567">
        <f>+AK30+AK31</f>
        <v>0</v>
      </c>
      <c r="AN30" s="567">
        <f>+AL30+AL31</f>
        <v>0</v>
      </c>
      <c r="AO30" s="589"/>
      <c r="AP30" s="589"/>
      <c r="AQ30" s="551"/>
      <c r="AR30" s="552"/>
      <c r="AS30" s="549">
        <v>0</v>
      </c>
      <c r="AT30" s="550">
        <v>0</v>
      </c>
      <c r="AU30" s="567">
        <f>+AS30+AS31</f>
        <v>0</v>
      </c>
      <c r="AV30" s="567">
        <f>+AT30+AT31</f>
        <v>0</v>
      </c>
      <c r="AW30" s="589"/>
      <c r="AX30" s="589"/>
      <c r="AY30" s="551"/>
      <c r="AZ30" s="552"/>
      <c r="BA30" s="549">
        <v>0</v>
      </c>
      <c r="BB30" s="550">
        <v>0</v>
      </c>
      <c r="BC30" s="567">
        <f>+BA30+BA31</f>
        <v>0</v>
      </c>
      <c r="BD30" s="567">
        <f>+BB30+BB31</f>
        <v>0</v>
      </c>
      <c r="BE30" s="589"/>
      <c r="BF30" s="589"/>
      <c r="BG30" s="551"/>
      <c r="BH30" s="552"/>
      <c r="BI30" s="549">
        <v>0</v>
      </c>
      <c r="BJ30" s="550">
        <v>0</v>
      </c>
      <c r="BK30" s="567">
        <f>+BI30+BI31</f>
        <v>0</v>
      </c>
      <c r="BL30" s="567">
        <f>+BJ30+BJ31</f>
        <v>0</v>
      </c>
      <c r="BM30" s="589"/>
      <c r="BN30" s="589"/>
      <c r="BO30" s="553"/>
      <c r="BP30" s="552"/>
      <c r="BQ30" s="591">
        <v>0</v>
      </c>
      <c r="BR30" s="612">
        <v>0</v>
      </c>
      <c r="BS30" s="614">
        <f>+BQ30+BQ31</f>
        <v>8.3299999999999999E-2</v>
      </c>
      <c r="BT30" s="614">
        <f>+BR30+BR31</f>
        <v>0</v>
      </c>
      <c r="BU30" s="589"/>
      <c r="BV30" s="589"/>
      <c r="BW30" s="554"/>
      <c r="BX30" s="613"/>
      <c r="BY30" s="591">
        <v>0</v>
      </c>
      <c r="BZ30" s="612">
        <v>0</v>
      </c>
      <c r="CA30" s="614">
        <f>+BY30+BY31</f>
        <v>8.3299999999999999E-2</v>
      </c>
      <c r="CB30" s="614">
        <f>+BZ30+BZ31</f>
        <v>0</v>
      </c>
      <c r="CC30" s="589"/>
      <c r="CD30" s="589"/>
      <c r="CE30" s="554"/>
      <c r="CF30" s="613"/>
      <c r="CG30" s="591">
        <v>0.5</v>
      </c>
      <c r="CH30" s="612">
        <v>0</v>
      </c>
      <c r="CI30" s="614">
        <f>+CG30+CG31</f>
        <v>0.58330000000000004</v>
      </c>
      <c r="CJ30" s="614">
        <f>+CH30+CH31</f>
        <v>0</v>
      </c>
      <c r="CK30" s="589"/>
      <c r="CL30" s="589"/>
      <c r="CM30" s="554"/>
      <c r="CN30" s="613"/>
      <c r="CO30" s="591">
        <v>0</v>
      </c>
      <c r="CP30" s="612">
        <v>0</v>
      </c>
      <c r="CQ30" s="614">
        <f>+CO30+CO31</f>
        <v>8.3299999999999999E-2</v>
      </c>
      <c r="CR30" s="614">
        <f>+CP30+CP31</f>
        <v>0</v>
      </c>
      <c r="CS30" s="589"/>
      <c r="CT30" s="589"/>
      <c r="CU30" s="554"/>
      <c r="CV30" s="613"/>
      <c r="CW30" s="591">
        <v>0</v>
      </c>
      <c r="CX30" s="612">
        <v>0</v>
      </c>
      <c r="CY30" s="614">
        <f>+CW30+CW31</f>
        <v>8.3299999999999999E-2</v>
      </c>
      <c r="CZ30" s="614">
        <f>+CX30+CX31</f>
        <v>0</v>
      </c>
      <c r="DA30" s="589"/>
      <c r="DB30" s="589"/>
      <c r="DC30" s="554"/>
      <c r="DD30" s="613"/>
      <c r="DE30" s="591">
        <v>0</v>
      </c>
      <c r="DF30" s="550">
        <v>0</v>
      </c>
      <c r="DG30" s="567">
        <f>+DE30+DE31</f>
        <v>8.3500000000000005E-2</v>
      </c>
      <c r="DH30" s="567">
        <f>+DF30+DF31</f>
        <v>0</v>
      </c>
      <c r="DI30" s="589"/>
      <c r="DJ30" s="589"/>
      <c r="DK30" s="554"/>
      <c r="DL30" s="555"/>
      <c r="DM30" s="629"/>
      <c r="DN30" s="188">
        <f t="shared" si="1"/>
        <v>0</v>
      </c>
      <c r="DO30" s="187">
        <f t="shared" si="2"/>
        <v>0</v>
      </c>
      <c r="DP30" s="185" t="e">
        <f t="shared" si="3"/>
        <v>#DIV/0!</v>
      </c>
      <c r="DQ30" s="481">
        <f>+W30+AE30+AM30</f>
        <v>0</v>
      </c>
      <c r="DR30" s="481">
        <f>+X30+AF30+AN30</f>
        <v>0</v>
      </c>
      <c r="DS30" s="637" t="e">
        <f t="shared" si="4"/>
        <v>#DIV/0!</v>
      </c>
      <c r="DT30" s="482"/>
      <c r="DU30" s="482"/>
      <c r="DV30" s="646"/>
      <c r="DW30" s="188">
        <f t="shared" si="5"/>
        <v>0</v>
      </c>
      <c r="DX30" s="187">
        <f t="shared" si="6"/>
        <v>0</v>
      </c>
      <c r="DY30" s="185" t="e">
        <f t="shared" si="7"/>
        <v>#DIV/0!</v>
      </c>
      <c r="DZ30" s="481">
        <f t="shared" si="8"/>
        <v>0</v>
      </c>
      <c r="EA30" s="481">
        <f t="shared" si="8"/>
        <v>0</v>
      </c>
      <c r="EB30" s="637" t="e">
        <f t="shared" si="9"/>
        <v>#DIV/0!</v>
      </c>
      <c r="EC30" s="482"/>
      <c r="ED30" s="482"/>
      <c r="EE30" s="646"/>
      <c r="EF30" s="188">
        <f t="shared" si="10"/>
        <v>0.5</v>
      </c>
      <c r="EG30" s="187">
        <f t="shared" si="11"/>
        <v>0</v>
      </c>
      <c r="EH30" s="652">
        <f t="shared" si="12"/>
        <v>0</v>
      </c>
      <c r="EI30" s="481">
        <f t="shared" si="13"/>
        <v>0.74990000000000001</v>
      </c>
      <c r="EJ30" s="632">
        <f t="shared" si="14"/>
        <v>0</v>
      </c>
      <c r="EK30" s="654">
        <f t="shared" si="15"/>
        <v>0</v>
      </c>
      <c r="EL30" s="482"/>
      <c r="EM30" s="482"/>
      <c r="EN30" s="646"/>
      <c r="EO30" s="188">
        <f t="shared" si="16"/>
        <v>0.5</v>
      </c>
      <c r="EP30" s="187">
        <f t="shared" si="17"/>
        <v>0</v>
      </c>
      <c r="EQ30" s="656">
        <f t="shared" si="18"/>
        <v>0</v>
      </c>
      <c r="ER30" s="632">
        <f t="shared" si="19"/>
        <v>1</v>
      </c>
      <c r="ES30" s="481">
        <f t="shared" si="20"/>
        <v>0</v>
      </c>
      <c r="ET30" s="659">
        <f t="shared" si="21"/>
        <v>0</v>
      </c>
      <c r="EU30" s="482"/>
      <c r="EV30" s="482"/>
      <c r="EW30" s="646"/>
      <c r="EX30" s="556">
        <f t="shared" si="0"/>
        <v>0</v>
      </c>
    </row>
    <row r="31" spans="1:221" s="557" customFormat="1" x14ac:dyDescent="0.25">
      <c r="A31" s="535"/>
      <c r="B31" s="536"/>
      <c r="C31" s="537"/>
      <c r="D31" s="536"/>
      <c r="E31" s="536"/>
      <c r="F31" s="536"/>
      <c r="G31" s="536"/>
      <c r="H31" s="538"/>
      <c r="I31" s="539"/>
      <c r="J31" s="559"/>
      <c r="K31" s="560"/>
      <c r="L31" s="561"/>
      <c r="M31" s="568"/>
      <c r="N31" s="568"/>
      <c r="O31" s="564"/>
      <c r="P31" s="565"/>
      <c r="Q31" s="566"/>
      <c r="R31" s="585"/>
      <c r="S31" s="547" t="s">
        <v>293</v>
      </c>
      <c r="T31" s="548">
        <v>0.5</v>
      </c>
      <c r="U31" s="549">
        <v>0</v>
      </c>
      <c r="V31" s="550">
        <v>0</v>
      </c>
      <c r="W31" s="568"/>
      <c r="X31" s="568"/>
      <c r="Y31" s="590"/>
      <c r="Z31" s="590"/>
      <c r="AA31" s="551"/>
      <c r="AB31" s="552"/>
      <c r="AC31" s="549">
        <v>0</v>
      </c>
      <c r="AD31" s="550">
        <v>0</v>
      </c>
      <c r="AE31" s="568"/>
      <c r="AF31" s="568"/>
      <c r="AG31" s="590"/>
      <c r="AH31" s="590"/>
      <c r="AI31" s="551"/>
      <c r="AJ31" s="552"/>
      <c r="AK31" s="549">
        <v>0</v>
      </c>
      <c r="AL31" s="550">
        <v>0</v>
      </c>
      <c r="AM31" s="568"/>
      <c r="AN31" s="568"/>
      <c r="AO31" s="590"/>
      <c r="AP31" s="590"/>
      <c r="AQ31" s="551"/>
      <c r="AR31" s="552"/>
      <c r="AS31" s="549">
        <v>0</v>
      </c>
      <c r="AT31" s="550">
        <v>0</v>
      </c>
      <c r="AU31" s="568"/>
      <c r="AV31" s="568"/>
      <c r="AW31" s="590"/>
      <c r="AX31" s="590"/>
      <c r="AY31" s="551"/>
      <c r="AZ31" s="552"/>
      <c r="BA31" s="549">
        <v>0</v>
      </c>
      <c r="BB31" s="550">
        <v>0</v>
      </c>
      <c r="BC31" s="568"/>
      <c r="BD31" s="568"/>
      <c r="BE31" s="590"/>
      <c r="BF31" s="590"/>
      <c r="BG31" s="551"/>
      <c r="BH31" s="552"/>
      <c r="BI31" s="549">
        <v>0</v>
      </c>
      <c r="BJ31" s="550">
        <v>0</v>
      </c>
      <c r="BK31" s="568"/>
      <c r="BL31" s="568"/>
      <c r="BM31" s="590"/>
      <c r="BN31" s="590"/>
      <c r="BO31" s="553"/>
      <c r="BP31" s="552"/>
      <c r="BQ31" s="591">
        <v>8.3299999999999999E-2</v>
      </c>
      <c r="BR31" s="612">
        <v>0</v>
      </c>
      <c r="BS31" s="615"/>
      <c r="BT31" s="615"/>
      <c r="BU31" s="590"/>
      <c r="BV31" s="590"/>
      <c r="BW31" s="554"/>
      <c r="BX31" s="613"/>
      <c r="BY31" s="591">
        <v>8.3299999999999999E-2</v>
      </c>
      <c r="BZ31" s="612">
        <v>0</v>
      </c>
      <c r="CA31" s="615"/>
      <c r="CB31" s="615"/>
      <c r="CC31" s="590"/>
      <c r="CD31" s="590"/>
      <c r="CE31" s="554"/>
      <c r="CF31" s="613"/>
      <c r="CG31" s="591">
        <v>8.3299999999999999E-2</v>
      </c>
      <c r="CH31" s="612">
        <v>0</v>
      </c>
      <c r="CI31" s="615"/>
      <c r="CJ31" s="615"/>
      <c r="CK31" s="590"/>
      <c r="CL31" s="590"/>
      <c r="CM31" s="554"/>
      <c r="CN31" s="613"/>
      <c r="CO31" s="591">
        <v>8.3299999999999999E-2</v>
      </c>
      <c r="CP31" s="612">
        <v>0</v>
      </c>
      <c r="CQ31" s="615"/>
      <c r="CR31" s="615"/>
      <c r="CS31" s="590"/>
      <c r="CT31" s="590"/>
      <c r="CU31" s="554"/>
      <c r="CV31" s="613"/>
      <c r="CW31" s="591">
        <v>8.3299999999999999E-2</v>
      </c>
      <c r="CX31" s="612">
        <v>0</v>
      </c>
      <c r="CY31" s="615"/>
      <c r="CZ31" s="615"/>
      <c r="DA31" s="590"/>
      <c r="DB31" s="590"/>
      <c r="DC31" s="554"/>
      <c r="DD31" s="613"/>
      <c r="DE31" s="591">
        <v>8.3500000000000005E-2</v>
      </c>
      <c r="DF31" s="550">
        <v>0</v>
      </c>
      <c r="DG31" s="568"/>
      <c r="DH31" s="568"/>
      <c r="DI31" s="590"/>
      <c r="DJ31" s="590"/>
      <c r="DK31" s="554"/>
      <c r="DL31" s="555"/>
      <c r="DM31" s="629"/>
      <c r="DN31" s="188">
        <f t="shared" si="1"/>
        <v>0</v>
      </c>
      <c r="DO31" s="187">
        <f t="shared" si="2"/>
        <v>0</v>
      </c>
      <c r="DP31" s="185" t="e">
        <f t="shared" si="3"/>
        <v>#DIV/0!</v>
      </c>
      <c r="DQ31" s="631"/>
      <c r="DR31" s="631"/>
      <c r="DS31" s="638" t="e">
        <f t="shared" si="4"/>
        <v>#DIV/0!</v>
      </c>
      <c r="DT31" s="482"/>
      <c r="DU31" s="482"/>
      <c r="DV31" s="646"/>
      <c r="DW31" s="188">
        <f t="shared" si="5"/>
        <v>0</v>
      </c>
      <c r="DX31" s="187">
        <f t="shared" si="6"/>
        <v>0</v>
      </c>
      <c r="DY31" s="185" t="e">
        <f t="shared" si="7"/>
        <v>#DIV/0!</v>
      </c>
      <c r="DZ31" s="631">
        <f t="shared" si="8"/>
        <v>0</v>
      </c>
      <c r="EA31" s="631">
        <f t="shared" si="8"/>
        <v>0</v>
      </c>
      <c r="EB31" s="638" t="e">
        <f t="shared" si="9"/>
        <v>#DIV/0!</v>
      </c>
      <c r="EC31" s="482"/>
      <c r="ED31" s="482"/>
      <c r="EE31" s="646"/>
      <c r="EF31" s="188">
        <f t="shared" si="10"/>
        <v>0.24990000000000001</v>
      </c>
      <c r="EG31" s="187">
        <f t="shared" si="11"/>
        <v>0</v>
      </c>
      <c r="EH31" s="652">
        <f t="shared" si="12"/>
        <v>0</v>
      </c>
      <c r="EI31" s="631">
        <f t="shared" si="13"/>
        <v>0</v>
      </c>
      <c r="EJ31" s="633">
        <f t="shared" si="14"/>
        <v>0</v>
      </c>
      <c r="EK31" s="655" t="e">
        <f t="shared" si="15"/>
        <v>#DIV/0!</v>
      </c>
      <c r="EL31" s="482"/>
      <c r="EM31" s="482"/>
      <c r="EN31" s="646"/>
      <c r="EO31" s="188">
        <f t="shared" si="16"/>
        <v>0.5</v>
      </c>
      <c r="EP31" s="187">
        <f t="shared" si="17"/>
        <v>0</v>
      </c>
      <c r="EQ31" s="656">
        <f t="shared" si="18"/>
        <v>0</v>
      </c>
      <c r="ER31" s="633">
        <f t="shared" si="19"/>
        <v>0</v>
      </c>
      <c r="ES31" s="631">
        <f t="shared" si="20"/>
        <v>0</v>
      </c>
      <c r="ET31" s="660" t="e">
        <f t="shared" si="21"/>
        <v>#DIV/0!</v>
      </c>
      <c r="EU31" s="482"/>
      <c r="EV31" s="482"/>
      <c r="EW31" s="646"/>
      <c r="EX31" s="556">
        <f t="shared" si="0"/>
        <v>0</v>
      </c>
    </row>
    <row r="32" spans="1:221" s="183" customFormat="1" ht="28.5" x14ac:dyDescent="0.25">
      <c r="A32" s="490" t="s">
        <v>294</v>
      </c>
      <c r="B32" s="418"/>
      <c r="C32" s="418" t="s">
        <v>295</v>
      </c>
      <c r="D32" s="418">
        <v>2</v>
      </c>
      <c r="E32" s="418" t="s">
        <v>296</v>
      </c>
      <c r="F32" s="418" t="s">
        <v>200</v>
      </c>
      <c r="G32" s="418" t="s">
        <v>185</v>
      </c>
      <c r="H32" s="420">
        <v>0.12</v>
      </c>
      <c r="I32" s="532">
        <v>0.1</v>
      </c>
      <c r="J32" s="498">
        <v>7</v>
      </c>
      <c r="K32" s="394" t="s">
        <v>210</v>
      </c>
      <c r="L32" s="225" t="s">
        <v>213</v>
      </c>
      <c r="M32" s="225" t="s">
        <v>219</v>
      </c>
      <c r="N32" s="483">
        <v>1</v>
      </c>
      <c r="O32" s="410" t="s">
        <v>221</v>
      </c>
      <c r="P32" s="411">
        <v>0.45</v>
      </c>
      <c r="Q32" s="412">
        <f>+P32/$P$86</f>
        <v>4.4999999999999991E-2</v>
      </c>
      <c r="R32" s="580" t="s">
        <v>198</v>
      </c>
      <c r="S32" s="502" t="s">
        <v>222</v>
      </c>
      <c r="T32" s="503">
        <v>0.4</v>
      </c>
      <c r="U32" s="191">
        <v>0</v>
      </c>
      <c r="V32" s="192">
        <v>0</v>
      </c>
      <c r="W32" s="479">
        <f>+U32+U33+U34</f>
        <v>0</v>
      </c>
      <c r="X32" s="479">
        <f>+V32+V33+V34</f>
        <v>0</v>
      </c>
      <c r="Y32" s="586">
        <f>+(W32*$P$32)+(W35*$P$35)+(W37*$P$37)</f>
        <v>0</v>
      </c>
      <c r="Z32" s="586">
        <f>+(X32*$P$32)+(X35*$P$35)+(X37*$P$37)</f>
        <v>0</v>
      </c>
      <c r="AA32" s="193"/>
      <c r="AB32" s="194"/>
      <c r="AC32" s="191">
        <v>0</v>
      </c>
      <c r="AD32" s="192">
        <v>0</v>
      </c>
      <c r="AE32" s="479">
        <f>+AC32+AC33+AC34</f>
        <v>0</v>
      </c>
      <c r="AF32" s="479">
        <f>+AD32+AD33+AD34</f>
        <v>0</v>
      </c>
      <c r="AG32" s="586">
        <f>+(AE32*$P$32)+(AE35*$P$35)+(AE37*$P$37)</f>
        <v>0</v>
      </c>
      <c r="AH32" s="586">
        <f>+(AF32*$P$32)+(AF35*$P$35)+(AF37*$P$37)</f>
        <v>0</v>
      </c>
      <c r="AI32" s="193"/>
      <c r="AJ32" s="194"/>
      <c r="AK32" s="191">
        <v>0</v>
      </c>
      <c r="AL32" s="192">
        <v>0</v>
      </c>
      <c r="AM32" s="479">
        <f>+AK32+AK33+AK34</f>
        <v>0</v>
      </c>
      <c r="AN32" s="479">
        <f>+AL32+AL33+AL34</f>
        <v>0</v>
      </c>
      <c r="AO32" s="586">
        <f>+(AM32*$P$32)+(AM35*$P$35)+(AM37*$P$37)</f>
        <v>0</v>
      </c>
      <c r="AP32" s="586">
        <f>+(AN32*$P$32)+(AN35*$P$35)+(AN37*$P$37)</f>
        <v>0</v>
      </c>
      <c r="AQ32" s="193"/>
      <c r="AR32" s="194"/>
      <c r="AS32" s="191">
        <v>0</v>
      </c>
      <c r="AT32" s="192">
        <v>0</v>
      </c>
      <c r="AU32" s="479">
        <f>+AS32+AS33+AS34</f>
        <v>0</v>
      </c>
      <c r="AV32" s="479">
        <f>+AT32+AT33+AT34</f>
        <v>0</v>
      </c>
      <c r="AW32" s="586">
        <f>+(AU32*$P$32)+(AU35*$P$35)+(AU37*$P$37)</f>
        <v>0</v>
      </c>
      <c r="AX32" s="586">
        <f>+(AV32*$P$32)+(AV35*$P$35)+(AV37*$P$37)</f>
        <v>0</v>
      </c>
      <c r="AY32" s="193"/>
      <c r="AZ32" s="194"/>
      <c r="BA32" s="191">
        <v>0</v>
      </c>
      <c r="BB32" s="192">
        <v>0</v>
      </c>
      <c r="BC32" s="479">
        <f>+BA32+BA33+BA34</f>
        <v>0</v>
      </c>
      <c r="BD32" s="479">
        <f>+BB32+BB33+BB34</f>
        <v>0</v>
      </c>
      <c r="BE32" s="586">
        <f>+(BC32*$P$32)+(BC35*$P$35)+(BC37*$P$37)</f>
        <v>0</v>
      </c>
      <c r="BF32" s="586">
        <f>+(BD32*$P$32)+(BD35*$P$35)+(BD37*$P$37)</f>
        <v>0</v>
      </c>
      <c r="BG32" s="193"/>
      <c r="BH32" s="194"/>
      <c r="BI32" s="191">
        <v>0</v>
      </c>
      <c r="BJ32" s="192">
        <v>0</v>
      </c>
      <c r="BK32" s="479">
        <f>+BI32+BI33+BI34</f>
        <v>0</v>
      </c>
      <c r="BL32" s="479">
        <f>+BJ32+BJ33+BJ34</f>
        <v>0</v>
      </c>
      <c r="BM32" s="586">
        <f>+(BK32*$P$32)+(BK35*$P$35)+(BK37*$P$37)</f>
        <v>0</v>
      </c>
      <c r="BN32" s="586">
        <f>+(BL32*$P$32)+(BL35*$P$35)+(BL37*$P$37)</f>
        <v>0</v>
      </c>
      <c r="BO32" s="480"/>
      <c r="BP32" s="194"/>
      <c r="BQ32" s="616">
        <v>6.6600000000000006E-2</v>
      </c>
      <c r="BR32" s="617">
        <v>0</v>
      </c>
      <c r="BS32" s="618">
        <f>+BQ32+BQ33+BQ34</f>
        <v>0.16650000000000001</v>
      </c>
      <c r="BT32" s="618">
        <f>+BR32+BR33+BR34</f>
        <v>0</v>
      </c>
      <c r="BU32" s="586">
        <f>+(BS32*$P$32)+(BS35*$P$35)+(BS37*$P$37)</f>
        <v>0.16662500000000002</v>
      </c>
      <c r="BV32" s="586">
        <f>+(BT32*$P$32)+(BT35*$P$35)+(BT37*$P$37)</f>
        <v>0</v>
      </c>
      <c r="BW32" s="195"/>
      <c r="BX32" s="619"/>
      <c r="BY32" s="616">
        <v>6.6600000000000006E-2</v>
      </c>
      <c r="BZ32" s="617">
        <v>0</v>
      </c>
      <c r="CA32" s="618">
        <f>+BY32+BY33+BY34</f>
        <v>0.16650000000000001</v>
      </c>
      <c r="CB32" s="618">
        <f>+BZ32+BZ33+BZ34</f>
        <v>0</v>
      </c>
      <c r="CC32" s="586">
        <f>+(CA32*$P$32)+(CA35*$P$35)+(CA37*$P$37)</f>
        <v>0.16655500000000001</v>
      </c>
      <c r="CD32" s="586">
        <f>+(CB32*$P$32)+(CB35*$P$35)+(CB37*$P$37)</f>
        <v>0</v>
      </c>
      <c r="CE32" s="195"/>
      <c r="CF32" s="619"/>
      <c r="CG32" s="616">
        <v>6.6699999999999995E-2</v>
      </c>
      <c r="CH32" s="617">
        <v>0</v>
      </c>
      <c r="CI32" s="618">
        <f>+CG32+CG33+CG34</f>
        <v>0.16669999999999999</v>
      </c>
      <c r="CJ32" s="618">
        <f>+CH32+CH33+CH34</f>
        <v>0</v>
      </c>
      <c r="CK32" s="586">
        <f>+(CI32*$P$32)+(CI35*$P$35)+(CI37*$P$37)</f>
        <v>0.16666500000000001</v>
      </c>
      <c r="CL32" s="586">
        <f>+(CJ32*$P$32)+(CJ35*$P$35)+(CJ37*$P$37)</f>
        <v>0</v>
      </c>
      <c r="CM32" s="195"/>
      <c r="CN32" s="619"/>
      <c r="CO32" s="616">
        <v>6.6699999999999995E-2</v>
      </c>
      <c r="CP32" s="617">
        <v>0</v>
      </c>
      <c r="CQ32" s="618">
        <f>+CO32+CO33+CO34</f>
        <v>0.16669999999999999</v>
      </c>
      <c r="CR32" s="618">
        <f>+CP32+CP33+CP34</f>
        <v>0</v>
      </c>
      <c r="CS32" s="586">
        <f>+(CQ32*$P$32)+(CQ35*$P$35)+(CQ37*$P$37)</f>
        <v>0.16666500000000001</v>
      </c>
      <c r="CT32" s="586">
        <f>+(CR32*$P$32)+(CR35*$P$35)+(CR37*$P$37)</f>
        <v>0</v>
      </c>
      <c r="CU32" s="195"/>
      <c r="CV32" s="619"/>
      <c r="CW32" s="616">
        <v>6.6699999999999995E-2</v>
      </c>
      <c r="CX32" s="617">
        <v>0</v>
      </c>
      <c r="CY32" s="618">
        <f>+CW32+CW33+CW34</f>
        <v>0.16669999999999999</v>
      </c>
      <c r="CZ32" s="618">
        <f>+CX32+CX33+CX34</f>
        <v>0</v>
      </c>
      <c r="DA32" s="586">
        <f>+(CY32*$P$32)+(CY35*$P$35)+(CY37*$P$37)</f>
        <v>0.16666500000000001</v>
      </c>
      <c r="DB32" s="586">
        <f>+(CZ32*$P$32)+(CZ35*$P$35)+(CZ37*$P$37)</f>
        <v>0</v>
      </c>
      <c r="DC32" s="195"/>
      <c r="DD32" s="619"/>
      <c r="DE32" s="616">
        <v>6.6699999999999995E-2</v>
      </c>
      <c r="DF32" s="192">
        <v>0</v>
      </c>
      <c r="DG32" s="479">
        <f>+DE32+DE33+DE34</f>
        <v>0.16689999999999999</v>
      </c>
      <c r="DH32" s="479">
        <f>+DF32+DF33+DF34</f>
        <v>0</v>
      </c>
      <c r="DI32" s="586">
        <f>+(DG32*$P$32)+(DG35*$P$35)+(DG37*$P$37)</f>
        <v>0.166825</v>
      </c>
      <c r="DJ32" s="586">
        <f>+(DH32*$P$32)+(DH35*$P$35)+(DH37*$P$37)</f>
        <v>0</v>
      </c>
      <c r="DK32" s="195"/>
      <c r="DL32" s="516"/>
      <c r="DM32" s="630"/>
      <c r="DN32" s="188">
        <f t="shared" si="1"/>
        <v>0</v>
      </c>
      <c r="DO32" s="187">
        <f t="shared" si="2"/>
        <v>0</v>
      </c>
      <c r="DP32" s="185" t="e">
        <f t="shared" si="3"/>
        <v>#DIV/0!</v>
      </c>
      <c r="DQ32" s="481">
        <f>+W32+AE32+AM32</f>
        <v>0</v>
      </c>
      <c r="DR32" s="481">
        <f>+X32+AF32+AN32</f>
        <v>0</v>
      </c>
      <c r="DS32" s="639" t="e">
        <f t="shared" si="4"/>
        <v>#DIV/0!</v>
      </c>
      <c r="DT32" s="482">
        <f>+(DQ32*$P$32)+(DQ35*$P$35)+(DQ37*$P$37)</f>
        <v>0</v>
      </c>
      <c r="DU32" s="482">
        <f>+(DR32*$P$32)+(DR35*$P$35)+(DR37*$P$37)</f>
        <v>0</v>
      </c>
      <c r="DV32" s="646" t="e">
        <f>+DU32/DT32</f>
        <v>#DIV/0!</v>
      </c>
      <c r="DW32" s="188">
        <f t="shared" si="5"/>
        <v>0</v>
      </c>
      <c r="DX32" s="187">
        <f t="shared" si="6"/>
        <v>0</v>
      </c>
      <c r="DY32" s="185" t="e">
        <f t="shared" si="7"/>
        <v>#DIV/0!</v>
      </c>
      <c r="DZ32" s="481">
        <f t="shared" si="8"/>
        <v>0</v>
      </c>
      <c r="EA32" s="481">
        <f t="shared" si="8"/>
        <v>0</v>
      </c>
      <c r="EB32" s="639" t="e">
        <f t="shared" si="9"/>
        <v>#DIV/0!</v>
      </c>
      <c r="EC32" s="482">
        <f>+(DZ32*$P$32)+(DZ35*$P$35)+(DZ37*$P$37)</f>
        <v>0</v>
      </c>
      <c r="ED32" s="482">
        <f>+(EA32*$P$32)+(EA35*$P$35)+(EA37*$P$37)</f>
        <v>0</v>
      </c>
      <c r="EE32" s="646" t="e">
        <f>+ED32/EC32</f>
        <v>#DIV/0!</v>
      </c>
      <c r="EF32" s="188">
        <f t="shared" si="10"/>
        <v>0.19990000000000002</v>
      </c>
      <c r="EG32" s="187">
        <f t="shared" si="11"/>
        <v>0</v>
      </c>
      <c r="EH32" s="652">
        <f t="shared" si="12"/>
        <v>0</v>
      </c>
      <c r="EI32" s="481">
        <f t="shared" si="13"/>
        <v>0.49970000000000003</v>
      </c>
      <c r="EJ32" s="632">
        <f t="shared" si="14"/>
        <v>0</v>
      </c>
      <c r="EK32" s="654">
        <f t="shared" si="15"/>
        <v>0</v>
      </c>
      <c r="EL32" s="482">
        <f>+(EI32*$P$32)+(EI35*$P$35)+(EI37*$P$37)</f>
        <v>0.49984500000000004</v>
      </c>
      <c r="EM32" s="482">
        <f>+(EJ32*$P$32)+(EJ35*$P$35)+(EJ37*$P$37)</f>
        <v>0</v>
      </c>
      <c r="EN32" s="646">
        <f>+EM32/EL32</f>
        <v>0</v>
      </c>
      <c r="EO32" s="188">
        <f t="shared" si="16"/>
        <v>0.39999999999999997</v>
      </c>
      <c r="EP32" s="187">
        <f t="shared" si="17"/>
        <v>0</v>
      </c>
      <c r="EQ32" s="656">
        <f t="shared" si="18"/>
        <v>0</v>
      </c>
      <c r="ER32" s="632">
        <f t="shared" si="19"/>
        <v>1</v>
      </c>
      <c r="ES32" s="481">
        <f t="shared" si="20"/>
        <v>0</v>
      </c>
      <c r="ET32" s="659">
        <f t="shared" si="21"/>
        <v>0</v>
      </c>
      <c r="EU32" s="482">
        <f>+(ER32*$P$32)+(ER35*$P$35)+(ER37*$P$37)</f>
        <v>1</v>
      </c>
      <c r="EV32" s="482">
        <f>+(ES32*$P$32)+(ES35*$P$35)+(ES37*$P$37)</f>
        <v>0</v>
      </c>
      <c r="EW32" s="646">
        <f>+EV32/EU32</f>
        <v>0</v>
      </c>
      <c r="EX32" s="186">
        <f t="shared" si="0"/>
        <v>0</v>
      </c>
      <c r="EY32" s="184"/>
      <c r="EZ32" s="184"/>
      <c r="FA32" s="184"/>
      <c r="FB32" s="184"/>
      <c r="FC32" s="184"/>
      <c r="FD32" s="184"/>
      <c r="FE32" s="184"/>
      <c r="FF32" s="184"/>
      <c r="FG32" s="184"/>
      <c r="FH32" s="184"/>
      <c r="FI32" s="184"/>
      <c r="FJ32" s="184"/>
      <c r="FK32" s="184"/>
      <c r="FL32" s="184"/>
      <c r="FM32" s="184"/>
      <c r="FN32" s="184"/>
      <c r="FO32" s="184"/>
      <c r="FP32" s="184"/>
      <c r="FQ32" s="184"/>
      <c r="FR32" s="184"/>
      <c r="FS32" s="184"/>
      <c r="FT32" s="184"/>
      <c r="FU32" s="184"/>
      <c r="FV32" s="184"/>
      <c r="FW32" s="184"/>
      <c r="FX32" s="184"/>
      <c r="FY32" s="184"/>
      <c r="FZ32" s="184"/>
      <c r="GA32" s="184"/>
      <c r="GB32" s="184"/>
      <c r="GC32" s="184"/>
      <c r="GD32" s="184"/>
      <c r="GE32" s="184"/>
      <c r="GF32" s="184"/>
      <c r="GG32" s="184"/>
      <c r="GH32" s="184"/>
      <c r="GI32" s="184"/>
      <c r="GJ32" s="184"/>
      <c r="GK32" s="184"/>
      <c r="GL32" s="184"/>
      <c r="GM32" s="184"/>
      <c r="GN32" s="184"/>
      <c r="GO32" s="184"/>
      <c r="GP32" s="184"/>
      <c r="GQ32" s="184"/>
      <c r="GR32" s="184"/>
      <c r="GS32" s="184"/>
      <c r="GT32" s="184"/>
      <c r="GU32" s="184"/>
      <c r="GV32" s="184"/>
      <c r="GW32" s="184"/>
      <c r="GX32" s="184"/>
      <c r="GY32" s="184"/>
      <c r="GZ32" s="184"/>
      <c r="HA32" s="184"/>
      <c r="HB32" s="184"/>
      <c r="HC32" s="184"/>
      <c r="HD32" s="184"/>
      <c r="HE32" s="184"/>
      <c r="HF32" s="184"/>
      <c r="HG32" s="184"/>
      <c r="HH32" s="184"/>
      <c r="HI32" s="184"/>
      <c r="HJ32" s="184"/>
      <c r="HK32" s="184"/>
      <c r="HL32" s="184"/>
      <c r="HM32" s="184"/>
    </row>
    <row r="33" spans="1:221" s="183" customFormat="1" x14ac:dyDescent="0.25">
      <c r="A33" s="490"/>
      <c r="B33" s="418"/>
      <c r="C33" s="418"/>
      <c r="D33" s="418"/>
      <c r="E33" s="418"/>
      <c r="F33" s="418"/>
      <c r="G33" s="418"/>
      <c r="H33" s="420"/>
      <c r="I33" s="532"/>
      <c r="J33" s="498"/>
      <c r="K33" s="394"/>
      <c r="L33" s="225" t="s">
        <v>214</v>
      </c>
      <c r="M33" s="202" t="s">
        <v>219</v>
      </c>
      <c r="N33" s="203">
        <v>1</v>
      </c>
      <c r="O33" s="410"/>
      <c r="P33" s="411"/>
      <c r="Q33" s="412"/>
      <c r="R33" s="582"/>
      <c r="S33" s="502" t="s">
        <v>223</v>
      </c>
      <c r="T33" s="503">
        <v>0.4</v>
      </c>
      <c r="U33" s="191">
        <v>0</v>
      </c>
      <c r="V33" s="192">
        <v>0</v>
      </c>
      <c r="W33" s="396"/>
      <c r="X33" s="396"/>
      <c r="Y33" s="409"/>
      <c r="Z33" s="409"/>
      <c r="AA33" s="193"/>
      <c r="AB33" s="194"/>
      <c r="AC33" s="191">
        <v>0</v>
      </c>
      <c r="AD33" s="192">
        <v>0</v>
      </c>
      <c r="AE33" s="396"/>
      <c r="AF33" s="396"/>
      <c r="AG33" s="409"/>
      <c r="AH33" s="409"/>
      <c r="AI33" s="193"/>
      <c r="AJ33" s="194"/>
      <c r="AK33" s="191">
        <v>0</v>
      </c>
      <c r="AL33" s="192">
        <v>0</v>
      </c>
      <c r="AM33" s="396"/>
      <c r="AN33" s="396"/>
      <c r="AO33" s="409"/>
      <c r="AP33" s="409"/>
      <c r="AQ33" s="193"/>
      <c r="AR33" s="194"/>
      <c r="AS33" s="191">
        <v>0</v>
      </c>
      <c r="AT33" s="192">
        <v>0</v>
      </c>
      <c r="AU33" s="396"/>
      <c r="AV33" s="396"/>
      <c r="AW33" s="409"/>
      <c r="AX33" s="409"/>
      <c r="AY33" s="193"/>
      <c r="AZ33" s="194"/>
      <c r="BA33" s="191">
        <v>0</v>
      </c>
      <c r="BB33" s="192">
        <v>0</v>
      </c>
      <c r="BC33" s="396"/>
      <c r="BD33" s="396"/>
      <c r="BE33" s="409"/>
      <c r="BF33" s="409"/>
      <c r="BG33" s="193"/>
      <c r="BH33" s="194"/>
      <c r="BI33" s="191">
        <v>0</v>
      </c>
      <c r="BJ33" s="192">
        <v>0</v>
      </c>
      <c r="BK33" s="396"/>
      <c r="BL33" s="396"/>
      <c r="BM33" s="409"/>
      <c r="BN33" s="409"/>
      <c r="BO33" s="480"/>
      <c r="BP33" s="194"/>
      <c r="BQ33" s="616">
        <v>6.6600000000000006E-2</v>
      </c>
      <c r="BR33" s="617">
        <v>0</v>
      </c>
      <c r="BS33" s="620"/>
      <c r="BT33" s="620"/>
      <c r="BU33" s="409"/>
      <c r="BV33" s="409"/>
      <c r="BW33" s="195"/>
      <c r="BX33" s="619"/>
      <c r="BY33" s="616">
        <v>6.6600000000000006E-2</v>
      </c>
      <c r="BZ33" s="617">
        <v>0</v>
      </c>
      <c r="CA33" s="620"/>
      <c r="CB33" s="620"/>
      <c r="CC33" s="409"/>
      <c r="CD33" s="409"/>
      <c r="CE33" s="195"/>
      <c r="CF33" s="619"/>
      <c r="CG33" s="616">
        <v>6.6699999999999995E-2</v>
      </c>
      <c r="CH33" s="617">
        <v>0</v>
      </c>
      <c r="CI33" s="620"/>
      <c r="CJ33" s="620"/>
      <c r="CK33" s="409"/>
      <c r="CL33" s="409"/>
      <c r="CM33" s="195"/>
      <c r="CN33" s="619"/>
      <c r="CO33" s="616">
        <v>6.6699999999999995E-2</v>
      </c>
      <c r="CP33" s="617">
        <v>0</v>
      </c>
      <c r="CQ33" s="620"/>
      <c r="CR33" s="620"/>
      <c r="CS33" s="409"/>
      <c r="CT33" s="409"/>
      <c r="CU33" s="195"/>
      <c r="CV33" s="619"/>
      <c r="CW33" s="616">
        <v>6.6699999999999995E-2</v>
      </c>
      <c r="CX33" s="617">
        <v>0</v>
      </c>
      <c r="CY33" s="620"/>
      <c r="CZ33" s="620"/>
      <c r="DA33" s="409"/>
      <c r="DB33" s="409"/>
      <c r="DC33" s="195"/>
      <c r="DD33" s="619"/>
      <c r="DE33" s="616">
        <v>6.6699999999999995E-2</v>
      </c>
      <c r="DF33" s="192">
        <v>0</v>
      </c>
      <c r="DG33" s="396"/>
      <c r="DH33" s="396"/>
      <c r="DI33" s="409"/>
      <c r="DJ33" s="409"/>
      <c r="DK33" s="195"/>
      <c r="DL33" s="516"/>
      <c r="DM33" s="630"/>
      <c r="DN33" s="188">
        <f t="shared" si="1"/>
        <v>0</v>
      </c>
      <c r="DO33" s="187">
        <f t="shared" si="2"/>
        <v>0</v>
      </c>
      <c r="DP33" s="185" t="e">
        <f t="shared" si="3"/>
        <v>#DIV/0!</v>
      </c>
      <c r="DQ33" s="631"/>
      <c r="DR33" s="631"/>
      <c r="DS33" s="638" t="e">
        <f t="shared" si="4"/>
        <v>#DIV/0!</v>
      </c>
      <c r="DT33" s="482"/>
      <c r="DU33" s="482"/>
      <c r="DV33" s="646"/>
      <c r="DW33" s="188">
        <f t="shared" si="5"/>
        <v>0</v>
      </c>
      <c r="DX33" s="187">
        <f t="shared" si="6"/>
        <v>0</v>
      </c>
      <c r="DY33" s="185" t="e">
        <f t="shared" si="7"/>
        <v>#DIV/0!</v>
      </c>
      <c r="DZ33" s="631">
        <f t="shared" si="8"/>
        <v>0</v>
      </c>
      <c r="EA33" s="631">
        <f t="shared" si="8"/>
        <v>0</v>
      </c>
      <c r="EB33" s="638" t="e">
        <f t="shared" si="9"/>
        <v>#DIV/0!</v>
      </c>
      <c r="EC33" s="482"/>
      <c r="ED33" s="482"/>
      <c r="EE33" s="646"/>
      <c r="EF33" s="188">
        <f t="shared" si="10"/>
        <v>0.19990000000000002</v>
      </c>
      <c r="EG33" s="187">
        <f t="shared" si="11"/>
        <v>0</v>
      </c>
      <c r="EH33" s="652">
        <f t="shared" si="12"/>
        <v>0</v>
      </c>
      <c r="EI33" s="631">
        <f t="shared" si="13"/>
        <v>0</v>
      </c>
      <c r="EJ33" s="413">
        <f t="shared" si="14"/>
        <v>0</v>
      </c>
      <c r="EK33" s="655" t="e">
        <f t="shared" si="15"/>
        <v>#DIV/0!</v>
      </c>
      <c r="EL33" s="482"/>
      <c r="EM33" s="482"/>
      <c r="EN33" s="646"/>
      <c r="EO33" s="188">
        <f t="shared" si="16"/>
        <v>0.39999999999999997</v>
      </c>
      <c r="EP33" s="187">
        <f t="shared" si="17"/>
        <v>0</v>
      </c>
      <c r="EQ33" s="656">
        <f t="shared" si="18"/>
        <v>0</v>
      </c>
      <c r="ER33" s="413">
        <f t="shared" si="19"/>
        <v>0</v>
      </c>
      <c r="ES33" s="631">
        <f t="shared" si="20"/>
        <v>0</v>
      </c>
      <c r="ET33" s="660" t="e">
        <f t="shared" si="21"/>
        <v>#DIV/0!</v>
      </c>
      <c r="EU33" s="482"/>
      <c r="EV33" s="482"/>
      <c r="EW33" s="646"/>
      <c r="EX33" s="186">
        <f t="shared" si="0"/>
        <v>0</v>
      </c>
      <c r="EY33" s="184"/>
      <c r="EZ33" s="184"/>
      <c r="FA33" s="184"/>
      <c r="FB33" s="184"/>
      <c r="FC33" s="184"/>
      <c r="FD33" s="184"/>
      <c r="FE33" s="184"/>
      <c r="FF33" s="184"/>
      <c r="FG33" s="184"/>
      <c r="FH33" s="184"/>
      <c r="FI33" s="184"/>
      <c r="FJ33" s="184"/>
      <c r="FK33" s="184"/>
      <c r="FL33" s="184"/>
      <c r="FM33" s="184"/>
      <c r="FN33" s="184"/>
      <c r="FO33" s="184"/>
      <c r="FP33" s="184"/>
      <c r="FQ33" s="184"/>
      <c r="FR33" s="184"/>
      <c r="FS33" s="184"/>
      <c r="FT33" s="184"/>
      <c r="FU33" s="184"/>
      <c r="FV33" s="184"/>
      <c r="FW33" s="184"/>
      <c r="FX33" s="184"/>
      <c r="FY33" s="184"/>
      <c r="FZ33" s="184"/>
      <c r="GA33" s="184"/>
      <c r="GB33" s="184"/>
      <c r="GC33" s="184"/>
      <c r="GD33" s="184"/>
      <c r="GE33" s="184"/>
      <c r="GF33" s="184"/>
      <c r="GG33" s="184"/>
      <c r="GH33" s="184"/>
      <c r="GI33" s="184"/>
      <c r="GJ33" s="184"/>
      <c r="GK33" s="184"/>
      <c r="GL33" s="184"/>
      <c r="GM33" s="184"/>
      <c r="GN33" s="184"/>
      <c r="GO33" s="184"/>
      <c r="GP33" s="184"/>
      <c r="GQ33" s="184"/>
      <c r="GR33" s="184"/>
      <c r="GS33" s="184"/>
      <c r="GT33" s="184"/>
      <c r="GU33" s="184"/>
      <c r="GV33" s="184"/>
      <c r="GW33" s="184"/>
      <c r="GX33" s="184"/>
      <c r="GY33" s="184"/>
      <c r="GZ33" s="184"/>
      <c r="HA33" s="184"/>
      <c r="HB33" s="184"/>
      <c r="HC33" s="184"/>
      <c r="HD33" s="184"/>
      <c r="HE33" s="184"/>
      <c r="HF33" s="184"/>
      <c r="HG33" s="184"/>
      <c r="HH33" s="184"/>
      <c r="HI33" s="184"/>
      <c r="HJ33" s="184"/>
      <c r="HK33" s="184"/>
      <c r="HL33" s="184"/>
      <c r="HM33" s="184"/>
    </row>
    <row r="34" spans="1:221" s="183" customFormat="1" ht="25.5" x14ac:dyDescent="0.25">
      <c r="A34" s="490"/>
      <c r="B34" s="418"/>
      <c r="C34" s="418"/>
      <c r="D34" s="418"/>
      <c r="E34" s="418"/>
      <c r="F34" s="418"/>
      <c r="G34" s="418"/>
      <c r="H34" s="420"/>
      <c r="I34" s="532"/>
      <c r="J34" s="498"/>
      <c r="K34" s="394"/>
      <c r="L34" s="225" t="s">
        <v>215</v>
      </c>
      <c r="M34" s="202" t="s">
        <v>220</v>
      </c>
      <c r="N34" s="202">
        <v>5</v>
      </c>
      <c r="O34" s="410"/>
      <c r="P34" s="411"/>
      <c r="Q34" s="412"/>
      <c r="R34" s="581"/>
      <c r="S34" s="502" t="s">
        <v>297</v>
      </c>
      <c r="T34" s="503">
        <v>0.2</v>
      </c>
      <c r="U34" s="191">
        <v>0</v>
      </c>
      <c r="V34" s="192">
        <v>0</v>
      </c>
      <c r="W34" s="396"/>
      <c r="X34" s="396"/>
      <c r="Y34" s="409"/>
      <c r="Z34" s="409"/>
      <c r="AA34" s="193"/>
      <c r="AB34" s="194"/>
      <c r="AC34" s="191">
        <v>0</v>
      </c>
      <c r="AD34" s="192">
        <v>0</v>
      </c>
      <c r="AE34" s="396"/>
      <c r="AF34" s="396"/>
      <c r="AG34" s="409"/>
      <c r="AH34" s="409"/>
      <c r="AI34" s="193"/>
      <c r="AJ34" s="194"/>
      <c r="AK34" s="191">
        <v>0</v>
      </c>
      <c r="AL34" s="192">
        <v>0</v>
      </c>
      <c r="AM34" s="396"/>
      <c r="AN34" s="396"/>
      <c r="AO34" s="409"/>
      <c r="AP34" s="409"/>
      <c r="AQ34" s="193"/>
      <c r="AR34" s="194"/>
      <c r="AS34" s="191">
        <v>0</v>
      </c>
      <c r="AT34" s="192">
        <v>0</v>
      </c>
      <c r="AU34" s="396"/>
      <c r="AV34" s="396"/>
      <c r="AW34" s="409"/>
      <c r="AX34" s="409"/>
      <c r="AY34" s="193"/>
      <c r="AZ34" s="194"/>
      <c r="BA34" s="191">
        <v>0</v>
      </c>
      <c r="BB34" s="192">
        <v>0</v>
      </c>
      <c r="BC34" s="396"/>
      <c r="BD34" s="396"/>
      <c r="BE34" s="409"/>
      <c r="BF34" s="409"/>
      <c r="BG34" s="193"/>
      <c r="BH34" s="194"/>
      <c r="BI34" s="191">
        <v>0</v>
      </c>
      <c r="BJ34" s="192">
        <v>0</v>
      </c>
      <c r="BK34" s="396"/>
      <c r="BL34" s="396"/>
      <c r="BM34" s="409"/>
      <c r="BN34" s="409"/>
      <c r="BO34" s="480"/>
      <c r="BP34" s="194"/>
      <c r="BQ34" s="616">
        <v>3.3300000000000003E-2</v>
      </c>
      <c r="BR34" s="617">
        <v>0</v>
      </c>
      <c r="BS34" s="620"/>
      <c r="BT34" s="620"/>
      <c r="BU34" s="409"/>
      <c r="BV34" s="409"/>
      <c r="BW34" s="195"/>
      <c r="BX34" s="619"/>
      <c r="BY34" s="616">
        <v>3.3300000000000003E-2</v>
      </c>
      <c r="BZ34" s="617">
        <v>0</v>
      </c>
      <c r="CA34" s="620"/>
      <c r="CB34" s="620"/>
      <c r="CC34" s="409"/>
      <c r="CD34" s="409"/>
      <c r="CE34" s="195"/>
      <c r="CF34" s="619"/>
      <c r="CG34" s="616">
        <v>3.3300000000000003E-2</v>
      </c>
      <c r="CH34" s="617">
        <v>0</v>
      </c>
      <c r="CI34" s="620"/>
      <c r="CJ34" s="620"/>
      <c r="CK34" s="409"/>
      <c r="CL34" s="409"/>
      <c r="CM34" s="195"/>
      <c r="CN34" s="619"/>
      <c r="CO34" s="616">
        <v>3.3300000000000003E-2</v>
      </c>
      <c r="CP34" s="617">
        <v>0</v>
      </c>
      <c r="CQ34" s="620"/>
      <c r="CR34" s="620"/>
      <c r="CS34" s="409"/>
      <c r="CT34" s="409"/>
      <c r="CU34" s="195"/>
      <c r="CV34" s="619"/>
      <c r="CW34" s="616">
        <v>3.3300000000000003E-2</v>
      </c>
      <c r="CX34" s="617">
        <v>0</v>
      </c>
      <c r="CY34" s="620"/>
      <c r="CZ34" s="620"/>
      <c r="DA34" s="409"/>
      <c r="DB34" s="409"/>
      <c r="DC34" s="195"/>
      <c r="DD34" s="619"/>
      <c r="DE34" s="616">
        <v>3.3500000000000002E-2</v>
      </c>
      <c r="DF34" s="192">
        <v>0</v>
      </c>
      <c r="DG34" s="396"/>
      <c r="DH34" s="396"/>
      <c r="DI34" s="409"/>
      <c r="DJ34" s="409"/>
      <c r="DK34" s="195"/>
      <c r="DL34" s="516"/>
      <c r="DM34" s="630"/>
      <c r="DN34" s="188">
        <f t="shared" si="1"/>
        <v>0</v>
      </c>
      <c r="DO34" s="187">
        <f t="shared" si="2"/>
        <v>0</v>
      </c>
      <c r="DP34" s="185" t="e">
        <f t="shared" si="3"/>
        <v>#DIV/0!</v>
      </c>
      <c r="DQ34" s="631"/>
      <c r="DR34" s="631"/>
      <c r="DS34" s="638" t="e">
        <f t="shared" si="4"/>
        <v>#DIV/0!</v>
      </c>
      <c r="DT34" s="482"/>
      <c r="DU34" s="482"/>
      <c r="DV34" s="646"/>
      <c r="DW34" s="188">
        <f t="shared" si="5"/>
        <v>0</v>
      </c>
      <c r="DX34" s="187">
        <f t="shared" si="6"/>
        <v>0</v>
      </c>
      <c r="DY34" s="185" t="e">
        <f t="shared" si="7"/>
        <v>#DIV/0!</v>
      </c>
      <c r="DZ34" s="631">
        <f t="shared" si="8"/>
        <v>0</v>
      </c>
      <c r="EA34" s="631">
        <f t="shared" si="8"/>
        <v>0</v>
      </c>
      <c r="EB34" s="638" t="e">
        <f t="shared" si="9"/>
        <v>#DIV/0!</v>
      </c>
      <c r="EC34" s="482"/>
      <c r="ED34" s="482"/>
      <c r="EE34" s="646"/>
      <c r="EF34" s="188">
        <f t="shared" si="10"/>
        <v>9.9900000000000017E-2</v>
      </c>
      <c r="EG34" s="187">
        <f t="shared" si="11"/>
        <v>0</v>
      </c>
      <c r="EH34" s="652">
        <f t="shared" si="12"/>
        <v>0</v>
      </c>
      <c r="EI34" s="631">
        <f t="shared" si="13"/>
        <v>0</v>
      </c>
      <c r="EJ34" s="633">
        <f t="shared" si="14"/>
        <v>0</v>
      </c>
      <c r="EK34" s="655" t="e">
        <f t="shared" si="15"/>
        <v>#DIV/0!</v>
      </c>
      <c r="EL34" s="482"/>
      <c r="EM34" s="482"/>
      <c r="EN34" s="646"/>
      <c r="EO34" s="188">
        <f t="shared" si="16"/>
        <v>0.2</v>
      </c>
      <c r="EP34" s="187">
        <f t="shared" si="17"/>
        <v>0</v>
      </c>
      <c r="EQ34" s="656">
        <f t="shared" si="18"/>
        <v>0</v>
      </c>
      <c r="ER34" s="633">
        <f t="shared" si="19"/>
        <v>0</v>
      </c>
      <c r="ES34" s="631">
        <f t="shared" si="20"/>
        <v>0</v>
      </c>
      <c r="ET34" s="660" t="e">
        <f t="shared" si="21"/>
        <v>#DIV/0!</v>
      </c>
      <c r="EU34" s="482"/>
      <c r="EV34" s="482"/>
      <c r="EW34" s="646"/>
      <c r="EX34" s="186">
        <f t="shared" si="0"/>
        <v>0</v>
      </c>
      <c r="EY34" s="184"/>
      <c r="EZ34" s="184"/>
      <c r="FA34" s="184"/>
      <c r="FB34" s="184"/>
      <c r="FC34" s="184"/>
      <c r="FD34" s="184"/>
      <c r="FE34" s="184"/>
      <c r="FF34" s="184"/>
      <c r="FG34" s="184"/>
      <c r="FH34" s="184"/>
      <c r="FI34" s="184"/>
      <c r="FJ34" s="184"/>
      <c r="FK34" s="184"/>
      <c r="FL34" s="184"/>
      <c r="FM34" s="184"/>
      <c r="FN34" s="184"/>
      <c r="FO34" s="184"/>
      <c r="FP34" s="184"/>
      <c r="FQ34" s="184"/>
      <c r="FR34" s="184"/>
      <c r="FS34" s="184"/>
      <c r="FT34" s="184"/>
      <c r="FU34" s="184"/>
      <c r="FV34" s="184"/>
      <c r="FW34" s="184"/>
      <c r="FX34" s="184"/>
      <c r="FY34" s="184"/>
      <c r="FZ34" s="184"/>
      <c r="GA34" s="184"/>
      <c r="GB34" s="184"/>
      <c r="GC34" s="184"/>
      <c r="GD34" s="184"/>
      <c r="GE34" s="184"/>
      <c r="GF34" s="184"/>
      <c r="GG34" s="184"/>
      <c r="GH34" s="184"/>
      <c r="GI34" s="184"/>
      <c r="GJ34" s="184"/>
      <c r="GK34" s="184"/>
      <c r="GL34" s="184"/>
      <c r="GM34" s="184"/>
      <c r="GN34" s="184"/>
      <c r="GO34" s="184"/>
      <c r="GP34" s="184"/>
      <c r="GQ34" s="184"/>
      <c r="GR34" s="184"/>
      <c r="GS34" s="184"/>
      <c r="GT34" s="184"/>
      <c r="GU34" s="184"/>
      <c r="GV34" s="184"/>
      <c r="GW34" s="184"/>
      <c r="GX34" s="184"/>
      <c r="GY34" s="184"/>
      <c r="GZ34" s="184"/>
      <c r="HA34" s="184"/>
      <c r="HB34" s="184"/>
      <c r="HC34" s="184"/>
      <c r="HD34" s="184"/>
      <c r="HE34" s="184"/>
      <c r="HF34" s="184"/>
      <c r="HG34" s="184"/>
      <c r="HH34" s="184"/>
      <c r="HI34" s="184"/>
      <c r="HJ34" s="184"/>
      <c r="HK34" s="184"/>
      <c r="HL34" s="184"/>
      <c r="HM34" s="184"/>
    </row>
    <row r="35" spans="1:221" s="183" customFormat="1" ht="28.5" x14ac:dyDescent="0.25">
      <c r="A35" s="490"/>
      <c r="B35" s="418"/>
      <c r="C35" s="418"/>
      <c r="D35" s="418"/>
      <c r="E35" s="418"/>
      <c r="F35" s="418"/>
      <c r="G35" s="418"/>
      <c r="H35" s="420"/>
      <c r="I35" s="532"/>
      <c r="J35" s="498">
        <v>8</v>
      </c>
      <c r="K35" s="394" t="s">
        <v>211</v>
      </c>
      <c r="L35" s="225" t="s">
        <v>216</v>
      </c>
      <c r="M35" s="225" t="s">
        <v>219</v>
      </c>
      <c r="N35" s="483">
        <v>1</v>
      </c>
      <c r="O35" s="410" t="s">
        <v>221</v>
      </c>
      <c r="P35" s="411">
        <v>0.35</v>
      </c>
      <c r="Q35" s="412">
        <f>+P35/$P$86</f>
        <v>3.4999999999999989E-2</v>
      </c>
      <c r="R35" s="580" t="s">
        <v>198</v>
      </c>
      <c r="S35" s="502" t="s">
        <v>224</v>
      </c>
      <c r="T35" s="503">
        <v>0.5</v>
      </c>
      <c r="U35" s="191">
        <v>0</v>
      </c>
      <c r="V35" s="192">
        <v>0</v>
      </c>
      <c r="W35" s="479">
        <f>+U35+U36</f>
        <v>0</v>
      </c>
      <c r="X35" s="479">
        <f>+V35+V36</f>
        <v>0</v>
      </c>
      <c r="Y35" s="409"/>
      <c r="Z35" s="409"/>
      <c r="AA35" s="193"/>
      <c r="AB35" s="194"/>
      <c r="AC35" s="191">
        <v>0</v>
      </c>
      <c r="AD35" s="192">
        <v>0</v>
      </c>
      <c r="AE35" s="479">
        <f>+AC35+AC36</f>
        <v>0</v>
      </c>
      <c r="AF35" s="479">
        <f>+AD35+AD36</f>
        <v>0</v>
      </c>
      <c r="AG35" s="409"/>
      <c r="AH35" s="409"/>
      <c r="AI35" s="193"/>
      <c r="AJ35" s="194"/>
      <c r="AK35" s="191">
        <v>0</v>
      </c>
      <c r="AL35" s="192">
        <v>0</v>
      </c>
      <c r="AM35" s="479">
        <f>+AK35+AK36</f>
        <v>0</v>
      </c>
      <c r="AN35" s="479">
        <f>+AL35+AL36</f>
        <v>0</v>
      </c>
      <c r="AO35" s="409"/>
      <c r="AP35" s="409"/>
      <c r="AQ35" s="193"/>
      <c r="AR35" s="194"/>
      <c r="AS35" s="191">
        <v>0</v>
      </c>
      <c r="AT35" s="192">
        <v>0</v>
      </c>
      <c r="AU35" s="479">
        <f>+AS35+AS36</f>
        <v>0</v>
      </c>
      <c r="AV35" s="479">
        <f>+AT35+AT36</f>
        <v>0</v>
      </c>
      <c r="AW35" s="409"/>
      <c r="AX35" s="409"/>
      <c r="AY35" s="193"/>
      <c r="AZ35" s="194"/>
      <c r="BA35" s="191">
        <v>0</v>
      </c>
      <c r="BB35" s="192">
        <v>0</v>
      </c>
      <c r="BC35" s="479">
        <f>+BA35+BA36</f>
        <v>0</v>
      </c>
      <c r="BD35" s="479">
        <f>+BB35+BB36</f>
        <v>0</v>
      </c>
      <c r="BE35" s="409"/>
      <c r="BF35" s="409"/>
      <c r="BG35" s="193"/>
      <c r="BH35" s="194"/>
      <c r="BI35" s="191">
        <v>0</v>
      </c>
      <c r="BJ35" s="192">
        <v>0</v>
      </c>
      <c r="BK35" s="479">
        <f>+BI35+BI36</f>
        <v>0</v>
      </c>
      <c r="BL35" s="479">
        <f>+BJ35+BJ36</f>
        <v>0</v>
      </c>
      <c r="BM35" s="409"/>
      <c r="BN35" s="409"/>
      <c r="BO35" s="480"/>
      <c r="BP35" s="194"/>
      <c r="BQ35" s="616">
        <v>8.3400000000000002E-2</v>
      </c>
      <c r="BR35" s="617">
        <v>0</v>
      </c>
      <c r="BS35" s="618">
        <f>+BQ35+BQ36</f>
        <v>0.1668</v>
      </c>
      <c r="BT35" s="618">
        <f>+BR35+BR36</f>
        <v>0</v>
      </c>
      <c r="BU35" s="409"/>
      <c r="BV35" s="409"/>
      <c r="BW35" s="195"/>
      <c r="BX35" s="619"/>
      <c r="BY35" s="616">
        <v>8.3299999999999999E-2</v>
      </c>
      <c r="BZ35" s="617">
        <v>0</v>
      </c>
      <c r="CA35" s="618">
        <f>+BY35+BY36</f>
        <v>0.1666</v>
      </c>
      <c r="CB35" s="618">
        <f>+BZ35+BZ36</f>
        <v>0</v>
      </c>
      <c r="CC35" s="409"/>
      <c r="CD35" s="409"/>
      <c r="CE35" s="195"/>
      <c r="CF35" s="619"/>
      <c r="CG35" s="616">
        <v>8.3299999999999999E-2</v>
      </c>
      <c r="CH35" s="617">
        <v>0</v>
      </c>
      <c r="CI35" s="618">
        <f>+CG35+CG36</f>
        <v>0.1666</v>
      </c>
      <c r="CJ35" s="618">
        <f>+CH35+CH36</f>
        <v>0</v>
      </c>
      <c r="CK35" s="409"/>
      <c r="CL35" s="409"/>
      <c r="CM35" s="195"/>
      <c r="CN35" s="619"/>
      <c r="CO35" s="616">
        <v>8.3299999999999999E-2</v>
      </c>
      <c r="CP35" s="617">
        <v>0</v>
      </c>
      <c r="CQ35" s="618">
        <f>+CO35+CO36</f>
        <v>0.1666</v>
      </c>
      <c r="CR35" s="618">
        <f>+CP35+CP36</f>
        <v>0</v>
      </c>
      <c r="CS35" s="409"/>
      <c r="CT35" s="409"/>
      <c r="CU35" s="195"/>
      <c r="CV35" s="619"/>
      <c r="CW35" s="616">
        <v>8.3299999999999999E-2</v>
      </c>
      <c r="CX35" s="617">
        <v>0</v>
      </c>
      <c r="CY35" s="618">
        <f>+CW35+CW36</f>
        <v>0.1666</v>
      </c>
      <c r="CZ35" s="618">
        <f>+CX35+CX36</f>
        <v>0</v>
      </c>
      <c r="DA35" s="409"/>
      <c r="DB35" s="409"/>
      <c r="DC35" s="195"/>
      <c r="DD35" s="619"/>
      <c r="DE35" s="616">
        <v>8.3400000000000002E-2</v>
      </c>
      <c r="DF35" s="192">
        <v>0</v>
      </c>
      <c r="DG35" s="479">
        <f>+DE35+DE36</f>
        <v>0.1668</v>
      </c>
      <c r="DH35" s="479">
        <f>+DF35+DF36</f>
        <v>0</v>
      </c>
      <c r="DI35" s="409"/>
      <c r="DJ35" s="409"/>
      <c r="DK35" s="195"/>
      <c r="DL35" s="516"/>
      <c r="DM35" s="630"/>
      <c r="DN35" s="188">
        <f t="shared" si="1"/>
        <v>0</v>
      </c>
      <c r="DO35" s="187">
        <f t="shared" si="2"/>
        <v>0</v>
      </c>
      <c r="DP35" s="185" t="e">
        <f t="shared" si="3"/>
        <v>#DIV/0!</v>
      </c>
      <c r="DQ35" s="481">
        <f>+W35+AE35+AM35</f>
        <v>0</v>
      </c>
      <c r="DR35" s="481">
        <f>+X35+AF35+AN35</f>
        <v>0</v>
      </c>
      <c r="DS35" s="637" t="e">
        <f t="shared" si="4"/>
        <v>#DIV/0!</v>
      </c>
      <c r="DT35" s="482"/>
      <c r="DU35" s="482"/>
      <c r="DV35" s="646"/>
      <c r="DW35" s="188">
        <f t="shared" si="5"/>
        <v>0</v>
      </c>
      <c r="DX35" s="187">
        <f t="shared" si="6"/>
        <v>0</v>
      </c>
      <c r="DY35" s="185" t="e">
        <f t="shared" si="7"/>
        <v>#DIV/0!</v>
      </c>
      <c r="DZ35" s="481">
        <f t="shared" si="8"/>
        <v>0</v>
      </c>
      <c r="EA35" s="481">
        <f t="shared" si="8"/>
        <v>0</v>
      </c>
      <c r="EB35" s="637" t="e">
        <f t="shared" si="9"/>
        <v>#DIV/0!</v>
      </c>
      <c r="EC35" s="482"/>
      <c r="ED35" s="482"/>
      <c r="EE35" s="646"/>
      <c r="EF35" s="188">
        <f t="shared" si="10"/>
        <v>0.25</v>
      </c>
      <c r="EG35" s="187">
        <f t="shared" si="11"/>
        <v>0</v>
      </c>
      <c r="EH35" s="652">
        <f t="shared" si="12"/>
        <v>0</v>
      </c>
      <c r="EI35" s="481">
        <f t="shared" si="13"/>
        <v>0.5</v>
      </c>
      <c r="EJ35" s="632">
        <f t="shared" si="14"/>
        <v>0</v>
      </c>
      <c r="EK35" s="654">
        <f t="shared" si="15"/>
        <v>0</v>
      </c>
      <c r="EL35" s="482"/>
      <c r="EM35" s="482"/>
      <c r="EN35" s="646"/>
      <c r="EO35" s="188">
        <f t="shared" si="16"/>
        <v>0.5</v>
      </c>
      <c r="EP35" s="187">
        <f t="shared" si="17"/>
        <v>0</v>
      </c>
      <c r="EQ35" s="656">
        <f t="shared" si="18"/>
        <v>0</v>
      </c>
      <c r="ER35" s="632">
        <f t="shared" si="19"/>
        <v>1</v>
      </c>
      <c r="ES35" s="481">
        <f t="shared" si="20"/>
        <v>0</v>
      </c>
      <c r="ET35" s="659">
        <f t="shared" si="21"/>
        <v>0</v>
      </c>
      <c r="EU35" s="482"/>
      <c r="EV35" s="482"/>
      <c r="EW35" s="646"/>
      <c r="EX35" s="186">
        <f t="shared" si="0"/>
        <v>0</v>
      </c>
      <c r="EY35" s="184"/>
      <c r="EZ35" s="184"/>
      <c r="FA35" s="184"/>
      <c r="FB35" s="184"/>
      <c r="FC35" s="184"/>
      <c r="FD35" s="184"/>
      <c r="FE35" s="184"/>
      <c r="FF35" s="184"/>
      <c r="FG35" s="184"/>
      <c r="FH35" s="184"/>
      <c r="FI35" s="184"/>
      <c r="FJ35" s="184"/>
      <c r="FK35" s="184"/>
      <c r="FL35" s="184"/>
      <c r="FM35" s="184"/>
      <c r="FN35" s="184"/>
      <c r="FO35" s="184"/>
      <c r="FP35" s="184"/>
      <c r="FQ35" s="184"/>
      <c r="FR35" s="184"/>
      <c r="FS35" s="184"/>
      <c r="FT35" s="184"/>
      <c r="FU35" s="184"/>
      <c r="FV35" s="184"/>
      <c r="FW35" s="184"/>
      <c r="FX35" s="184"/>
      <c r="FY35" s="184"/>
      <c r="FZ35" s="184"/>
      <c r="GA35" s="184"/>
      <c r="GB35" s="184"/>
      <c r="GC35" s="184"/>
      <c r="GD35" s="184"/>
      <c r="GE35" s="184"/>
      <c r="GF35" s="184"/>
      <c r="GG35" s="184"/>
      <c r="GH35" s="184"/>
      <c r="GI35" s="184"/>
      <c r="GJ35" s="184"/>
      <c r="GK35" s="184"/>
      <c r="GL35" s="184"/>
      <c r="GM35" s="184"/>
      <c r="GN35" s="184"/>
      <c r="GO35" s="184"/>
      <c r="GP35" s="184"/>
      <c r="GQ35" s="184"/>
      <c r="GR35" s="184"/>
      <c r="GS35" s="184"/>
      <c r="GT35" s="184"/>
      <c r="GU35" s="184"/>
      <c r="GV35" s="184"/>
      <c r="GW35" s="184"/>
      <c r="GX35" s="184"/>
      <c r="GY35" s="184"/>
      <c r="GZ35" s="184"/>
      <c r="HA35" s="184"/>
      <c r="HB35" s="184"/>
      <c r="HC35" s="184"/>
      <c r="HD35" s="184"/>
      <c r="HE35" s="184"/>
      <c r="HF35" s="184"/>
      <c r="HG35" s="184"/>
      <c r="HH35" s="184"/>
      <c r="HI35" s="184"/>
      <c r="HJ35" s="184"/>
      <c r="HK35" s="184"/>
      <c r="HL35" s="184"/>
      <c r="HM35" s="184"/>
    </row>
    <row r="36" spans="1:221" s="183" customFormat="1" ht="25.5" x14ac:dyDescent="0.25">
      <c r="A36" s="490"/>
      <c r="B36" s="418"/>
      <c r="C36" s="418"/>
      <c r="D36" s="418"/>
      <c r="E36" s="418"/>
      <c r="F36" s="418"/>
      <c r="G36" s="418"/>
      <c r="H36" s="420"/>
      <c r="I36" s="532"/>
      <c r="J36" s="498"/>
      <c r="K36" s="394"/>
      <c r="L36" s="225" t="s">
        <v>218</v>
      </c>
      <c r="M36" s="202" t="s">
        <v>220</v>
      </c>
      <c r="N36" s="202">
        <v>140</v>
      </c>
      <c r="O36" s="410"/>
      <c r="P36" s="411"/>
      <c r="Q36" s="412"/>
      <c r="R36" s="581"/>
      <c r="S36" s="502" t="s">
        <v>225</v>
      </c>
      <c r="T36" s="503">
        <v>0.5</v>
      </c>
      <c r="U36" s="191">
        <v>0</v>
      </c>
      <c r="V36" s="192">
        <v>0</v>
      </c>
      <c r="W36" s="396"/>
      <c r="X36" s="396"/>
      <c r="Y36" s="409"/>
      <c r="Z36" s="409"/>
      <c r="AA36" s="193"/>
      <c r="AB36" s="194"/>
      <c r="AC36" s="191">
        <v>0</v>
      </c>
      <c r="AD36" s="192">
        <v>0</v>
      </c>
      <c r="AE36" s="396"/>
      <c r="AF36" s="396"/>
      <c r="AG36" s="409"/>
      <c r="AH36" s="409"/>
      <c r="AI36" s="193"/>
      <c r="AJ36" s="194"/>
      <c r="AK36" s="191">
        <v>0</v>
      </c>
      <c r="AL36" s="192">
        <v>0</v>
      </c>
      <c r="AM36" s="396"/>
      <c r="AN36" s="396"/>
      <c r="AO36" s="409"/>
      <c r="AP36" s="409"/>
      <c r="AQ36" s="193"/>
      <c r="AR36" s="194"/>
      <c r="AS36" s="191">
        <v>0</v>
      </c>
      <c r="AT36" s="192">
        <v>0</v>
      </c>
      <c r="AU36" s="396"/>
      <c r="AV36" s="396"/>
      <c r="AW36" s="409"/>
      <c r="AX36" s="409"/>
      <c r="AY36" s="193"/>
      <c r="AZ36" s="194"/>
      <c r="BA36" s="191">
        <v>0</v>
      </c>
      <c r="BB36" s="192">
        <v>0</v>
      </c>
      <c r="BC36" s="396"/>
      <c r="BD36" s="396"/>
      <c r="BE36" s="409"/>
      <c r="BF36" s="409"/>
      <c r="BG36" s="193"/>
      <c r="BH36" s="194"/>
      <c r="BI36" s="191">
        <v>0</v>
      </c>
      <c r="BJ36" s="192">
        <v>0</v>
      </c>
      <c r="BK36" s="396"/>
      <c r="BL36" s="396"/>
      <c r="BM36" s="409"/>
      <c r="BN36" s="409"/>
      <c r="BO36" s="480"/>
      <c r="BP36" s="194"/>
      <c r="BQ36" s="616">
        <v>8.3400000000000002E-2</v>
      </c>
      <c r="BR36" s="617">
        <v>0</v>
      </c>
      <c r="BS36" s="620"/>
      <c r="BT36" s="620"/>
      <c r="BU36" s="409"/>
      <c r="BV36" s="409"/>
      <c r="BW36" s="195"/>
      <c r="BX36" s="619"/>
      <c r="BY36" s="616">
        <v>8.3299999999999999E-2</v>
      </c>
      <c r="BZ36" s="617">
        <v>0</v>
      </c>
      <c r="CA36" s="620"/>
      <c r="CB36" s="620"/>
      <c r="CC36" s="409"/>
      <c r="CD36" s="409"/>
      <c r="CE36" s="195"/>
      <c r="CF36" s="619"/>
      <c r="CG36" s="616">
        <v>8.3299999999999999E-2</v>
      </c>
      <c r="CH36" s="617">
        <v>0</v>
      </c>
      <c r="CI36" s="620"/>
      <c r="CJ36" s="620"/>
      <c r="CK36" s="409"/>
      <c r="CL36" s="409"/>
      <c r="CM36" s="195"/>
      <c r="CN36" s="619"/>
      <c r="CO36" s="616">
        <v>8.3299999999999999E-2</v>
      </c>
      <c r="CP36" s="617">
        <v>0</v>
      </c>
      <c r="CQ36" s="620"/>
      <c r="CR36" s="620"/>
      <c r="CS36" s="409"/>
      <c r="CT36" s="409"/>
      <c r="CU36" s="195"/>
      <c r="CV36" s="619"/>
      <c r="CW36" s="616">
        <v>8.3299999999999999E-2</v>
      </c>
      <c r="CX36" s="617">
        <v>0</v>
      </c>
      <c r="CY36" s="620"/>
      <c r="CZ36" s="620"/>
      <c r="DA36" s="409"/>
      <c r="DB36" s="409"/>
      <c r="DC36" s="195"/>
      <c r="DD36" s="619"/>
      <c r="DE36" s="616">
        <v>8.3400000000000002E-2</v>
      </c>
      <c r="DF36" s="192">
        <v>0</v>
      </c>
      <c r="DG36" s="396"/>
      <c r="DH36" s="396"/>
      <c r="DI36" s="409"/>
      <c r="DJ36" s="409"/>
      <c r="DK36" s="195"/>
      <c r="DL36" s="516"/>
      <c r="DM36" s="630"/>
      <c r="DN36" s="188">
        <f t="shared" si="1"/>
        <v>0</v>
      </c>
      <c r="DO36" s="187">
        <f t="shared" si="2"/>
        <v>0</v>
      </c>
      <c r="DP36" s="185" t="e">
        <f t="shared" si="3"/>
        <v>#DIV/0!</v>
      </c>
      <c r="DQ36" s="631"/>
      <c r="DR36" s="631"/>
      <c r="DS36" s="639" t="e">
        <f t="shared" si="4"/>
        <v>#DIV/0!</v>
      </c>
      <c r="DT36" s="482"/>
      <c r="DU36" s="482"/>
      <c r="DV36" s="646"/>
      <c r="DW36" s="188">
        <f t="shared" si="5"/>
        <v>0</v>
      </c>
      <c r="DX36" s="187">
        <f t="shared" si="6"/>
        <v>0</v>
      </c>
      <c r="DY36" s="185" t="e">
        <f t="shared" si="7"/>
        <v>#DIV/0!</v>
      </c>
      <c r="DZ36" s="631">
        <f t="shared" si="8"/>
        <v>0</v>
      </c>
      <c r="EA36" s="631">
        <f t="shared" si="8"/>
        <v>0</v>
      </c>
      <c r="EB36" s="639" t="e">
        <f t="shared" si="9"/>
        <v>#DIV/0!</v>
      </c>
      <c r="EC36" s="482"/>
      <c r="ED36" s="482"/>
      <c r="EE36" s="646"/>
      <c r="EF36" s="188">
        <f t="shared" si="10"/>
        <v>0.25</v>
      </c>
      <c r="EG36" s="187">
        <f t="shared" si="11"/>
        <v>0</v>
      </c>
      <c r="EH36" s="652">
        <f t="shared" si="12"/>
        <v>0</v>
      </c>
      <c r="EI36" s="631">
        <f t="shared" si="13"/>
        <v>0</v>
      </c>
      <c r="EJ36" s="633">
        <f t="shared" si="14"/>
        <v>0</v>
      </c>
      <c r="EK36" s="654" t="e">
        <f t="shared" si="15"/>
        <v>#DIV/0!</v>
      </c>
      <c r="EL36" s="482"/>
      <c r="EM36" s="482"/>
      <c r="EN36" s="646"/>
      <c r="EO36" s="188">
        <f t="shared" si="16"/>
        <v>0.5</v>
      </c>
      <c r="EP36" s="187">
        <f t="shared" si="17"/>
        <v>0</v>
      </c>
      <c r="EQ36" s="656">
        <f t="shared" si="18"/>
        <v>0</v>
      </c>
      <c r="ER36" s="633">
        <f t="shared" si="19"/>
        <v>0</v>
      </c>
      <c r="ES36" s="631">
        <f t="shared" si="20"/>
        <v>0</v>
      </c>
      <c r="ET36" s="659" t="e">
        <f t="shared" si="21"/>
        <v>#DIV/0!</v>
      </c>
      <c r="EU36" s="482"/>
      <c r="EV36" s="482"/>
      <c r="EW36" s="646"/>
      <c r="EX36" s="186">
        <f t="shared" si="0"/>
        <v>0</v>
      </c>
      <c r="EY36" s="184"/>
      <c r="EZ36" s="184"/>
      <c r="FA36" s="184"/>
      <c r="FB36" s="184"/>
      <c r="FC36" s="184"/>
      <c r="FD36" s="184"/>
      <c r="FE36" s="184"/>
      <c r="FF36" s="184"/>
      <c r="FG36" s="184"/>
      <c r="FH36" s="184"/>
      <c r="FI36" s="184"/>
      <c r="FJ36" s="184"/>
      <c r="FK36" s="184"/>
      <c r="FL36" s="184"/>
      <c r="FM36" s="184"/>
      <c r="FN36" s="184"/>
      <c r="FO36" s="184"/>
      <c r="FP36" s="184"/>
      <c r="FQ36" s="184"/>
      <c r="FR36" s="184"/>
      <c r="FS36" s="184"/>
      <c r="FT36" s="184"/>
      <c r="FU36" s="184"/>
      <c r="FV36" s="184"/>
      <c r="FW36" s="184"/>
      <c r="FX36" s="184"/>
      <c r="FY36" s="184"/>
      <c r="FZ36" s="184"/>
      <c r="GA36" s="184"/>
      <c r="GB36" s="184"/>
      <c r="GC36" s="184"/>
      <c r="GD36" s="184"/>
      <c r="GE36" s="184"/>
      <c r="GF36" s="184"/>
      <c r="GG36" s="184"/>
      <c r="GH36" s="184"/>
      <c r="GI36" s="184"/>
      <c r="GJ36" s="184"/>
      <c r="GK36" s="184"/>
      <c r="GL36" s="184"/>
      <c r="GM36" s="184"/>
      <c r="GN36" s="184"/>
      <c r="GO36" s="184"/>
      <c r="GP36" s="184"/>
      <c r="GQ36" s="184"/>
      <c r="GR36" s="184"/>
      <c r="GS36" s="184"/>
      <c r="GT36" s="184"/>
      <c r="GU36" s="184"/>
      <c r="GV36" s="184"/>
      <c r="GW36" s="184"/>
      <c r="GX36" s="184"/>
      <c r="GY36" s="184"/>
      <c r="GZ36" s="184"/>
      <c r="HA36" s="184"/>
      <c r="HB36" s="184"/>
      <c r="HC36" s="184"/>
      <c r="HD36" s="184"/>
      <c r="HE36" s="184"/>
      <c r="HF36" s="184"/>
      <c r="HG36" s="184"/>
      <c r="HH36" s="184"/>
      <c r="HI36" s="184"/>
      <c r="HJ36" s="184"/>
      <c r="HK36" s="184"/>
      <c r="HL36" s="184"/>
      <c r="HM36" s="184"/>
    </row>
    <row r="37" spans="1:221" s="183" customFormat="1" ht="42.75" x14ac:dyDescent="0.25">
      <c r="A37" s="490"/>
      <c r="B37" s="418"/>
      <c r="C37" s="418"/>
      <c r="D37" s="418"/>
      <c r="E37" s="418"/>
      <c r="F37" s="418"/>
      <c r="G37" s="418"/>
      <c r="H37" s="420"/>
      <c r="I37" s="532"/>
      <c r="J37" s="518">
        <v>9</v>
      </c>
      <c r="K37" s="225" t="s">
        <v>212</v>
      </c>
      <c r="L37" s="226" t="s">
        <v>217</v>
      </c>
      <c r="M37" s="225" t="s">
        <v>219</v>
      </c>
      <c r="N37" s="483">
        <v>1</v>
      </c>
      <c r="O37" s="227" t="s">
        <v>221</v>
      </c>
      <c r="P37" s="238">
        <v>0.2</v>
      </c>
      <c r="Q37" s="223">
        <f>+P37/$P$86</f>
        <v>1.9999999999999997E-2</v>
      </c>
      <c r="R37" s="227" t="s">
        <v>198</v>
      </c>
      <c r="S37" s="502" t="s">
        <v>212</v>
      </c>
      <c r="T37" s="503">
        <v>1</v>
      </c>
      <c r="U37" s="191">
        <v>0</v>
      </c>
      <c r="V37" s="192">
        <v>0</v>
      </c>
      <c r="W37" s="192">
        <f>+U37</f>
        <v>0</v>
      </c>
      <c r="X37" s="192">
        <f>+V37</f>
        <v>0</v>
      </c>
      <c r="Y37" s="587"/>
      <c r="Z37" s="587"/>
      <c r="AA37" s="193"/>
      <c r="AB37" s="194"/>
      <c r="AC37" s="191">
        <v>0</v>
      </c>
      <c r="AD37" s="192">
        <v>0</v>
      </c>
      <c r="AE37" s="192">
        <f>+AC37</f>
        <v>0</v>
      </c>
      <c r="AF37" s="192">
        <f>+AD37</f>
        <v>0</v>
      </c>
      <c r="AG37" s="587"/>
      <c r="AH37" s="587"/>
      <c r="AI37" s="193"/>
      <c r="AJ37" s="194"/>
      <c r="AK37" s="191">
        <v>0</v>
      </c>
      <c r="AL37" s="192">
        <v>0</v>
      </c>
      <c r="AM37" s="192">
        <f>+AK37</f>
        <v>0</v>
      </c>
      <c r="AN37" s="192">
        <f>+AL37</f>
        <v>0</v>
      </c>
      <c r="AO37" s="587"/>
      <c r="AP37" s="587"/>
      <c r="AQ37" s="193"/>
      <c r="AR37" s="194"/>
      <c r="AS37" s="191">
        <v>0</v>
      </c>
      <c r="AT37" s="192">
        <v>0</v>
      </c>
      <c r="AU37" s="192">
        <f>+AS37</f>
        <v>0</v>
      </c>
      <c r="AV37" s="192">
        <f>+AT37</f>
        <v>0</v>
      </c>
      <c r="AW37" s="587"/>
      <c r="AX37" s="587"/>
      <c r="AY37" s="193"/>
      <c r="AZ37" s="194"/>
      <c r="BA37" s="191">
        <v>0</v>
      </c>
      <c r="BB37" s="192">
        <v>0</v>
      </c>
      <c r="BC37" s="192">
        <f>+BA37</f>
        <v>0</v>
      </c>
      <c r="BD37" s="192">
        <f>+BB37</f>
        <v>0</v>
      </c>
      <c r="BE37" s="587"/>
      <c r="BF37" s="587"/>
      <c r="BG37" s="193"/>
      <c r="BH37" s="194"/>
      <c r="BI37" s="191">
        <v>0</v>
      </c>
      <c r="BJ37" s="192">
        <v>0</v>
      </c>
      <c r="BK37" s="192">
        <f>+BI37</f>
        <v>0</v>
      </c>
      <c r="BL37" s="192">
        <f>+BJ37</f>
        <v>0</v>
      </c>
      <c r="BM37" s="587"/>
      <c r="BN37" s="587"/>
      <c r="BO37" s="480"/>
      <c r="BP37" s="194"/>
      <c r="BQ37" s="616">
        <v>0.1666</v>
      </c>
      <c r="BR37" s="617">
        <v>0</v>
      </c>
      <c r="BS37" s="617">
        <f>+BQ37</f>
        <v>0.1666</v>
      </c>
      <c r="BT37" s="617">
        <f>+BR37</f>
        <v>0</v>
      </c>
      <c r="BU37" s="587"/>
      <c r="BV37" s="587"/>
      <c r="BW37" s="195"/>
      <c r="BX37" s="619"/>
      <c r="BY37" s="616">
        <v>0.1666</v>
      </c>
      <c r="BZ37" s="617">
        <v>0</v>
      </c>
      <c r="CA37" s="617">
        <f>+BY37</f>
        <v>0.1666</v>
      </c>
      <c r="CB37" s="617">
        <f>+BZ37</f>
        <v>0</v>
      </c>
      <c r="CC37" s="587"/>
      <c r="CD37" s="587"/>
      <c r="CE37" s="195"/>
      <c r="CF37" s="619"/>
      <c r="CG37" s="616">
        <v>0.16669999999999999</v>
      </c>
      <c r="CH37" s="617">
        <v>0</v>
      </c>
      <c r="CI37" s="617">
        <f>+CG37</f>
        <v>0.16669999999999999</v>
      </c>
      <c r="CJ37" s="617">
        <f>+CH37</f>
        <v>0</v>
      </c>
      <c r="CK37" s="587"/>
      <c r="CL37" s="587"/>
      <c r="CM37" s="195"/>
      <c r="CN37" s="619"/>
      <c r="CO37" s="616">
        <v>0.16669999999999999</v>
      </c>
      <c r="CP37" s="617">
        <v>0</v>
      </c>
      <c r="CQ37" s="617">
        <f>+CO37</f>
        <v>0.16669999999999999</v>
      </c>
      <c r="CR37" s="617">
        <f>+CP37</f>
        <v>0</v>
      </c>
      <c r="CS37" s="587"/>
      <c r="CT37" s="587"/>
      <c r="CU37" s="195"/>
      <c r="CV37" s="619"/>
      <c r="CW37" s="616">
        <v>0.16669999999999999</v>
      </c>
      <c r="CX37" s="617">
        <v>0</v>
      </c>
      <c r="CY37" s="617">
        <f>+CW37</f>
        <v>0.16669999999999999</v>
      </c>
      <c r="CZ37" s="617">
        <f>+CX37</f>
        <v>0</v>
      </c>
      <c r="DA37" s="587"/>
      <c r="DB37" s="587"/>
      <c r="DC37" s="195"/>
      <c r="DD37" s="619"/>
      <c r="DE37" s="616">
        <v>0.16669999999999999</v>
      </c>
      <c r="DF37" s="192">
        <v>0</v>
      </c>
      <c r="DG37" s="192">
        <f>+DE37</f>
        <v>0.16669999999999999</v>
      </c>
      <c r="DH37" s="192">
        <f>+DF37</f>
        <v>0</v>
      </c>
      <c r="DI37" s="587"/>
      <c r="DJ37" s="587"/>
      <c r="DK37" s="195"/>
      <c r="DL37" s="516"/>
      <c r="DM37" s="630"/>
      <c r="DN37" s="188">
        <f t="shared" si="1"/>
        <v>0</v>
      </c>
      <c r="DO37" s="187">
        <f t="shared" si="2"/>
        <v>0</v>
      </c>
      <c r="DP37" s="185" t="e">
        <f t="shared" si="3"/>
        <v>#DIV/0!</v>
      </c>
      <c r="DQ37" s="187">
        <f>+W37+AE37+AM37</f>
        <v>0</v>
      </c>
      <c r="DR37" s="187">
        <f>+X37+AF37+AN37</f>
        <v>0</v>
      </c>
      <c r="DS37" s="185" t="e">
        <f t="shared" si="4"/>
        <v>#DIV/0!</v>
      </c>
      <c r="DT37" s="482"/>
      <c r="DU37" s="482"/>
      <c r="DV37" s="646"/>
      <c r="DW37" s="188">
        <f t="shared" si="5"/>
        <v>0</v>
      </c>
      <c r="DX37" s="187">
        <f t="shared" si="6"/>
        <v>0</v>
      </c>
      <c r="DY37" s="185" t="e">
        <f t="shared" si="7"/>
        <v>#DIV/0!</v>
      </c>
      <c r="DZ37" s="187">
        <f t="shared" si="8"/>
        <v>0</v>
      </c>
      <c r="EA37" s="187">
        <f t="shared" si="8"/>
        <v>0</v>
      </c>
      <c r="EB37" s="185" t="e">
        <f t="shared" si="9"/>
        <v>#DIV/0!</v>
      </c>
      <c r="EC37" s="482"/>
      <c r="ED37" s="482"/>
      <c r="EE37" s="646"/>
      <c r="EF37" s="188">
        <f t="shared" si="10"/>
        <v>0.49990000000000001</v>
      </c>
      <c r="EG37" s="187">
        <f t="shared" si="11"/>
        <v>0</v>
      </c>
      <c r="EH37" s="652">
        <f t="shared" si="12"/>
        <v>0</v>
      </c>
      <c r="EI37" s="187">
        <f t="shared" si="13"/>
        <v>0.49990000000000001</v>
      </c>
      <c r="EJ37" s="187">
        <f t="shared" si="14"/>
        <v>0</v>
      </c>
      <c r="EK37" s="652">
        <f t="shared" si="15"/>
        <v>0</v>
      </c>
      <c r="EL37" s="482"/>
      <c r="EM37" s="482"/>
      <c r="EN37" s="646"/>
      <c r="EO37" s="188">
        <f t="shared" si="16"/>
        <v>0.99999999999999989</v>
      </c>
      <c r="EP37" s="187">
        <f t="shared" si="17"/>
        <v>0</v>
      </c>
      <c r="EQ37" s="656">
        <f t="shared" si="18"/>
        <v>0</v>
      </c>
      <c r="ER37" s="187">
        <f t="shared" si="19"/>
        <v>0.99999999999999989</v>
      </c>
      <c r="ES37" s="187">
        <f t="shared" si="20"/>
        <v>0</v>
      </c>
      <c r="ET37" s="658">
        <f t="shared" si="21"/>
        <v>0</v>
      </c>
      <c r="EU37" s="482"/>
      <c r="EV37" s="482"/>
      <c r="EW37" s="646"/>
      <c r="EX37" s="186">
        <f t="shared" si="0"/>
        <v>0</v>
      </c>
      <c r="EY37" s="184"/>
      <c r="EZ37" s="184"/>
      <c r="FA37" s="184"/>
      <c r="FB37" s="184"/>
      <c r="FC37" s="184"/>
      <c r="FD37" s="184"/>
      <c r="FE37" s="184"/>
      <c r="FF37" s="184"/>
      <c r="FG37" s="184"/>
      <c r="FH37" s="184"/>
      <c r="FI37" s="184"/>
      <c r="FJ37" s="184"/>
      <c r="FK37" s="184"/>
      <c r="FL37" s="184"/>
      <c r="FM37" s="184"/>
      <c r="FN37" s="184"/>
      <c r="FO37" s="184"/>
      <c r="FP37" s="184"/>
      <c r="FQ37" s="184"/>
      <c r="FR37" s="184"/>
      <c r="FS37" s="184"/>
      <c r="FT37" s="184"/>
      <c r="FU37" s="184"/>
      <c r="FV37" s="184"/>
      <c r="FW37" s="184"/>
      <c r="FX37" s="184"/>
      <c r="FY37" s="184"/>
      <c r="FZ37" s="184"/>
      <c r="GA37" s="184"/>
      <c r="GB37" s="184"/>
      <c r="GC37" s="184"/>
      <c r="GD37" s="184"/>
      <c r="GE37" s="184"/>
      <c r="GF37" s="184"/>
      <c r="GG37" s="184"/>
      <c r="GH37" s="184"/>
      <c r="GI37" s="184"/>
      <c r="GJ37" s="184"/>
      <c r="GK37" s="184"/>
      <c r="GL37" s="184"/>
      <c r="GM37" s="184"/>
      <c r="GN37" s="184"/>
      <c r="GO37" s="184"/>
      <c r="GP37" s="184"/>
      <c r="GQ37" s="184"/>
      <c r="GR37" s="184"/>
      <c r="GS37" s="184"/>
      <c r="GT37" s="184"/>
      <c r="GU37" s="184"/>
      <c r="GV37" s="184"/>
      <c r="GW37" s="184"/>
      <c r="GX37" s="184"/>
      <c r="GY37" s="184"/>
      <c r="GZ37" s="184"/>
      <c r="HA37" s="184"/>
      <c r="HB37" s="184"/>
      <c r="HC37" s="184"/>
      <c r="HD37" s="184"/>
      <c r="HE37" s="184"/>
      <c r="HF37" s="184"/>
      <c r="HG37" s="184"/>
      <c r="HH37" s="184"/>
      <c r="HI37" s="184"/>
      <c r="HJ37" s="184"/>
      <c r="HK37" s="184"/>
      <c r="HL37" s="184"/>
      <c r="HM37" s="184"/>
    </row>
    <row r="38" spans="1:221" s="557" customFormat="1" x14ac:dyDescent="0.25">
      <c r="A38" s="535" t="s">
        <v>294</v>
      </c>
      <c r="B38" s="536"/>
      <c r="C38" s="536" t="s">
        <v>174</v>
      </c>
      <c r="D38" s="536">
        <v>3</v>
      </c>
      <c r="E38" s="536" t="s">
        <v>169</v>
      </c>
      <c r="F38" s="536" t="s">
        <v>201</v>
      </c>
      <c r="G38" s="536" t="s">
        <v>186</v>
      </c>
      <c r="H38" s="538">
        <v>0.12</v>
      </c>
      <c r="I38" s="539">
        <v>0.1</v>
      </c>
      <c r="J38" s="559">
        <v>10</v>
      </c>
      <c r="K38" s="560" t="s">
        <v>298</v>
      </c>
      <c r="L38" s="541" t="s">
        <v>299</v>
      </c>
      <c r="M38" s="541" t="s">
        <v>231</v>
      </c>
      <c r="N38" s="541">
        <v>5</v>
      </c>
      <c r="O38" s="544" t="s">
        <v>300</v>
      </c>
      <c r="P38" s="661">
        <v>1</v>
      </c>
      <c r="Q38" s="661">
        <f>+P38/$P$86</f>
        <v>9.9999999999999978E-2</v>
      </c>
      <c r="R38" s="544" t="s">
        <v>198</v>
      </c>
      <c r="S38" s="547" t="s">
        <v>301</v>
      </c>
      <c r="T38" s="548">
        <v>0.2</v>
      </c>
      <c r="U38" s="549">
        <v>0</v>
      </c>
      <c r="V38" s="550">
        <v>0</v>
      </c>
      <c r="W38" s="567">
        <f>+U38+U39+U40+U41+U42</f>
        <v>0</v>
      </c>
      <c r="X38" s="567">
        <f>+V38+V39+V40+V41+V42</f>
        <v>0</v>
      </c>
      <c r="Y38" s="588">
        <f>+(W38*$P$38)</f>
        <v>0</v>
      </c>
      <c r="Z38" s="588">
        <f>+(X38*$P$38)</f>
        <v>0</v>
      </c>
      <c r="AA38" s="551"/>
      <c r="AB38" s="552"/>
      <c r="AC38" s="549">
        <v>0</v>
      </c>
      <c r="AD38" s="550">
        <v>0</v>
      </c>
      <c r="AE38" s="567">
        <f>+AC38+AC39+AC40+AC41+AC42</f>
        <v>0</v>
      </c>
      <c r="AF38" s="567">
        <f>+AD38+AD39+AD40+AD41+AD42</f>
        <v>0</v>
      </c>
      <c r="AG38" s="588">
        <f>+(AE38*$P$38)</f>
        <v>0</v>
      </c>
      <c r="AH38" s="588">
        <f>+(AF38*$P$38)</f>
        <v>0</v>
      </c>
      <c r="AI38" s="551"/>
      <c r="AJ38" s="552"/>
      <c r="AK38" s="549">
        <v>0</v>
      </c>
      <c r="AL38" s="550">
        <v>0</v>
      </c>
      <c r="AM38" s="567">
        <f>+AK38+AK39+AK40+AK41+AK42</f>
        <v>0</v>
      </c>
      <c r="AN38" s="567">
        <f>+AL38+AL39+AL40+AL41+AL42</f>
        <v>0</v>
      </c>
      <c r="AO38" s="588">
        <f>+(AM38*$P$38)</f>
        <v>0</v>
      </c>
      <c r="AP38" s="588">
        <f>+(AN38*$P$38)</f>
        <v>0</v>
      </c>
      <c r="AQ38" s="551"/>
      <c r="AR38" s="552"/>
      <c r="AS38" s="549">
        <v>0</v>
      </c>
      <c r="AT38" s="550">
        <v>0</v>
      </c>
      <c r="AU38" s="567">
        <f>+AS38+AS39+AS40+AS41+AS42</f>
        <v>0</v>
      </c>
      <c r="AV38" s="567">
        <f>+AT38+AT39+AT40+AT41+AT42</f>
        <v>0</v>
      </c>
      <c r="AW38" s="588">
        <f>+(AU38*$P$38)</f>
        <v>0</v>
      </c>
      <c r="AX38" s="588">
        <f>+(AV38*$P$38)</f>
        <v>0</v>
      </c>
      <c r="AY38" s="551"/>
      <c r="AZ38" s="552"/>
      <c r="BA38" s="549">
        <v>0</v>
      </c>
      <c r="BB38" s="550">
        <v>0</v>
      </c>
      <c r="BC38" s="567">
        <f>+BA38+BA39+BA40+BA41+BA42</f>
        <v>0</v>
      </c>
      <c r="BD38" s="567">
        <f>+BB38+BB39+BB40+BB41+BB42</f>
        <v>0</v>
      </c>
      <c r="BE38" s="588">
        <f>+(BC38*$P$38)</f>
        <v>0</v>
      </c>
      <c r="BF38" s="588">
        <f>+(BD38*$P$38)</f>
        <v>0</v>
      </c>
      <c r="BG38" s="551"/>
      <c r="BH38" s="552"/>
      <c r="BI38" s="549">
        <v>0</v>
      </c>
      <c r="BJ38" s="550">
        <v>0</v>
      </c>
      <c r="BK38" s="567">
        <f>+BI38+BI39+BI40+BI41+BI42</f>
        <v>0</v>
      </c>
      <c r="BL38" s="567">
        <f>+BJ38+BJ39+BJ40+BJ41+BJ42</f>
        <v>0</v>
      </c>
      <c r="BM38" s="588">
        <f>+(BK38*$P$38)</f>
        <v>0</v>
      </c>
      <c r="BN38" s="588">
        <f>+(BL38*$P$38)</f>
        <v>0</v>
      </c>
      <c r="BO38" s="553"/>
      <c r="BP38" s="552"/>
      <c r="BQ38" s="591">
        <v>3.3300000000000003E-2</v>
      </c>
      <c r="BR38" s="612">
        <v>0</v>
      </c>
      <c r="BS38" s="614">
        <f>+BQ38+BQ39+BQ40+BQ41+BQ42</f>
        <v>0.16650000000000001</v>
      </c>
      <c r="BT38" s="614">
        <f>+BR38+BR39+BR40+BR41+BR42</f>
        <v>0</v>
      </c>
      <c r="BU38" s="588">
        <f>+(BS38*$P$38)</f>
        <v>0.16650000000000001</v>
      </c>
      <c r="BV38" s="588">
        <f>+(BT38*$P$38)</f>
        <v>0</v>
      </c>
      <c r="BW38" s="554"/>
      <c r="BX38" s="613"/>
      <c r="BY38" s="591">
        <v>3.3300000000000003E-2</v>
      </c>
      <c r="BZ38" s="612">
        <v>0</v>
      </c>
      <c r="CA38" s="614">
        <f>+BY38+BY39+BY40+BY41+BY42</f>
        <v>0.16650000000000001</v>
      </c>
      <c r="CB38" s="614">
        <f>+BZ38+BZ39+BZ40+BZ41+BZ42</f>
        <v>0</v>
      </c>
      <c r="CC38" s="588">
        <f>+(CA38*$P$38)</f>
        <v>0.16650000000000001</v>
      </c>
      <c r="CD38" s="588">
        <f>+(CB38*$P$38)</f>
        <v>0</v>
      </c>
      <c r="CE38" s="554"/>
      <c r="CF38" s="613"/>
      <c r="CG38" s="591">
        <v>3.3300000000000003E-2</v>
      </c>
      <c r="CH38" s="612">
        <v>0</v>
      </c>
      <c r="CI38" s="614">
        <f>+CG38+CG39+CG40+CG41+CG42</f>
        <v>0.16650000000000001</v>
      </c>
      <c r="CJ38" s="614">
        <f>+CH38+CH39+CH40+CH41+CH42</f>
        <v>0</v>
      </c>
      <c r="CK38" s="588">
        <f>+(CI38*$P$38)</f>
        <v>0.16650000000000001</v>
      </c>
      <c r="CL38" s="588">
        <f>+(CJ38*$P$38)</f>
        <v>0</v>
      </c>
      <c r="CM38" s="554"/>
      <c r="CN38" s="613"/>
      <c r="CO38" s="591">
        <v>3.3300000000000003E-2</v>
      </c>
      <c r="CP38" s="612">
        <v>0</v>
      </c>
      <c r="CQ38" s="614">
        <f>+CO38+CO39+CO40+CO41+CO42</f>
        <v>0.16650000000000001</v>
      </c>
      <c r="CR38" s="614">
        <f>+CP38+CP39+CP40+CP41+CP42</f>
        <v>0</v>
      </c>
      <c r="CS38" s="588">
        <f>+(CQ38*$P$38)</f>
        <v>0.16650000000000001</v>
      </c>
      <c r="CT38" s="588">
        <f>+(CR38*$P$38)</f>
        <v>0</v>
      </c>
      <c r="CU38" s="554"/>
      <c r="CV38" s="613"/>
      <c r="CW38" s="591">
        <v>3.3300000000000003E-2</v>
      </c>
      <c r="CX38" s="612">
        <v>0</v>
      </c>
      <c r="CY38" s="614">
        <f>+CW38+CW39+CW40+CW41+CW42</f>
        <v>0.16650000000000001</v>
      </c>
      <c r="CZ38" s="614">
        <f>+CX38+CX39+CX40+CX41+CX42</f>
        <v>0</v>
      </c>
      <c r="DA38" s="588">
        <f>+(CY38*$P$38)</f>
        <v>0.16650000000000001</v>
      </c>
      <c r="DB38" s="588">
        <f>+(CZ38*$P$38)</f>
        <v>0</v>
      </c>
      <c r="DC38" s="554"/>
      <c r="DD38" s="613"/>
      <c r="DE38" s="591">
        <v>3.3500000000000002E-2</v>
      </c>
      <c r="DF38" s="550">
        <v>0</v>
      </c>
      <c r="DG38" s="567">
        <f>+DE38+DE39+DE40+DE41+DE42</f>
        <v>0.16750000000000001</v>
      </c>
      <c r="DH38" s="567">
        <f>+DF38+DF39+DF40+DF41+DF42</f>
        <v>0</v>
      </c>
      <c r="DI38" s="588">
        <f>+(DG38*$P$38)</f>
        <v>0.16750000000000001</v>
      </c>
      <c r="DJ38" s="588">
        <f>+(DH38*$P$38)</f>
        <v>0</v>
      </c>
      <c r="DK38" s="554"/>
      <c r="DL38" s="555"/>
      <c r="DM38" s="629"/>
      <c r="DN38" s="188">
        <f t="shared" si="1"/>
        <v>0</v>
      </c>
      <c r="DO38" s="187">
        <f t="shared" si="2"/>
        <v>0</v>
      </c>
      <c r="DP38" s="185" t="e">
        <f t="shared" si="3"/>
        <v>#DIV/0!</v>
      </c>
      <c r="DQ38" s="481">
        <f>+W38+AE38+AM38</f>
        <v>0</v>
      </c>
      <c r="DR38" s="481">
        <f>+X38+AF38+AN38</f>
        <v>0</v>
      </c>
      <c r="DS38" s="639" t="e">
        <f t="shared" si="4"/>
        <v>#DIV/0!</v>
      </c>
      <c r="DT38" s="482">
        <f>+(DQ38*$P$38)</f>
        <v>0</v>
      </c>
      <c r="DU38" s="482">
        <f>+(DR38*$P$38)</f>
        <v>0</v>
      </c>
      <c r="DV38" s="646" t="e">
        <f>+DU38/DT38</f>
        <v>#DIV/0!</v>
      </c>
      <c r="DW38" s="188">
        <f t="shared" si="5"/>
        <v>0</v>
      </c>
      <c r="DX38" s="187">
        <f t="shared" si="6"/>
        <v>0</v>
      </c>
      <c r="DY38" s="185" t="e">
        <f t="shared" si="7"/>
        <v>#DIV/0!</v>
      </c>
      <c r="DZ38" s="481">
        <f t="shared" si="8"/>
        <v>0</v>
      </c>
      <c r="EA38" s="481">
        <f t="shared" si="8"/>
        <v>0</v>
      </c>
      <c r="EB38" s="639" t="e">
        <f t="shared" si="9"/>
        <v>#DIV/0!</v>
      </c>
      <c r="EC38" s="482">
        <f>+(DZ38*$P$38)</f>
        <v>0</v>
      </c>
      <c r="ED38" s="482">
        <f>+(EA38*$P$38)</f>
        <v>0</v>
      </c>
      <c r="EE38" s="646" t="e">
        <f>+ED38/EC38</f>
        <v>#DIV/0!</v>
      </c>
      <c r="EF38" s="188">
        <f t="shared" si="10"/>
        <v>9.9900000000000017E-2</v>
      </c>
      <c r="EG38" s="187">
        <f t="shared" si="11"/>
        <v>0</v>
      </c>
      <c r="EH38" s="652">
        <f t="shared" si="12"/>
        <v>0</v>
      </c>
      <c r="EI38" s="481">
        <f t="shared" si="13"/>
        <v>0.49950000000000006</v>
      </c>
      <c r="EJ38" s="632">
        <f t="shared" si="14"/>
        <v>0</v>
      </c>
      <c r="EK38" s="654">
        <f t="shared" si="15"/>
        <v>0</v>
      </c>
      <c r="EL38" s="482">
        <f>+(EI38*$P$38)</f>
        <v>0.49950000000000006</v>
      </c>
      <c r="EM38" s="482">
        <f>+(EJ38*$P$38)</f>
        <v>0</v>
      </c>
      <c r="EN38" s="646">
        <f>+EM38/EL38</f>
        <v>0</v>
      </c>
      <c r="EO38" s="188">
        <f t="shared" si="16"/>
        <v>0.2</v>
      </c>
      <c r="EP38" s="187">
        <f t="shared" si="17"/>
        <v>0</v>
      </c>
      <c r="EQ38" s="656">
        <f t="shared" si="18"/>
        <v>0</v>
      </c>
      <c r="ER38" s="632">
        <f t="shared" si="19"/>
        <v>1</v>
      </c>
      <c r="ES38" s="481">
        <f t="shared" si="20"/>
        <v>0</v>
      </c>
      <c r="ET38" s="659">
        <f t="shared" si="21"/>
        <v>0</v>
      </c>
      <c r="EU38" s="482">
        <f>+(ER38*$P$38)</f>
        <v>1</v>
      </c>
      <c r="EV38" s="482">
        <f>+(ES38*$P$38)</f>
        <v>0</v>
      </c>
      <c r="EW38" s="646">
        <f>+EV38/EU38</f>
        <v>0</v>
      </c>
      <c r="EX38" s="556">
        <f t="shared" si="0"/>
        <v>0</v>
      </c>
    </row>
    <row r="39" spans="1:221" s="557" customFormat="1" ht="28.5" x14ac:dyDescent="0.25">
      <c r="A39" s="535"/>
      <c r="B39" s="536"/>
      <c r="C39" s="536"/>
      <c r="D39" s="536"/>
      <c r="E39" s="536"/>
      <c r="F39" s="536"/>
      <c r="G39" s="536"/>
      <c r="H39" s="538"/>
      <c r="I39" s="539"/>
      <c r="J39" s="559"/>
      <c r="K39" s="560"/>
      <c r="L39" s="541" t="s">
        <v>302</v>
      </c>
      <c r="M39" s="569" t="s">
        <v>231</v>
      </c>
      <c r="N39" s="569">
        <v>2</v>
      </c>
      <c r="O39" s="544" t="s">
        <v>300</v>
      </c>
      <c r="P39" s="662"/>
      <c r="Q39" s="662"/>
      <c r="R39" s="544" t="s">
        <v>198</v>
      </c>
      <c r="S39" s="547" t="s">
        <v>303</v>
      </c>
      <c r="T39" s="548">
        <v>0.2</v>
      </c>
      <c r="U39" s="549">
        <v>0</v>
      </c>
      <c r="V39" s="550">
        <v>0</v>
      </c>
      <c r="W39" s="568"/>
      <c r="X39" s="568"/>
      <c r="Y39" s="589"/>
      <c r="Z39" s="589"/>
      <c r="AA39" s="551"/>
      <c r="AB39" s="552"/>
      <c r="AC39" s="549">
        <v>0</v>
      </c>
      <c r="AD39" s="550">
        <v>0</v>
      </c>
      <c r="AE39" s="568"/>
      <c r="AF39" s="568"/>
      <c r="AG39" s="589"/>
      <c r="AH39" s="589"/>
      <c r="AI39" s="551"/>
      <c r="AJ39" s="552"/>
      <c r="AK39" s="549">
        <v>0</v>
      </c>
      <c r="AL39" s="550">
        <v>0</v>
      </c>
      <c r="AM39" s="568"/>
      <c r="AN39" s="568"/>
      <c r="AO39" s="589"/>
      <c r="AP39" s="589"/>
      <c r="AQ39" s="551"/>
      <c r="AR39" s="552"/>
      <c r="AS39" s="549">
        <v>0</v>
      </c>
      <c r="AT39" s="550">
        <v>0</v>
      </c>
      <c r="AU39" s="568"/>
      <c r="AV39" s="568"/>
      <c r="AW39" s="589"/>
      <c r="AX39" s="589"/>
      <c r="AY39" s="551"/>
      <c r="AZ39" s="552"/>
      <c r="BA39" s="549">
        <v>0</v>
      </c>
      <c r="BB39" s="550">
        <v>0</v>
      </c>
      <c r="BC39" s="568"/>
      <c r="BD39" s="568"/>
      <c r="BE39" s="589"/>
      <c r="BF39" s="589"/>
      <c r="BG39" s="551"/>
      <c r="BH39" s="552"/>
      <c r="BI39" s="549">
        <v>0</v>
      </c>
      <c r="BJ39" s="550">
        <v>0</v>
      </c>
      <c r="BK39" s="568"/>
      <c r="BL39" s="568"/>
      <c r="BM39" s="589"/>
      <c r="BN39" s="589"/>
      <c r="BO39" s="553"/>
      <c r="BP39" s="552"/>
      <c r="BQ39" s="591">
        <v>3.3300000000000003E-2</v>
      </c>
      <c r="BR39" s="612">
        <v>0</v>
      </c>
      <c r="BS39" s="615"/>
      <c r="BT39" s="615"/>
      <c r="BU39" s="589"/>
      <c r="BV39" s="589"/>
      <c r="BW39" s="554"/>
      <c r="BX39" s="613"/>
      <c r="BY39" s="591">
        <v>3.3300000000000003E-2</v>
      </c>
      <c r="BZ39" s="612">
        <v>0</v>
      </c>
      <c r="CA39" s="615"/>
      <c r="CB39" s="615"/>
      <c r="CC39" s="589"/>
      <c r="CD39" s="589"/>
      <c r="CE39" s="554"/>
      <c r="CF39" s="613"/>
      <c r="CG39" s="591">
        <v>3.3300000000000003E-2</v>
      </c>
      <c r="CH39" s="612">
        <v>0</v>
      </c>
      <c r="CI39" s="615"/>
      <c r="CJ39" s="615"/>
      <c r="CK39" s="589"/>
      <c r="CL39" s="589"/>
      <c r="CM39" s="554"/>
      <c r="CN39" s="613"/>
      <c r="CO39" s="591">
        <v>3.3300000000000003E-2</v>
      </c>
      <c r="CP39" s="612">
        <v>0</v>
      </c>
      <c r="CQ39" s="615"/>
      <c r="CR39" s="615"/>
      <c r="CS39" s="589"/>
      <c r="CT39" s="589"/>
      <c r="CU39" s="554"/>
      <c r="CV39" s="613"/>
      <c r="CW39" s="591">
        <v>3.3300000000000003E-2</v>
      </c>
      <c r="CX39" s="612">
        <v>0</v>
      </c>
      <c r="CY39" s="615"/>
      <c r="CZ39" s="615"/>
      <c r="DA39" s="589"/>
      <c r="DB39" s="589"/>
      <c r="DC39" s="554"/>
      <c r="DD39" s="613"/>
      <c r="DE39" s="591">
        <v>3.3500000000000002E-2</v>
      </c>
      <c r="DF39" s="550">
        <v>0</v>
      </c>
      <c r="DG39" s="568"/>
      <c r="DH39" s="568"/>
      <c r="DI39" s="589"/>
      <c r="DJ39" s="589"/>
      <c r="DK39" s="554"/>
      <c r="DL39" s="555"/>
      <c r="DM39" s="629"/>
      <c r="DN39" s="188">
        <f t="shared" si="1"/>
        <v>0</v>
      </c>
      <c r="DO39" s="187">
        <f t="shared" si="2"/>
        <v>0</v>
      </c>
      <c r="DP39" s="185" t="e">
        <f t="shared" si="3"/>
        <v>#DIV/0!</v>
      </c>
      <c r="DQ39" s="631"/>
      <c r="DR39" s="631"/>
      <c r="DS39" s="638" t="e">
        <f t="shared" si="4"/>
        <v>#DIV/0!</v>
      </c>
      <c r="DT39" s="482"/>
      <c r="DU39" s="482"/>
      <c r="DV39" s="646"/>
      <c r="DW39" s="188">
        <f t="shared" si="5"/>
        <v>0</v>
      </c>
      <c r="DX39" s="187">
        <f t="shared" si="6"/>
        <v>0</v>
      </c>
      <c r="DY39" s="185" t="e">
        <f t="shared" si="7"/>
        <v>#DIV/0!</v>
      </c>
      <c r="DZ39" s="631">
        <f t="shared" si="8"/>
        <v>0</v>
      </c>
      <c r="EA39" s="631">
        <f t="shared" si="8"/>
        <v>0</v>
      </c>
      <c r="EB39" s="638" t="e">
        <f t="shared" si="9"/>
        <v>#DIV/0!</v>
      </c>
      <c r="EC39" s="482"/>
      <c r="ED39" s="482"/>
      <c r="EE39" s="646"/>
      <c r="EF39" s="188">
        <f t="shared" si="10"/>
        <v>9.9900000000000017E-2</v>
      </c>
      <c r="EG39" s="187">
        <f t="shared" si="11"/>
        <v>0</v>
      </c>
      <c r="EH39" s="652">
        <f t="shared" si="12"/>
        <v>0</v>
      </c>
      <c r="EI39" s="631">
        <f t="shared" si="13"/>
        <v>0</v>
      </c>
      <c r="EJ39" s="413">
        <f t="shared" si="14"/>
        <v>0</v>
      </c>
      <c r="EK39" s="655" t="e">
        <f t="shared" si="15"/>
        <v>#DIV/0!</v>
      </c>
      <c r="EL39" s="482"/>
      <c r="EM39" s="482"/>
      <c r="EN39" s="646"/>
      <c r="EO39" s="188">
        <f t="shared" si="16"/>
        <v>0.2</v>
      </c>
      <c r="EP39" s="187">
        <f t="shared" si="17"/>
        <v>0</v>
      </c>
      <c r="EQ39" s="656">
        <f t="shared" si="18"/>
        <v>0</v>
      </c>
      <c r="ER39" s="413">
        <f t="shared" si="19"/>
        <v>0</v>
      </c>
      <c r="ES39" s="631">
        <f t="shared" si="20"/>
        <v>0</v>
      </c>
      <c r="ET39" s="660" t="e">
        <f t="shared" si="21"/>
        <v>#DIV/0!</v>
      </c>
      <c r="EU39" s="482"/>
      <c r="EV39" s="482"/>
      <c r="EW39" s="646"/>
      <c r="EX39" s="556">
        <f t="shared" si="0"/>
        <v>0</v>
      </c>
    </row>
    <row r="40" spans="1:221" s="557" customFormat="1" ht="51" x14ac:dyDescent="0.25">
      <c r="A40" s="535"/>
      <c r="B40" s="536"/>
      <c r="C40" s="536"/>
      <c r="D40" s="536"/>
      <c r="E40" s="536"/>
      <c r="F40" s="536"/>
      <c r="G40" s="536"/>
      <c r="H40" s="538"/>
      <c r="I40" s="539"/>
      <c r="J40" s="559"/>
      <c r="K40" s="560"/>
      <c r="L40" s="541" t="s">
        <v>304</v>
      </c>
      <c r="M40" s="569" t="s">
        <v>231</v>
      </c>
      <c r="N40" s="569">
        <v>1</v>
      </c>
      <c r="O40" s="544" t="s">
        <v>300</v>
      </c>
      <c r="P40" s="662"/>
      <c r="Q40" s="662"/>
      <c r="R40" s="544" t="s">
        <v>198</v>
      </c>
      <c r="S40" s="547" t="s">
        <v>305</v>
      </c>
      <c r="T40" s="548">
        <v>0.2</v>
      </c>
      <c r="U40" s="549">
        <v>0</v>
      </c>
      <c r="V40" s="550">
        <v>0</v>
      </c>
      <c r="W40" s="568"/>
      <c r="X40" s="568"/>
      <c r="Y40" s="589"/>
      <c r="Z40" s="589"/>
      <c r="AA40" s="551"/>
      <c r="AB40" s="552"/>
      <c r="AC40" s="549">
        <v>0</v>
      </c>
      <c r="AD40" s="550">
        <v>0</v>
      </c>
      <c r="AE40" s="568"/>
      <c r="AF40" s="568"/>
      <c r="AG40" s="589"/>
      <c r="AH40" s="589"/>
      <c r="AI40" s="551"/>
      <c r="AJ40" s="552"/>
      <c r="AK40" s="549">
        <v>0</v>
      </c>
      <c r="AL40" s="550">
        <v>0</v>
      </c>
      <c r="AM40" s="568"/>
      <c r="AN40" s="568"/>
      <c r="AO40" s="589"/>
      <c r="AP40" s="589"/>
      <c r="AQ40" s="551"/>
      <c r="AR40" s="552"/>
      <c r="AS40" s="549">
        <v>0</v>
      </c>
      <c r="AT40" s="550">
        <v>0</v>
      </c>
      <c r="AU40" s="568"/>
      <c r="AV40" s="568"/>
      <c r="AW40" s="589"/>
      <c r="AX40" s="589"/>
      <c r="AY40" s="551"/>
      <c r="AZ40" s="552"/>
      <c r="BA40" s="549">
        <v>0</v>
      </c>
      <c r="BB40" s="550">
        <v>0</v>
      </c>
      <c r="BC40" s="568"/>
      <c r="BD40" s="568"/>
      <c r="BE40" s="589"/>
      <c r="BF40" s="589"/>
      <c r="BG40" s="551"/>
      <c r="BH40" s="552"/>
      <c r="BI40" s="549">
        <v>0</v>
      </c>
      <c r="BJ40" s="550">
        <v>0</v>
      </c>
      <c r="BK40" s="568"/>
      <c r="BL40" s="568"/>
      <c r="BM40" s="589"/>
      <c r="BN40" s="589"/>
      <c r="BO40" s="553"/>
      <c r="BP40" s="552"/>
      <c r="BQ40" s="591">
        <v>3.3300000000000003E-2</v>
      </c>
      <c r="BR40" s="612">
        <v>0</v>
      </c>
      <c r="BS40" s="615"/>
      <c r="BT40" s="615"/>
      <c r="BU40" s="589"/>
      <c r="BV40" s="589"/>
      <c r="BW40" s="554"/>
      <c r="BX40" s="613"/>
      <c r="BY40" s="591">
        <v>3.3300000000000003E-2</v>
      </c>
      <c r="BZ40" s="612">
        <v>0</v>
      </c>
      <c r="CA40" s="615"/>
      <c r="CB40" s="615"/>
      <c r="CC40" s="589"/>
      <c r="CD40" s="589"/>
      <c r="CE40" s="554"/>
      <c r="CF40" s="613"/>
      <c r="CG40" s="591">
        <v>3.3300000000000003E-2</v>
      </c>
      <c r="CH40" s="612">
        <v>0</v>
      </c>
      <c r="CI40" s="615"/>
      <c r="CJ40" s="615"/>
      <c r="CK40" s="589"/>
      <c r="CL40" s="589"/>
      <c r="CM40" s="554"/>
      <c r="CN40" s="613"/>
      <c r="CO40" s="591">
        <v>3.3300000000000003E-2</v>
      </c>
      <c r="CP40" s="612">
        <v>0</v>
      </c>
      <c r="CQ40" s="615"/>
      <c r="CR40" s="615"/>
      <c r="CS40" s="589"/>
      <c r="CT40" s="589"/>
      <c r="CU40" s="554"/>
      <c r="CV40" s="613"/>
      <c r="CW40" s="591">
        <v>3.3300000000000003E-2</v>
      </c>
      <c r="CX40" s="612">
        <v>0</v>
      </c>
      <c r="CY40" s="615"/>
      <c r="CZ40" s="615"/>
      <c r="DA40" s="589"/>
      <c r="DB40" s="589"/>
      <c r="DC40" s="554"/>
      <c r="DD40" s="613"/>
      <c r="DE40" s="591">
        <v>3.3500000000000002E-2</v>
      </c>
      <c r="DF40" s="550">
        <v>0</v>
      </c>
      <c r="DG40" s="568"/>
      <c r="DH40" s="568"/>
      <c r="DI40" s="589"/>
      <c r="DJ40" s="589"/>
      <c r="DK40" s="554"/>
      <c r="DL40" s="555"/>
      <c r="DM40" s="629"/>
      <c r="DN40" s="188">
        <f t="shared" si="1"/>
        <v>0</v>
      </c>
      <c r="DO40" s="187">
        <f t="shared" si="2"/>
        <v>0</v>
      </c>
      <c r="DP40" s="185" t="e">
        <f t="shared" si="3"/>
        <v>#DIV/0!</v>
      </c>
      <c r="DQ40" s="631"/>
      <c r="DR40" s="631"/>
      <c r="DS40" s="638" t="e">
        <f t="shared" si="4"/>
        <v>#DIV/0!</v>
      </c>
      <c r="DT40" s="482"/>
      <c r="DU40" s="482"/>
      <c r="DV40" s="646"/>
      <c r="DW40" s="188">
        <f t="shared" si="5"/>
        <v>0</v>
      </c>
      <c r="DX40" s="187">
        <f t="shared" si="6"/>
        <v>0</v>
      </c>
      <c r="DY40" s="185" t="e">
        <f t="shared" si="7"/>
        <v>#DIV/0!</v>
      </c>
      <c r="DZ40" s="631">
        <f t="shared" si="8"/>
        <v>0</v>
      </c>
      <c r="EA40" s="631">
        <f t="shared" si="8"/>
        <v>0</v>
      </c>
      <c r="EB40" s="638" t="e">
        <f t="shared" si="9"/>
        <v>#DIV/0!</v>
      </c>
      <c r="EC40" s="482"/>
      <c r="ED40" s="482"/>
      <c r="EE40" s="646"/>
      <c r="EF40" s="188">
        <f t="shared" si="10"/>
        <v>9.9900000000000017E-2</v>
      </c>
      <c r="EG40" s="187">
        <f t="shared" si="11"/>
        <v>0</v>
      </c>
      <c r="EH40" s="652">
        <f t="shared" si="12"/>
        <v>0</v>
      </c>
      <c r="EI40" s="631">
        <f t="shared" si="13"/>
        <v>0</v>
      </c>
      <c r="EJ40" s="413">
        <f t="shared" si="14"/>
        <v>0</v>
      </c>
      <c r="EK40" s="655" t="e">
        <f t="shared" si="15"/>
        <v>#DIV/0!</v>
      </c>
      <c r="EL40" s="482"/>
      <c r="EM40" s="482"/>
      <c r="EN40" s="646"/>
      <c r="EO40" s="188">
        <f t="shared" si="16"/>
        <v>0.2</v>
      </c>
      <c r="EP40" s="187">
        <f t="shared" si="17"/>
        <v>0</v>
      </c>
      <c r="EQ40" s="656">
        <f t="shared" si="18"/>
        <v>0</v>
      </c>
      <c r="ER40" s="413">
        <f t="shared" si="19"/>
        <v>0</v>
      </c>
      <c r="ES40" s="631">
        <f t="shared" si="20"/>
        <v>0</v>
      </c>
      <c r="ET40" s="660" t="e">
        <f t="shared" si="21"/>
        <v>#DIV/0!</v>
      </c>
      <c r="EU40" s="482"/>
      <c r="EV40" s="482"/>
      <c r="EW40" s="646"/>
      <c r="EX40" s="556"/>
    </row>
    <row r="41" spans="1:221" s="557" customFormat="1" ht="28.5" x14ac:dyDescent="0.25">
      <c r="A41" s="535"/>
      <c r="B41" s="536"/>
      <c r="C41" s="536"/>
      <c r="D41" s="536"/>
      <c r="E41" s="536"/>
      <c r="F41" s="536"/>
      <c r="G41" s="536"/>
      <c r="H41" s="538"/>
      <c r="I41" s="539"/>
      <c r="J41" s="559"/>
      <c r="K41" s="560"/>
      <c r="L41" s="541" t="s">
        <v>299</v>
      </c>
      <c r="M41" s="569" t="s">
        <v>231</v>
      </c>
      <c r="N41" s="569">
        <v>1</v>
      </c>
      <c r="O41" s="544" t="s">
        <v>300</v>
      </c>
      <c r="P41" s="662"/>
      <c r="Q41" s="662"/>
      <c r="R41" s="544" t="s">
        <v>198</v>
      </c>
      <c r="S41" s="547" t="s">
        <v>306</v>
      </c>
      <c r="T41" s="548">
        <v>0.2</v>
      </c>
      <c r="U41" s="549">
        <v>0</v>
      </c>
      <c r="V41" s="550">
        <v>0</v>
      </c>
      <c r="W41" s="568"/>
      <c r="X41" s="568"/>
      <c r="Y41" s="589"/>
      <c r="Z41" s="589"/>
      <c r="AA41" s="551"/>
      <c r="AB41" s="552"/>
      <c r="AC41" s="549">
        <v>0</v>
      </c>
      <c r="AD41" s="550">
        <v>0</v>
      </c>
      <c r="AE41" s="568"/>
      <c r="AF41" s="568"/>
      <c r="AG41" s="589"/>
      <c r="AH41" s="589"/>
      <c r="AI41" s="551"/>
      <c r="AJ41" s="552"/>
      <c r="AK41" s="549">
        <v>0</v>
      </c>
      <c r="AL41" s="550">
        <v>0</v>
      </c>
      <c r="AM41" s="568"/>
      <c r="AN41" s="568"/>
      <c r="AO41" s="589"/>
      <c r="AP41" s="589"/>
      <c r="AQ41" s="551"/>
      <c r="AR41" s="552"/>
      <c r="AS41" s="549">
        <v>0</v>
      </c>
      <c r="AT41" s="550">
        <v>0</v>
      </c>
      <c r="AU41" s="568"/>
      <c r="AV41" s="568"/>
      <c r="AW41" s="589"/>
      <c r="AX41" s="589"/>
      <c r="AY41" s="551"/>
      <c r="AZ41" s="552"/>
      <c r="BA41" s="549">
        <v>0</v>
      </c>
      <c r="BB41" s="550">
        <v>0</v>
      </c>
      <c r="BC41" s="568"/>
      <c r="BD41" s="568"/>
      <c r="BE41" s="589"/>
      <c r="BF41" s="589"/>
      <c r="BG41" s="551"/>
      <c r="BH41" s="552"/>
      <c r="BI41" s="549">
        <v>0</v>
      </c>
      <c r="BJ41" s="550">
        <v>0</v>
      </c>
      <c r="BK41" s="568"/>
      <c r="BL41" s="568"/>
      <c r="BM41" s="589"/>
      <c r="BN41" s="589"/>
      <c r="BO41" s="553"/>
      <c r="BP41" s="552"/>
      <c r="BQ41" s="591">
        <v>3.3300000000000003E-2</v>
      </c>
      <c r="BR41" s="612">
        <v>0</v>
      </c>
      <c r="BS41" s="615"/>
      <c r="BT41" s="615"/>
      <c r="BU41" s="589"/>
      <c r="BV41" s="589"/>
      <c r="BW41" s="554"/>
      <c r="BX41" s="613"/>
      <c r="BY41" s="591">
        <v>3.3300000000000003E-2</v>
      </c>
      <c r="BZ41" s="612">
        <v>0</v>
      </c>
      <c r="CA41" s="615"/>
      <c r="CB41" s="615"/>
      <c r="CC41" s="589"/>
      <c r="CD41" s="589"/>
      <c r="CE41" s="554"/>
      <c r="CF41" s="613"/>
      <c r="CG41" s="591">
        <v>3.3300000000000003E-2</v>
      </c>
      <c r="CH41" s="612">
        <v>0</v>
      </c>
      <c r="CI41" s="615"/>
      <c r="CJ41" s="615"/>
      <c r="CK41" s="589"/>
      <c r="CL41" s="589"/>
      <c r="CM41" s="554"/>
      <c r="CN41" s="613"/>
      <c r="CO41" s="591">
        <v>3.3300000000000003E-2</v>
      </c>
      <c r="CP41" s="612">
        <v>0</v>
      </c>
      <c r="CQ41" s="615"/>
      <c r="CR41" s="615"/>
      <c r="CS41" s="589"/>
      <c r="CT41" s="589"/>
      <c r="CU41" s="554"/>
      <c r="CV41" s="613"/>
      <c r="CW41" s="591">
        <v>3.3300000000000003E-2</v>
      </c>
      <c r="CX41" s="612">
        <v>0</v>
      </c>
      <c r="CY41" s="615"/>
      <c r="CZ41" s="615"/>
      <c r="DA41" s="589"/>
      <c r="DB41" s="589"/>
      <c r="DC41" s="554"/>
      <c r="DD41" s="613"/>
      <c r="DE41" s="591">
        <v>3.3500000000000002E-2</v>
      </c>
      <c r="DF41" s="550">
        <v>0</v>
      </c>
      <c r="DG41" s="568"/>
      <c r="DH41" s="568"/>
      <c r="DI41" s="589"/>
      <c r="DJ41" s="589"/>
      <c r="DK41" s="554"/>
      <c r="DL41" s="555"/>
      <c r="DM41" s="629"/>
      <c r="DN41" s="188">
        <f t="shared" si="1"/>
        <v>0</v>
      </c>
      <c r="DO41" s="187">
        <f t="shared" si="2"/>
        <v>0</v>
      </c>
      <c r="DP41" s="185" t="e">
        <f t="shared" si="3"/>
        <v>#DIV/0!</v>
      </c>
      <c r="DQ41" s="631"/>
      <c r="DR41" s="631"/>
      <c r="DS41" s="638" t="e">
        <f t="shared" si="4"/>
        <v>#DIV/0!</v>
      </c>
      <c r="DT41" s="482"/>
      <c r="DU41" s="482"/>
      <c r="DV41" s="646"/>
      <c r="DW41" s="188">
        <f t="shared" si="5"/>
        <v>0</v>
      </c>
      <c r="DX41" s="187">
        <f t="shared" si="6"/>
        <v>0</v>
      </c>
      <c r="DY41" s="185" t="e">
        <f t="shared" si="7"/>
        <v>#DIV/0!</v>
      </c>
      <c r="DZ41" s="631">
        <f t="shared" si="8"/>
        <v>0</v>
      </c>
      <c r="EA41" s="631">
        <f t="shared" si="8"/>
        <v>0</v>
      </c>
      <c r="EB41" s="638" t="e">
        <f t="shared" si="9"/>
        <v>#DIV/0!</v>
      </c>
      <c r="EC41" s="482"/>
      <c r="ED41" s="482"/>
      <c r="EE41" s="646"/>
      <c r="EF41" s="188">
        <f t="shared" si="10"/>
        <v>9.9900000000000017E-2</v>
      </c>
      <c r="EG41" s="187">
        <f t="shared" si="11"/>
        <v>0</v>
      </c>
      <c r="EH41" s="652">
        <f t="shared" si="12"/>
        <v>0</v>
      </c>
      <c r="EI41" s="631">
        <f t="shared" si="13"/>
        <v>0</v>
      </c>
      <c r="EJ41" s="413">
        <f t="shared" si="14"/>
        <v>0</v>
      </c>
      <c r="EK41" s="655" t="e">
        <f t="shared" si="15"/>
        <v>#DIV/0!</v>
      </c>
      <c r="EL41" s="482"/>
      <c r="EM41" s="482"/>
      <c r="EN41" s="646"/>
      <c r="EO41" s="188">
        <f t="shared" si="16"/>
        <v>0.2</v>
      </c>
      <c r="EP41" s="187">
        <f t="shared" si="17"/>
        <v>0</v>
      </c>
      <c r="EQ41" s="656">
        <f t="shared" si="18"/>
        <v>0</v>
      </c>
      <c r="ER41" s="413">
        <f t="shared" si="19"/>
        <v>0</v>
      </c>
      <c r="ES41" s="631">
        <f t="shared" si="20"/>
        <v>0</v>
      </c>
      <c r="ET41" s="660" t="e">
        <f t="shared" si="21"/>
        <v>#DIV/0!</v>
      </c>
      <c r="EU41" s="482"/>
      <c r="EV41" s="482"/>
      <c r="EW41" s="646"/>
      <c r="EX41" s="556">
        <f t="shared" si="0"/>
        <v>0</v>
      </c>
    </row>
    <row r="42" spans="1:221" s="557" customFormat="1" ht="33.75" customHeight="1" x14ac:dyDescent="0.25">
      <c r="A42" s="535"/>
      <c r="B42" s="536"/>
      <c r="C42" s="536"/>
      <c r="D42" s="536"/>
      <c r="E42" s="536"/>
      <c r="F42" s="536"/>
      <c r="G42" s="536"/>
      <c r="H42" s="538"/>
      <c r="I42" s="539"/>
      <c r="J42" s="559"/>
      <c r="K42" s="560"/>
      <c r="L42" s="541" t="s">
        <v>307</v>
      </c>
      <c r="M42" s="569" t="s">
        <v>308</v>
      </c>
      <c r="N42" s="569">
        <v>1</v>
      </c>
      <c r="O42" s="544" t="s">
        <v>300</v>
      </c>
      <c r="P42" s="663"/>
      <c r="Q42" s="663"/>
      <c r="R42" s="544" t="s">
        <v>198</v>
      </c>
      <c r="S42" s="547" t="s">
        <v>309</v>
      </c>
      <c r="T42" s="548">
        <v>0.2</v>
      </c>
      <c r="U42" s="549">
        <v>0</v>
      </c>
      <c r="V42" s="550">
        <v>0</v>
      </c>
      <c r="W42" s="568"/>
      <c r="X42" s="568"/>
      <c r="Y42" s="590"/>
      <c r="Z42" s="590"/>
      <c r="AA42" s="551"/>
      <c r="AB42" s="552"/>
      <c r="AC42" s="549">
        <v>0</v>
      </c>
      <c r="AD42" s="550">
        <v>0</v>
      </c>
      <c r="AE42" s="568"/>
      <c r="AF42" s="568"/>
      <c r="AG42" s="590"/>
      <c r="AH42" s="590"/>
      <c r="AI42" s="551"/>
      <c r="AJ42" s="552"/>
      <c r="AK42" s="549">
        <v>0</v>
      </c>
      <c r="AL42" s="550">
        <v>0</v>
      </c>
      <c r="AM42" s="568"/>
      <c r="AN42" s="568"/>
      <c r="AO42" s="590"/>
      <c r="AP42" s="590"/>
      <c r="AQ42" s="551"/>
      <c r="AR42" s="552"/>
      <c r="AS42" s="549">
        <v>0</v>
      </c>
      <c r="AT42" s="550">
        <v>0</v>
      </c>
      <c r="AU42" s="568"/>
      <c r="AV42" s="568"/>
      <c r="AW42" s="590"/>
      <c r="AX42" s="590"/>
      <c r="AY42" s="551"/>
      <c r="AZ42" s="552"/>
      <c r="BA42" s="549">
        <v>0</v>
      </c>
      <c r="BB42" s="550">
        <v>0</v>
      </c>
      <c r="BC42" s="568"/>
      <c r="BD42" s="568"/>
      <c r="BE42" s="590"/>
      <c r="BF42" s="590"/>
      <c r="BG42" s="551"/>
      <c r="BH42" s="552"/>
      <c r="BI42" s="549">
        <v>0</v>
      </c>
      <c r="BJ42" s="550">
        <v>0</v>
      </c>
      <c r="BK42" s="568"/>
      <c r="BL42" s="568"/>
      <c r="BM42" s="590"/>
      <c r="BN42" s="590"/>
      <c r="BO42" s="553"/>
      <c r="BP42" s="552"/>
      <c r="BQ42" s="591">
        <v>3.3300000000000003E-2</v>
      </c>
      <c r="BR42" s="612">
        <v>0</v>
      </c>
      <c r="BS42" s="615"/>
      <c r="BT42" s="615"/>
      <c r="BU42" s="590"/>
      <c r="BV42" s="590"/>
      <c r="BW42" s="554"/>
      <c r="BX42" s="613"/>
      <c r="BY42" s="591">
        <v>3.3300000000000003E-2</v>
      </c>
      <c r="BZ42" s="612">
        <v>0</v>
      </c>
      <c r="CA42" s="615"/>
      <c r="CB42" s="615"/>
      <c r="CC42" s="590"/>
      <c r="CD42" s="590"/>
      <c r="CE42" s="554"/>
      <c r="CF42" s="613"/>
      <c r="CG42" s="591">
        <v>3.3300000000000003E-2</v>
      </c>
      <c r="CH42" s="612">
        <v>0</v>
      </c>
      <c r="CI42" s="615"/>
      <c r="CJ42" s="615"/>
      <c r="CK42" s="590"/>
      <c r="CL42" s="590"/>
      <c r="CM42" s="554"/>
      <c r="CN42" s="613"/>
      <c r="CO42" s="591">
        <v>3.3300000000000003E-2</v>
      </c>
      <c r="CP42" s="612">
        <v>0</v>
      </c>
      <c r="CQ42" s="615"/>
      <c r="CR42" s="615"/>
      <c r="CS42" s="590"/>
      <c r="CT42" s="590"/>
      <c r="CU42" s="554"/>
      <c r="CV42" s="613"/>
      <c r="CW42" s="591">
        <v>3.3300000000000003E-2</v>
      </c>
      <c r="CX42" s="612">
        <v>0</v>
      </c>
      <c r="CY42" s="615"/>
      <c r="CZ42" s="615"/>
      <c r="DA42" s="590"/>
      <c r="DB42" s="590"/>
      <c r="DC42" s="554"/>
      <c r="DD42" s="613"/>
      <c r="DE42" s="591">
        <v>3.3500000000000002E-2</v>
      </c>
      <c r="DF42" s="550">
        <v>0</v>
      </c>
      <c r="DG42" s="568"/>
      <c r="DH42" s="568"/>
      <c r="DI42" s="590"/>
      <c r="DJ42" s="590"/>
      <c r="DK42" s="554"/>
      <c r="DL42" s="555"/>
      <c r="DM42" s="629"/>
      <c r="DN42" s="188">
        <f t="shared" si="1"/>
        <v>0</v>
      </c>
      <c r="DO42" s="187">
        <f t="shared" si="2"/>
        <v>0</v>
      </c>
      <c r="DP42" s="185" t="e">
        <f t="shared" si="3"/>
        <v>#DIV/0!</v>
      </c>
      <c r="DQ42" s="631"/>
      <c r="DR42" s="631"/>
      <c r="DS42" s="638" t="e">
        <f t="shared" si="4"/>
        <v>#DIV/0!</v>
      </c>
      <c r="DT42" s="482"/>
      <c r="DU42" s="482"/>
      <c r="DV42" s="646"/>
      <c r="DW42" s="188">
        <f t="shared" si="5"/>
        <v>0</v>
      </c>
      <c r="DX42" s="187">
        <f t="shared" si="6"/>
        <v>0</v>
      </c>
      <c r="DY42" s="185" t="e">
        <f t="shared" si="7"/>
        <v>#DIV/0!</v>
      </c>
      <c r="DZ42" s="631">
        <f t="shared" si="8"/>
        <v>0</v>
      </c>
      <c r="EA42" s="631">
        <f t="shared" si="8"/>
        <v>0</v>
      </c>
      <c r="EB42" s="638" t="e">
        <f t="shared" si="9"/>
        <v>#DIV/0!</v>
      </c>
      <c r="EC42" s="482"/>
      <c r="ED42" s="482"/>
      <c r="EE42" s="646"/>
      <c r="EF42" s="188">
        <f t="shared" si="10"/>
        <v>9.9900000000000017E-2</v>
      </c>
      <c r="EG42" s="187">
        <f t="shared" si="11"/>
        <v>0</v>
      </c>
      <c r="EH42" s="652">
        <f t="shared" si="12"/>
        <v>0</v>
      </c>
      <c r="EI42" s="631">
        <f t="shared" si="13"/>
        <v>0</v>
      </c>
      <c r="EJ42" s="633">
        <f t="shared" si="14"/>
        <v>0</v>
      </c>
      <c r="EK42" s="655" t="e">
        <f t="shared" si="15"/>
        <v>#DIV/0!</v>
      </c>
      <c r="EL42" s="482"/>
      <c r="EM42" s="482"/>
      <c r="EN42" s="646"/>
      <c r="EO42" s="188">
        <f t="shared" si="16"/>
        <v>0.2</v>
      </c>
      <c r="EP42" s="187">
        <f t="shared" si="17"/>
        <v>0</v>
      </c>
      <c r="EQ42" s="656">
        <f t="shared" si="18"/>
        <v>0</v>
      </c>
      <c r="ER42" s="633">
        <f t="shared" si="19"/>
        <v>0</v>
      </c>
      <c r="ES42" s="631">
        <f t="shared" si="20"/>
        <v>0</v>
      </c>
      <c r="ET42" s="660" t="e">
        <f t="shared" si="21"/>
        <v>#DIV/0!</v>
      </c>
      <c r="EU42" s="482"/>
      <c r="EV42" s="482"/>
      <c r="EW42" s="646"/>
      <c r="EX42" s="556">
        <f t="shared" si="0"/>
        <v>0</v>
      </c>
    </row>
    <row r="43" spans="1:221" s="183" customFormat="1" ht="15.75" customHeight="1" x14ac:dyDescent="0.25">
      <c r="A43" s="530" t="s">
        <v>310</v>
      </c>
      <c r="B43" s="403"/>
      <c r="C43" s="405" t="s">
        <v>175</v>
      </c>
      <c r="D43" s="405">
        <v>4</v>
      </c>
      <c r="E43" s="405" t="s">
        <v>170</v>
      </c>
      <c r="F43" s="405" t="s">
        <v>202</v>
      </c>
      <c r="G43" s="405" t="s">
        <v>185</v>
      </c>
      <c r="H43" s="407">
        <v>0.12</v>
      </c>
      <c r="I43" s="533">
        <v>0.1</v>
      </c>
      <c r="J43" s="525">
        <v>11</v>
      </c>
      <c r="K43" s="400" t="s">
        <v>311</v>
      </c>
      <c r="L43" s="402" t="s">
        <v>312</v>
      </c>
      <c r="M43" s="398" t="s">
        <v>231</v>
      </c>
      <c r="N43" s="398">
        <v>1</v>
      </c>
      <c r="O43" s="524" t="s">
        <v>313</v>
      </c>
      <c r="P43" s="523">
        <v>0.5</v>
      </c>
      <c r="Q43" s="415">
        <f>+P43/$P$86</f>
        <v>4.9999999999999989E-2</v>
      </c>
      <c r="R43" s="580" t="s">
        <v>198</v>
      </c>
      <c r="S43" s="502" t="s">
        <v>314</v>
      </c>
      <c r="T43" s="503">
        <v>0.5</v>
      </c>
      <c r="U43" s="191">
        <v>0</v>
      </c>
      <c r="V43" s="192">
        <v>0</v>
      </c>
      <c r="W43" s="521">
        <f>+U43+U44</f>
        <v>0</v>
      </c>
      <c r="X43" s="521">
        <f>+V43+V44</f>
        <v>0</v>
      </c>
      <c r="Y43" s="586">
        <f>+(W43*$P$43)+(W45*$P$45)</f>
        <v>0</v>
      </c>
      <c r="Z43" s="586">
        <f>+(X43*$P$43)+(X45*$P$45)</f>
        <v>0</v>
      </c>
      <c r="AA43" s="193"/>
      <c r="AB43" s="194"/>
      <c r="AC43" s="191">
        <v>0</v>
      </c>
      <c r="AD43" s="192">
        <v>0</v>
      </c>
      <c r="AE43" s="521">
        <f>+AC43+AC44</f>
        <v>0</v>
      </c>
      <c r="AF43" s="521">
        <f>+AD43+AD44</f>
        <v>0</v>
      </c>
      <c r="AG43" s="586">
        <f>+(AE43*$P$43)+(AE45*$P$45)</f>
        <v>0</v>
      </c>
      <c r="AH43" s="586">
        <f>+(AF43*$P$43)+(AF45*$P$45)</f>
        <v>0</v>
      </c>
      <c r="AI43" s="193"/>
      <c r="AJ43" s="194"/>
      <c r="AK43" s="191">
        <v>0</v>
      </c>
      <c r="AL43" s="192">
        <v>0</v>
      </c>
      <c r="AM43" s="521">
        <f>+AK43+AK44</f>
        <v>0</v>
      </c>
      <c r="AN43" s="521">
        <f>+AL43+AL44</f>
        <v>0</v>
      </c>
      <c r="AO43" s="586">
        <f>+(AM43*$P$43)+(AM45*$P$45)</f>
        <v>0</v>
      </c>
      <c r="AP43" s="586">
        <f>+(AN43*$P$43)+(AN45*$P$45)</f>
        <v>0</v>
      </c>
      <c r="AQ43" s="193"/>
      <c r="AR43" s="194"/>
      <c r="AS43" s="191">
        <v>0</v>
      </c>
      <c r="AT43" s="192">
        <v>0</v>
      </c>
      <c r="AU43" s="521">
        <f>+AS43+AS44</f>
        <v>0</v>
      </c>
      <c r="AV43" s="521">
        <f>+AT43+AT44</f>
        <v>0</v>
      </c>
      <c r="AW43" s="586">
        <f>+(AU43*$P$43)+(AU45*$P$45)</f>
        <v>0</v>
      </c>
      <c r="AX43" s="586">
        <f>+(AV43*$P$43)+(AV45*$P$45)</f>
        <v>0</v>
      </c>
      <c r="AY43" s="193"/>
      <c r="AZ43" s="194"/>
      <c r="BA43" s="191">
        <v>0</v>
      </c>
      <c r="BB43" s="192">
        <v>0</v>
      </c>
      <c r="BC43" s="521">
        <f>+BA43+BA44</f>
        <v>0</v>
      </c>
      <c r="BD43" s="521">
        <f>+BB43+BB44</f>
        <v>0</v>
      </c>
      <c r="BE43" s="586">
        <f>+(BC43*$P$43)+(BC45*$P$45)</f>
        <v>0</v>
      </c>
      <c r="BF43" s="586">
        <f>+(BD43*$P$43)+(BD45*$P$45)</f>
        <v>0</v>
      </c>
      <c r="BG43" s="193"/>
      <c r="BH43" s="194"/>
      <c r="BI43" s="191">
        <v>0</v>
      </c>
      <c r="BJ43" s="192">
        <v>0</v>
      </c>
      <c r="BK43" s="521">
        <f>+BI43+BI44</f>
        <v>0</v>
      </c>
      <c r="BL43" s="521">
        <f>+BJ43+BJ44</f>
        <v>0</v>
      </c>
      <c r="BM43" s="586">
        <f>+(BK43*$P$43)+(BK45*$P$45)</f>
        <v>0</v>
      </c>
      <c r="BN43" s="586">
        <f>+(BL43*$P$43)+(BL45*$P$45)</f>
        <v>0</v>
      </c>
      <c r="BO43" s="480"/>
      <c r="BP43" s="194"/>
      <c r="BQ43" s="616">
        <v>0.25</v>
      </c>
      <c r="BR43" s="617">
        <v>0</v>
      </c>
      <c r="BS43" s="621">
        <f>+BQ43+BQ44</f>
        <v>0.25</v>
      </c>
      <c r="BT43" s="621">
        <f>+BR43+BR44</f>
        <v>0</v>
      </c>
      <c r="BU43" s="586">
        <f>+(BS43*$P$43)+(BS45*$P$45)</f>
        <v>0.125</v>
      </c>
      <c r="BV43" s="586">
        <f>+(BT43*$P$43)+(BT45*$P$45)</f>
        <v>0</v>
      </c>
      <c r="BW43" s="195"/>
      <c r="BX43" s="619"/>
      <c r="BY43" s="616">
        <v>0.25</v>
      </c>
      <c r="BZ43" s="617">
        <v>0</v>
      </c>
      <c r="CA43" s="621">
        <f>+BY43+BY44</f>
        <v>0.5</v>
      </c>
      <c r="CB43" s="621">
        <f>+BZ43+BZ44</f>
        <v>0</v>
      </c>
      <c r="CC43" s="586">
        <f>+(CA43*$P$43)+(CA45*$P$45)</f>
        <v>0.25</v>
      </c>
      <c r="CD43" s="586">
        <f>+(CB43*$P$43)+(CB45*$P$45)</f>
        <v>0</v>
      </c>
      <c r="CE43" s="195"/>
      <c r="CF43" s="619"/>
      <c r="CG43" s="616">
        <v>0</v>
      </c>
      <c r="CH43" s="617">
        <v>0</v>
      </c>
      <c r="CI43" s="621">
        <f>+CG43+CG44</f>
        <v>0.25</v>
      </c>
      <c r="CJ43" s="621">
        <f>+CH43+CH44</f>
        <v>0</v>
      </c>
      <c r="CK43" s="586">
        <f>+(CI43*$P$43)+(CI45*$P$45)</f>
        <v>0.25</v>
      </c>
      <c r="CL43" s="586">
        <f>+(CJ43*$P$43)+(CJ45*$P$45)</f>
        <v>0</v>
      </c>
      <c r="CM43" s="195"/>
      <c r="CN43" s="619"/>
      <c r="CO43" s="616">
        <v>0</v>
      </c>
      <c r="CP43" s="617">
        <v>0</v>
      </c>
      <c r="CQ43" s="621">
        <f>+CO43+CO44</f>
        <v>0</v>
      </c>
      <c r="CR43" s="621">
        <f>+CP43+CP44</f>
        <v>0</v>
      </c>
      <c r="CS43" s="586">
        <f>+(CQ43*$P$43)+(CQ45*$P$45)</f>
        <v>0.25</v>
      </c>
      <c r="CT43" s="586">
        <f>+(CR43*$P$43)+(CR45*$P$45)</f>
        <v>0</v>
      </c>
      <c r="CU43" s="195"/>
      <c r="CV43" s="619"/>
      <c r="CW43" s="616">
        <v>0</v>
      </c>
      <c r="CX43" s="617">
        <v>0</v>
      </c>
      <c r="CY43" s="621">
        <f>+CW43+CW44</f>
        <v>0</v>
      </c>
      <c r="CZ43" s="621">
        <f>+CX43+CX44</f>
        <v>0</v>
      </c>
      <c r="DA43" s="586">
        <f>+(CY43*$P$43)+(CY45*$P$45)</f>
        <v>0.125</v>
      </c>
      <c r="DB43" s="586">
        <f>+(CZ43*$P$43)+(CZ45*$P$45)</f>
        <v>0</v>
      </c>
      <c r="DC43" s="195"/>
      <c r="DD43" s="619"/>
      <c r="DE43" s="616">
        <v>0</v>
      </c>
      <c r="DF43" s="192">
        <v>0</v>
      </c>
      <c r="DG43" s="521">
        <f>+DE43+DE44</f>
        <v>0</v>
      </c>
      <c r="DH43" s="521">
        <f>+DF43+DF44</f>
        <v>0</v>
      </c>
      <c r="DI43" s="586">
        <f>+(DG43*$P$43)+(DG45*$P$45)</f>
        <v>0</v>
      </c>
      <c r="DJ43" s="586">
        <f>+(DH43*$P$43)+(DH45*$P$45)</f>
        <v>0</v>
      </c>
      <c r="DK43" s="195"/>
      <c r="DL43" s="516"/>
      <c r="DM43" s="630"/>
      <c r="DN43" s="188">
        <f t="shared" si="1"/>
        <v>0</v>
      </c>
      <c r="DO43" s="187">
        <f t="shared" si="2"/>
        <v>0</v>
      </c>
      <c r="DP43" s="185" t="e">
        <f t="shared" si="3"/>
        <v>#DIV/0!</v>
      </c>
      <c r="DQ43" s="481">
        <f>+W43+AE43+AM43</f>
        <v>0</v>
      </c>
      <c r="DR43" s="481">
        <f>+X43+AF43+AN43</f>
        <v>0</v>
      </c>
      <c r="DS43" s="639" t="e">
        <f t="shared" si="4"/>
        <v>#DIV/0!</v>
      </c>
      <c r="DT43" s="482">
        <f>+(DQ43*$P$43)+(DQ45*$P$45)</f>
        <v>0</v>
      </c>
      <c r="DU43" s="482">
        <f>+(DR43*$P$43)+(DR45*$P$45)</f>
        <v>0</v>
      </c>
      <c r="DV43" s="646" t="e">
        <f>+DU43/DT43</f>
        <v>#DIV/0!</v>
      </c>
      <c r="DW43" s="188">
        <f t="shared" si="5"/>
        <v>0</v>
      </c>
      <c r="DX43" s="187">
        <f t="shared" si="6"/>
        <v>0</v>
      </c>
      <c r="DY43" s="185" t="e">
        <f t="shared" si="7"/>
        <v>#DIV/0!</v>
      </c>
      <c r="DZ43" s="481">
        <f t="shared" si="8"/>
        <v>0</v>
      </c>
      <c r="EA43" s="481">
        <f t="shared" si="8"/>
        <v>0</v>
      </c>
      <c r="EB43" s="639" t="e">
        <f t="shared" si="9"/>
        <v>#DIV/0!</v>
      </c>
      <c r="EC43" s="482">
        <f>+(DZ43*$P$43)+(DZ45*$P$45)</f>
        <v>0</v>
      </c>
      <c r="ED43" s="482">
        <f>+(EA43*$P$43)+(EA45*$P$45)</f>
        <v>0</v>
      </c>
      <c r="EE43" s="646" t="e">
        <f>+ED43/EC43</f>
        <v>#DIV/0!</v>
      </c>
      <c r="EF43" s="188">
        <f t="shared" si="10"/>
        <v>0.5</v>
      </c>
      <c r="EG43" s="187">
        <f t="shared" si="11"/>
        <v>0</v>
      </c>
      <c r="EH43" s="652">
        <f t="shared" si="12"/>
        <v>0</v>
      </c>
      <c r="EI43" s="481">
        <f t="shared" si="13"/>
        <v>1</v>
      </c>
      <c r="EJ43" s="632">
        <f t="shared" si="14"/>
        <v>0</v>
      </c>
      <c r="EK43" s="654">
        <f t="shared" si="15"/>
        <v>0</v>
      </c>
      <c r="EL43" s="482">
        <f>+(EI43*$P$43)+(EI45*$P$45)</f>
        <v>0.625</v>
      </c>
      <c r="EM43" s="482">
        <f>+(EJ43*$P$43)+(EJ45*$P$45)</f>
        <v>0</v>
      </c>
      <c r="EN43" s="646">
        <f>+EM43/EL43</f>
        <v>0</v>
      </c>
      <c r="EO43" s="188">
        <f t="shared" si="16"/>
        <v>0.5</v>
      </c>
      <c r="EP43" s="187">
        <f t="shared" si="17"/>
        <v>0</v>
      </c>
      <c r="EQ43" s="656">
        <f t="shared" si="18"/>
        <v>0</v>
      </c>
      <c r="ER43" s="632">
        <f t="shared" si="19"/>
        <v>1</v>
      </c>
      <c r="ES43" s="481">
        <f t="shared" si="20"/>
        <v>0</v>
      </c>
      <c r="ET43" s="659">
        <f t="shared" si="21"/>
        <v>0</v>
      </c>
      <c r="EU43" s="482">
        <f>+(ER43*$P$43)+(ER45*$P$45)</f>
        <v>1</v>
      </c>
      <c r="EV43" s="482">
        <f>+(ES43*$P$43)+(ES45*$P$45)</f>
        <v>0</v>
      </c>
      <c r="EW43" s="646">
        <f>+EV43/EU43</f>
        <v>0</v>
      </c>
      <c r="EX43" s="186">
        <f t="shared" si="0"/>
        <v>0</v>
      </c>
      <c r="EY43" s="184"/>
      <c r="EZ43" s="184"/>
      <c r="FA43" s="184"/>
      <c r="FB43" s="184"/>
      <c r="FC43" s="184"/>
      <c r="FD43" s="184"/>
      <c r="FE43" s="184"/>
      <c r="FF43" s="184"/>
      <c r="FG43" s="184"/>
      <c r="FH43" s="184"/>
      <c r="FI43" s="184"/>
      <c r="FJ43" s="184"/>
      <c r="FK43" s="184"/>
      <c r="FL43" s="184"/>
      <c r="FM43" s="184"/>
      <c r="FN43" s="184"/>
      <c r="FO43" s="184"/>
      <c r="FP43" s="184"/>
      <c r="FQ43" s="184"/>
      <c r="FR43" s="184"/>
      <c r="FS43" s="184"/>
      <c r="FT43" s="184"/>
      <c r="FU43" s="184"/>
      <c r="FV43" s="184"/>
      <c r="FW43" s="184"/>
      <c r="FX43" s="184"/>
      <c r="FY43" s="184"/>
      <c r="FZ43" s="184"/>
      <c r="GA43" s="184"/>
      <c r="GB43" s="184"/>
      <c r="GC43" s="184"/>
      <c r="GD43" s="184"/>
      <c r="GE43" s="184"/>
      <c r="GF43" s="184"/>
      <c r="GG43" s="184"/>
      <c r="GH43" s="184"/>
      <c r="GI43" s="184"/>
      <c r="GJ43" s="184"/>
      <c r="GK43" s="184"/>
      <c r="GL43" s="184"/>
      <c r="GM43" s="184"/>
      <c r="GN43" s="184"/>
      <c r="GO43" s="184"/>
      <c r="GP43" s="184"/>
      <c r="GQ43" s="184"/>
      <c r="GR43" s="184"/>
      <c r="GS43" s="184"/>
      <c r="GT43" s="184"/>
      <c r="GU43" s="184"/>
      <c r="GV43" s="184"/>
      <c r="GW43" s="184"/>
      <c r="GX43" s="184"/>
      <c r="GY43" s="184"/>
      <c r="GZ43" s="184"/>
      <c r="HA43" s="184"/>
      <c r="HB43" s="184"/>
      <c r="HC43" s="184"/>
      <c r="HD43" s="184"/>
      <c r="HE43" s="184"/>
      <c r="HF43" s="184"/>
      <c r="HG43" s="184"/>
      <c r="HH43" s="184"/>
      <c r="HI43" s="184"/>
      <c r="HJ43" s="184"/>
      <c r="HK43" s="184"/>
      <c r="HL43" s="184"/>
      <c r="HM43" s="184"/>
    </row>
    <row r="44" spans="1:221" s="183" customFormat="1" ht="15.75" x14ac:dyDescent="0.25">
      <c r="A44" s="531"/>
      <c r="B44" s="404"/>
      <c r="C44" s="406"/>
      <c r="D44" s="406"/>
      <c r="E44" s="406"/>
      <c r="F44" s="406"/>
      <c r="G44" s="406"/>
      <c r="H44" s="408"/>
      <c r="I44" s="534"/>
      <c r="J44" s="509"/>
      <c r="K44" s="399"/>
      <c r="L44" s="401"/>
      <c r="M44" s="397"/>
      <c r="N44" s="397"/>
      <c r="O44" s="416"/>
      <c r="P44" s="417"/>
      <c r="Q44" s="414"/>
      <c r="R44" s="581"/>
      <c r="S44" s="502" t="s">
        <v>315</v>
      </c>
      <c r="T44" s="503">
        <v>0.5</v>
      </c>
      <c r="U44" s="191">
        <v>0</v>
      </c>
      <c r="V44" s="192">
        <v>0</v>
      </c>
      <c r="W44" s="522"/>
      <c r="X44" s="522"/>
      <c r="Y44" s="409"/>
      <c r="Z44" s="409"/>
      <c r="AA44" s="193"/>
      <c r="AB44" s="194"/>
      <c r="AC44" s="191">
        <v>0</v>
      </c>
      <c r="AD44" s="192">
        <v>0</v>
      </c>
      <c r="AE44" s="522"/>
      <c r="AF44" s="522"/>
      <c r="AG44" s="409"/>
      <c r="AH44" s="409"/>
      <c r="AI44" s="193"/>
      <c r="AJ44" s="194"/>
      <c r="AK44" s="191">
        <v>0</v>
      </c>
      <c r="AL44" s="192">
        <v>0</v>
      </c>
      <c r="AM44" s="522"/>
      <c r="AN44" s="522"/>
      <c r="AO44" s="409"/>
      <c r="AP44" s="409"/>
      <c r="AQ44" s="193"/>
      <c r="AR44" s="194"/>
      <c r="AS44" s="191">
        <v>0</v>
      </c>
      <c r="AT44" s="192">
        <v>0</v>
      </c>
      <c r="AU44" s="522"/>
      <c r="AV44" s="522"/>
      <c r="AW44" s="409"/>
      <c r="AX44" s="409"/>
      <c r="AY44" s="193"/>
      <c r="AZ44" s="194"/>
      <c r="BA44" s="191">
        <v>0</v>
      </c>
      <c r="BB44" s="192">
        <v>0</v>
      </c>
      <c r="BC44" s="522"/>
      <c r="BD44" s="522"/>
      <c r="BE44" s="409"/>
      <c r="BF44" s="409"/>
      <c r="BG44" s="193"/>
      <c r="BH44" s="194"/>
      <c r="BI44" s="191">
        <v>0</v>
      </c>
      <c r="BJ44" s="192">
        <v>0</v>
      </c>
      <c r="BK44" s="522"/>
      <c r="BL44" s="522"/>
      <c r="BM44" s="409"/>
      <c r="BN44" s="409"/>
      <c r="BO44" s="480"/>
      <c r="BP44" s="194"/>
      <c r="BQ44" s="616">
        <v>0</v>
      </c>
      <c r="BR44" s="617">
        <v>0</v>
      </c>
      <c r="BS44" s="622"/>
      <c r="BT44" s="622"/>
      <c r="BU44" s="409"/>
      <c r="BV44" s="409"/>
      <c r="BW44" s="195"/>
      <c r="BX44" s="619"/>
      <c r="BY44" s="616">
        <v>0.25</v>
      </c>
      <c r="BZ44" s="617">
        <v>0</v>
      </c>
      <c r="CA44" s="622"/>
      <c r="CB44" s="622"/>
      <c r="CC44" s="409"/>
      <c r="CD44" s="409"/>
      <c r="CE44" s="195"/>
      <c r="CF44" s="619"/>
      <c r="CG44" s="616">
        <v>0.25</v>
      </c>
      <c r="CH44" s="617">
        <v>0</v>
      </c>
      <c r="CI44" s="622"/>
      <c r="CJ44" s="622"/>
      <c r="CK44" s="409"/>
      <c r="CL44" s="409"/>
      <c r="CM44" s="195"/>
      <c r="CN44" s="619"/>
      <c r="CO44" s="616">
        <v>0</v>
      </c>
      <c r="CP44" s="617">
        <v>0</v>
      </c>
      <c r="CQ44" s="622"/>
      <c r="CR44" s="622"/>
      <c r="CS44" s="409"/>
      <c r="CT44" s="409"/>
      <c r="CU44" s="195"/>
      <c r="CV44" s="619"/>
      <c r="CW44" s="616">
        <v>0</v>
      </c>
      <c r="CX44" s="617">
        <v>0</v>
      </c>
      <c r="CY44" s="622"/>
      <c r="CZ44" s="622"/>
      <c r="DA44" s="409"/>
      <c r="DB44" s="409"/>
      <c r="DC44" s="195"/>
      <c r="DD44" s="619"/>
      <c r="DE44" s="616">
        <v>0</v>
      </c>
      <c r="DF44" s="192">
        <v>0</v>
      </c>
      <c r="DG44" s="522"/>
      <c r="DH44" s="522"/>
      <c r="DI44" s="409"/>
      <c r="DJ44" s="409"/>
      <c r="DK44" s="195"/>
      <c r="DL44" s="516"/>
      <c r="DM44" s="630"/>
      <c r="DN44" s="188">
        <f t="shared" si="1"/>
        <v>0</v>
      </c>
      <c r="DO44" s="187">
        <f t="shared" si="2"/>
        <v>0</v>
      </c>
      <c r="DP44" s="185" t="e">
        <f t="shared" si="3"/>
        <v>#DIV/0!</v>
      </c>
      <c r="DQ44" s="481"/>
      <c r="DR44" s="481"/>
      <c r="DS44" s="639" t="e">
        <f t="shared" si="4"/>
        <v>#DIV/0!</v>
      </c>
      <c r="DT44" s="482"/>
      <c r="DU44" s="482"/>
      <c r="DV44" s="646"/>
      <c r="DW44" s="188">
        <f t="shared" si="5"/>
        <v>0</v>
      </c>
      <c r="DX44" s="187">
        <f t="shared" si="6"/>
        <v>0</v>
      </c>
      <c r="DY44" s="185" t="e">
        <f t="shared" si="7"/>
        <v>#DIV/0!</v>
      </c>
      <c r="DZ44" s="481">
        <f t="shared" si="8"/>
        <v>0</v>
      </c>
      <c r="EA44" s="481">
        <f t="shared" si="8"/>
        <v>0</v>
      </c>
      <c r="EB44" s="639" t="e">
        <f t="shared" si="9"/>
        <v>#DIV/0!</v>
      </c>
      <c r="EC44" s="482"/>
      <c r="ED44" s="482"/>
      <c r="EE44" s="646"/>
      <c r="EF44" s="188">
        <f t="shared" si="10"/>
        <v>0.5</v>
      </c>
      <c r="EG44" s="187">
        <f t="shared" si="11"/>
        <v>0</v>
      </c>
      <c r="EH44" s="652">
        <f t="shared" si="12"/>
        <v>0</v>
      </c>
      <c r="EI44" s="481">
        <f t="shared" si="13"/>
        <v>0</v>
      </c>
      <c r="EJ44" s="633">
        <f t="shared" si="14"/>
        <v>0</v>
      </c>
      <c r="EK44" s="654" t="e">
        <f t="shared" si="15"/>
        <v>#DIV/0!</v>
      </c>
      <c r="EL44" s="482"/>
      <c r="EM44" s="482"/>
      <c r="EN44" s="646"/>
      <c r="EO44" s="188">
        <f t="shared" si="16"/>
        <v>0.5</v>
      </c>
      <c r="EP44" s="187">
        <f t="shared" si="17"/>
        <v>0</v>
      </c>
      <c r="EQ44" s="656">
        <f t="shared" si="18"/>
        <v>0</v>
      </c>
      <c r="ER44" s="633">
        <f t="shared" si="19"/>
        <v>0</v>
      </c>
      <c r="ES44" s="481">
        <f t="shared" si="20"/>
        <v>0</v>
      </c>
      <c r="ET44" s="659" t="e">
        <f t="shared" si="21"/>
        <v>#DIV/0!</v>
      </c>
      <c r="EU44" s="482"/>
      <c r="EV44" s="482"/>
      <c r="EW44" s="646"/>
      <c r="EX44" s="186">
        <f t="shared" si="0"/>
        <v>0</v>
      </c>
      <c r="EY44" s="184"/>
      <c r="EZ44" s="184"/>
      <c r="FA44" s="184"/>
      <c r="FB44" s="184"/>
      <c r="FC44" s="184"/>
      <c r="FD44" s="184"/>
      <c r="FE44" s="184"/>
      <c r="FF44" s="184"/>
      <c r="FG44" s="184"/>
      <c r="FH44" s="184"/>
      <c r="FI44" s="184"/>
      <c r="FJ44" s="184"/>
      <c r="FK44" s="184"/>
      <c r="FL44" s="184"/>
      <c r="FM44" s="184"/>
      <c r="FN44" s="184"/>
      <c r="FO44" s="184"/>
      <c r="FP44" s="184"/>
      <c r="FQ44" s="184"/>
      <c r="FR44" s="184"/>
      <c r="FS44" s="184"/>
      <c r="FT44" s="184"/>
      <c r="FU44" s="184"/>
      <c r="FV44" s="184"/>
      <c r="FW44" s="184"/>
      <c r="FX44" s="184"/>
      <c r="FY44" s="184"/>
      <c r="FZ44" s="184"/>
      <c r="GA44" s="184"/>
      <c r="GB44" s="184"/>
      <c r="GC44" s="184"/>
      <c r="GD44" s="184"/>
      <c r="GE44" s="184"/>
      <c r="GF44" s="184"/>
      <c r="GG44" s="184"/>
      <c r="GH44" s="184"/>
      <c r="GI44" s="184"/>
      <c r="GJ44" s="184"/>
      <c r="GK44" s="184"/>
      <c r="GL44" s="184"/>
      <c r="GM44" s="184"/>
      <c r="GN44" s="184"/>
      <c r="GO44" s="184"/>
      <c r="GP44" s="184"/>
      <c r="GQ44" s="184"/>
      <c r="GR44" s="184"/>
      <c r="GS44" s="184"/>
      <c r="GT44" s="184"/>
      <c r="GU44" s="184"/>
      <c r="GV44" s="184"/>
      <c r="GW44" s="184"/>
      <c r="GX44" s="184"/>
      <c r="GY44" s="184"/>
      <c r="GZ44" s="184"/>
      <c r="HA44" s="184"/>
      <c r="HB44" s="184"/>
      <c r="HC44" s="184"/>
      <c r="HD44" s="184"/>
      <c r="HE44" s="184"/>
      <c r="HF44" s="184"/>
      <c r="HG44" s="184"/>
      <c r="HH44" s="184"/>
      <c r="HI44" s="184"/>
      <c r="HJ44" s="184"/>
      <c r="HK44" s="184"/>
      <c r="HL44" s="184"/>
      <c r="HM44" s="184"/>
    </row>
    <row r="45" spans="1:221" s="183" customFormat="1" ht="15.75" customHeight="1" x14ac:dyDescent="0.25">
      <c r="A45" s="531"/>
      <c r="B45" s="404"/>
      <c r="C45" s="406"/>
      <c r="D45" s="406"/>
      <c r="E45" s="406"/>
      <c r="F45" s="406"/>
      <c r="G45" s="406"/>
      <c r="H45" s="408"/>
      <c r="I45" s="534"/>
      <c r="J45" s="525">
        <v>12</v>
      </c>
      <c r="K45" s="400" t="s">
        <v>316</v>
      </c>
      <c r="L45" s="402" t="s">
        <v>317</v>
      </c>
      <c r="M45" s="398" t="s">
        <v>231</v>
      </c>
      <c r="N45" s="398">
        <v>1</v>
      </c>
      <c r="O45" s="524" t="s">
        <v>313</v>
      </c>
      <c r="P45" s="523">
        <v>0.5</v>
      </c>
      <c r="Q45" s="415">
        <f>+P45/$P$86</f>
        <v>4.9999999999999989E-2</v>
      </c>
      <c r="R45" s="580" t="s">
        <v>198</v>
      </c>
      <c r="S45" s="502" t="s">
        <v>318</v>
      </c>
      <c r="T45" s="503">
        <v>0.5</v>
      </c>
      <c r="U45" s="191">
        <v>0</v>
      </c>
      <c r="V45" s="192">
        <v>0</v>
      </c>
      <c r="W45" s="521">
        <f>+U45+U46</f>
        <v>0</v>
      </c>
      <c r="X45" s="521">
        <f>+V45+V46</f>
        <v>0</v>
      </c>
      <c r="Y45" s="409"/>
      <c r="Z45" s="409"/>
      <c r="AA45" s="193"/>
      <c r="AB45" s="194"/>
      <c r="AC45" s="191">
        <v>0</v>
      </c>
      <c r="AD45" s="192">
        <v>0</v>
      </c>
      <c r="AE45" s="521">
        <f>+AC45+AC46</f>
        <v>0</v>
      </c>
      <c r="AF45" s="521">
        <f>+AD45+AD46</f>
        <v>0</v>
      </c>
      <c r="AG45" s="409"/>
      <c r="AH45" s="409"/>
      <c r="AI45" s="193"/>
      <c r="AJ45" s="194"/>
      <c r="AK45" s="191">
        <v>0</v>
      </c>
      <c r="AL45" s="192">
        <v>0</v>
      </c>
      <c r="AM45" s="521">
        <f>+AK45+AK46</f>
        <v>0</v>
      </c>
      <c r="AN45" s="521">
        <f>+AL45+AL46</f>
        <v>0</v>
      </c>
      <c r="AO45" s="409"/>
      <c r="AP45" s="409"/>
      <c r="AQ45" s="193"/>
      <c r="AR45" s="194"/>
      <c r="AS45" s="191">
        <v>0</v>
      </c>
      <c r="AT45" s="192">
        <v>0</v>
      </c>
      <c r="AU45" s="521">
        <f>+AS45+AS46</f>
        <v>0</v>
      </c>
      <c r="AV45" s="521">
        <f>+AT45+AT46</f>
        <v>0</v>
      </c>
      <c r="AW45" s="409"/>
      <c r="AX45" s="409"/>
      <c r="AY45" s="193"/>
      <c r="AZ45" s="194"/>
      <c r="BA45" s="191">
        <v>0</v>
      </c>
      <c r="BB45" s="192">
        <v>0</v>
      </c>
      <c r="BC45" s="521">
        <f>+BA45+BA46</f>
        <v>0</v>
      </c>
      <c r="BD45" s="521">
        <f>+BB45+BB46</f>
        <v>0</v>
      </c>
      <c r="BE45" s="409"/>
      <c r="BF45" s="409"/>
      <c r="BG45" s="193"/>
      <c r="BH45" s="194"/>
      <c r="BI45" s="191">
        <v>0</v>
      </c>
      <c r="BJ45" s="192">
        <v>0</v>
      </c>
      <c r="BK45" s="521">
        <f>+BI45+BI46</f>
        <v>0</v>
      </c>
      <c r="BL45" s="521">
        <f>+BJ45+BJ46</f>
        <v>0</v>
      </c>
      <c r="BM45" s="409"/>
      <c r="BN45" s="409"/>
      <c r="BO45" s="480"/>
      <c r="BP45" s="194"/>
      <c r="BQ45" s="616">
        <v>0</v>
      </c>
      <c r="BR45" s="617">
        <v>0</v>
      </c>
      <c r="BS45" s="621">
        <f>+BQ45+BQ46</f>
        <v>0</v>
      </c>
      <c r="BT45" s="621">
        <f>+BR45+BR46</f>
        <v>0</v>
      </c>
      <c r="BU45" s="409"/>
      <c r="BV45" s="409"/>
      <c r="BW45" s="195"/>
      <c r="BX45" s="619"/>
      <c r="BY45" s="616">
        <v>0</v>
      </c>
      <c r="BZ45" s="617">
        <v>0</v>
      </c>
      <c r="CA45" s="621">
        <f>+BY45+BY46</f>
        <v>0</v>
      </c>
      <c r="CB45" s="621">
        <f>+BZ45+BZ46</f>
        <v>0</v>
      </c>
      <c r="CC45" s="409"/>
      <c r="CD45" s="409"/>
      <c r="CE45" s="195"/>
      <c r="CF45" s="619"/>
      <c r="CG45" s="616">
        <v>0.25</v>
      </c>
      <c r="CH45" s="617">
        <v>0</v>
      </c>
      <c r="CI45" s="621">
        <f>+CG45+CG46</f>
        <v>0.25</v>
      </c>
      <c r="CJ45" s="621">
        <f>+CH45+CH46</f>
        <v>0</v>
      </c>
      <c r="CK45" s="409"/>
      <c r="CL45" s="409"/>
      <c r="CM45" s="195"/>
      <c r="CN45" s="619"/>
      <c r="CO45" s="616">
        <v>0.25</v>
      </c>
      <c r="CP45" s="617">
        <v>0</v>
      </c>
      <c r="CQ45" s="621">
        <f>+CO45+CO46</f>
        <v>0.5</v>
      </c>
      <c r="CR45" s="621">
        <f>+CP45+CP46</f>
        <v>0</v>
      </c>
      <c r="CS45" s="409"/>
      <c r="CT45" s="409"/>
      <c r="CU45" s="195"/>
      <c r="CV45" s="619"/>
      <c r="CW45" s="616">
        <v>0</v>
      </c>
      <c r="CX45" s="617">
        <v>0</v>
      </c>
      <c r="CY45" s="621">
        <f>+CW45+CW46</f>
        <v>0.25</v>
      </c>
      <c r="CZ45" s="621">
        <f>+CX45+CX46</f>
        <v>0</v>
      </c>
      <c r="DA45" s="409"/>
      <c r="DB45" s="409"/>
      <c r="DC45" s="195"/>
      <c r="DD45" s="619"/>
      <c r="DE45" s="616">
        <v>0</v>
      </c>
      <c r="DF45" s="192">
        <v>0</v>
      </c>
      <c r="DG45" s="521">
        <f>+DE45+DE46</f>
        <v>0</v>
      </c>
      <c r="DH45" s="521">
        <f>+DF45+DF46</f>
        <v>0</v>
      </c>
      <c r="DI45" s="409"/>
      <c r="DJ45" s="409"/>
      <c r="DK45" s="195"/>
      <c r="DL45" s="516"/>
      <c r="DM45" s="630"/>
      <c r="DN45" s="188">
        <f t="shared" si="1"/>
        <v>0</v>
      </c>
      <c r="DO45" s="187">
        <f t="shared" si="2"/>
        <v>0</v>
      </c>
      <c r="DP45" s="185" t="e">
        <f t="shared" si="3"/>
        <v>#DIV/0!</v>
      </c>
      <c r="DQ45" s="481">
        <f>+W45+AE45+AM45</f>
        <v>0</v>
      </c>
      <c r="DR45" s="481">
        <f>+X45+AF45+AN45</f>
        <v>0</v>
      </c>
      <c r="DS45" s="637" t="e">
        <f t="shared" si="4"/>
        <v>#DIV/0!</v>
      </c>
      <c r="DT45" s="482"/>
      <c r="DU45" s="482"/>
      <c r="DV45" s="646"/>
      <c r="DW45" s="188">
        <f t="shared" si="5"/>
        <v>0</v>
      </c>
      <c r="DX45" s="187">
        <f t="shared" si="6"/>
        <v>0</v>
      </c>
      <c r="DY45" s="185" t="e">
        <f t="shared" si="7"/>
        <v>#DIV/0!</v>
      </c>
      <c r="DZ45" s="481">
        <f t="shared" si="8"/>
        <v>0</v>
      </c>
      <c r="EA45" s="481">
        <f t="shared" si="8"/>
        <v>0</v>
      </c>
      <c r="EB45" s="637" t="e">
        <f t="shared" si="9"/>
        <v>#DIV/0!</v>
      </c>
      <c r="EC45" s="482"/>
      <c r="ED45" s="482"/>
      <c r="EE45" s="646"/>
      <c r="EF45" s="188">
        <f t="shared" si="10"/>
        <v>0.25</v>
      </c>
      <c r="EG45" s="187">
        <f t="shared" si="11"/>
        <v>0</v>
      </c>
      <c r="EH45" s="652">
        <f t="shared" si="12"/>
        <v>0</v>
      </c>
      <c r="EI45" s="481">
        <f t="shared" si="13"/>
        <v>0.25</v>
      </c>
      <c r="EJ45" s="632">
        <f t="shared" si="14"/>
        <v>0</v>
      </c>
      <c r="EK45" s="654">
        <f t="shared" si="15"/>
        <v>0</v>
      </c>
      <c r="EL45" s="482"/>
      <c r="EM45" s="482"/>
      <c r="EN45" s="646"/>
      <c r="EO45" s="188">
        <f t="shared" si="16"/>
        <v>0.5</v>
      </c>
      <c r="EP45" s="187">
        <f t="shared" si="17"/>
        <v>0</v>
      </c>
      <c r="EQ45" s="656">
        <f t="shared" si="18"/>
        <v>0</v>
      </c>
      <c r="ER45" s="632">
        <f t="shared" si="19"/>
        <v>1</v>
      </c>
      <c r="ES45" s="481">
        <f t="shared" si="20"/>
        <v>0</v>
      </c>
      <c r="ET45" s="659">
        <f t="shared" si="21"/>
        <v>0</v>
      </c>
      <c r="EU45" s="482"/>
      <c r="EV45" s="482"/>
      <c r="EW45" s="646"/>
      <c r="EX45" s="186">
        <f t="shared" si="0"/>
        <v>0</v>
      </c>
      <c r="EY45" s="184"/>
      <c r="EZ45" s="184"/>
      <c r="FA45" s="184"/>
      <c r="FB45" s="184"/>
      <c r="FC45" s="184"/>
      <c r="FD45" s="184"/>
      <c r="FE45" s="184"/>
      <c r="FF45" s="184"/>
      <c r="FG45" s="184"/>
      <c r="FH45" s="184"/>
      <c r="FI45" s="184"/>
      <c r="FJ45" s="184"/>
      <c r="FK45" s="184"/>
      <c r="FL45" s="184"/>
      <c r="FM45" s="184"/>
      <c r="FN45" s="184"/>
      <c r="FO45" s="184"/>
      <c r="FP45" s="184"/>
      <c r="FQ45" s="184"/>
      <c r="FR45" s="184"/>
      <c r="FS45" s="184"/>
      <c r="FT45" s="184"/>
      <c r="FU45" s="184"/>
      <c r="FV45" s="184"/>
      <c r="FW45" s="184"/>
      <c r="FX45" s="184"/>
      <c r="FY45" s="184"/>
      <c r="FZ45" s="184"/>
      <c r="GA45" s="184"/>
      <c r="GB45" s="184"/>
      <c r="GC45" s="184"/>
      <c r="GD45" s="184"/>
      <c r="GE45" s="184"/>
      <c r="GF45" s="184"/>
      <c r="GG45" s="184"/>
      <c r="GH45" s="184"/>
      <c r="GI45" s="184"/>
      <c r="GJ45" s="184"/>
      <c r="GK45" s="184"/>
      <c r="GL45" s="184"/>
      <c r="GM45" s="184"/>
      <c r="GN45" s="184"/>
      <c r="GO45" s="184"/>
      <c r="GP45" s="184"/>
      <c r="GQ45" s="184"/>
      <c r="GR45" s="184"/>
      <c r="GS45" s="184"/>
      <c r="GT45" s="184"/>
      <c r="GU45" s="184"/>
      <c r="GV45" s="184"/>
      <c r="GW45" s="184"/>
      <c r="GX45" s="184"/>
      <c r="GY45" s="184"/>
      <c r="GZ45" s="184"/>
      <c r="HA45" s="184"/>
      <c r="HB45" s="184"/>
      <c r="HC45" s="184"/>
      <c r="HD45" s="184"/>
      <c r="HE45" s="184"/>
      <c r="HF45" s="184"/>
      <c r="HG45" s="184"/>
      <c r="HH45" s="184"/>
      <c r="HI45" s="184"/>
      <c r="HJ45" s="184"/>
      <c r="HK45" s="184"/>
      <c r="HL45" s="184"/>
      <c r="HM45" s="184"/>
    </row>
    <row r="46" spans="1:221" s="183" customFormat="1" ht="15.75" x14ac:dyDescent="0.25">
      <c r="A46" s="531"/>
      <c r="B46" s="404"/>
      <c r="C46" s="406"/>
      <c r="D46" s="406"/>
      <c r="E46" s="406"/>
      <c r="F46" s="406"/>
      <c r="G46" s="406"/>
      <c r="H46" s="408"/>
      <c r="I46" s="534"/>
      <c r="J46" s="509"/>
      <c r="K46" s="399"/>
      <c r="L46" s="401"/>
      <c r="M46" s="397"/>
      <c r="N46" s="397"/>
      <c r="O46" s="416"/>
      <c r="P46" s="417"/>
      <c r="Q46" s="414"/>
      <c r="R46" s="581"/>
      <c r="S46" s="502" t="s">
        <v>319</v>
      </c>
      <c r="T46" s="503">
        <v>0.5</v>
      </c>
      <c r="U46" s="191">
        <v>0</v>
      </c>
      <c r="V46" s="192">
        <v>0</v>
      </c>
      <c r="W46" s="522"/>
      <c r="X46" s="522"/>
      <c r="Y46" s="587"/>
      <c r="Z46" s="587"/>
      <c r="AA46" s="193"/>
      <c r="AB46" s="194"/>
      <c r="AC46" s="191">
        <v>0</v>
      </c>
      <c r="AD46" s="192">
        <v>0</v>
      </c>
      <c r="AE46" s="522"/>
      <c r="AF46" s="522"/>
      <c r="AG46" s="587"/>
      <c r="AH46" s="587"/>
      <c r="AI46" s="193"/>
      <c r="AJ46" s="194"/>
      <c r="AK46" s="191">
        <v>0</v>
      </c>
      <c r="AL46" s="192">
        <v>0</v>
      </c>
      <c r="AM46" s="522"/>
      <c r="AN46" s="522"/>
      <c r="AO46" s="587"/>
      <c r="AP46" s="587"/>
      <c r="AQ46" s="193"/>
      <c r="AR46" s="194"/>
      <c r="AS46" s="191">
        <v>0</v>
      </c>
      <c r="AT46" s="192">
        <v>0</v>
      </c>
      <c r="AU46" s="522"/>
      <c r="AV46" s="522"/>
      <c r="AW46" s="587"/>
      <c r="AX46" s="587"/>
      <c r="AY46" s="193"/>
      <c r="AZ46" s="194"/>
      <c r="BA46" s="191">
        <v>0</v>
      </c>
      <c r="BB46" s="192">
        <v>0</v>
      </c>
      <c r="BC46" s="522"/>
      <c r="BD46" s="522"/>
      <c r="BE46" s="587"/>
      <c r="BF46" s="587"/>
      <c r="BG46" s="193"/>
      <c r="BH46" s="194"/>
      <c r="BI46" s="191">
        <v>0</v>
      </c>
      <c r="BJ46" s="192">
        <v>0</v>
      </c>
      <c r="BK46" s="522"/>
      <c r="BL46" s="522"/>
      <c r="BM46" s="587"/>
      <c r="BN46" s="587"/>
      <c r="BO46" s="480"/>
      <c r="BP46" s="194"/>
      <c r="BQ46" s="616">
        <v>0</v>
      </c>
      <c r="BR46" s="617">
        <v>0</v>
      </c>
      <c r="BS46" s="622"/>
      <c r="BT46" s="622"/>
      <c r="BU46" s="587"/>
      <c r="BV46" s="587"/>
      <c r="BW46" s="195"/>
      <c r="BX46" s="619"/>
      <c r="BY46" s="616">
        <v>0</v>
      </c>
      <c r="BZ46" s="617">
        <v>0</v>
      </c>
      <c r="CA46" s="622"/>
      <c r="CB46" s="622"/>
      <c r="CC46" s="587"/>
      <c r="CD46" s="587"/>
      <c r="CE46" s="195"/>
      <c r="CF46" s="619"/>
      <c r="CG46" s="616">
        <v>0</v>
      </c>
      <c r="CH46" s="617">
        <v>0</v>
      </c>
      <c r="CI46" s="622"/>
      <c r="CJ46" s="622"/>
      <c r="CK46" s="587"/>
      <c r="CL46" s="587"/>
      <c r="CM46" s="195"/>
      <c r="CN46" s="619"/>
      <c r="CO46" s="616">
        <v>0.25</v>
      </c>
      <c r="CP46" s="617">
        <v>0</v>
      </c>
      <c r="CQ46" s="622"/>
      <c r="CR46" s="622"/>
      <c r="CS46" s="587"/>
      <c r="CT46" s="587"/>
      <c r="CU46" s="195"/>
      <c r="CV46" s="619"/>
      <c r="CW46" s="616">
        <v>0.25</v>
      </c>
      <c r="CX46" s="617">
        <v>0</v>
      </c>
      <c r="CY46" s="622"/>
      <c r="CZ46" s="622"/>
      <c r="DA46" s="587"/>
      <c r="DB46" s="587"/>
      <c r="DC46" s="195"/>
      <c r="DD46" s="619"/>
      <c r="DE46" s="616">
        <v>0</v>
      </c>
      <c r="DF46" s="192">
        <v>0</v>
      </c>
      <c r="DG46" s="522"/>
      <c r="DH46" s="522"/>
      <c r="DI46" s="587"/>
      <c r="DJ46" s="587"/>
      <c r="DK46" s="195"/>
      <c r="DL46" s="516"/>
      <c r="DM46" s="630"/>
      <c r="DN46" s="188">
        <f t="shared" si="1"/>
        <v>0</v>
      </c>
      <c r="DO46" s="187">
        <f t="shared" si="2"/>
        <v>0</v>
      </c>
      <c r="DP46" s="185" t="e">
        <f t="shared" si="3"/>
        <v>#DIV/0!</v>
      </c>
      <c r="DQ46" s="481"/>
      <c r="DR46" s="481"/>
      <c r="DS46" s="637" t="e">
        <f t="shared" si="4"/>
        <v>#DIV/0!</v>
      </c>
      <c r="DT46" s="482"/>
      <c r="DU46" s="482"/>
      <c r="DV46" s="646"/>
      <c r="DW46" s="188">
        <f t="shared" si="5"/>
        <v>0</v>
      </c>
      <c r="DX46" s="187">
        <f t="shared" si="6"/>
        <v>0</v>
      </c>
      <c r="DY46" s="185" t="e">
        <f t="shared" si="7"/>
        <v>#DIV/0!</v>
      </c>
      <c r="DZ46" s="481">
        <f t="shared" si="8"/>
        <v>0</v>
      </c>
      <c r="EA46" s="481">
        <f t="shared" si="8"/>
        <v>0</v>
      </c>
      <c r="EB46" s="637" t="e">
        <f t="shared" si="9"/>
        <v>#DIV/0!</v>
      </c>
      <c r="EC46" s="482"/>
      <c r="ED46" s="482"/>
      <c r="EE46" s="646"/>
      <c r="EF46" s="188">
        <f t="shared" si="10"/>
        <v>0</v>
      </c>
      <c r="EG46" s="187">
        <f t="shared" si="11"/>
        <v>0</v>
      </c>
      <c r="EH46" s="652" t="e">
        <f t="shared" si="12"/>
        <v>#DIV/0!</v>
      </c>
      <c r="EI46" s="481">
        <f t="shared" si="13"/>
        <v>0</v>
      </c>
      <c r="EJ46" s="633">
        <f t="shared" si="14"/>
        <v>0</v>
      </c>
      <c r="EK46" s="654" t="e">
        <f t="shared" si="15"/>
        <v>#DIV/0!</v>
      </c>
      <c r="EL46" s="482"/>
      <c r="EM46" s="482"/>
      <c r="EN46" s="646"/>
      <c r="EO46" s="188">
        <f t="shared" si="16"/>
        <v>0.5</v>
      </c>
      <c r="EP46" s="187">
        <f t="shared" si="17"/>
        <v>0</v>
      </c>
      <c r="EQ46" s="656">
        <f t="shared" si="18"/>
        <v>0</v>
      </c>
      <c r="ER46" s="633">
        <f t="shared" si="19"/>
        <v>0</v>
      </c>
      <c r="ES46" s="481">
        <f t="shared" si="20"/>
        <v>0</v>
      </c>
      <c r="ET46" s="659" t="e">
        <f t="shared" si="21"/>
        <v>#DIV/0!</v>
      </c>
      <c r="EU46" s="482"/>
      <c r="EV46" s="482"/>
      <c r="EW46" s="646"/>
      <c r="EX46" s="186">
        <f t="shared" si="0"/>
        <v>0</v>
      </c>
      <c r="EY46" s="184"/>
      <c r="EZ46" s="184"/>
      <c r="FA46" s="184"/>
      <c r="FB46" s="184"/>
      <c r="FC46" s="184"/>
      <c r="FD46" s="184"/>
      <c r="FE46" s="184"/>
      <c r="FF46" s="184"/>
      <c r="FG46" s="184"/>
      <c r="FH46" s="184"/>
      <c r="FI46" s="184"/>
      <c r="FJ46" s="184"/>
      <c r="FK46" s="184"/>
      <c r="FL46" s="184"/>
      <c r="FM46" s="184"/>
      <c r="FN46" s="184"/>
      <c r="FO46" s="184"/>
      <c r="FP46" s="184"/>
      <c r="FQ46" s="184"/>
      <c r="FR46" s="184"/>
      <c r="FS46" s="184"/>
      <c r="FT46" s="184"/>
      <c r="FU46" s="184"/>
      <c r="FV46" s="184"/>
      <c r="FW46" s="184"/>
      <c r="FX46" s="184"/>
      <c r="FY46" s="184"/>
      <c r="FZ46" s="184"/>
      <c r="GA46" s="184"/>
      <c r="GB46" s="184"/>
      <c r="GC46" s="184"/>
      <c r="GD46" s="184"/>
      <c r="GE46" s="184"/>
      <c r="GF46" s="184"/>
      <c r="GG46" s="184"/>
      <c r="GH46" s="184"/>
      <c r="GI46" s="184"/>
      <c r="GJ46" s="184"/>
      <c r="GK46" s="184"/>
      <c r="GL46" s="184"/>
      <c r="GM46" s="184"/>
      <c r="GN46" s="184"/>
      <c r="GO46" s="184"/>
      <c r="GP46" s="184"/>
      <c r="GQ46" s="184"/>
      <c r="GR46" s="184"/>
      <c r="GS46" s="184"/>
      <c r="GT46" s="184"/>
      <c r="GU46" s="184"/>
      <c r="GV46" s="184"/>
      <c r="GW46" s="184"/>
      <c r="GX46" s="184"/>
      <c r="GY46" s="184"/>
      <c r="GZ46" s="184"/>
      <c r="HA46" s="184"/>
      <c r="HB46" s="184"/>
      <c r="HC46" s="184"/>
      <c r="HD46" s="184"/>
      <c r="HE46" s="184"/>
      <c r="HF46" s="184"/>
      <c r="HG46" s="184"/>
      <c r="HH46" s="184"/>
      <c r="HI46" s="184"/>
      <c r="HJ46" s="184"/>
      <c r="HK46" s="184"/>
      <c r="HL46" s="184"/>
      <c r="HM46" s="184"/>
    </row>
    <row r="47" spans="1:221" s="557" customFormat="1" ht="25.5" x14ac:dyDescent="0.25">
      <c r="A47" s="535" t="s">
        <v>320</v>
      </c>
      <c r="B47" s="536"/>
      <c r="C47" s="536" t="s">
        <v>176</v>
      </c>
      <c r="D47" s="536">
        <v>5</v>
      </c>
      <c r="E47" s="536" t="s">
        <v>171</v>
      </c>
      <c r="F47" s="536" t="s">
        <v>203</v>
      </c>
      <c r="G47" s="536" t="s">
        <v>185</v>
      </c>
      <c r="H47" s="538">
        <v>0.12</v>
      </c>
      <c r="I47" s="539">
        <v>0.1</v>
      </c>
      <c r="J47" s="559">
        <v>13</v>
      </c>
      <c r="K47" s="560" t="s">
        <v>248</v>
      </c>
      <c r="L47" s="561" t="s">
        <v>237</v>
      </c>
      <c r="M47" s="561" t="s">
        <v>231</v>
      </c>
      <c r="N47" s="570">
        <v>12</v>
      </c>
      <c r="O47" s="564" t="s">
        <v>247</v>
      </c>
      <c r="P47" s="565">
        <v>0.45</v>
      </c>
      <c r="Q47" s="566">
        <f>+P47/$P$86</f>
        <v>4.4999999999999991E-2</v>
      </c>
      <c r="R47" s="583" t="s">
        <v>198</v>
      </c>
      <c r="S47" s="547" t="s">
        <v>260</v>
      </c>
      <c r="T47" s="548">
        <v>0.2</v>
      </c>
      <c r="U47" s="549">
        <v>0</v>
      </c>
      <c r="V47" s="550">
        <v>0</v>
      </c>
      <c r="W47" s="567">
        <f>+U47+U48+U49+U50+U51</f>
        <v>0</v>
      </c>
      <c r="X47" s="567">
        <f>+V47+V48+V49+V50+V51</f>
        <v>0</v>
      </c>
      <c r="Y47" s="588">
        <f>+(W47*$P$47)+(W52*$P$52)+(W55*$P$55)+(W56*$P$56)</f>
        <v>0</v>
      </c>
      <c r="Z47" s="588">
        <f>+(X47*$P$47)+(X52*$P$52)+(X55*$P$55)+(X56*$P$56)</f>
        <v>0</v>
      </c>
      <c r="AA47" s="551"/>
      <c r="AB47" s="552"/>
      <c r="AC47" s="549">
        <v>0</v>
      </c>
      <c r="AD47" s="550">
        <v>0</v>
      </c>
      <c r="AE47" s="567">
        <f>+AC47+AC48+AC49+AC50+AC51</f>
        <v>0</v>
      </c>
      <c r="AF47" s="567">
        <f>+AD47+AD48+AD49+AD50+AD51</f>
        <v>0</v>
      </c>
      <c r="AG47" s="588">
        <f>+(AE47*$P$47)+(AE52*$P$52)+(AE55*$P$55)+(AE56*$P$56)</f>
        <v>0</v>
      </c>
      <c r="AH47" s="588">
        <f>+(AF47*$P$47)+(AF52*$P$52)+(AF55*$P$55)+(AF56*$P$56)</f>
        <v>0</v>
      </c>
      <c r="AI47" s="551"/>
      <c r="AJ47" s="552"/>
      <c r="AK47" s="549">
        <v>0</v>
      </c>
      <c r="AL47" s="550">
        <v>0</v>
      </c>
      <c r="AM47" s="567">
        <f>+AK47+AK48+AK49+AK50+AK51</f>
        <v>0</v>
      </c>
      <c r="AN47" s="567">
        <f>+AL47+AL48+AL49+AL50+AL51</f>
        <v>0</v>
      </c>
      <c r="AO47" s="588">
        <f>+(AM47*$P$47)+(AM52*$P$52)+(AM55*$P$55)+(AM56*$P$56)</f>
        <v>0</v>
      </c>
      <c r="AP47" s="588">
        <f>+(AN47*$P$47)+(AN52*$P$52)+(AN55*$P$55)+(AN56*$P$56)</f>
        <v>0</v>
      </c>
      <c r="AQ47" s="551"/>
      <c r="AR47" s="552"/>
      <c r="AS47" s="549">
        <v>0</v>
      </c>
      <c r="AT47" s="550">
        <v>0</v>
      </c>
      <c r="AU47" s="567">
        <f>+AS47+AS48+AS49+AS50+AS51</f>
        <v>0</v>
      </c>
      <c r="AV47" s="567">
        <f>+AT47+AT48+AT49+AT50+AT51</f>
        <v>0</v>
      </c>
      <c r="AW47" s="588">
        <f>+(AU47*$P$47)+(AU52*$P$52)+(AU55*$P$55)+(AU56*$P$56)</f>
        <v>0</v>
      </c>
      <c r="AX47" s="588">
        <f>+(AV47*$P$47)+(AV52*$P$52)+(AV55*$P$55)+(AV56*$P$56)</f>
        <v>0</v>
      </c>
      <c r="AY47" s="551"/>
      <c r="AZ47" s="552"/>
      <c r="BA47" s="549">
        <v>0</v>
      </c>
      <c r="BB47" s="550">
        <v>0</v>
      </c>
      <c r="BC47" s="567">
        <f>+BA47+BA48+BA49+BA50+BA51</f>
        <v>0</v>
      </c>
      <c r="BD47" s="567">
        <f>+BB47+BB48+BB49+BB50+BB51</f>
        <v>0</v>
      </c>
      <c r="BE47" s="588">
        <f>+(BC47*$P$47)+(BC52*$P$52)+(BC55*$P$55)+(BC56*$P$56)</f>
        <v>0</v>
      </c>
      <c r="BF47" s="588">
        <f>+(BD47*$P$47)+(BD52*$P$52)+(BD55*$P$55)+(BD56*$P$56)</f>
        <v>0</v>
      </c>
      <c r="BG47" s="551"/>
      <c r="BH47" s="552"/>
      <c r="BI47" s="549">
        <v>0</v>
      </c>
      <c r="BJ47" s="550">
        <v>0</v>
      </c>
      <c r="BK47" s="567">
        <f>+BI47+BI48+BI49+BI50+BI51</f>
        <v>0</v>
      </c>
      <c r="BL47" s="567">
        <f>+BJ47+BJ48+BJ49+BJ50+BJ51</f>
        <v>0</v>
      </c>
      <c r="BM47" s="588">
        <f>+(BK47*$P$47)+(BK52*$P$52)+(BK55*$P$55)+(BK56*$P$56)</f>
        <v>0</v>
      </c>
      <c r="BN47" s="588">
        <f>+(BL47*$P$47)+(BL52*$P$52)+(BL55*$P$55)+(BL56*$P$56)</f>
        <v>0</v>
      </c>
      <c r="BO47" s="553"/>
      <c r="BP47" s="552"/>
      <c r="BQ47" s="591">
        <v>3.3300000000000003E-2</v>
      </c>
      <c r="BR47" s="612">
        <v>0</v>
      </c>
      <c r="BS47" s="614">
        <f>+BQ47+BQ48+BQ49+BQ50+BQ51</f>
        <v>0.16650000000000001</v>
      </c>
      <c r="BT47" s="614">
        <f>+BR47+BR48+BR49+BR50+BR51</f>
        <v>0</v>
      </c>
      <c r="BU47" s="588">
        <f>+(BS47*$P$47)+(BS52*$P$52)+(BS55*$P$55)+(BS56*$P$56)</f>
        <v>0.16655500000000001</v>
      </c>
      <c r="BV47" s="588">
        <f>+(BT47*$P$47)+(BT52*$P$52)+(BT55*$P$55)+(BT56*$P$56)</f>
        <v>0</v>
      </c>
      <c r="BW47" s="554"/>
      <c r="BX47" s="613"/>
      <c r="BY47" s="591">
        <v>3.3300000000000003E-2</v>
      </c>
      <c r="BZ47" s="612">
        <v>0</v>
      </c>
      <c r="CA47" s="614">
        <f>+BY47+BY48+BY49+BY50+BY51</f>
        <v>0.16650000000000001</v>
      </c>
      <c r="CB47" s="614">
        <f>+BZ47+BZ48+BZ49+BZ50+BZ51</f>
        <v>0</v>
      </c>
      <c r="CC47" s="588">
        <f>+(CA47*$P$47)+(CA52*$P$52)+(CA55*$P$55)+(CA56*$P$56)</f>
        <v>0.16655500000000001</v>
      </c>
      <c r="CD47" s="588">
        <f>+(CB47*$P$47)+(CB52*$P$52)+(CB55*$P$55)+(CB56*$P$56)</f>
        <v>0</v>
      </c>
      <c r="CE47" s="554"/>
      <c r="CF47" s="613"/>
      <c r="CG47" s="591">
        <v>3.3300000000000003E-2</v>
      </c>
      <c r="CH47" s="612">
        <v>0</v>
      </c>
      <c r="CI47" s="614">
        <f>+CG47+CG48+CG49+CG50+CG51</f>
        <v>0.16650000000000001</v>
      </c>
      <c r="CJ47" s="614">
        <f>+CH47+CH48+CH49+CH50+CH51</f>
        <v>0</v>
      </c>
      <c r="CK47" s="588">
        <f>+(CI47*$P$47)+(CI52*$P$52)+(CI55*$P$55)+(CI56*$P$56)</f>
        <v>0.16656499999999999</v>
      </c>
      <c r="CL47" s="588">
        <f>+(CJ47*$P$47)+(CJ52*$P$52)+(CJ55*$P$55)+(CJ56*$P$56)</f>
        <v>0</v>
      </c>
      <c r="CM47" s="554"/>
      <c r="CN47" s="613"/>
      <c r="CO47" s="591">
        <v>3.3300000000000003E-2</v>
      </c>
      <c r="CP47" s="612">
        <v>0</v>
      </c>
      <c r="CQ47" s="614">
        <f>+CO47+CO48+CO49+CO50+CO51</f>
        <v>0.16650000000000001</v>
      </c>
      <c r="CR47" s="614">
        <f>+CP47+CP48+CP49+CP50+CP51</f>
        <v>0</v>
      </c>
      <c r="CS47" s="588">
        <f>+(CQ47*$P$47)+(CQ52*$P$52)+(CQ55*$P$55)+(CQ56*$P$56)</f>
        <v>0.16674499999999998</v>
      </c>
      <c r="CT47" s="588">
        <f>+(CR47*$P$47)+(CR52*$P$52)+(CR55*$P$55)+(CR56*$P$56)</f>
        <v>0</v>
      </c>
      <c r="CU47" s="554"/>
      <c r="CV47" s="613"/>
      <c r="CW47" s="591">
        <v>3.3300000000000003E-2</v>
      </c>
      <c r="CX47" s="612">
        <v>0</v>
      </c>
      <c r="CY47" s="614">
        <f>+CW47+CW48+CW49+CW50+CW51</f>
        <v>0.16650000000000001</v>
      </c>
      <c r="CZ47" s="614">
        <f>+CX47+CX48+CX49+CX50+CX51</f>
        <v>0</v>
      </c>
      <c r="DA47" s="588">
        <f>+(CY47*$P$47)+(CY52*$P$52)+(CY55*$P$55)+(CY56*$P$56)</f>
        <v>0.16656499999999999</v>
      </c>
      <c r="DB47" s="588">
        <f>+(CZ47*$P$47)+(CZ52*$P$52)+(CZ55*$P$55)+(CZ56*$P$56)</f>
        <v>0</v>
      </c>
      <c r="DC47" s="554"/>
      <c r="DD47" s="613"/>
      <c r="DE47" s="591">
        <v>3.3500000000000002E-2</v>
      </c>
      <c r="DF47" s="550">
        <v>0</v>
      </c>
      <c r="DG47" s="567">
        <f>+DE47+DE48+DE49+DE50+DE51</f>
        <v>0.16750000000000001</v>
      </c>
      <c r="DH47" s="567">
        <f>+DF47+DF48+DF49+DF50+DF51</f>
        <v>0</v>
      </c>
      <c r="DI47" s="588">
        <f>+(DG47*$P$47)+(DG52*$P$52)+(DG55*$P$55)+(DG56*$P$56)</f>
        <v>0.167015</v>
      </c>
      <c r="DJ47" s="588">
        <f>+(DH47*$P$47)+(DH52*$P$52)+(DH55*$P$55)+(DH56*$P$56)</f>
        <v>0</v>
      </c>
      <c r="DK47" s="554"/>
      <c r="DL47" s="555"/>
      <c r="DM47" s="629"/>
      <c r="DN47" s="188">
        <f t="shared" si="1"/>
        <v>0</v>
      </c>
      <c r="DO47" s="187">
        <f t="shared" si="2"/>
        <v>0</v>
      </c>
      <c r="DP47" s="185" t="e">
        <f t="shared" si="3"/>
        <v>#DIV/0!</v>
      </c>
      <c r="DQ47" s="481">
        <f>+W47+AE47+AM47</f>
        <v>0</v>
      </c>
      <c r="DR47" s="481">
        <f>+X47+AF47+AN47</f>
        <v>0</v>
      </c>
      <c r="DS47" s="639" t="e">
        <f t="shared" si="4"/>
        <v>#DIV/0!</v>
      </c>
      <c r="DT47" s="482">
        <f>+(DQ47*$P$47)+(DQ52*$P$52)+(DQ55*$P$55)+(DQ56*$P$56)</f>
        <v>0</v>
      </c>
      <c r="DU47" s="482">
        <f>+(DR47*$P$47)+(DR52*$P$52)+(DR55*$P$55)+(DR56*$P$56)</f>
        <v>0</v>
      </c>
      <c r="DV47" s="646" t="e">
        <f>+DU47/DT47</f>
        <v>#DIV/0!</v>
      </c>
      <c r="DW47" s="188">
        <f t="shared" si="5"/>
        <v>0</v>
      </c>
      <c r="DX47" s="187">
        <f t="shared" si="6"/>
        <v>0</v>
      </c>
      <c r="DY47" s="185" t="e">
        <f t="shared" si="7"/>
        <v>#DIV/0!</v>
      </c>
      <c r="DZ47" s="481">
        <f t="shared" si="8"/>
        <v>0</v>
      </c>
      <c r="EA47" s="481">
        <f t="shared" si="8"/>
        <v>0</v>
      </c>
      <c r="EB47" s="639" t="e">
        <f t="shared" si="9"/>
        <v>#DIV/0!</v>
      </c>
      <c r="EC47" s="482">
        <f>+(DZ47*$P$47)+(DZ52*$P$52)+(DZ55*$P$55)+(DZ56*$P$56)</f>
        <v>0</v>
      </c>
      <c r="ED47" s="482">
        <f>+(EA47*$P$47)+(EA52*$P$52)+(EA55*$P$55)+(EA56*$P$56)</f>
        <v>0</v>
      </c>
      <c r="EE47" s="646" t="e">
        <f>+ED47/EC47</f>
        <v>#DIV/0!</v>
      </c>
      <c r="EF47" s="188">
        <f t="shared" si="10"/>
        <v>9.9900000000000017E-2</v>
      </c>
      <c r="EG47" s="187">
        <f t="shared" si="11"/>
        <v>0</v>
      </c>
      <c r="EH47" s="652">
        <f t="shared" si="12"/>
        <v>0</v>
      </c>
      <c r="EI47" s="481">
        <f t="shared" si="13"/>
        <v>0.49950000000000006</v>
      </c>
      <c r="EJ47" s="632">
        <f t="shared" si="14"/>
        <v>0</v>
      </c>
      <c r="EK47" s="654">
        <f t="shared" si="15"/>
        <v>0</v>
      </c>
      <c r="EL47" s="482">
        <f>+(EI47*$P$47)+(EI52*$P$52)+(EI55*$P$55)+(EI56*$P$56)</f>
        <v>0.49967500000000009</v>
      </c>
      <c r="EM47" s="482">
        <f>+(EJ47*$P$47)+(EJ52*$P$52)+(EJ55*$P$55)+(EJ56*$P$56)</f>
        <v>0</v>
      </c>
      <c r="EN47" s="646">
        <f>+EM47/EL47</f>
        <v>0</v>
      </c>
      <c r="EO47" s="188">
        <f t="shared" si="16"/>
        <v>0.2</v>
      </c>
      <c r="EP47" s="187">
        <f t="shared" si="17"/>
        <v>0</v>
      </c>
      <c r="EQ47" s="656">
        <f t="shared" si="18"/>
        <v>0</v>
      </c>
      <c r="ER47" s="632">
        <f t="shared" si="19"/>
        <v>1</v>
      </c>
      <c r="ES47" s="481">
        <f t="shared" si="20"/>
        <v>0</v>
      </c>
      <c r="ET47" s="659">
        <f t="shared" si="21"/>
        <v>0</v>
      </c>
      <c r="EU47" s="482">
        <f>+(ER47*$P$47)+(ER52*$P$52)+(ER55*$P$55)+(ER56*$P$56)</f>
        <v>1</v>
      </c>
      <c r="EV47" s="482">
        <f>+(ES47*$P$47)+(ES52*$P$52)+(ES55*$P$55)+(ES56*$P$56)</f>
        <v>0</v>
      </c>
      <c r="EW47" s="646">
        <f>+EV47/EU47</f>
        <v>0</v>
      </c>
      <c r="EX47" s="556">
        <f t="shared" si="0"/>
        <v>0</v>
      </c>
    </row>
    <row r="48" spans="1:221" s="557" customFormat="1" x14ac:dyDescent="0.25">
      <c r="A48" s="535"/>
      <c r="B48" s="536"/>
      <c r="C48" s="536"/>
      <c r="D48" s="536"/>
      <c r="E48" s="536"/>
      <c r="F48" s="536"/>
      <c r="G48" s="536"/>
      <c r="H48" s="538"/>
      <c r="I48" s="539"/>
      <c r="J48" s="559"/>
      <c r="K48" s="560"/>
      <c r="L48" s="561"/>
      <c r="M48" s="571"/>
      <c r="N48" s="572"/>
      <c r="O48" s="564"/>
      <c r="P48" s="565"/>
      <c r="Q48" s="566"/>
      <c r="R48" s="584"/>
      <c r="S48" s="547" t="s">
        <v>261</v>
      </c>
      <c r="T48" s="548">
        <v>0.2</v>
      </c>
      <c r="U48" s="549">
        <v>0</v>
      </c>
      <c r="V48" s="550">
        <v>0</v>
      </c>
      <c r="W48" s="568"/>
      <c r="X48" s="568"/>
      <c r="Y48" s="589"/>
      <c r="Z48" s="589"/>
      <c r="AA48" s="551"/>
      <c r="AB48" s="552"/>
      <c r="AC48" s="549">
        <v>0</v>
      </c>
      <c r="AD48" s="550">
        <v>0</v>
      </c>
      <c r="AE48" s="568"/>
      <c r="AF48" s="568"/>
      <c r="AG48" s="589"/>
      <c r="AH48" s="589"/>
      <c r="AI48" s="551"/>
      <c r="AJ48" s="552"/>
      <c r="AK48" s="549">
        <v>0</v>
      </c>
      <c r="AL48" s="550">
        <v>0</v>
      </c>
      <c r="AM48" s="568"/>
      <c r="AN48" s="568"/>
      <c r="AO48" s="589"/>
      <c r="AP48" s="589"/>
      <c r="AQ48" s="551"/>
      <c r="AR48" s="552"/>
      <c r="AS48" s="549">
        <v>0</v>
      </c>
      <c r="AT48" s="550">
        <v>0</v>
      </c>
      <c r="AU48" s="568"/>
      <c r="AV48" s="568"/>
      <c r="AW48" s="589"/>
      <c r="AX48" s="589"/>
      <c r="AY48" s="551"/>
      <c r="AZ48" s="552"/>
      <c r="BA48" s="549">
        <v>0</v>
      </c>
      <c r="BB48" s="550">
        <v>0</v>
      </c>
      <c r="BC48" s="568"/>
      <c r="BD48" s="568"/>
      <c r="BE48" s="589"/>
      <c r="BF48" s="589"/>
      <c r="BG48" s="551"/>
      <c r="BH48" s="552"/>
      <c r="BI48" s="549">
        <v>0</v>
      </c>
      <c r="BJ48" s="550">
        <v>0</v>
      </c>
      <c r="BK48" s="568"/>
      <c r="BL48" s="568"/>
      <c r="BM48" s="589"/>
      <c r="BN48" s="589"/>
      <c r="BO48" s="553"/>
      <c r="BP48" s="552"/>
      <c r="BQ48" s="591">
        <v>3.3300000000000003E-2</v>
      </c>
      <c r="BR48" s="612">
        <v>0</v>
      </c>
      <c r="BS48" s="615"/>
      <c r="BT48" s="615"/>
      <c r="BU48" s="589"/>
      <c r="BV48" s="589"/>
      <c r="BW48" s="554"/>
      <c r="BX48" s="613"/>
      <c r="BY48" s="591">
        <v>3.3300000000000003E-2</v>
      </c>
      <c r="BZ48" s="612">
        <v>0</v>
      </c>
      <c r="CA48" s="615"/>
      <c r="CB48" s="615"/>
      <c r="CC48" s="589"/>
      <c r="CD48" s="589"/>
      <c r="CE48" s="554"/>
      <c r="CF48" s="613"/>
      <c r="CG48" s="591">
        <v>3.3300000000000003E-2</v>
      </c>
      <c r="CH48" s="612">
        <v>0</v>
      </c>
      <c r="CI48" s="615"/>
      <c r="CJ48" s="615"/>
      <c r="CK48" s="589"/>
      <c r="CL48" s="589"/>
      <c r="CM48" s="554"/>
      <c r="CN48" s="613"/>
      <c r="CO48" s="591">
        <v>3.3300000000000003E-2</v>
      </c>
      <c r="CP48" s="612">
        <v>0</v>
      </c>
      <c r="CQ48" s="615"/>
      <c r="CR48" s="615"/>
      <c r="CS48" s="589"/>
      <c r="CT48" s="589"/>
      <c r="CU48" s="554"/>
      <c r="CV48" s="613"/>
      <c r="CW48" s="591">
        <v>3.3300000000000003E-2</v>
      </c>
      <c r="CX48" s="612">
        <v>0</v>
      </c>
      <c r="CY48" s="615"/>
      <c r="CZ48" s="615"/>
      <c r="DA48" s="589"/>
      <c r="DB48" s="589"/>
      <c r="DC48" s="554"/>
      <c r="DD48" s="613"/>
      <c r="DE48" s="591">
        <v>3.3500000000000002E-2</v>
      </c>
      <c r="DF48" s="550">
        <v>0</v>
      </c>
      <c r="DG48" s="568"/>
      <c r="DH48" s="568"/>
      <c r="DI48" s="589"/>
      <c r="DJ48" s="589"/>
      <c r="DK48" s="554"/>
      <c r="DL48" s="555"/>
      <c r="DM48" s="629"/>
      <c r="DN48" s="188">
        <f t="shared" si="1"/>
        <v>0</v>
      </c>
      <c r="DO48" s="187">
        <f t="shared" si="2"/>
        <v>0</v>
      </c>
      <c r="DP48" s="185" t="e">
        <f t="shared" si="3"/>
        <v>#DIV/0!</v>
      </c>
      <c r="DQ48" s="631"/>
      <c r="DR48" s="631"/>
      <c r="DS48" s="638" t="e">
        <f t="shared" si="4"/>
        <v>#DIV/0!</v>
      </c>
      <c r="DT48" s="482"/>
      <c r="DU48" s="482"/>
      <c r="DV48" s="646"/>
      <c r="DW48" s="188">
        <f t="shared" si="5"/>
        <v>0</v>
      </c>
      <c r="DX48" s="187">
        <f t="shared" si="6"/>
        <v>0</v>
      </c>
      <c r="DY48" s="185" t="e">
        <f t="shared" si="7"/>
        <v>#DIV/0!</v>
      </c>
      <c r="DZ48" s="631">
        <f t="shared" si="8"/>
        <v>0</v>
      </c>
      <c r="EA48" s="631">
        <f t="shared" si="8"/>
        <v>0</v>
      </c>
      <c r="EB48" s="638" t="e">
        <f t="shared" si="9"/>
        <v>#DIV/0!</v>
      </c>
      <c r="EC48" s="482"/>
      <c r="ED48" s="482"/>
      <c r="EE48" s="646"/>
      <c r="EF48" s="188">
        <f t="shared" si="10"/>
        <v>9.9900000000000017E-2</v>
      </c>
      <c r="EG48" s="187">
        <f t="shared" si="11"/>
        <v>0</v>
      </c>
      <c r="EH48" s="652">
        <f t="shared" si="12"/>
        <v>0</v>
      </c>
      <c r="EI48" s="631">
        <f t="shared" si="13"/>
        <v>0</v>
      </c>
      <c r="EJ48" s="413">
        <f t="shared" si="14"/>
        <v>0</v>
      </c>
      <c r="EK48" s="655" t="e">
        <f t="shared" si="15"/>
        <v>#DIV/0!</v>
      </c>
      <c r="EL48" s="482"/>
      <c r="EM48" s="482"/>
      <c r="EN48" s="646"/>
      <c r="EO48" s="188">
        <f t="shared" si="16"/>
        <v>0.2</v>
      </c>
      <c r="EP48" s="187">
        <f t="shared" si="17"/>
        <v>0</v>
      </c>
      <c r="EQ48" s="656">
        <f t="shared" si="18"/>
        <v>0</v>
      </c>
      <c r="ER48" s="413">
        <f t="shared" si="19"/>
        <v>0</v>
      </c>
      <c r="ES48" s="631">
        <f t="shared" si="20"/>
        <v>0</v>
      </c>
      <c r="ET48" s="660" t="e">
        <f t="shared" si="21"/>
        <v>#DIV/0!</v>
      </c>
      <c r="EU48" s="482"/>
      <c r="EV48" s="482"/>
      <c r="EW48" s="646"/>
      <c r="EX48" s="556">
        <f t="shared" si="0"/>
        <v>0</v>
      </c>
    </row>
    <row r="49" spans="1:221" s="557" customFormat="1" x14ac:dyDescent="0.25">
      <c r="A49" s="535"/>
      <c r="B49" s="536"/>
      <c r="C49" s="536"/>
      <c r="D49" s="536"/>
      <c r="E49" s="536"/>
      <c r="F49" s="536"/>
      <c r="G49" s="536"/>
      <c r="H49" s="538"/>
      <c r="I49" s="539"/>
      <c r="J49" s="559"/>
      <c r="K49" s="560"/>
      <c r="L49" s="561"/>
      <c r="M49" s="571"/>
      <c r="N49" s="572"/>
      <c r="O49" s="564"/>
      <c r="P49" s="565"/>
      <c r="Q49" s="566"/>
      <c r="R49" s="584"/>
      <c r="S49" s="547" t="s">
        <v>262</v>
      </c>
      <c r="T49" s="548">
        <v>0.2</v>
      </c>
      <c r="U49" s="549">
        <v>0</v>
      </c>
      <c r="V49" s="550">
        <v>0</v>
      </c>
      <c r="W49" s="568"/>
      <c r="X49" s="568"/>
      <c r="Y49" s="589"/>
      <c r="Z49" s="589"/>
      <c r="AA49" s="551"/>
      <c r="AB49" s="552"/>
      <c r="AC49" s="549">
        <v>0</v>
      </c>
      <c r="AD49" s="550">
        <v>0</v>
      </c>
      <c r="AE49" s="568"/>
      <c r="AF49" s="568"/>
      <c r="AG49" s="589"/>
      <c r="AH49" s="589"/>
      <c r="AI49" s="551"/>
      <c r="AJ49" s="552"/>
      <c r="AK49" s="549">
        <v>0</v>
      </c>
      <c r="AL49" s="550">
        <v>0</v>
      </c>
      <c r="AM49" s="568"/>
      <c r="AN49" s="568"/>
      <c r="AO49" s="589"/>
      <c r="AP49" s="589"/>
      <c r="AQ49" s="551"/>
      <c r="AR49" s="552"/>
      <c r="AS49" s="549">
        <v>0</v>
      </c>
      <c r="AT49" s="550">
        <v>0</v>
      </c>
      <c r="AU49" s="568"/>
      <c r="AV49" s="568"/>
      <c r="AW49" s="589"/>
      <c r="AX49" s="589"/>
      <c r="AY49" s="551"/>
      <c r="AZ49" s="552"/>
      <c r="BA49" s="549">
        <v>0</v>
      </c>
      <c r="BB49" s="550">
        <v>0</v>
      </c>
      <c r="BC49" s="568"/>
      <c r="BD49" s="568"/>
      <c r="BE49" s="589"/>
      <c r="BF49" s="589"/>
      <c r="BG49" s="551"/>
      <c r="BH49" s="552"/>
      <c r="BI49" s="549">
        <v>0</v>
      </c>
      <c r="BJ49" s="550">
        <v>0</v>
      </c>
      <c r="BK49" s="568"/>
      <c r="BL49" s="568"/>
      <c r="BM49" s="589"/>
      <c r="BN49" s="589"/>
      <c r="BO49" s="553"/>
      <c r="BP49" s="552"/>
      <c r="BQ49" s="591">
        <v>3.3300000000000003E-2</v>
      </c>
      <c r="BR49" s="612">
        <v>0</v>
      </c>
      <c r="BS49" s="615"/>
      <c r="BT49" s="615"/>
      <c r="BU49" s="589"/>
      <c r="BV49" s="589"/>
      <c r="BW49" s="554"/>
      <c r="BX49" s="613"/>
      <c r="BY49" s="591">
        <v>3.3300000000000003E-2</v>
      </c>
      <c r="BZ49" s="612">
        <v>0</v>
      </c>
      <c r="CA49" s="615"/>
      <c r="CB49" s="615"/>
      <c r="CC49" s="589"/>
      <c r="CD49" s="589"/>
      <c r="CE49" s="554"/>
      <c r="CF49" s="613"/>
      <c r="CG49" s="591">
        <v>3.3300000000000003E-2</v>
      </c>
      <c r="CH49" s="612">
        <v>0</v>
      </c>
      <c r="CI49" s="615"/>
      <c r="CJ49" s="615"/>
      <c r="CK49" s="589"/>
      <c r="CL49" s="589"/>
      <c r="CM49" s="554"/>
      <c r="CN49" s="613"/>
      <c r="CO49" s="591">
        <v>3.3300000000000003E-2</v>
      </c>
      <c r="CP49" s="612">
        <v>0</v>
      </c>
      <c r="CQ49" s="615"/>
      <c r="CR49" s="615"/>
      <c r="CS49" s="589"/>
      <c r="CT49" s="589"/>
      <c r="CU49" s="554"/>
      <c r="CV49" s="613"/>
      <c r="CW49" s="591">
        <v>3.3300000000000003E-2</v>
      </c>
      <c r="CX49" s="612">
        <v>0</v>
      </c>
      <c r="CY49" s="615"/>
      <c r="CZ49" s="615"/>
      <c r="DA49" s="589"/>
      <c r="DB49" s="589"/>
      <c r="DC49" s="554"/>
      <c r="DD49" s="613"/>
      <c r="DE49" s="591">
        <v>3.3500000000000002E-2</v>
      </c>
      <c r="DF49" s="550">
        <v>0</v>
      </c>
      <c r="DG49" s="568"/>
      <c r="DH49" s="568"/>
      <c r="DI49" s="589"/>
      <c r="DJ49" s="589"/>
      <c r="DK49" s="554"/>
      <c r="DL49" s="555"/>
      <c r="DM49" s="629"/>
      <c r="DN49" s="188">
        <f t="shared" si="1"/>
        <v>0</v>
      </c>
      <c r="DO49" s="187">
        <f t="shared" si="2"/>
        <v>0</v>
      </c>
      <c r="DP49" s="185" t="e">
        <f t="shared" si="3"/>
        <v>#DIV/0!</v>
      </c>
      <c r="DQ49" s="631"/>
      <c r="DR49" s="631"/>
      <c r="DS49" s="638" t="e">
        <f t="shared" si="4"/>
        <v>#DIV/0!</v>
      </c>
      <c r="DT49" s="482"/>
      <c r="DU49" s="482"/>
      <c r="DV49" s="646"/>
      <c r="DW49" s="188">
        <f t="shared" si="5"/>
        <v>0</v>
      </c>
      <c r="DX49" s="187">
        <f t="shared" si="6"/>
        <v>0</v>
      </c>
      <c r="DY49" s="185" t="e">
        <f t="shared" si="7"/>
        <v>#DIV/0!</v>
      </c>
      <c r="DZ49" s="631">
        <f t="shared" si="8"/>
        <v>0</v>
      </c>
      <c r="EA49" s="631">
        <f t="shared" si="8"/>
        <v>0</v>
      </c>
      <c r="EB49" s="638" t="e">
        <f t="shared" si="9"/>
        <v>#DIV/0!</v>
      </c>
      <c r="EC49" s="482"/>
      <c r="ED49" s="482"/>
      <c r="EE49" s="646"/>
      <c r="EF49" s="188">
        <f t="shared" si="10"/>
        <v>9.9900000000000017E-2</v>
      </c>
      <c r="EG49" s="187">
        <f t="shared" si="11"/>
        <v>0</v>
      </c>
      <c r="EH49" s="652">
        <f t="shared" si="12"/>
        <v>0</v>
      </c>
      <c r="EI49" s="631">
        <f t="shared" si="13"/>
        <v>0</v>
      </c>
      <c r="EJ49" s="413">
        <f t="shared" si="14"/>
        <v>0</v>
      </c>
      <c r="EK49" s="655" t="e">
        <f t="shared" si="15"/>
        <v>#DIV/0!</v>
      </c>
      <c r="EL49" s="482"/>
      <c r="EM49" s="482"/>
      <c r="EN49" s="646"/>
      <c r="EO49" s="188">
        <f t="shared" si="16"/>
        <v>0.2</v>
      </c>
      <c r="EP49" s="187">
        <f t="shared" si="17"/>
        <v>0</v>
      </c>
      <c r="EQ49" s="656">
        <f t="shared" si="18"/>
        <v>0</v>
      </c>
      <c r="ER49" s="413">
        <f t="shared" si="19"/>
        <v>0</v>
      </c>
      <c r="ES49" s="631">
        <f t="shared" si="20"/>
        <v>0</v>
      </c>
      <c r="ET49" s="660" t="e">
        <f t="shared" si="21"/>
        <v>#DIV/0!</v>
      </c>
      <c r="EU49" s="482"/>
      <c r="EV49" s="482"/>
      <c r="EW49" s="646"/>
      <c r="EX49" s="556"/>
    </row>
    <row r="50" spans="1:221" s="557" customFormat="1" ht="25.5" x14ac:dyDescent="0.25">
      <c r="A50" s="535"/>
      <c r="B50" s="536"/>
      <c r="C50" s="536"/>
      <c r="D50" s="536"/>
      <c r="E50" s="536"/>
      <c r="F50" s="536"/>
      <c r="G50" s="536"/>
      <c r="H50" s="538"/>
      <c r="I50" s="539"/>
      <c r="J50" s="559"/>
      <c r="K50" s="560"/>
      <c r="L50" s="561"/>
      <c r="M50" s="571"/>
      <c r="N50" s="572"/>
      <c r="O50" s="564"/>
      <c r="P50" s="565"/>
      <c r="Q50" s="566"/>
      <c r="R50" s="584"/>
      <c r="S50" s="547" t="s">
        <v>263</v>
      </c>
      <c r="T50" s="548">
        <v>0.2</v>
      </c>
      <c r="U50" s="549">
        <v>0</v>
      </c>
      <c r="V50" s="550">
        <v>0</v>
      </c>
      <c r="W50" s="568"/>
      <c r="X50" s="568"/>
      <c r="Y50" s="589"/>
      <c r="Z50" s="589"/>
      <c r="AA50" s="551"/>
      <c r="AB50" s="552"/>
      <c r="AC50" s="549">
        <v>0</v>
      </c>
      <c r="AD50" s="550">
        <v>0</v>
      </c>
      <c r="AE50" s="568"/>
      <c r="AF50" s="568"/>
      <c r="AG50" s="589"/>
      <c r="AH50" s="589"/>
      <c r="AI50" s="551"/>
      <c r="AJ50" s="552"/>
      <c r="AK50" s="549">
        <v>0</v>
      </c>
      <c r="AL50" s="550">
        <v>0</v>
      </c>
      <c r="AM50" s="568"/>
      <c r="AN50" s="568"/>
      <c r="AO50" s="589"/>
      <c r="AP50" s="589"/>
      <c r="AQ50" s="551"/>
      <c r="AR50" s="552"/>
      <c r="AS50" s="549">
        <v>0</v>
      </c>
      <c r="AT50" s="550">
        <v>0</v>
      </c>
      <c r="AU50" s="568"/>
      <c r="AV50" s="568"/>
      <c r="AW50" s="589"/>
      <c r="AX50" s="589"/>
      <c r="AY50" s="551"/>
      <c r="AZ50" s="552"/>
      <c r="BA50" s="549">
        <v>0</v>
      </c>
      <c r="BB50" s="550">
        <v>0</v>
      </c>
      <c r="BC50" s="568"/>
      <c r="BD50" s="568"/>
      <c r="BE50" s="589"/>
      <c r="BF50" s="589"/>
      <c r="BG50" s="551"/>
      <c r="BH50" s="552"/>
      <c r="BI50" s="549">
        <v>0</v>
      </c>
      <c r="BJ50" s="550">
        <v>0</v>
      </c>
      <c r="BK50" s="568"/>
      <c r="BL50" s="568"/>
      <c r="BM50" s="589"/>
      <c r="BN50" s="589"/>
      <c r="BO50" s="553"/>
      <c r="BP50" s="552"/>
      <c r="BQ50" s="591">
        <v>3.3300000000000003E-2</v>
      </c>
      <c r="BR50" s="612">
        <v>0</v>
      </c>
      <c r="BS50" s="615"/>
      <c r="BT50" s="615"/>
      <c r="BU50" s="589"/>
      <c r="BV50" s="589"/>
      <c r="BW50" s="554"/>
      <c r="BX50" s="613"/>
      <c r="BY50" s="591">
        <v>3.3300000000000003E-2</v>
      </c>
      <c r="BZ50" s="612">
        <v>0</v>
      </c>
      <c r="CA50" s="615"/>
      <c r="CB50" s="615"/>
      <c r="CC50" s="589"/>
      <c r="CD50" s="589"/>
      <c r="CE50" s="554"/>
      <c r="CF50" s="613"/>
      <c r="CG50" s="591">
        <v>3.3300000000000003E-2</v>
      </c>
      <c r="CH50" s="612">
        <v>0</v>
      </c>
      <c r="CI50" s="615"/>
      <c r="CJ50" s="615"/>
      <c r="CK50" s="589"/>
      <c r="CL50" s="589"/>
      <c r="CM50" s="554"/>
      <c r="CN50" s="613"/>
      <c r="CO50" s="591">
        <v>3.3300000000000003E-2</v>
      </c>
      <c r="CP50" s="612">
        <v>0</v>
      </c>
      <c r="CQ50" s="615"/>
      <c r="CR50" s="615"/>
      <c r="CS50" s="589"/>
      <c r="CT50" s="589"/>
      <c r="CU50" s="554"/>
      <c r="CV50" s="613"/>
      <c r="CW50" s="591">
        <v>3.3300000000000003E-2</v>
      </c>
      <c r="CX50" s="612">
        <v>0</v>
      </c>
      <c r="CY50" s="615"/>
      <c r="CZ50" s="615"/>
      <c r="DA50" s="589"/>
      <c r="DB50" s="589"/>
      <c r="DC50" s="554"/>
      <c r="DD50" s="613"/>
      <c r="DE50" s="591">
        <v>3.3500000000000002E-2</v>
      </c>
      <c r="DF50" s="550">
        <v>0</v>
      </c>
      <c r="DG50" s="568"/>
      <c r="DH50" s="568"/>
      <c r="DI50" s="589"/>
      <c r="DJ50" s="589"/>
      <c r="DK50" s="554"/>
      <c r="DL50" s="555"/>
      <c r="DM50" s="629"/>
      <c r="DN50" s="188">
        <f t="shared" si="1"/>
        <v>0</v>
      </c>
      <c r="DO50" s="187">
        <f t="shared" si="2"/>
        <v>0</v>
      </c>
      <c r="DP50" s="185" t="e">
        <f t="shared" si="3"/>
        <v>#DIV/0!</v>
      </c>
      <c r="DQ50" s="631"/>
      <c r="DR50" s="631"/>
      <c r="DS50" s="638" t="e">
        <f t="shared" si="4"/>
        <v>#DIV/0!</v>
      </c>
      <c r="DT50" s="482"/>
      <c r="DU50" s="482"/>
      <c r="DV50" s="646"/>
      <c r="DW50" s="188">
        <f t="shared" si="5"/>
        <v>0</v>
      </c>
      <c r="DX50" s="187">
        <f t="shared" si="6"/>
        <v>0</v>
      </c>
      <c r="DY50" s="185" t="e">
        <f t="shared" si="7"/>
        <v>#DIV/0!</v>
      </c>
      <c r="DZ50" s="631">
        <f t="shared" si="8"/>
        <v>0</v>
      </c>
      <c r="EA50" s="631">
        <f t="shared" si="8"/>
        <v>0</v>
      </c>
      <c r="EB50" s="638" t="e">
        <f t="shared" si="9"/>
        <v>#DIV/0!</v>
      </c>
      <c r="EC50" s="482"/>
      <c r="ED50" s="482"/>
      <c r="EE50" s="646"/>
      <c r="EF50" s="188">
        <f t="shared" si="10"/>
        <v>9.9900000000000017E-2</v>
      </c>
      <c r="EG50" s="187">
        <f t="shared" si="11"/>
        <v>0</v>
      </c>
      <c r="EH50" s="652">
        <f t="shared" si="12"/>
        <v>0</v>
      </c>
      <c r="EI50" s="631">
        <f t="shared" si="13"/>
        <v>0</v>
      </c>
      <c r="EJ50" s="413">
        <f t="shared" si="14"/>
        <v>0</v>
      </c>
      <c r="EK50" s="655" t="e">
        <f t="shared" si="15"/>
        <v>#DIV/0!</v>
      </c>
      <c r="EL50" s="482"/>
      <c r="EM50" s="482"/>
      <c r="EN50" s="646"/>
      <c r="EO50" s="188">
        <f t="shared" si="16"/>
        <v>0.2</v>
      </c>
      <c r="EP50" s="187">
        <f t="shared" si="17"/>
        <v>0</v>
      </c>
      <c r="EQ50" s="656">
        <f t="shared" si="18"/>
        <v>0</v>
      </c>
      <c r="ER50" s="413">
        <f t="shared" si="19"/>
        <v>0</v>
      </c>
      <c r="ES50" s="631">
        <f t="shared" si="20"/>
        <v>0</v>
      </c>
      <c r="ET50" s="660" t="e">
        <f t="shared" si="21"/>
        <v>#DIV/0!</v>
      </c>
      <c r="EU50" s="482"/>
      <c r="EV50" s="482"/>
      <c r="EW50" s="646"/>
      <c r="EX50" s="556">
        <f t="shared" si="0"/>
        <v>0</v>
      </c>
    </row>
    <row r="51" spans="1:221" s="557" customFormat="1" ht="63.75" x14ac:dyDescent="0.25">
      <c r="A51" s="535"/>
      <c r="B51" s="536"/>
      <c r="C51" s="536"/>
      <c r="D51" s="536"/>
      <c r="E51" s="536"/>
      <c r="F51" s="536"/>
      <c r="G51" s="536"/>
      <c r="H51" s="538"/>
      <c r="I51" s="539"/>
      <c r="J51" s="559"/>
      <c r="K51" s="560"/>
      <c r="L51" s="561"/>
      <c r="M51" s="571"/>
      <c r="N51" s="572"/>
      <c r="O51" s="564"/>
      <c r="P51" s="565"/>
      <c r="Q51" s="566"/>
      <c r="R51" s="585"/>
      <c r="S51" s="547" t="s">
        <v>321</v>
      </c>
      <c r="T51" s="548">
        <v>0.2</v>
      </c>
      <c r="U51" s="549">
        <v>0</v>
      </c>
      <c r="V51" s="550">
        <v>0</v>
      </c>
      <c r="W51" s="568"/>
      <c r="X51" s="568"/>
      <c r="Y51" s="589"/>
      <c r="Z51" s="589"/>
      <c r="AA51" s="551"/>
      <c r="AB51" s="552"/>
      <c r="AC51" s="549">
        <v>0</v>
      </c>
      <c r="AD51" s="550">
        <v>0</v>
      </c>
      <c r="AE51" s="568"/>
      <c r="AF51" s="568"/>
      <c r="AG51" s="589"/>
      <c r="AH51" s="589"/>
      <c r="AI51" s="551"/>
      <c r="AJ51" s="552"/>
      <c r="AK51" s="549">
        <v>0</v>
      </c>
      <c r="AL51" s="550">
        <v>0</v>
      </c>
      <c r="AM51" s="568"/>
      <c r="AN51" s="568"/>
      <c r="AO51" s="589"/>
      <c r="AP51" s="589"/>
      <c r="AQ51" s="551"/>
      <c r="AR51" s="552"/>
      <c r="AS51" s="549">
        <v>0</v>
      </c>
      <c r="AT51" s="550">
        <v>0</v>
      </c>
      <c r="AU51" s="568"/>
      <c r="AV51" s="568"/>
      <c r="AW51" s="589"/>
      <c r="AX51" s="589"/>
      <c r="AY51" s="551"/>
      <c r="AZ51" s="552"/>
      <c r="BA51" s="549">
        <v>0</v>
      </c>
      <c r="BB51" s="550">
        <v>0</v>
      </c>
      <c r="BC51" s="568"/>
      <c r="BD51" s="568"/>
      <c r="BE51" s="589"/>
      <c r="BF51" s="589"/>
      <c r="BG51" s="551"/>
      <c r="BH51" s="552"/>
      <c r="BI51" s="549">
        <v>0</v>
      </c>
      <c r="BJ51" s="550">
        <v>0</v>
      </c>
      <c r="BK51" s="568"/>
      <c r="BL51" s="568"/>
      <c r="BM51" s="589"/>
      <c r="BN51" s="589"/>
      <c r="BO51" s="553"/>
      <c r="BP51" s="552"/>
      <c r="BQ51" s="591">
        <v>3.3300000000000003E-2</v>
      </c>
      <c r="BR51" s="612">
        <v>0</v>
      </c>
      <c r="BS51" s="615"/>
      <c r="BT51" s="615"/>
      <c r="BU51" s="589"/>
      <c r="BV51" s="589"/>
      <c r="BW51" s="554"/>
      <c r="BX51" s="613"/>
      <c r="BY51" s="591">
        <v>3.3300000000000003E-2</v>
      </c>
      <c r="BZ51" s="612">
        <v>0</v>
      </c>
      <c r="CA51" s="615"/>
      <c r="CB51" s="615"/>
      <c r="CC51" s="589"/>
      <c r="CD51" s="589"/>
      <c r="CE51" s="554"/>
      <c r="CF51" s="613"/>
      <c r="CG51" s="591">
        <v>3.3300000000000003E-2</v>
      </c>
      <c r="CH51" s="612">
        <v>0</v>
      </c>
      <c r="CI51" s="615"/>
      <c r="CJ51" s="615"/>
      <c r="CK51" s="589"/>
      <c r="CL51" s="589"/>
      <c r="CM51" s="554"/>
      <c r="CN51" s="613"/>
      <c r="CO51" s="591">
        <v>3.3300000000000003E-2</v>
      </c>
      <c r="CP51" s="612">
        <v>0</v>
      </c>
      <c r="CQ51" s="615"/>
      <c r="CR51" s="615"/>
      <c r="CS51" s="589"/>
      <c r="CT51" s="589"/>
      <c r="CU51" s="554"/>
      <c r="CV51" s="613"/>
      <c r="CW51" s="591">
        <v>3.3300000000000003E-2</v>
      </c>
      <c r="CX51" s="612">
        <v>0</v>
      </c>
      <c r="CY51" s="615"/>
      <c r="CZ51" s="615"/>
      <c r="DA51" s="589"/>
      <c r="DB51" s="589"/>
      <c r="DC51" s="554"/>
      <c r="DD51" s="613"/>
      <c r="DE51" s="591">
        <v>3.3500000000000002E-2</v>
      </c>
      <c r="DF51" s="550">
        <v>0</v>
      </c>
      <c r="DG51" s="568"/>
      <c r="DH51" s="568"/>
      <c r="DI51" s="589"/>
      <c r="DJ51" s="589"/>
      <c r="DK51" s="554"/>
      <c r="DL51" s="555"/>
      <c r="DM51" s="629"/>
      <c r="DN51" s="188">
        <f t="shared" si="1"/>
        <v>0</v>
      </c>
      <c r="DO51" s="187">
        <f t="shared" si="2"/>
        <v>0</v>
      </c>
      <c r="DP51" s="185" t="e">
        <f t="shared" si="3"/>
        <v>#DIV/0!</v>
      </c>
      <c r="DQ51" s="631"/>
      <c r="DR51" s="631"/>
      <c r="DS51" s="638" t="e">
        <f t="shared" si="4"/>
        <v>#DIV/0!</v>
      </c>
      <c r="DT51" s="482"/>
      <c r="DU51" s="482"/>
      <c r="DV51" s="646"/>
      <c r="DW51" s="188">
        <f t="shared" si="5"/>
        <v>0</v>
      </c>
      <c r="DX51" s="187">
        <f t="shared" si="6"/>
        <v>0</v>
      </c>
      <c r="DY51" s="185" t="e">
        <f t="shared" si="7"/>
        <v>#DIV/0!</v>
      </c>
      <c r="DZ51" s="631">
        <f t="shared" si="8"/>
        <v>0</v>
      </c>
      <c r="EA51" s="631">
        <f t="shared" si="8"/>
        <v>0</v>
      </c>
      <c r="EB51" s="638" t="e">
        <f t="shared" si="9"/>
        <v>#DIV/0!</v>
      </c>
      <c r="EC51" s="482"/>
      <c r="ED51" s="482"/>
      <c r="EE51" s="646"/>
      <c r="EF51" s="188">
        <f t="shared" si="10"/>
        <v>9.9900000000000017E-2</v>
      </c>
      <c r="EG51" s="187">
        <f t="shared" si="11"/>
        <v>0</v>
      </c>
      <c r="EH51" s="652">
        <f t="shared" si="12"/>
        <v>0</v>
      </c>
      <c r="EI51" s="631">
        <f t="shared" si="13"/>
        <v>0</v>
      </c>
      <c r="EJ51" s="633">
        <f t="shared" si="14"/>
        <v>0</v>
      </c>
      <c r="EK51" s="655" t="e">
        <f t="shared" si="15"/>
        <v>#DIV/0!</v>
      </c>
      <c r="EL51" s="482"/>
      <c r="EM51" s="482"/>
      <c r="EN51" s="646"/>
      <c r="EO51" s="188">
        <f t="shared" si="16"/>
        <v>0.2</v>
      </c>
      <c r="EP51" s="187">
        <f t="shared" si="17"/>
        <v>0</v>
      </c>
      <c r="EQ51" s="656">
        <f t="shared" si="18"/>
        <v>0</v>
      </c>
      <c r="ER51" s="633">
        <f t="shared" si="19"/>
        <v>0</v>
      </c>
      <c r="ES51" s="631">
        <f t="shared" si="20"/>
        <v>0</v>
      </c>
      <c r="ET51" s="660" t="e">
        <f t="shared" si="21"/>
        <v>#DIV/0!</v>
      </c>
      <c r="EU51" s="482"/>
      <c r="EV51" s="482"/>
      <c r="EW51" s="646"/>
      <c r="EX51" s="556">
        <f t="shared" si="0"/>
        <v>0</v>
      </c>
    </row>
    <row r="52" spans="1:221" s="557" customFormat="1" x14ac:dyDescent="0.25">
      <c r="A52" s="535"/>
      <c r="B52" s="536"/>
      <c r="C52" s="536"/>
      <c r="D52" s="536"/>
      <c r="E52" s="536"/>
      <c r="F52" s="536"/>
      <c r="G52" s="536"/>
      <c r="H52" s="538"/>
      <c r="I52" s="539"/>
      <c r="J52" s="559">
        <v>14</v>
      </c>
      <c r="K52" s="560" t="s">
        <v>236</v>
      </c>
      <c r="L52" s="541" t="s">
        <v>238</v>
      </c>
      <c r="M52" s="541" t="s">
        <v>219</v>
      </c>
      <c r="N52" s="573">
        <v>1</v>
      </c>
      <c r="O52" s="564" t="s">
        <v>245</v>
      </c>
      <c r="P52" s="565">
        <v>0.35</v>
      </c>
      <c r="Q52" s="566">
        <f>+P52/$P$86</f>
        <v>3.4999999999999989E-2</v>
      </c>
      <c r="R52" s="583" t="s">
        <v>198</v>
      </c>
      <c r="S52" s="547" t="s">
        <v>264</v>
      </c>
      <c r="T52" s="548">
        <v>0.45</v>
      </c>
      <c r="U52" s="549">
        <v>0</v>
      </c>
      <c r="V52" s="550">
        <v>0</v>
      </c>
      <c r="W52" s="567">
        <f>+U52+U53+U54</f>
        <v>0</v>
      </c>
      <c r="X52" s="567">
        <f>+V52+V53+V54</f>
        <v>0</v>
      </c>
      <c r="Y52" s="589"/>
      <c r="Z52" s="589"/>
      <c r="AA52" s="551"/>
      <c r="AB52" s="552"/>
      <c r="AC52" s="549">
        <v>0</v>
      </c>
      <c r="AD52" s="550">
        <v>0</v>
      </c>
      <c r="AE52" s="567">
        <f>+AC52+AC53+AC54</f>
        <v>0</v>
      </c>
      <c r="AF52" s="567">
        <f>+AD52+AD53+AD54</f>
        <v>0</v>
      </c>
      <c r="AG52" s="589"/>
      <c r="AH52" s="589"/>
      <c r="AI52" s="551"/>
      <c r="AJ52" s="552"/>
      <c r="AK52" s="549">
        <v>0</v>
      </c>
      <c r="AL52" s="550">
        <v>0</v>
      </c>
      <c r="AM52" s="567">
        <f>+AK52+AK53+AK54</f>
        <v>0</v>
      </c>
      <c r="AN52" s="567">
        <f>+AL52+AL53+AL54</f>
        <v>0</v>
      </c>
      <c r="AO52" s="589"/>
      <c r="AP52" s="589"/>
      <c r="AQ52" s="551"/>
      <c r="AR52" s="552"/>
      <c r="AS52" s="549">
        <v>0</v>
      </c>
      <c r="AT52" s="550">
        <v>0</v>
      </c>
      <c r="AU52" s="567">
        <f>+AS52+AS53+AS54</f>
        <v>0</v>
      </c>
      <c r="AV52" s="567">
        <f>+AT52+AT53+AT54</f>
        <v>0</v>
      </c>
      <c r="AW52" s="589"/>
      <c r="AX52" s="589"/>
      <c r="AY52" s="551"/>
      <c r="AZ52" s="552"/>
      <c r="BA52" s="549">
        <v>0</v>
      </c>
      <c r="BB52" s="550">
        <v>0</v>
      </c>
      <c r="BC52" s="567">
        <f>+BA52+BA53+BA54</f>
        <v>0</v>
      </c>
      <c r="BD52" s="567">
        <f>+BB52+BB53+BB54</f>
        <v>0</v>
      </c>
      <c r="BE52" s="589"/>
      <c r="BF52" s="589"/>
      <c r="BG52" s="551"/>
      <c r="BH52" s="552"/>
      <c r="BI52" s="549">
        <v>0</v>
      </c>
      <c r="BJ52" s="550">
        <v>0</v>
      </c>
      <c r="BK52" s="567">
        <f>+BI52+BI53+BI54</f>
        <v>0</v>
      </c>
      <c r="BL52" s="567">
        <f>+BJ52+BJ53+BJ54</f>
        <v>0</v>
      </c>
      <c r="BM52" s="589"/>
      <c r="BN52" s="589"/>
      <c r="BO52" s="553"/>
      <c r="BP52" s="552"/>
      <c r="BQ52" s="591">
        <v>7.4999999999999997E-2</v>
      </c>
      <c r="BR52" s="612">
        <v>0</v>
      </c>
      <c r="BS52" s="614">
        <f>+BQ52+BQ53+BQ54</f>
        <v>0.1666</v>
      </c>
      <c r="BT52" s="614">
        <f>+BR52+BR53+BR54</f>
        <v>0</v>
      </c>
      <c r="BU52" s="589"/>
      <c r="BV52" s="589"/>
      <c r="BW52" s="554"/>
      <c r="BX52" s="613"/>
      <c r="BY52" s="591">
        <v>7.4999999999999997E-2</v>
      </c>
      <c r="BZ52" s="612">
        <v>0</v>
      </c>
      <c r="CA52" s="614">
        <f>+BY52+BY53+BY54</f>
        <v>0.1666</v>
      </c>
      <c r="CB52" s="614">
        <f>+BZ52+BZ53+BZ54</f>
        <v>0</v>
      </c>
      <c r="CC52" s="589"/>
      <c r="CD52" s="589"/>
      <c r="CE52" s="554"/>
      <c r="CF52" s="613"/>
      <c r="CG52" s="591">
        <v>7.4999999999999997E-2</v>
      </c>
      <c r="CH52" s="612">
        <v>0</v>
      </c>
      <c r="CI52" s="614">
        <f>+CG52+CG53+CG54</f>
        <v>0.1666</v>
      </c>
      <c r="CJ52" s="614">
        <f>+CH52+CH53+CH54</f>
        <v>0</v>
      </c>
      <c r="CK52" s="589"/>
      <c r="CL52" s="589"/>
      <c r="CM52" s="554"/>
      <c r="CN52" s="613"/>
      <c r="CO52" s="591">
        <v>7.4999999999999997E-2</v>
      </c>
      <c r="CP52" s="612">
        <v>0</v>
      </c>
      <c r="CQ52" s="614">
        <f>+CO52+CO53+CO54</f>
        <v>0.16699999999999998</v>
      </c>
      <c r="CR52" s="614">
        <f>+CP52+CP53+CP54</f>
        <v>0</v>
      </c>
      <c r="CS52" s="589"/>
      <c r="CT52" s="589"/>
      <c r="CU52" s="554"/>
      <c r="CV52" s="613"/>
      <c r="CW52" s="591">
        <v>7.4999999999999997E-2</v>
      </c>
      <c r="CX52" s="612">
        <v>0</v>
      </c>
      <c r="CY52" s="614">
        <f>+CW52+CW53+CW54</f>
        <v>0.1666</v>
      </c>
      <c r="CZ52" s="614">
        <f>+CX52+CX53+CX54</f>
        <v>0</v>
      </c>
      <c r="DA52" s="589"/>
      <c r="DB52" s="589"/>
      <c r="DC52" s="554"/>
      <c r="DD52" s="613"/>
      <c r="DE52" s="591">
        <v>7.4999999999999997E-2</v>
      </c>
      <c r="DF52" s="550">
        <v>0</v>
      </c>
      <c r="DG52" s="567">
        <f>+DE52+DE53+DE54</f>
        <v>0.1666</v>
      </c>
      <c r="DH52" s="567">
        <f>+DF52+DF53+DF54</f>
        <v>0</v>
      </c>
      <c r="DI52" s="589"/>
      <c r="DJ52" s="589"/>
      <c r="DK52" s="554"/>
      <c r="DL52" s="555"/>
      <c r="DM52" s="629"/>
      <c r="DN52" s="188">
        <f t="shared" si="1"/>
        <v>0</v>
      </c>
      <c r="DO52" s="187">
        <f t="shared" si="2"/>
        <v>0</v>
      </c>
      <c r="DP52" s="185" t="e">
        <f t="shared" si="3"/>
        <v>#DIV/0!</v>
      </c>
      <c r="DQ52" s="481">
        <f>+W52+AE52+AM52</f>
        <v>0</v>
      </c>
      <c r="DR52" s="481">
        <f>+X52+AF52+AN52</f>
        <v>0</v>
      </c>
      <c r="DS52" s="637" t="e">
        <f t="shared" si="4"/>
        <v>#DIV/0!</v>
      </c>
      <c r="DT52" s="482"/>
      <c r="DU52" s="482"/>
      <c r="DV52" s="646"/>
      <c r="DW52" s="188">
        <f t="shared" si="5"/>
        <v>0</v>
      </c>
      <c r="DX52" s="187">
        <f t="shared" si="6"/>
        <v>0</v>
      </c>
      <c r="DY52" s="185" t="e">
        <f t="shared" si="7"/>
        <v>#DIV/0!</v>
      </c>
      <c r="DZ52" s="481">
        <f t="shared" si="8"/>
        <v>0</v>
      </c>
      <c r="EA52" s="481">
        <f t="shared" si="8"/>
        <v>0</v>
      </c>
      <c r="EB52" s="637" t="e">
        <f t="shared" si="9"/>
        <v>#DIV/0!</v>
      </c>
      <c r="EC52" s="482"/>
      <c r="ED52" s="482"/>
      <c r="EE52" s="646"/>
      <c r="EF52" s="188">
        <f t="shared" si="10"/>
        <v>0.22499999999999998</v>
      </c>
      <c r="EG52" s="187">
        <f t="shared" si="11"/>
        <v>0</v>
      </c>
      <c r="EH52" s="652">
        <f t="shared" si="12"/>
        <v>0</v>
      </c>
      <c r="EI52" s="481">
        <f t="shared" si="13"/>
        <v>0.49980000000000002</v>
      </c>
      <c r="EJ52" s="632">
        <f t="shared" si="14"/>
        <v>0</v>
      </c>
      <c r="EK52" s="654">
        <f t="shared" si="15"/>
        <v>0</v>
      </c>
      <c r="EL52" s="482"/>
      <c r="EM52" s="482"/>
      <c r="EN52" s="646"/>
      <c r="EO52" s="188">
        <f t="shared" si="16"/>
        <v>0.45</v>
      </c>
      <c r="EP52" s="187">
        <f t="shared" si="17"/>
        <v>0</v>
      </c>
      <c r="EQ52" s="656">
        <f t="shared" si="18"/>
        <v>0</v>
      </c>
      <c r="ER52" s="632">
        <f t="shared" si="19"/>
        <v>1</v>
      </c>
      <c r="ES52" s="481">
        <f t="shared" si="20"/>
        <v>0</v>
      </c>
      <c r="ET52" s="659">
        <f t="shared" si="21"/>
        <v>0</v>
      </c>
      <c r="EU52" s="482"/>
      <c r="EV52" s="482"/>
      <c r="EW52" s="646"/>
      <c r="EX52" s="556">
        <f t="shared" si="0"/>
        <v>0</v>
      </c>
    </row>
    <row r="53" spans="1:221" s="557" customFormat="1" ht="71.25" x14ac:dyDescent="0.25">
      <c r="A53" s="535"/>
      <c r="B53" s="536"/>
      <c r="C53" s="536"/>
      <c r="D53" s="536"/>
      <c r="E53" s="536"/>
      <c r="F53" s="536"/>
      <c r="G53" s="536"/>
      <c r="H53" s="538"/>
      <c r="I53" s="539"/>
      <c r="J53" s="559"/>
      <c r="K53" s="560"/>
      <c r="L53" s="541" t="s">
        <v>239</v>
      </c>
      <c r="M53" s="569" t="s">
        <v>219</v>
      </c>
      <c r="N53" s="574">
        <v>1</v>
      </c>
      <c r="O53" s="564"/>
      <c r="P53" s="565"/>
      <c r="Q53" s="566"/>
      <c r="R53" s="584"/>
      <c r="S53" s="547" t="s">
        <v>322</v>
      </c>
      <c r="T53" s="548">
        <v>0.1</v>
      </c>
      <c r="U53" s="549">
        <v>0</v>
      </c>
      <c r="V53" s="550">
        <v>0</v>
      </c>
      <c r="W53" s="568"/>
      <c r="X53" s="568"/>
      <c r="Y53" s="589"/>
      <c r="Z53" s="589"/>
      <c r="AA53" s="551"/>
      <c r="AB53" s="552"/>
      <c r="AC53" s="549">
        <v>0</v>
      </c>
      <c r="AD53" s="550">
        <v>0</v>
      </c>
      <c r="AE53" s="568"/>
      <c r="AF53" s="568"/>
      <c r="AG53" s="589"/>
      <c r="AH53" s="589"/>
      <c r="AI53" s="551"/>
      <c r="AJ53" s="552"/>
      <c r="AK53" s="549">
        <v>0</v>
      </c>
      <c r="AL53" s="550">
        <v>0</v>
      </c>
      <c r="AM53" s="568"/>
      <c r="AN53" s="568"/>
      <c r="AO53" s="589"/>
      <c r="AP53" s="589"/>
      <c r="AQ53" s="551"/>
      <c r="AR53" s="552"/>
      <c r="AS53" s="549">
        <v>0</v>
      </c>
      <c r="AT53" s="550">
        <v>0</v>
      </c>
      <c r="AU53" s="568"/>
      <c r="AV53" s="568"/>
      <c r="AW53" s="589"/>
      <c r="AX53" s="589"/>
      <c r="AY53" s="551"/>
      <c r="AZ53" s="552"/>
      <c r="BA53" s="549">
        <v>0</v>
      </c>
      <c r="BB53" s="550">
        <v>0</v>
      </c>
      <c r="BC53" s="568"/>
      <c r="BD53" s="568"/>
      <c r="BE53" s="589"/>
      <c r="BF53" s="589"/>
      <c r="BG53" s="551"/>
      <c r="BH53" s="552"/>
      <c r="BI53" s="549">
        <v>0</v>
      </c>
      <c r="BJ53" s="550">
        <v>0</v>
      </c>
      <c r="BK53" s="568"/>
      <c r="BL53" s="568"/>
      <c r="BM53" s="589"/>
      <c r="BN53" s="589"/>
      <c r="BO53" s="553"/>
      <c r="BP53" s="552"/>
      <c r="BQ53" s="591">
        <v>1.66E-2</v>
      </c>
      <c r="BR53" s="612">
        <v>0</v>
      </c>
      <c r="BS53" s="615"/>
      <c r="BT53" s="615"/>
      <c r="BU53" s="589"/>
      <c r="BV53" s="589"/>
      <c r="BW53" s="554"/>
      <c r="BX53" s="613"/>
      <c r="BY53" s="591">
        <v>1.66E-2</v>
      </c>
      <c r="BZ53" s="612">
        <v>0</v>
      </c>
      <c r="CA53" s="615"/>
      <c r="CB53" s="615"/>
      <c r="CC53" s="589"/>
      <c r="CD53" s="589"/>
      <c r="CE53" s="554"/>
      <c r="CF53" s="613"/>
      <c r="CG53" s="591">
        <v>1.66E-2</v>
      </c>
      <c r="CH53" s="612">
        <v>0</v>
      </c>
      <c r="CI53" s="615"/>
      <c r="CJ53" s="615"/>
      <c r="CK53" s="589"/>
      <c r="CL53" s="589"/>
      <c r="CM53" s="554"/>
      <c r="CN53" s="613"/>
      <c r="CO53" s="591">
        <v>1.7000000000000001E-2</v>
      </c>
      <c r="CP53" s="612">
        <v>0</v>
      </c>
      <c r="CQ53" s="615"/>
      <c r="CR53" s="615"/>
      <c r="CS53" s="589"/>
      <c r="CT53" s="589"/>
      <c r="CU53" s="554"/>
      <c r="CV53" s="613"/>
      <c r="CW53" s="591">
        <v>1.66E-2</v>
      </c>
      <c r="CX53" s="612">
        <v>0</v>
      </c>
      <c r="CY53" s="615"/>
      <c r="CZ53" s="615"/>
      <c r="DA53" s="589"/>
      <c r="DB53" s="589"/>
      <c r="DC53" s="554"/>
      <c r="DD53" s="613"/>
      <c r="DE53" s="591">
        <v>1.66E-2</v>
      </c>
      <c r="DF53" s="550">
        <v>0</v>
      </c>
      <c r="DG53" s="568"/>
      <c r="DH53" s="568"/>
      <c r="DI53" s="589"/>
      <c r="DJ53" s="589"/>
      <c r="DK53" s="554"/>
      <c r="DL53" s="555"/>
      <c r="DM53" s="629"/>
      <c r="DN53" s="188">
        <f t="shared" si="1"/>
        <v>0</v>
      </c>
      <c r="DO53" s="187">
        <f t="shared" si="2"/>
        <v>0</v>
      </c>
      <c r="DP53" s="185" t="e">
        <f t="shared" si="3"/>
        <v>#DIV/0!</v>
      </c>
      <c r="DQ53" s="631"/>
      <c r="DR53" s="631"/>
      <c r="DS53" s="639" t="e">
        <f t="shared" si="4"/>
        <v>#DIV/0!</v>
      </c>
      <c r="DT53" s="482"/>
      <c r="DU53" s="482"/>
      <c r="DV53" s="646"/>
      <c r="DW53" s="188">
        <f t="shared" si="5"/>
        <v>0</v>
      </c>
      <c r="DX53" s="187">
        <f t="shared" si="6"/>
        <v>0</v>
      </c>
      <c r="DY53" s="185" t="e">
        <f t="shared" si="7"/>
        <v>#DIV/0!</v>
      </c>
      <c r="DZ53" s="631">
        <f t="shared" si="8"/>
        <v>0</v>
      </c>
      <c r="EA53" s="631">
        <f t="shared" si="8"/>
        <v>0</v>
      </c>
      <c r="EB53" s="639" t="e">
        <f t="shared" si="9"/>
        <v>#DIV/0!</v>
      </c>
      <c r="EC53" s="482"/>
      <c r="ED53" s="482"/>
      <c r="EE53" s="646"/>
      <c r="EF53" s="188">
        <f t="shared" si="10"/>
        <v>4.9799999999999997E-2</v>
      </c>
      <c r="EG53" s="187">
        <f t="shared" si="11"/>
        <v>0</v>
      </c>
      <c r="EH53" s="652">
        <f t="shared" si="12"/>
        <v>0</v>
      </c>
      <c r="EI53" s="631">
        <f t="shared" si="13"/>
        <v>0</v>
      </c>
      <c r="EJ53" s="413">
        <f t="shared" si="14"/>
        <v>0</v>
      </c>
      <c r="EK53" s="654" t="e">
        <f t="shared" si="15"/>
        <v>#DIV/0!</v>
      </c>
      <c r="EL53" s="482"/>
      <c r="EM53" s="482"/>
      <c r="EN53" s="646"/>
      <c r="EO53" s="188">
        <f t="shared" si="16"/>
        <v>0.1</v>
      </c>
      <c r="EP53" s="187">
        <f t="shared" si="17"/>
        <v>0</v>
      </c>
      <c r="EQ53" s="656">
        <f t="shared" si="18"/>
        <v>0</v>
      </c>
      <c r="ER53" s="413">
        <f t="shared" si="19"/>
        <v>0</v>
      </c>
      <c r="ES53" s="631">
        <f t="shared" si="20"/>
        <v>0</v>
      </c>
      <c r="ET53" s="659" t="e">
        <f t="shared" si="21"/>
        <v>#DIV/0!</v>
      </c>
      <c r="EU53" s="482"/>
      <c r="EV53" s="482"/>
      <c r="EW53" s="646"/>
      <c r="EX53" s="556">
        <f t="shared" si="0"/>
        <v>0</v>
      </c>
    </row>
    <row r="54" spans="1:221" s="557" customFormat="1" ht="28.5" x14ac:dyDescent="0.25">
      <c r="A54" s="535"/>
      <c r="B54" s="536"/>
      <c r="C54" s="536"/>
      <c r="D54" s="536"/>
      <c r="E54" s="536"/>
      <c r="F54" s="536"/>
      <c r="G54" s="536"/>
      <c r="H54" s="538"/>
      <c r="I54" s="539"/>
      <c r="J54" s="559"/>
      <c r="K54" s="560"/>
      <c r="L54" s="541" t="s">
        <v>240</v>
      </c>
      <c r="M54" s="569" t="s">
        <v>219</v>
      </c>
      <c r="N54" s="574">
        <v>1</v>
      </c>
      <c r="O54" s="564"/>
      <c r="P54" s="565"/>
      <c r="Q54" s="566"/>
      <c r="R54" s="585"/>
      <c r="S54" s="547" t="s">
        <v>322</v>
      </c>
      <c r="T54" s="548">
        <v>0.45</v>
      </c>
      <c r="U54" s="549">
        <v>0</v>
      </c>
      <c r="V54" s="550">
        <v>0</v>
      </c>
      <c r="W54" s="568"/>
      <c r="X54" s="568"/>
      <c r="Y54" s="589"/>
      <c r="Z54" s="589"/>
      <c r="AA54" s="551"/>
      <c r="AB54" s="552"/>
      <c r="AC54" s="549">
        <v>0</v>
      </c>
      <c r="AD54" s="550">
        <v>0</v>
      </c>
      <c r="AE54" s="568"/>
      <c r="AF54" s="568"/>
      <c r="AG54" s="589"/>
      <c r="AH54" s="589"/>
      <c r="AI54" s="551"/>
      <c r="AJ54" s="552"/>
      <c r="AK54" s="549">
        <v>0</v>
      </c>
      <c r="AL54" s="550">
        <v>0</v>
      </c>
      <c r="AM54" s="568"/>
      <c r="AN54" s="568"/>
      <c r="AO54" s="589"/>
      <c r="AP54" s="589"/>
      <c r="AQ54" s="551"/>
      <c r="AR54" s="552"/>
      <c r="AS54" s="549">
        <v>0</v>
      </c>
      <c r="AT54" s="550">
        <v>0</v>
      </c>
      <c r="AU54" s="568"/>
      <c r="AV54" s="568"/>
      <c r="AW54" s="589"/>
      <c r="AX54" s="589"/>
      <c r="AY54" s="551"/>
      <c r="AZ54" s="552"/>
      <c r="BA54" s="549">
        <v>0</v>
      </c>
      <c r="BB54" s="550">
        <v>0</v>
      </c>
      <c r="BC54" s="568"/>
      <c r="BD54" s="568"/>
      <c r="BE54" s="589"/>
      <c r="BF54" s="589"/>
      <c r="BG54" s="551"/>
      <c r="BH54" s="552"/>
      <c r="BI54" s="549">
        <v>0</v>
      </c>
      <c r="BJ54" s="550">
        <v>0</v>
      </c>
      <c r="BK54" s="568"/>
      <c r="BL54" s="568"/>
      <c r="BM54" s="589"/>
      <c r="BN54" s="589"/>
      <c r="BO54" s="553"/>
      <c r="BP54" s="552"/>
      <c r="BQ54" s="591">
        <v>7.4999999999999997E-2</v>
      </c>
      <c r="BR54" s="612">
        <v>0</v>
      </c>
      <c r="BS54" s="615"/>
      <c r="BT54" s="615"/>
      <c r="BU54" s="589"/>
      <c r="BV54" s="589"/>
      <c r="BW54" s="554"/>
      <c r="BX54" s="613"/>
      <c r="BY54" s="591">
        <v>7.4999999999999997E-2</v>
      </c>
      <c r="BZ54" s="612">
        <v>0</v>
      </c>
      <c r="CA54" s="615"/>
      <c r="CB54" s="615"/>
      <c r="CC54" s="589"/>
      <c r="CD54" s="589"/>
      <c r="CE54" s="554"/>
      <c r="CF54" s="613"/>
      <c r="CG54" s="591">
        <v>7.4999999999999997E-2</v>
      </c>
      <c r="CH54" s="612">
        <v>0</v>
      </c>
      <c r="CI54" s="615"/>
      <c r="CJ54" s="615"/>
      <c r="CK54" s="589"/>
      <c r="CL54" s="589"/>
      <c r="CM54" s="554"/>
      <c r="CN54" s="613"/>
      <c r="CO54" s="591">
        <v>7.4999999999999997E-2</v>
      </c>
      <c r="CP54" s="612">
        <v>0</v>
      </c>
      <c r="CQ54" s="615"/>
      <c r="CR54" s="615"/>
      <c r="CS54" s="589"/>
      <c r="CT54" s="589"/>
      <c r="CU54" s="554"/>
      <c r="CV54" s="613"/>
      <c r="CW54" s="591">
        <v>7.4999999999999997E-2</v>
      </c>
      <c r="CX54" s="612">
        <v>0</v>
      </c>
      <c r="CY54" s="615"/>
      <c r="CZ54" s="615"/>
      <c r="DA54" s="589"/>
      <c r="DB54" s="589"/>
      <c r="DC54" s="554"/>
      <c r="DD54" s="613"/>
      <c r="DE54" s="591">
        <v>7.4999999999999997E-2</v>
      </c>
      <c r="DF54" s="550">
        <v>0</v>
      </c>
      <c r="DG54" s="568"/>
      <c r="DH54" s="568"/>
      <c r="DI54" s="589"/>
      <c r="DJ54" s="589"/>
      <c r="DK54" s="554"/>
      <c r="DL54" s="555"/>
      <c r="DM54" s="629"/>
      <c r="DN54" s="188">
        <f t="shared" si="1"/>
        <v>0</v>
      </c>
      <c r="DO54" s="187">
        <f t="shared" si="2"/>
        <v>0</v>
      </c>
      <c r="DP54" s="185" t="e">
        <f t="shared" si="3"/>
        <v>#DIV/0!</v>
      </c>
      <c r="DQ54" s="631"/>
      <c r="DR54" s="631"/>
      <c r="DS54" s="639" t="e">
        <f t="shared" si="4"/>
        <v>#DIV/0!</v>
      </c>
      <c r="DT54" s="482"/>
      <c r="DU54" s="482"/>
      <c r="DV54" s="646"/>
      <c r="DW54" s="188">
        <f t="shared" si="5"/>
        <v>0</v>
      </c>
      <c r="DX54" s="187">
        <f t="shared" si="6"/>
        <v>0</v>
      </c>
      <c r="DY54" s="185" t="e">
        <f t="shared" si="7"/>
        <v>#DIV/0!</v>
      </c>
      <c r="DZ54" s="631">
        <f t="shared" si="8"/>
        <v>0</v>
      </c>
      <c r="EA54" s="631">
        <f t="shared" si="8"/>
        <v>0</v>
      </c>
      <c r="EB54" s="639" t="e">
        <f t="shared" si="9"/>
        <v>#DIV/0!</v>
      </c>
      <c r="EC54" s="482"/>
      <c r="ED54" s="482"/>
      <c r="EE54" s="646"/>
      <c r="EF54" s="188">
        <f t="shared" si="10"/>
        <v>0.22499999999999998</v>
      </c>
      <c r="EG54" s="187">
        <f t="shared" si="11"/>
        <v>0</v>
      </c>
      <c r="EH54" s="652">
        <f t="shared" si="12"/>
        <v>0</v>
      </c>
      <c r="EI54" s="631">
        <f t="shared" si="13"/>
        <v>0</v>
      </c>
      <c r="EJ54" s="633">
        <f t="shared" si="14"/>
        <v>0</v>
      </c>
      <c r="EK54" s="654" t="e">
        <f t="shared" si="15"/>
        <v>#DIV/0!</v>
      </c>
      <c r="EL54" s="482"/>
      <c r="EM54" s="482"/>
      <c r="EN54" s="646"/>
      <c r="EO54" s="188">
        <f t="shared" si="16"/>
        <v>0.45</v>
      </c>
      <c r="EP54" s="187">
        <f t="shared" si="17"/>
        <v>0</v>
      </c>
      <c r="EQ54" s="656">
        <f t="shared" si="18"/>
        <v>0</v>
      </c>
      <c r="ER54" s="633">
        <f t="shared" si="19"/>
        <v>0</v>
      </c>
      <c r="ES54" s="631">
        <f t="shared" si="20"/>
        <v>0</v>
      </c>
      <c r="ET54" s="659" t="e">
        <f t="shared" si="21"/>
        <v>#DIV/0!</v>
      </c>
      <c r="EU54" s="482"/>
      <c r="EV54" s="482"/>
      <c r="EW54" s="646"/>
      <c r="EX54" s="556">
        <f t="shared" si="0"/>
        <v>0</v>
      </c>
    </row>
    <row r="55" spans="1:221" s="557" customFormat="1" ht="57" x14ac:dyDescent="0.25">
      <c r="A55" s="535"/>
      <c r="B55" s="536"/>
      <c r="C55" s="536"/>
      <c r="D55" s="536"/>
      <c r="E55" s="536"/>
      <c r="F55" s="536"/>
      <c r="G55" s="536"/>
      <c r="H55" s="538"/>
      <c r="I55" s="539"/>
      <c r="J55" s="540">
        <v>15</v>
      </c>
      <c r="K55" s="541" t="s">
        <v>249</v>
      </c>
      <c r="L55" s="542" t="s">
        <v>241</v>
      </c>
      <c r="M55" s="543" t="s">
        <v>219</v>
      </c>
      <c r="N55" s="575">
        <v>1</v>
      </c>
      <c r="O55" s="544" t="s">
        <v>245</v>
      </c>
      <c r="P55" s="545">
        <v>0.1</v>
      </c>
      <c r="Q55" s="546">
        <f>+P55/$P$86</f>
        <v>9.9999999999999985E-3</v>
      </c>
      <c r="R55" s="544" t="s">
        <v>198</v>
      </c>
      <c r="S55" s="547" t="s">
        <v>265</v>
      </c>
      <c r="T55" s="548">
        <v>1</v>
      </c>
      <c r="U55" s="549">
        <v>0</v>
      </c>
      <c r="V55" s="550">
        <v>0</v>
      </c>
      <c r="W55" s="550">
        <f>+U55</f>
        <v>0</v>
      </c>
      <c r="X55" s="550">
        <f>+V55</f>
        <v>0</v>
      </c>
      <c r="Y55" s="589"/>
      <c r="Z55" s="589"/>
      <c r="AA55" s="551"/>
      <c r="AB55" s="552"/>
      <c r="AC55" s="549">
        <v>0</v>
      </c>
      <c r="AD55" s="550">
        <v>0</v>
      </c>
      <c r="AE55" s="550">
        <f>+AC55</f>
        <v>0</v>
      </c>
      <c r="AF55" s="550">
        <f>+AD55</f>
        <v>0</v>
      </c>
      <c r="AG55" s="589"/>
      <c r="AH55" s="589"/>
      <c r="AI55" s="551"/>
      <c r="AJ55" s="552"/>
      <c r="AK55" s="549">
        <v>0</v>
      </c>
      <c r="AL55" s="550">
        <v>0</v>
      </c>
      <c r="AM55" s="550">
        <f>+AK55</f>
        <v>0</v>
      </c>
      <c r="AN55" s="550">
        <f>+AL55</f>
        <v>0</v>
      </c>
      <c r="AO55" s="589"/>
      <c r="AP55" s="589"/>
      <c r="AQ55" s="551"/>
      <c r="AR55" s="552"/>
      <c r="AS55" s="549">
        <v>0</v>
      </c>
      <c r="AT55" s="550">
        <v>0</v>
      </c>
      <c r="AU55" s="550">
        <f>+AS55</f>
        <v>0</v>
      </c>
      <c r="AV55" s="550">
        <f>+AT55</f>
        <v>0</v>
      </c>
      <c r="AW55" s="589"/>
      <c r="AX55" s="589"/>
      <c r="AY55" s="551"/>
      <c r="AZ55" s="552"/>
      <c r="BA55" s="549">
        <v>0</v>
      </c>
      <c r="BB55" s="550">
        <v>0</v>
      </c>
      <c r="BC55" s="550">
        <f>+BA55</f>
        <v>0</v>
      </c>
      <c r="BD55" s="550">
        <f>+BB55</f>
        <v>0</v>
      </c>
      <c r="BE55" s="589"/>
      <c r="BF55" s="589"/>
      <c r="BG55" s="551"/>
      <c r="BH55" s="552"/>
      <c r="BI55" s="549">
        <v>0</v>
      </c>
      <c r="BJ55" s="550">
        <v>0</v>
      </c>
      <c r="BK55" s="550">
        <f>+BI55</f>
        <v>0</v>
      </c>
      <c r="BL55" s="550">
        <f>+BJ55</f>
        <v>0</v>
      </c>
      <c r="BM55" s="589"/>
      <c r="BN55" s="589"/>
      <c r="BO55" s="553"/>
      <c r="BP55" s="552"/>
      <c r="BQ55" s="591">
        <v>0.1666</v>
      </c>
      <c r="BR55" s="612">
        <v>0</v>
      </c>
      <c r="BS55" s="612">
        <f>+BQ55</f>
        <v>0.1666</v>
      </c>
      <c r="BT55" s="612">
        <f>+BR55</f>
        <v>0</v>
      </c>
      <c r="BU55" s="589"/>
      <c r="BV55" s="589"/>
      <c r="BW55" s="554"/>
      <c r="BX55" s="613"/>
      <c r="BY55" s="591">
        <v>0.1666</v>
      </c>
      <c r="BZ55" s="612">
        <v>0</v>
      </c>
      <c r="CA55" s="612">
        <f>+BY55</f>
        <v>0.1666</v>
      </c>
      <c r="CB55" s="612">
        <f>+BZ55</f>
        <v>0</v>
      </c>
      <c r="CC55" s="589"/>
      <c r="CD55" s="589"/>
      <c r="CE55" s="554"/>
      <c r="CF55" s="613"/>
      <c r="CG55" s="591">
        <v>0.16669999999999999</v>
      </c>
      <c r="CH55" s="612">
        <v>0</v>
      </c>
      <c r="CI55" s="612">
        <f>+CG55</f>
        <v>0.16669999999999999</v>
      </c>
      <c r="CJ55" s="612">
        <f>+CH55</f>
        <v>0</v>
      </c>
      <c r="CK55" s="589"/>
      <c r="CL55" s="589"/>
      <c r="CM55" s="554"/>
      <c r="CN55" s="613"/>
      <c r="CO55" s="591">
        <v>0.16669999999999999</v>
      </c>
      <c r="CP55" s="612">
        <v>0</v>
      </c>
      <c r="CQ55" s="612">
        <f>+CO55</f>
        <v>0.16669999999999999</v>
      </c>
      <c r="CR55" s="612">
        <f>+CP55</f>
        <v>0</v>
      </c>
      <c r="CS55" s="589"/>
      <c r="CT55" s="589"/>
      <c r="CU55" s="554"/>
      <c r="CV55" s="613"/>
      <c r="CW55" s="591">
        <v>0.16669999999999999</v>
      </c>
      <c r="CX55" s="612">
        <v>0</v>
      </c>
      <c r="CY55" s="612">
        <f>+CW55</f>
        <v>0.16669999999999999</v>
      </c>
      <c r="CZ55" s="612">
        <f>+CX55</f>
        <v>0</v>
      </c>
      <c r="DA55" s="589"/>
      <c r="DB55" s="589"/>
      <c r="DC55" s="554"/>
      <c r="DD55" s="613"/>
      <c r="DE55" s="591">
        <v>0.16669999999999999</v>
      </c>
      <c r="DF55" s="550">
        <v>0</v>
      </c>
      <c r="DG55" s="550">
        <f>+DE55</f>
        <v>0.16669999999999999</v>
      </c>
      <c r="DH55" s="550">
        <f>+DF55</f>
        <v>0</v>
      </c>
      <c r="DI55" s="589"/>
      <c r="DJ55" s="589"/>
      <c r="DK55" s="554"/>
      <c r="DL55" s="555"/>
      <c r="DM55" s="629"/>
      <c r="DN55" s="188">
        <f t="shared" si="1"/>
        <v>0</v>
      </c>
      <c r="DO55" s="187">
        <f t="shared" si="2"/>
        <v>0</v>
      </c>
      <c r="DP55" s="185" t="e">
        <f t="shared" si="3"/>
        <v>#DIV/0!</v>
      </c>
      <c r="DQ55" s="187">
        <f>+W55+AE55+AM55</f>
        <v>0</v>
      </c>
      <c r="DR55" s="187">
        <f>+X55+AF55+AN55</f>
        <v>0</v>
      </c>
      <c r="DS55" s="185" t="e">
        <f t="shared" si="4"/>
        <v>#DIV/0!</v>
      </c>
      <c r="DT55" s="482"/>
      <c r="DU55" s="482"/>
      <c r="DV55" s="646"/>
      <c r="DW55" s="188">
        <f t="shared" si="5"/>
        <v>0</v>
      </c>
      <c r="DX55" s="187">
        <f t="shared" si="6"/>
        <v>0</v>
      </c>
      <c r="DY55" s="185" t="e">
        <f t="shared" si="7"/>
        <v>#DIV/0!</v>
      </c>
      <c r="DZ55" s="187">
        <f t="shared" si="8"/>
        <v>0</v>
      </c>
      <c r="EA55" s="187">
        <f t="shared" si="8"/>
        <v>0</v>
      </c>
      <c r="EB55" s="185" t="e">
        <f t="shared" si="9"/>
        <v>#DIV/0!</v>
      </c>
      <c r="EC55" s="482"/>
      <c r="ED55" s="482"/>
      <c r="EE55" s="646"/>
      <c r="EF55" s="188">
        <f t="shared" si="10"/>
        <v>0.49990000000000001</v>
      </c>
      <c r="EG55" s="187">
        <f t="shared" si="11"/>
        <v>0</v>
      </c>
      <c r="EH55" s="652">
        <f t="shared" si="12"/>
        <v>0</v>
      </c>
      <c r="EI55" s="187">
        <f t="shared" si="13"/>
        <v>0.49990000000000001</v>
      </c>
      <c r="EJ55" s="187">
        <f t="shared" si="14"/>
        <v>0</v>
      </c>
      <c r="EK55" s="652">
        <f t="shared" si="15"/>
        <v>0</v>
      </c>
      <c r="EL55" s="482"/>
      <c r="EM55" s="482"/>
      <c r="EN55" s="646"/>
      <c r="EO55" s="188">
        <f t="shared" si="16"/>
        <v>0.99999999999999989</v>
      </c>
      <c r="EP55" s="187">
        <f t="shared" si="17"/>
        <v>0</v>
      </c>
      <c r="EQ55" s="656">
        <f t="shared" si="18"/>
        <v>0</v>
      </c>
      <c r="ER55" s="187">
        <f t="shared" si="19"/>
        <v>0.99999999999999989</v>
      </c>
      <c r="ES55" s="187">
        <f t="shared" si="20"/>
        <v>0</v>
      </c>
      <c r="ET55" s="658">
        <f t="shared" si="21"/>
        <v>0</v>
      </c>
      <c r="EU55" s="482"/>
      <c r="EV55" s="482"/>
      <c r="EW55" s="646"/>
      <c r="EX55" s="556">
        <f t="shared" si="0"/>
        <v>0</v>
      </c>
    </row>
    <row r="56" spans="1:221" s="557" customFormat="1" x14ac:dyDescent="0.25">
      <c r="A56" s="535"/>
      <c r="B56" s="536"/>
      <c r="C56" s="536"/>
      <c r="D56" s="536"/>
      <c r="E56" s="536"/>
      <c r="F56" s="536"/>
      <c r="G56" s="536"/>
      <c r="H56" s="538"/>
      <c r="I56" s="539"/>
      <c r="J56" s="559">
        <v>16</v>
      </c>
      <c r="K56" s="560" t="s">
        <v>250</v>
      </c>
      <c r="L56" s="541" t="s">
        <v>242</v>
      </c>
      <c r="M56" s="541" t="s">
        <v>219</v>
      </c>
      <c r="N56" s="573">
        <v>1</v>
      </c>
      <c r="O56" s="564" t="s">
        <v>246</v>
      </c>
      <c r="P56" s="565">
        <v>0.1</v>
      </c>
      <c r="Q56" s="566">
        <f>+P56/$P$86</f>
        <v>9.9999999999999985E-3</v>
      </c>
      <c r="R56" s="583" t="s">
        <v>198</v>
      </c>
      <c r="S56" s="547" t="s">
        <v>266</v>
      </c>
      <c r="T56" s="548">
        <v>0.3</v>
      </c>
      <c r="U56" s="549">
        <v>0</v>
      </c>
      <c r="V56" s="550">
        <v>0</v>
      </c>
      <c r="W56" s="567">
        <f>+U56+U57+U58</f>
        <v>0</v>
      </c>
      <c r="X56" s="567">
        <f>+V56+V57+V58</f>
        <v>0</v>
      </c>
      <c r="Y56" s="589"/>
      <c r="Z56" s="589"/>
      <c r="AA56" s="551"/>
      <c r="AB56" s="552"/>
      <c r="AC56" s="549">
        <v>0</v>
      </c>
      <c r="AD56" s="550">
        <v>0</v>
      </c>
      <c r="AE56" s="567">
        <f>+AC56+AC57+AC58</f>
        <v>0</v>
      </c>
      <c r="AF56" s="567">
        <f>+AD56+AD57+AD58</f>
        <v>0</v>
      </c>
      <c r="AG56" s="589"/>
      <c r="AH56" s="589"/>
      <c r="AI56" s="551"/>
      <c r="AJ56" s="552"/>
      <c r="AK56" s="549">
        <v>0</v>
      </c>
      <c r="AL56" s="550">
        <v>0</v>
      </c>
      <c r="AM56" s="567">
        <f>+AK56+AK57+AK58</f>
        <v>0</v>
      </c>
      <c r="AN56" s="567">
        <f>+AL56+AL57+AL58</f>
        <v>0</v>
      </c>
      <c r="AO56" s="589"/>
      <c r="AP56" s="589"/>
      <c r="AQ56" s="551"/>
      <c r="AR56" s="552"/>
      <c r="AS56" s="549">
        <v>0</v>
      </c>
      <c r="AT56" s="550">
        <v>0</v>
      </c>
      <c r="AU56" s="567">
        <f>+AS56+AS57+AS58</f>
        <v>0</v>
      </c>
      <c r="AV56" s="567">
        <f>+AT56+AT57+AT58</f>
        <v>0</v>
      </c>
      <c r="AW56" s="589"/>
      <c r="AX56" s="589"/>
      <c r="AY56" s="551"/>
      <c r="AZ56" s="552"/>
      <c r="BA56" s="549">
        <v>0</v>
      </c>
      <c r="BB56" s="550">
        <v>0</v>
      </c>
      <c r="BC56" s="567">
        <f>+BA56+BA57+BA58</f>
        <v>0</v>
      </c>
      <c r="BD56" s="567">
        <f>+BB56+BB57+BB58</f>
        <v>0</v>
      </c>
      <c r="BE56" s="589"/>
      <c r="BF56" s="589"/>
      <c r="BG56" s="551"/>
      <c r="BH56" s="552"/>
      <c r="BI56" s="549">
        <v>0</v>
      </c>
      <c r="BJ56" s="550">
        <v>0</v>
      </c>
      <c r="BK56" s="567">
        <f>+BI56+BI57+BI58</f>
        <v>0</v>
      </c>
      <c r="BL56" s="567">
        <f>+BJ56+BJ57+BJ58</f>
        <v>0</v>
      </c>
      <c r="BM56" s="589"/>
      <c r="BN56" s="589"/>
      <c r="BO56" s="553"/>
      <c r="BP56" s="552"/>
      <c r="BQ56" s="591">
        <v>0.05</v>
      </c>
      <c r="BR56" s="612">
        <v>0</v>
      </c>
      <c r="BS56" s="614">
        <f>+BQ56+BQ57+BQ58</f>
        <v>0.16660000000000003</v>
      </c>
      <c r="BT56" s="614">
        <f>+BR56+BR57+BR58</f>
        <v>0</v>
      </c>
      <c r="BU56" s="589"/>
      <c r="BV56" s="589"/>
      <c r="BW56" s="554"/>
      <c r="BX56" s="613"/>
      <c r="BY56" s="591">
        <v>0.05</v>
      </c>
      <c r="BZ56" s="612">
        <v>0</v>
      </c>
      <c r="CA56" s="614">
        <f>+BY56+BY57+BY58</f>
        <v>0.16660000000000003</v>
      </c>
      <c r="CB56" s="614">
        <f>+BZ56+BZ57+BZ58</f>
        <v>0</v>
      </c>
      <c r="CC56" s="589"/>
      <c r="CD56" s="589"/>
      <c r="CE56" s="554"/>
      <c r="CF56" s="613"/>
      <c r="CG56" s="591">
        <v>0.05</v>
      </c>
      <c r="CH56" s="612">
        <v>0</v>
      </c>
      <c r="CI56" s="614">
        <f>+CG56+CG57+CG58</f>
        <v>0.16660000000000003</v>
      </c>
      <c r="CJ56" s="614">
        <f>+CH56+CH57+CH58</f>
        <v>0</v>
      </c>
      <c r="CK56" s="589"/>
      <c r="CL56" s="589"/>
      <c r="CM56" s="554"/>
      <c r="CN56" s="613"/>
      <c r="CO56" s="591">
        <v>0.05</v>
      </c>
      <c r="CP56" s="612">
        <v>0</v>
      </c>
      <c r="CQ56" s="614">
        <f>+CO56+CO57+CO58</f>
        <v>0.16700000000000004</v>
      </c>
      <c r="CR56" s="614">
        <f>+CP56+CP57+CP58</f>
        <v>0</v>
      </c>
      <c r="CS56" s="589"/>
      <c r="CT56" s="589"/>
      <c r="CU56" s="554"/>
      <c r="CV56" s="613"/>
      <c r="CW56" s="591">
        <v>0.05</v>
      </c>
      <c r="CX56" s="612">
        <v>0</v>
      </c>
      <c r="CY56" s="614">
        <f>+CW56+CW57+CW58</f>
        <v>0.16660000000000003</v>
      </c>
      <c r="CZ56" s="614">
        <f>+CX56+CX57+CX58</f>
        <v>0</v>
      </c>
      <c r="DA56" s="589"/>
      <c r="DB56" s="589"/>
      <c r="DC56" s="554"/>
      <c r="DD56" s="613"/>
      <c r="DE56" s="591">
        <v>0.05</v>
      </c>
      <c r="DF56" s="550">
        <v>0</v>
      </c>
      <c r="DG56" s="567">
        <f>+DE56+DE57+DE58</f>
        <v>0.16660000000000003</v>
      </c>
      <c r="DH56" s="567">
        <f>+DF56+DF57+DF58</f>
        <v>0</v>
      </c>
      <c r="DI56" s="589"/>
      <c r="DJ56" s="589"/>
      <c r="DK56" s="554"/>
      <c r="DL56" s="555"/>
      <c r="DM56" s="629"/>
      <c r="DN56" s="188">
        <f t="shared" si="1"/>
        <v>0</v>
      </c>
      <c r="DO56" s="187">
        <f t="shared" si="2"/>
        <v>0</v>
      </c>
      <c r="DP56" s="185" t="e">
        <f t="shared" si="3"/>
        <v>#DIV/0!</v>
      </c>
      <c r="DQ56" s="481">
        <f>+W56+AE56+AM56</f>
        <v>0</v>
      </c>
      <c r="DR56" s="481">
        <f>+X56+AF56+AN56</f>
        <v>0</v>
      </c>
      <c r="DS56" s="637" t="e">
        <f t="shared" si="4"/>
        <v>#DIV/0!</v>
      </c>
      <c r="DT56" s="482"/>
      <c r="DU56" s="482"/>
      <c r="DV56" s="646"/>
      <c r="DW56" s="188">
        <f t="shared" si="5"/>
        <v>0</v>
      </c>
      <c r="DX56" s="187">
        <f t="shared" si="6"/>
        <v>0</v>
      </c>
      <c r="DY56" s="185" t="e">
        <f t="shared" si="7"/>
        <v>#DIV/0!</v>
      </c>
      <c r="DZ56" s="481">
        <f t="shared" si="8"/>
        <v>0</v>
      </c>
      <c r="EA56" s="481">
        <f t="shared" si="8"/>
        <v>0</v>
      </c>
      <c r="EB56" s="637" t="e">
        <f t="shared" si="9"/>
        <v>#DIV/0!</v>
      </c>
      <c r="EC56" s="482"/>
      <c r="ED56" s="482"/>
      <c r="EE56" s="646"/>
      <c r="EF56" s="188">
        <f t="shared" si="10"/>
        <v>0.15000000000000002</v>
      </c>
      <c r="EG56" s="187">
        <f t="shared" si="11"/>
        <v>0</v>
      </c>
      <c r="EH56" s="652">
        <f t="shared" si="12"/>
        <v>0</v>
      </c>
      <c r="EI56" s="481">
        <f t="shared" si="13"/>
        <v>0.49980000000000008</v>
      </c>
      <c r="EJ56" s="632">
        <f t="shared" si="14"/>
        <v>0</v>
      </c>
      <c r="EK56" s="654">
        <f t="shared" si="15"/>
        <v>0</v>
      </c>
      <c r="EL56" s="482"/>
      <c r="EM56" s="482"/>
      <c r="EN56" s="646"/>
      <c r="EO56" s="188">
        <f t="shared" si="16"/>
        <v>0.3</v>
      </c>
      <c r="EP56" s="187">
        <f t="shared" si="17"/>
        <v>0</v>
      </c>
      <c r="EQ56" s="656">
        <f t="shared" si="18"/>
        <v>0</v>
      </c>
      <c r="ER56" s="632">
        <f t="shared" si="19"/>
        <v>1.0000000000000002</v>
      </c>
      <c r="ES56" s="481">
        <f t="shared" si="20"/>
        <v>0</v>
      </c>
      <c r="ET56" s="659">
        <f t="shared" si="21"/>
        <v>0</v>
      </c>
      <c r="EU56" s="482"/>
      <c r="EV56" s="482"/>
      <c r="EW56" s="646"/>
      <c r="EX56" s="556">
        <f t="shared" si="0"/>
        <v>0</v>
      </c>
    </row>
    <row r="57" spans="1:221" s="557" customFormat="1" x14ac:dyDescent="0.25">
      <c r="A57" s="535"/>
      <c r="B57" s="536"/>
      <c r="C57" s="536"/>
      <c r="D57" s="536"/>
      <c r="E57" s="536"/>
      <c r="F57" s="536"/>
      <c r="G57" s="536"/>
      <c r="H57" s="538"/>
      <c r="I57" s="539"/>
      <c r="J57" s="559"/>
      <c r="K57" s="560"/>
      <c r="L57" s="541" t="s">
        <v>243</v>
      </c>
      <c r="M57" s="569" t="s">
        <v>219</v>
      </c>
      <c r="N57" s="574">
        <v>1</v>
      </c>
      <c r="O57" s="564"/>
      <c r="P57" s="565"/>
      <c r="Q57" s="566"/>
      <c r="R57" s="584"/>
      <c r="S57" s="547" t="s">
        <v>267</v>
      </c>
      <c r="T57" s="548">
        <v>0.6</v>
      </c>
      <c r="U57" s="549">
        <v>0</v>
      </c>
      <c r="V57" s="550">
        <v>0</v>
      </c>
      <c r="W57" s="568"/>
      <c r="X57" s="568"/>
      <c r="Y57" s="589"/>
      <c r="Z57" s="589"/>
      <c r="AA57" s="551"/>
      <c r="AB57" s="552"/>
      <c r="AC57" s="549">
        <v>0</v>
      </c>
      <c r="AD57" s="550">
        <v>0</v>
      </c>
      <c r="AE57" s="568"/>
      <c r="AF57" s="568"/>
      <c r="AG57" s="589"/>
      <c r="AH57" s="589"/>
      <c r="AI57" s="551"/>
      <c r="AJ57" s="552"/>
      <c r="AK57" s="549">
        <v>0</v>
      </c>
      <c r="AL57" s="550">
        <v>0</v>
      </c>
      <c r="AM57" s="568"/>
      <c r="AN57" s="568"/>
      <c r="AO57" s="589"/>
      <c r="AP57" s="589"/>
      <c r="AQ57" s="551"/>
      <c r="AR57" s="552"/>
      <c r="AS57" s="549">
        <v>0</v>
      </c>
      <c r="AT57" s="550">
        <v>0</v>
      </c>
      <c r="AU57" s="568"/>
      <c r="AV57" s="568"/>
      <c r="AW57" s="589"/>
      <c r="AX57" s="589"/>
      <c r="AY57" s="551"/>
      <c r="AZ57" s="552"/>
      <c r="BA57" s="549">
        <v>0</v>
      </c>
      <c r="BB57" s="550">
        <v>0</v>
      </c>
      <c r="BC57" s="568"/>
      <c r="BD57" s="568"/>
      <c r="BE57" s="589"/>
      <c r="BF57" s="589"/>
      <c r="BG57" s="551"/>
      <c r="BH57" s="552"/>
      <c r="BI57" s="549">
        <v>0</v>
      </c>
      <c r="BJ57" s="550">
        <v>0</v>
      </c>
      <c r="BK57" s="568"/>
      <c r="BL57" s="568"/>
      <c r="BM57" s="589"/>
      <c r="BN57" s="589"/>
      <c r="BO57" s="553"/>
      <c r="BP57" s="552"/>
      <c r="BQ57" s="591">
        <v>0.1</v>
      </c>
      <c r="BR57" s="612">
        <v>0</v>
      </c>
      <c r="BS57" s="615"/>
      <c r="BT57" s="615"/>
      <c r="BU57" s="589"/>
      <c r="BV57" s="589"/>
      <c r="BW57" s="554"/>
      <c r="BX57" s="613"/>
      <c r="BY57" s="591">
        <v>0.1</v>
      </c>
      <c r="BZ57" s="612">
        <v>0</v>
      </c>
      <c r="CA57" s="615"/>
      <c r="CB57" s="615"/>
      <c r="CC57" s="589"/>
      <c r="CD57" s="589"/>
      <c r="CE57" s="554"/>
      <c r="CF57" s="613"/>
      <c r="CG57" s="591">
        <v>0.1</v>
      </c>
      <c r="CH57" s="612">
        <v>0</v>
      </c>
      <c r="CI57" s="615"/>
      <c r="CJ57" s="615"/>
      <c r="CK57" s="589"/>
      <c r="CL57" s="589"/>
      <c r="CM57" s="554"/>
      <c r="CN57" s="613"/>
      <c r="CO57" s="591">
        <v>0.1</v>
      </c>
      <c r="CP57" s="612">
        <v>0</v>
      </c>
      <c r="CQ57" s="615"/>
      <c r="CR57" s="615"/>
      <c r="CS57" s="589"/>
      <c r="CT57" s="589"/>
      <c r="CU57" s="554"/>
      <c r="CV57" s="613"/>
      <c r="CW57" s="591">
        <v>0.1</v>
      </c>
      <c r="CX57" s="612">
        <v>0</v>
      </c>
      <c r="CY57" s="615"/>
      <c r="CZ57" s="615"/>
      <c r="DA57" s="589"/>
      <c r="DB57" s="589"/>
      <c r="DC57" s="554"/>
      <c r="DD57" s="613"/>
      <c r="DE57" s="591">
        <v>0.1</v>
      </c>
      <c r="DF57" s="550">
        <v>0</v>
      </c>
      <c r="DG57" s="568"/>
      <c r="DH57" s="568"/>
      <c r="DI57" s="589"/>
      <c r="DJ57" s="589"/>
      <c r="DK57" s="554"/>
      <c r="DL57" s="555"/>
      <c r="DM57" s="629"/>
      <c r="DN57" s="188">
        <f t="shared" si="1"/>
        <v>0</v>
      </c>
      <c r="DO57" s="187">
        <f t="shared" si="2"/>
        <v>0</v>
      </c>
      <c r="DP57" s="185" t="e">
        <f t="shared" si="3"/>
        <v>#DIV/0!</v>
      </c>
      <c r="DQ57" s="631"/>
      <c r="DR57" s="631"/>
      <c r="DS57" s="639" t="e">
        <f t="shared" si="4"/>
        <v>#DIV/0!</v>
      </c>
      <c r="DT57" s="482"/>
      <c r="DU57" s="482"/>
      <c r="DV57" s="646"/>
      <c r="DW57" s="188">
        <f t="shared" si="5"/>
        <v>0</v>
      </c>
      <c r="DX57" s="187">
        <f t="shared" si="6"/>
        <v>0</v>
      </c>
      <c r="DY57" s="185" t="e">
        <f t="shared" si="7"/>
        <v>#DIV/0!</v>
      </c>
      <c r="DZ57" s="631">
        <f t="shared" si="8"/>
        <v>0</v>
      </c>
      <c r="EA57" s="631">
        <f t="shared" si="8"/>
        <v>0</v>
      </c>
      <c r="EB57" s="639" t="e">
        <f t="shared" si="9"/>
        <v>#DIV/0!</v>
      </c>
      <c r="EC57" s="482"/>
      <c r="ED57" s="482"/>
      <c r="EE57" s="646"/>
      <c r="EF57" s="188">
        <f t="shared" si="10"/>
        <v>0.30000000000000004</v>
      </c>
      <c r="EG57" s="187">
        <f t="shared" si="11"/>
        <v>0</v>
      </c>
      <c r="EH57" s="652">
        <f t="shared" si="12"/>
        <v>0</v>
      </c>
      <c r="EI57" s="631">
        <f t="shared" si="13"/>
        <v>0</v>
      </c>
      <c r="EJ57" s="413">
        <f t="shared" si="14"/>
        <v>0</v>
      </c>
      <c r="EK57" s="654" t="e">
        <f t="shared" si="15"/>
        <v>#DIV/0!</v>
      </c>
      <c r="EL57" s="482"/>
      <c r="EM57" s="482"/>
      <c r="EN57" s="646"/>
      <c r="EO57" s="188">
        <f t="shared" si="16"/>
        <v>0.6</v>
      </c>
      <c r="EP57" s="187">
        <f t="shared" si="17"/>
        <v>0</v>
      </c>
      <c r="EQ57" s="656">
        <f t="shared" si="18"/>
        <v>0</v>
      </c>
      <c r="ER57" s="413">
        <f t="shared" si="19"/>
        <v>0</v>
      </c>
      <c r="ES57" s="631">
        <f t="shared" si="20"/>
        <v>0</v>
      </c>
      <c r="ET57" s="659" t="e">
        <f t="shared" si="21"/>
        <v>#DIV/0!</v>
      </c>
      <c r="EU57" s="482"/>
      <c r="EV57" s="482"/>
      <c r="EW57" s="646"/>
      <c r="EX57" s="556">
        <f t="shared" si="0"/>
        <v>0</v>
      </c>
    </row>
    <row r="58" spans="1:221" s="557" customFormat="1" ht="25.5" x14ac:dyDescent="0.25">
      <c r="A58" s="535"/>
      <c r="B58" s="536"/>
      <c r="C58" s="536"/>
      <c r="D58" s="536"/>
      <c r="E58" s="536"/>
      <c r="F58" s="536"/>
      <c r="G58" s="536"/>
      <c r="H58" s="538"/>
      <c r="I58" s="539"/>
      <c r="J58" s="559"/>
      <c r="K58" s="560"/>
      <c r="L58" s="541" t="s">
        <v>244</v>
      </c>
      <c r="M58" s="569" t="s">
        <v>219</v>
      </c>
      <c r="N58" s="574">
        <v>1</v>
      </c>
      <c r="O58" s="564"/>
      <c r="P58" s="565"/>
      <c r="Q58" s="566"/>
      <c r="R58" s="585"/>
      <c r="S58" s="547" t="s">
        <v>323</v>
      </c>
      <c r="T58" s="548">
        <v>0.1</v>
      </c>
      <c r="U58" s="549">
        <v>0</v>
      </c>
      <c r="V58" s="550">
        <v>0</v>
      </c>
      <c r="W58" s="568"/>
      <c r="X58" s="568"/>
      <c r="Y58" s="590"/>
      <c r="Z58" s="590"/>
      <c r="AA58" s="551"/>
      <c r="AB58" s="552"/>
      <c r="AC58" s="549">
        <v>0</v>
      </c>
      <c r="AD58" s="550">
        <v>0</v>
      </c>
      <c r="AE58" s="568"/>
      <c r="AF58" s="568"/>
      <c r="AG58" s="590"/>
      <c r="AH58" s="590"/>
      <c r="AI58" s="551"/>
      <c r="AJ58" s="552"/>
      <c r="AK58" s="549">
        <v>0</v>
      </c>
      <c r="AL58" s="550">
        <v>0</v>
      </c>
      <c r="AM58" s="568"/>
      <c r="AN58" s="568"/>
      <c r="AO58" s="590"/>
      <c r="AP58" s="590"/>
      <c r="AQ58" s="551"/>
      <c r="AR58" s="552"/>
      <c r="AS58" s="549">
        <v>0</v>
      </c>
      <c r="AT58" s="550">
        <v>0</v>
      </c>
      <c r="AU58" s="568"/>
      <c r="AV58" s="568"/>
      <c r="AW58" s="590"/>
      <c r="AX58" s="590"/>
      <c r="AY58" s="551"/>
      <c r="AZ58" s="552"/>
      <c r="BA58" s="549">
        <v>0</v>
      </c>
      <c r="BB58" s="550">
        <v>0</v>
      </c>
      <c r="BC58" s="568"/>
      <c r="BD58" s="568"/>
      <c r="BE58" s="590"/>
      <c r="BF58" s="590"/>
      <c r="BG58" s="551"/>
      <c r="BH58" s="552"/>
      <c r="BI58" s="549">
        <v>0</v>
      </c>
      <c r="BJ58" s="550">
        <v>0</v>
      </c>
      <c r="BK58" s="568"/>
      <c r="BL58" s="568"/>
      <c r="BM58" s="590"/>
      <c r="BN58" s="590"/>
      <c r="BO58" s="553"/>
      <c r="BP58" s="552"/>
      <c r="BQ58" s="591">
        <v>1.66E-2</v>
      </c>
      <c r="BR58" s="612">
        <v>0</v>
      </c>
      <c r="BS58" s="615"/>
      <c r="BT58" s="615"/>
      <c r="BU58" s="590"/>
      <c r="BV58" s="590"/>
      <c r="BW58" s="554"/>
      <c r="BX58" s="613"/>
      <c r="BY58" s="591">
        <v>1.66E-2</v>
      </c>
      <c r="BZ58" s="612">
        <v>0</v>
      </c>
      <c r="CA58" s="615"/>
      <c r="CB58" s="615"/>
      <c r="CC58" s="590"/>
      <c r="CD58" s="590"/>
      <c r="CE58" s="554"/>
      <c r="CF58" s="613"/>
      <c r="CG58" s="591">
        <v>1.66E-2</v>
      </c>
      <c r="CH58" s="612">
        <v>0</v>
      </c>
      <c r="CI58" s="615"/>
      <c r="CJ58" s="615"/>
      <c r="CK58" s="590"/>
      <c r="CL58" s="590"/>
      <c r="CM58" s="554"/>
      <c r="CN58" s="613"/>
      <c r="CO58" s="591">
        <v>1.7000000000000001E-2</v>
      </c>
      <c r="CP58" s="612">
        <v>0</v>
      </c>
      <c r="CQ58" s="615"/>
      <c r="CR58" s="615"/>
      <c r="CS58" s="590"/>
      <c r="CT58" s="590"/>
      <c r="CU58" s="554"/>
      <c r="CV58" s="613"/>
      <c r="CW58" s="591">
        <v>1.66E-2</v>
      </c>
      <c r="CX58" s="612">
        <v>0</v>
      </c>
      <c r="CY58" s="615"/>
      <c r="CZ58" s="615"/>
      <c r="DA58" s="590"/>
      <c r="DB58" s="590"/>
      <c r="DC58" s="554"/>
      <c r="DD58" s="613"/>
      <c r="DE58" s="591">
        <v>1.66E-2</v>
      </c>
      <c r="DF58" s="550">
        <v>0</v>
      </c>
      <c r="DG58" s="568"/>
      <c r="DH58" s="568"/>
      <c r="DI58" s="590"/>
      <c r="DJ58" s="590"/>
      <c r="DK58" s="554"/>
      <c r="DL58" s="555"/>
      <c r="DM58" s="629"/>
      <c r="DN58" s="188">
        <f t="shared" si="1"/>
        <v>0</v>
      </c>
      <c r="DO58" s="187">
        <f t="shared" si="2"/>
        <v>0</v>
      </c>
      <c r="DP58" s="185" t="e">
        <f t="shared" si="3"/>
        <v>#DIV/0!</v>
      </c>
      <c r="DQ58" s="631"/>
      <c r="DR58" s="631"/>
      <c r="DS58" s="639" t="e">
        <f t="shared" si="4"/>
        <v>#DIV/0!</v>
      </c>
      <c r="DT58" s="482"/>
      <c r="DU58" s="482"/>
      <c r="DV58" s="646"/>
      <c r="DW58" s="188">
        <f t="shared" si="5"/>
        <v>0</v>
      </c>
      <c r="DX58" s="187">
        <f t="shared" si="6"/>
        <v>0</v>
      </c>
      <c r="DY58" s="185" t="e">
        <f t="shared" si="7"/>
        <v>#DIV/0!</v>
      </c>
      <c r="DZ58" s="631">
        <f t="shared" si="8"/>
        <v>0</v>
      </c>
      <c r="EA58" s="631">
        <f t="shared" si="8"/>
        <v>0</v>
      </c>
      <c r="EB58" s="639" t="e">
        <f t="shared" si="9"/>
        <v>#DIV/0!</v>
      </c>
      <c r="EC58" s="482"/>
      <c r="ED58" s="482"/>
      <c r="EE58" s="646"/>
      <c r="EF58" s="188">
        <f t="shared" si="10"/>
        <v>4.9799999999999997E-2</v>
      </c>
      <c r="EG58" s="187">
        <f t="shared" si="11"/>
        <v>0</v>
      </c>
      <c r="EH58" s="652">
        <f t="shared" si="12"/>
        <v>0</v>
      </c>
      <c r="EI58" s="631">
        <f t="shared" si="13"/>
        <v>0</v>
      </c>
      <c r="EJ58" s="633">
        <f t="shared" si="14"/>
        <v>0</v>
      </c>
      <c r="EK58" s="654" t="e">
        <f t="shared" si="15"/>
        <v>#DIV/0!</v>
      </c>
      <c r="EL58" s="482"/>
      <c r="EM58" s="482"/>
      <c r="EN58" s="646"/>
      <c r="EO58" s="188">
        <f t="shared" si="16"/>
        <v>0.1</v>
      </c>
      <c r="EP58" s="187">
        <f t="shared" si="17"/>
        <v>0</v>
      </c>
      <c r="EQ58" s="656">
        <f t="shared" si="18"/>
        <v>0</v>
      </c>
      <c r="ER58" s="633">
        <f t="shared" si="19"/>
        <v>0</v>
      </c>
      <c r="ES58" s="631">
        <f t="shared" si="20"/>
        <v>0</v>
      </c>
      <c r="ET58" s="659" t="e">
        <f t="shared" si="21"/>
        <v>#DIV/0!</v>
      </c>
      <c r="EU58" s="482"/>
      <c r="EV58" s="482"/>
      <c r="EW58" s="646"/>
      <c r="EX58" s="556">
        <f t="shared" si="0"/>
        <v>0</v>
      </c>
    </row>
    <row r="59" spans="1:221" s="183" customFormat="1" x14ac:dyDescent="0.25">
      <c r="A59" s="490" t="s">
        <v>320</v>
      </c>
      <c r="B59" s="418"/>
      <c r="C59" s="418" t="s">
        <v>177</v>
      </c>
      <c r="D59" s="418">
        <v>6</v>
      </c>
      <c r="E59" s="418" t="s">
        <v>172</v>
      </c>
      <c r="F59" s="418" t="s">
        <v>204</v>
      </c>
      <c r="G59" s="418" t="s">
        <v>185</v>
      </c>
      <c r="H59" s="420">
        <v>0.12</v>
      </c>
      <c r="I59" s="532">
        <v>0.1</v>
      </c>
      <c r="J59" s="498">
        <v>17</v>
      </c>
      <c r="K59" s="395" t="s">
        <v>324</v>
      </c>
      <c r="L59" s="393" t="s">
        <v>325</v>
      </c>
      <c r="M59" s="395" t="s">
        <v>231</v>
      </c>
      <c r="N59" s="424">
        <v>1</v>
      </c>
      <c r="O59" s="410" t="s">
        <v>279</v>
      </c>
      <c r="P59" s="411">
        <v>0.2</v>
      </c>
      <c r="Q59" s="412">
        <f>+P59/$P$86</f>
        <v>1.9999999999999997E-2</v>
      </c>
      <c r="R59" s="580" t="s">
        <v>198</v>
      </c>
      <c r="S59" s="502" t="s">
        <v>326</v>
      </c>
      <c r="T59" s="503">
        <v>0.5</v>
      </c>
      <c r="U59" s="191">
        <v>0</v>
      </c>
      <c r="V59" s="192">
        <v>0</v>
      </c>
      <c r="W59" s="479">
        <f>+U59+U60</f>
        <v>0</v>
      </c>
      <c r="X59" s="479">
        <f>+V59+V60</f>
        <v>0</v>
      </c>
      <c r="Y59" s="586">
        <f>+(W59*$P$59)+(W61*$P$61)+(W65*$P$65)+(W69*$P$69)+(W71*$P$71)</f>
        <v>0</v>
      </c>
      <c r="Z59" s="586">
        <f>+(X59*$P$59)+(X61*$P$61)+(X65*$P$65)+(X69*$P$69)+(X71*$P$71)</f>
        <v>0</v>
      </c>
      <c r="AA59" s="193"/>
      <c r="AB59" s="194"/>
      <c r="AC59" s="191">
        <v>0</v>
      </c>
      <c r="AD59" s="192">
        <v>0</v>
      </c>
      <c r="AE59" s="479">
        <f>+AC59+AC60</f>
        <v>0</v>
      </c>
      <c r="AF59" s="479">
        <f>+AD59+AD60</f>
        <v>0</v>
      </c>
      <c r="AG59" s="586">
        <f>+(AE59*$P$59)+(AE61*$P$61)+(AE65*$P$65)+(AE69*$P$69)+(AE71*$P$71)</f>
        <v>0</v>
      </c>
      <c r="AH59" s="586">
        <f>+(AF59*$P$59)+(AF61*$P$61)+(AF65*$P$65)+(AF69*$P$69)+(AF71*$P$71)</f>
        <v>0</v>
      </c>
      <c r="AI59" s="193"/>
      <c r="AJ59" s="194"/>
      <c r="AK59" s="191">
        <v>0</v>
      </c>
      <c r="AL59" s="192">
        <v>0</v>
      </c>
      <c r="AM59" s="479">
        <f>+AK59+AK60</f>
        <v>0</v>
      </c>
      <c r="AN59" s="479">
        <f>+AL59+AL60</f>
        <v>0</v>
      </c>
      <c r="AO59" s="586">
        <f>+(AM59*$P$59)+(AM61*$P$61)+(AM65*$P$65)+(AM69*$P$69)+(AM71*$P$71)</f>
        <v>0</v>
      </c>
      <c r="AP59" s="586">
        <f>+(AN59*$P$59)+(AN61*$P$61)+(AN65*$P$65)+(AN69*$P$69)+(AN71*$P$71)</f>
        <v>0</v>
      </c>
      <c r="AQ59" s="193"/>
      <c r="AR59" s="194"/>
      <c r="AS59" s="191">
        <v>0</v>
      </c>
      <c r="AT59" s="192">
        <v>0</v>
      </c>
      <c r="AU59" s="479">
        <f>+AS59+AS60</f>
        <v>0</v>
      </c>
      <c r="AV59" s="479">
        <f>+AT59+AT60</f>
        <v>0</v>
      </c>
      <c r="AW59" s="586">
        <f>+(AU59*$P$59)+(AU61*$P$61)+(AU65*$P$65)+(AU69*$P$69)+(AU71*$P$71)</f>
        <v>0</v>
      </c>
      <c r="AX59" s="586">
        <f>+(AV59*$P$59)+(AV61*$P$61)+(AV65*$P$65)+(AV69*$P$69)+(AV71*$P$71)</f>
        <v>0</v>
      </c>
      <c r="AY59" s="193"/>
      <c r="AZ59" s="194"/>
      <c r="BA59" s="191">
        <v>0</v>
      </c>
      <c r="BB59" s="192">
        <v>0</v>
      </c>
      <c r="BC59" s="479">
        <f>+BA59+BA60</f>
        <v>0</v>
      </c>
      <c r="BD59" s="479">
        <f>+BB59+BB60</f>
        <v>0</v>
      </c>
      <c r="BE59" s="586">
        <f>+(BC59*$P$59)+(BC61*$P$61)+(BC65*$P$65)+(BC69*$P$69)+(BC71*$P$71)</f>
        <v>0</v>
      </c>
      <c r="BF59" s="586">
        <f>+(BD59*$P$59)+(BD61*$P$61)+(BD65*$P$65)+(BD69*$P$69)+(BD71*$P$71)</f>
        <v>0</v>
      </c>
      <c r="BG59" s="193"/>
      <c r="BH59" s="194"/>
      <c r="BI59" s="191">
        <v>0</v>
      </c>
      <c r="BJ59" s="192">
        <v>0</v>
      </c>
      <c r="BK59" s="479">
        <f>+BI59+BI60</f>
        <v>0</v>
      </c>
      <c r="BL59" s="479">
        <f>+BJ59+BJ60</f>
        <v>0</v>
      </c>
      <c r="BM59" s="586">
        <f>+(BK59*$P$59)+(BK61*$P$61)+(BK65*$P$65)+(BK69*$P$69)+(BK71*$P$71)</f>
        <v>0</v>
      </c>
      <c r="BN59" s="586">
        <f>+(BL59*$P$59)+(BL61*$P$61)+(BL65*$P$65)+(BL69*$P$69)+(BL71*$P$71)</f>
        <v>0</v>
      </c>
      <c r="BO59" s="480"/>
      <c r="BP59" s="194"/>
      <c r="BQ59" s="616">
        <v>8.3299999999999999E-2</v>
      </c>
      <c r="BR59" s="617">
        <v>0</v>
      </c>
      <c r="BS59" s="618">
        <f>+BQ59+BQ60</f>
        <v>0.1666</v>
      </c>
      <c r="BT59" s="618">
        <f>+BR59+BR60</f>
        <v>0</v>
      </c>
      <c r="BU59" s="586">
        <f>+(BS59*$P$59)+(BS61*$P$61)+(BS65*$P$65)+(BS69*$P$69)+(BS71*$P$71)</f>
        <v>0.16652</v>
      </c>
      <c r="BV59" s="586">
        <f>+(BT59*$P$59)+(BT61*$P$61)+(BT65*$P$65)+(BT69*$P$69)+(BT71*$P$71)</f>
        <v>0</v>
      </c>
      <c r="BW59" s="195"/>
      <c r="BX59" s="619"/>
      <c r="BY59" s="616">
        <v>8.3299999999999999E-2</v>
      </c>
      <c r="BZ59" s="617">
        <v>0</v>
      </c>
      <c r="CA59" s="618">
        <f>+BY59+BY60</f>
        <v>0.1666</v>
      </c>
      <c r="CB59" s="618">
        <f>+BZ59+BZ60</f>
        <v>0</v>
      </c>
      <c r="CC59" s="586">
        <f>+(CA59*$P$59)+(CA61*$P$61)+(CA65*$P$65)+(CA69*$P$69)+(CA71*$P$71)</f>
        <v>0.16652</v>
      </c>
      <c r="CD59" s="586">
        <f>+(CB59*$P$59)+(CB61*$P$61)+(CB65*$P$65)+(CB69*$P$69)+(CB71*$P$71)</f>
        <v>0</v>
      </c>
      <c r="CE59" s="195"/>
      <c r="CF59" s="619"/>
      <c r="CG59" s="616">
        <v>8.3299999999999999E-2</v>
      </c>
      <c r="CH59" s="617">
        <v>0</v>
      </c>
      <c r="CI59" s="618">
        <f>+CG59+CG60</f>
        <v>0.1666</v>
      </c>
      <c r="CJ59" s="618">
        <f>+CH59+CH60</f>
        <v>0</v>
      </c>
      <c r="CK59" s="586">
        <f>+(CI59*$P$59)+(CI61*$P$61)+(CI65*$P$65)+(CI69*$P$69)+(CI71*$P$71)</f>
        <v>0.16670000000000001</v>
      </c>
      <c r="CL59" s="586">
        <f>+(CJ59*$P$59)+(CJ61*$P$61)+(CJ65*$P$65)+(CJ69*$P$69)+(CJ71*$P$71)</f>
        <v>0</v>
      </c>
      <c r="CM59" s="195"/>
      <c r="CN59" s="619"/>
      <c r="CO59" s="616">
        <v>8.3299999999999999E-2</v>
      </c>
      <c r="CP59" s="617">
        <v>0</v>
      </c>
      <c r="CQ59" s="618">
        <f>+CO59+CO60</f>
        <v>0.1666</v>
      </c>
      <c r="CR59" s="618">
        <f>+CP59+CP60</f>
        <v>0</v>
      </c>
      <c r="CS59" s="586">
        <f>+(CQ59*$P$59)+(CQ61*$P$61)+(CQ65*$P$65)+(CQ69*$P$69)+(CQ71*$P$71)</f>
        <v>0.16670000000000001</v>
      </c>
      <c r="CT59" s="586">
        <f>+(CR59*$P$59)+(CR61*$P$61)+(CR65*$P$65)+(CR69*$P$69)+(CR71*$P$71)</f>
        <v>0</v>
      </c>
      <c r="CU59" s="195"/>
      <c r="CV59" s="619"/>
      <c r="CW59" s="616">
        <v>8.3400000000000002E-2</v>
      </c>
      <c r="CX59" s="617">
        <v>0</v>
      </c>
      <c r="CY59" s="618">
        <f>+CW59+CW60</f>
        <v>0.1668</v>
      </c>
      <c r="CZ59" s="618">
        <f>+CX59+CX60</f>
        <v>0</v>
      </c>
      <c r="DA59" s="586">
        <f>+(CY59*$P$59)+(CY61*$P$61)+(CY65*$P$65)+(CY69*$P$69)+(CY71*$P$71)</f>
        <v>0.16674000000000003</v>
      </c>
      <c r="DB59" s="586">
        <f>+(CZ59*$P$59)+(CZ61*$P$61)+(CZ65*$P$65)+(CZ69*$P$69)+(CZ71*$P$71)</f>
        <v>0</v>
      </c>
      <c r="DC59" s="195"/>
      <c r="DD59" s="619"/>
      <c r="DE59" s="616">
        <v>8.3400000000000002E-2</v>
      </c>
      <c r="DF59" s="192">
        <v>0</v>
      </c>
      <c r="DG59" s="479">
        <f>+DE59+DE60</f>
        <v>0.1668</v>
      </c>
      <c r="DH59" s="479">
        <f>+DF59+DF60</f>
        <v>0</v>
      </c>
      <c r="DI59" s="586">
        <f>+(DG59*$P$59)+(DG61*$P$61)+(DG65*$P$65)+(DG69*$P$69)+(DG71*$P$71)</f>
        <v>0.16682000000000002</v>
      </c>
      <c r="DJ59" s="586">
        <f>+(DH59*$P$59)+(DH61*$P$61)+(DH65*$P$65)+(DH69*$P$69)+(DH71*$P$71)</f>
        <v>0</v>
      </c>
      <c r="DK59" s="195"/>
      <c r="DL59" s="516"/>
      <c r="DM59" s="630"/>
      <c r="DN59" s="188">
        <f t="shared" si="1"/>
        <v>0</v>
      </c>
      <c r="DO59" s="187">
        <f t="shared" si="2"/>
        <v>0</v>
      </c>
      <c r="DP59" s="185" t="e">
        <f t="shared" si="3"/>
        <v>#DIV/0!</v>
      </c>
      <c r="DQ59" s="481">
        <f>+W59+AE59+AM59</f>
        <v>0</v>
      </c>
      <c r="DR59" s="481">
        <f>+X59+AF59+AN59</f>
        <v>0</v>
      </c>
      <c r="DS59" s="639" t="e">
        <f t="shared" si="4"/>
        <v>#DIV/0!</v>
      </c>
      <c r="DT59" s="482">
        <f>+(DQ59*$P$59)+(DQ61*$P$61)+(DQ65*$P$65)+(DQ69*$P$69)+(DQ71*$P$71)</f>
        <v>0</v>
      </c>
      <c r="DU59" s="482">
        <f>+(DR59*$P$59)+(DR61*$P$61)+(DR65*$P$65)+(DR69*$P$69)+(DR71*$P$71)</f>
        <v>0</v>
      </c>
      <c r="DV59" s="646" t="e">
        <f>+DU59/DT59</f>
        <v>#DIV/0!</v>
      </c>
      <c r="DW59" s="188">
        <f t="shared" si="5"/>
        <v>0</v>
      </c>
      <c r="DX59" s="187">
        <f t="shared" si="6"/>
        <v>0</v>
      </c>
      <c r="DY59" s="185" t="e">
        <f t="shared" si="7"/>
        <v>#DIV/0!</v>
      </c>
      <c r="DZ59" s="481">
        <f t="shared" si="8"/>
        <v>0</v>
      </c>
      <c r="EA59" s="481">
        <f t="shared" si="8"/>
        <v>0</v>
      </c>
      <c r="EB59" s="639" t="e">
        <f t="shared" si="9"/>
        <v>#DIV/0!</v>
      </c>
      <c r="EC59" s="482">
        <f>+(DZ59*$P$59)+(DZ61*$P$61)+(DZ65*$P$65)+(DZ69*$P$69)+(DZ71*$P$71)</f>
        <v>0</v>
      </c>
      <c r="ED59" s="482">
        <f>+(EA59*$P$59)+(EA61*$P$61)+(EA65*$P$65)+(EA69*$P$69)+(EA71*$P$71)</f>
        <v>0</v>
      </c>
      <c r="EE59" s="646" t="e">
        <f>+ED59/EC59</f>
        <v>#DIV/0!</v>
      </c>
      <c r="EF59" s="188">
        <f t="shared" si="10"/>
        <v>0.24990000000000001</v>
      </c>
      <c r="EG59" s="187">
        <f t="shared" si="11"/>
        <v>0</v>
      </c>
      <c r="EH59" s="652">
        <f t="shared" si="12"/>
        <v>0</v>
      </c>
      <c r="EI59" s="481">
        <f t="shared" si="13"/>
        <v>0.49980000000000002</v>
      </c>
      <c r="EJ59" s="632">
        <f t="shared" si="14"/>
        <v>0</v>
      </c>
      <c r="EK59" s="654">
        <f t="shared" si="15"/>
        <v>0</v>
      </c>
      <c r="EL59" s="482">
        <f>+(EI59*$P$59)+(EI61*$P$61)+(EI65*$P$65)+(EI69*$P$69)+(EI71*$P$71)</f>
        <v>0.49974000000000002</v>
      </c>
      <c r="EM59" s="482">
        <f>+(EJ59*$P$59)+(EJ61*$P$61)+(EJ65*$P$65)+(EJ69*$P$69)+(EJ71*$P$71)</f>
        <v>0</v>
      </c>
      <c r="EN59" s="646">
        <f>+EM59/EL59</f>
        <v>0</v>
      </c>
      <c r="EO59" s="188">
        <f t="shared" si="16"/>
        <v>0.5</v>
      </c>
      <c r="EP59" s="187">
        <f t="shared" si="17"/>
        <v>0</v>
      </c>
      <c r="EQ59" s="656">
        <f t="shared" si="18"/>
        <v>0</v>
      </c>
      <c r="ER59" s="632">
        <f t="shared" si="19"/>
        <v>1</v>
      </c>
      <c r="ES59" s="481">
        <f t="shared" si="20"/>
        <v>0</v>
      </c>
      <c r="ET59" s="659">
        <f t="shared" si="21"/>
        <v>0</v>
      </c>
      <c r="EU59" s="482">
        <f>+(ER59*$P$59)+(ER61*$P$61)+(ER65*$P$65)+(ER69*$P$69)+(ER71*$P$71)</f>
        <v>1</v>
      </c>
      <c r="EV59" s="482">
        <f>+(ES59*$P$59)+(ES61*$P$61)+(ES65*$P$65)+(ES69*$P$69)+(ES71*$P$71)</f>
        <v>0</v>
      </c>
      <c r="EW59" s="646">
        <f>+EV59/EU59</f>
        <v>0</v>
      </c>
      <c r="EX59" s="186">
        <f t="shared" si="0"/>
        <v>0</v>
      </c>
      <c r="EY59" s="184"/>
      <c r="EZ59" s="184"/>
      <c r="FA59" s="184"/>
      <c r="FB59" s="184"/>
      <c r="FC59" s="184"/>
      <c r="FD59" s="184"/>
      <c r="FE59" s="184"/>
      <c r="FF59" s="184"/>
      <c r="FG59" s="184"/>
      <c r="FH59" s="184"/>
      <c r="FI59" s="184"/>
      <c r="FJ59" s="184"/>
      <c r="FK59" s="184"/>
      <c r="FL59" s="184"/>
      <c r="FM59" s="184"/>
      <c r="FN59" s="184"/>
      <c r="FO59" s="184"/>
      <c r="FP59" s="184"/>
      <c r="FQ59" s="184"/>
      <c r="FR59" s="184"/>
      <c r="FS59" s="184"/>
      <c r="FT59" s="184"/>
      <c r="FU59" s="184"/>
      <c r="FV59" s="184"/>
      <c r="FW59" s="184"/>
      <c r="FX59" s="184"/>
      <c r="FY59" s="184"/>
      <c r="FZ59" s="184"/>
      <c r="GA59" s="184"/>
      <c r="GB59" s="184"/>
      <c r="GC59" s="184"/>
      <c r="GD59" s="184"/>
      <c r="GE59" s="184"/>
      <c r="GF59" s="184"/>
      <c r="GG59" s="184"/>
      <c r="GH59" s="184"/>
      <c r="GI59" s="184"/>
      <c r="GJ59" s="184"/>
      <c r="GK59" s="184"/>
      <c r="GL59" s="184"/>
      <c r="GM59" s="184"/>
      <c r="GN59" s="184"/>
      <c r="GO59" s="184"/>
      <c r="GP59" s="184"/>
      <c r="GQ59" s="184"/>
      <c r="GR59" s="184"/>
      <c r="GS59" s="184"/>
      <c r="GT59" s="184"/>
      <c r="GU59" s="184"/>
      <c r="GV59" s="184"/>
      <c r="GW59" s="184"/>
      <c r="GX59" s="184"/>
      <c r="GY59" s="184"/>
      <c r="GZ59" s="184"/>
      <c r="HA59" s="184"/>
      <c r="HB59" s="184"/>
      <c r="HC59" s="184"/>
      <c r="HD59" s="184"/>
      <c r="HE59" s="184"/>
      <c r="HF59" s="184"/>
      <c r="HG59" s="184"/>
      <c r="HH59" s="184"/>
      <c r="HI59" s="184"/>
      <c r="HJ59" s="184"/>
      <c r="HK59" s="184"/>
      <c r="HL59" s="184"/>
      <c r="HM59" s="184"/>
    </row>
    <row r="60" spans="1:221" s="183" customFormat="1" ht="25.5" x14ac:dyDescent="0.25">
      <c r="A60" s="490"/>
      <c r="B60" s="418"/>
      <c r="C60" s="418"/>
      <c r="D60" s="418"/>
      <c r="E60" s="418"/>
      <c r="F60" s="418"/>
      <c r="G60" s="418"/>
      <c r="H60" s="420"/>
      <c r="I60" s="532"/>
      <c r="J60" s="498"/>
      <c r="K60" s="395"/>
      <c r="L60" s="396"/>
      <c r="M60" s="421"/>
      <c r="N60" s="422"/>
      <c r="O60" s="410"/>
      <c r="P60" s="411"/>
      <c r="Q60" s="412"/>
      <c r="R60" s="581"/>
      <c r="S60" s="502" t="s">
        <v>281</v>
      </c>
      <c r="T60" s="503">
        <v>0.5</v>
      </c>
      <c r="U60" s="191">
        <v>0</v>
      </c>
      <c r="V60" s="192">
        <v>0</v>
      </c>
      <c r="W60" s="396"/>
      <c r="X60" s="396"/>
      <c r="Y60" s="409"/>
      <c r="Z60" s="409"/>
      <c r="AA60" s="193"/>
      <c r="AB60" s="194"/>
      <c r="AC60" s="191">
        <v>0</v>
      </c>
      <c r="AD60" s="192">
        <v>0</v>
      </c>
      <c r="AE60" s="396"/>
      <c r="AF60" s="396"/>
      <c r="AG60" s="409"/>
      <c r="AH60" s="409"/>
      <c r="AI60" s="193"/>
      <c r="AJ60" s="194"/>
      <c r="AK60" s="191">
        <v>0</v>
      </c>
      <c r="AL60" s="192">
        <v>0</v>
      </c>
      <c r="AM60" s="396"/>
      <c r="AN60" s="396"/>
      <c r="AO60" s="409"/>
      <c r="AP60" s="409"/>
      <c r="AQ60" s="193"/>
      <c r="AR60" s="194"/>
      <c r="AS60" s="191">
        <v>0</v>
      </c>
      <c r="AT60" s="192">
        <v>0</v>
      </c>
      <c r="AU60" s="396"/>
      <c r="AV60" s="396"/>
      <c r="AW60" s="409"/>
      <c r="AX60" s="409"/>
      <c r="AY60" s="193"/>
      <c r="AZ60" s="194"/>
      <c r="BA60" s="191">
        <v>0</v>
      </c>
      <c r="BB60" s="192">
        <v>0</v>
      </c>
      <c r="BC60" s="396"/>
      <c r="BD60" s="396"/>
      <c r="BE60" s="409"/>
      <c r="BF60" s="409"/>
      <c r="BG60" s="193"/>
      <c r="BH60" s="194"/>
      <c r="BI60" s="191">
        <v>0</v>
      </c>
      <c r="BJ60" s="192">
        <v>0</v>
      </c>
      <c r="BK60" s="396"/>
      <c r="BL60" s="396"/>
      <c r="BM60" s="409"/>
      <c r="BN60" s="409"/>
      <c r="BO60" s="480"/>
      <c r="BP60" s="194"/>
      <c r="BQ60" s="616">
        <v>8.3299999999999999E-2</v>
      </c>
      <c r="BR60" s="617">
        <v>0</v>
      </c>
      <c r="BS60" s="620"/>
      <c r="BT60" s="620"/>
      <c r="BU60" s="409"/>
      <c r="BV60" s="409"/>
      <c r="BW60" s="195"/>
      <c r="BX60" s="619"/>
      <c r="BY60" s="616">
        <v>8.3299999999999999E-2</v>
      </c>
      <c r="BZ60" s="617">
        <v>0</v>
      </c>
      <c r="CA60" s="620"/>
      <c r="CB60" s="620"/>
      <c r="CC60" s="409"/>
      <c r="CD60" s="409"/>
      <c r="CE60" s="195"/>
      <c r="CF60" s="619"/>
      <c r="CG60" s="616">
        <v>8.3299999999999999E-2</v>
      </c>
      <c r="CH60" s="617">
        <v>0</v>
      </c>
      <c r="CI60" s="620"/>
      <c r="CJ60" s="620"/>
      <c r="CK60" s="409"/>
      <c r="CL60" s="409"/>
      <c r="CM60" s="195"/>
      <c r="CN60" s="619"/>
      <c r="CO60" s="616">
        <v>8.3299999999999999E-2</v>
      </c>
      <c r="CP60" s="617">
        <v>0</v>
      </c>
      <c r="CQ60" s="620"/>
      <c r="CR60" s="620"/>
      <c r="CS60" s="409"/>
      <c r="CT60" s="409"/>
      <c r="CU60" s="195"/>
      <c r="CV60" s="619"/>
      <c r="CW60" s="616">
        <v>8.3400000000000002E-2</v>
      </c>
      <c r="CX60" s="617">
        <v>0</v>
      </c>
      <c r="CY60" s="620"/>
      <c r="CZ60" s="620"/>
      <c r="DA60" s="409"/>
      <c r="DB60" s="409"/>
      <c r="DC60" s="195"/>
      <c r="DD60" s="619"/>
      <c r="DE60" s="616">
        <v>8.3400000000000002E-2</v>
      </c>
      <c r="DF60" s="192">
        <v>0</v>
      </c>
      <c r="DG60" s="396"/>
      <c r="DH60" s="396"/>
      <c r="DI60" s="409"/>
      <c r="DJ60" s="409"/>
      <c r="DK60" s="195"/>
      <c r="DL60" s="516"/>
      <c r="DM60" s="630"/>
      <c r="DN60" s="188">
        <f t="shared" si="1"/>
        <v>0</v>
      </c>
      <c r="DO60" s="187">
        <f t="shared" si="2"/>
        <v>0</v>
      </c>
      <c r="DP60" s="185" t="e">
        <f t="shared" si="3"/>
        <v>#DIV/0!</v>
      </c>
      <c r="DQ60" s="631"/>
      <c r="DR60" s="631"/>
      <c r="DS60" s="638" t="e">
        <f t="shared" si="4"/>
        <v>#DIV/0!</v>
      </c>
      <c r="DT60" s="482"/>
      <c r="DU60" s="482"/>
      <c r="DV60" s="646"/>
      <c r="DW60" s="188">
        <f t="shared" si="5"/>
        <v>0</v>
      </c>
      <c r="DX60" s="187">
        <f t="shared" si="6"/>
        <v>0</v>
      </c>
      <c r="DY60" s="185" t="e">
        <f t="shared" si="7"/>
        <v>#DIV/0!</v>
      </c>
      <c r="DZ60" s="631">
        <f t="shared" si="8"/>
        <v>0</v>
      </c>
      <c r="EA60" s="631">
        <f t="shared" si="8"/>
        <v>0</v>
      </c>
      <c r="EB60" s="638" t="e">
        <f t="shared" si="9"/>
        <v>#DIV/0!</v>
      </c>
      <c r="EC60" s="482"/>
      <c r="ED60" s="482"/>
      <c r="EE60" s="646"/>
      <c r="EF60" s="188">
        <f t="shared" si="10"/>
        <v>0.24990000000000001</v>
      </c>
      <c r="EG60" s="187">
        <f t="shared" si="11"/>
        <v>0</v>
      </c>
      <c r="EH60" s="652">
        <f t="shared" si="12"/>
        <v>0</v>
      </c>
      <c r="EI60" s="631">
        <f t="shared" si="13"/>
        <v>0</v>
      </c>
      <c r="EJ60" s="633">
        <f t="shared" si="14"/>
        <v>0</v>
      </c>
      <c r="EK60" s="655" t="e">
        <f t="shared" si="15"/>
        <v>#DIV/0!</v>
      </c>
      <c r="EL60" s="482"/>
      <c r="EM60" s="482"/>
      <c r="EN60" s="646"/>
      <c r="EO60" s="188">
        <f t="shared" si="16"/>
        <v>0.5</v>
      </c>
      <c r="EP60" s="187">
        <f t="shared" si="17"/>
        <v>0</v>
      </c>
      <c r="EQ60" s="656">
        <f t="shared" si="18"/>
        <v>0</v>
      </c>
      <c r="ER60" s="633">
        <f t="shared" si="19"/>
        <v>0</v>
      </c>
      <c r="ES60" s="631">
        <f t="shared" si="20"/>
        <v>0</v>
      </c>
      <c r="ET60" s="660" t="e">
        <f t="shared" si="21"/>
        <v>#DIV/0!</v>
      </c>
      <c r="EU60" s="482"/>
      <c r="EV60" s="482"/>
      <c r="EW60" s="646"/>
      <c r="EX60" s="186">
        <f t="shared" si="0"/>
        <v>0</v>
      </c>
      <c r="EY60" s="184"/>
      <c r="EZ60" s="184"/>
      <c r="FA60" s="184"/>
      <c r="FB60" s="184"/>
      <c r="FC60" s="184"/>
      <c r="FD60" s="184"/>
      <c r="FE60" s="184"/>
      <c r="FF60" s="184"/>
      <c r="FG60" s="184"/>
      <c r="FH60" s="184"/>
      <c r="FI60" s="184"/>
      <c r="FJ60" s="184"/>
      <c r="FK60" s="184"/>
      <c r="FL60" s="184"/>
      <c r="FM60" s="184"/>
      <c r="FN60" s="184"/>
      <c r="FO60" s="184"/>
      <c r="FP60" s="184"/>
      <c r="FQ60" s="184"/>
      <c r="FR60" s="184"/>
      <c r="FS60" s="184"/>
      <c r="FT60" s="184"/>
      <c r="FU60" s="184"/>
      <c r="FV60" s="184"/>
      <c r="FW60" s="184"/>
      <c r="FX60" s="184"/>
      <c r="FY60" s="184"/>
      <c r="FZ60" s="184"/>
      <c r="GA60" s="184"/>
      <c r="GB60" s="184"/>
      <c r="GC60" s="184"/>
      <c r="GD60" s="184"/>
      <c r="GE60" s="184"/>
      <c r="GF60" s="184"/>
      <c r="GG60" s="184"/>
      <c r="GH60" s="184"/>
      <c r="GI60" s="184"/>
      <c r="GJ60" s="184"/>
      <c r="GK60" s="184"/>
      <c r="GL60" s="184"/>
      <c r="GM60" s="184"/>
      <c r="GN60" s="184"/>
      <c r="GO60" s="184"/>
      <c r="GP60" s="184"/>
      <c r="GQ60" s="184"/>
      <c r="GR60" s="184"/>
      <c r="GS60" s="184"/>
      <c r="GT60" s="184"/>
      <c r="GU60" s="184"/>
      <c r="GV60" s="184"/>
      <c r="GW60" s="184"/>
      <c r="GX60" s="184"/>
      <c r="GY60" s="184"/>
      <c r="GZ60" s="184"/>
      <c r="HA60" s="184"/>
      <c r="HB60" s="184"/>
      <c r="HC60" s="184"/>
      <c r="HD60" s="184"/>
      <c r="HE60" s="184"/>
      <c r="HF60" s="184"/>
      <c r="HG60" s="184"/>
      <c r="HH60" s="184"/>
      <c r="HI60" s="184"/>
      <c r="HJ60" s="184"/>
      <c r="HK60" s="184"/>
      <c r="HL60" s="184"/>
      <c r="HM60" s="184"/>
    </row>
    <row r="61" spans="1:221" s="183" customFormat="1" ht="28.5" x14ac:dyDescent="0.25">
      <c r="A61" s="490"/>
      <c r="B61" s="418"/>
      <c r="C61" s="418"/>
      <c r="D61" s="418"/>
      <c r="E61" s="418"/>
      <c r="F61" s="418"/>
      <c r="G61" s="418"/>
      <c r="H61" s="420"/>
      <c r="I61" s="532"/>
      <c r="J61" s="498">
        <v>18</v>
      </c>
      <c r="K61" s="395" t="s">
        <v>327</v>
      </c>
      <c r="L61" s="225" t="s">
        <v>270</v>
      </c>
      <c r="M61" s="225" t="s">
        <v>231</v>
      </c>
      <c r="N61" s="236">
        <v>1</v>
      </c>
      <c r="O61" s="410" t="s">
        <v>280</v>
      </c>
      <c r="P61" s="411">
        <v>0.2</v>
      </c>
      <c r="Q61" s="412">
        <f>+P61/$P$86</f>
        <v>1.9999999999999997E-2</v>
      </c>
      <c r="R61" s="580" t="s">
        <v>198</v>
      </c>
      <c r="S61" s="502" t="s">
        <v>282</v>
      </c>
      <c r="T61" s="503">
        <v>0.25</v>
      </c>
      <c r="U61" s="191">
        <v>0</v>
      </c>
      <c r="V61" s="192">
        <v>0</v>
      </c>
      <c r="W61" s="479">
        <f>+U61+U62+U63+U64</f>
        <v>0</v>
      </c>
      <c r="X61" s="479">
        <f>+V61+V62+V63+V64</f>
        <v>0</v>
      </c>
      <c r="Y61" s="409"/>
      <c r="Z61" s="409"/>
      <c r="AA61" s="193"/>
      <c r="AB61" s="194"/>
      <c r="AC61" s="191">
        <v>0</v>
      </c>
      <c r="AD61" s="192">
        <v>0</v>
      </c>
      <c r="AE61" s="479">
        <f>+AC61+AC62+AC63+AC64</f>
        <v>0</v>
      </c>
      <c r="AF61" s="479">
        <f>+AD61+AD62+AD63+AD64</f>
        <v>0</v>
      </c>
      <c r="AG61" s="409"/>
      <c r="AH61" s="409"/>
      <c r="AI61" s="193"/>
      <c r="AJ61" s="194"/>
      <c r="AK61" s="191">
        <v>0</v>
      </c>
      <c r="AL61" s="192">
        <v>0</v>
      </c>
      <c r="AM61" s="479">
        <f>+AK61+AK62+AK63+AK64</f>
        <v>0</v>
      </c>
      <c r="AN61" s="479">
        <f>+AL61+AL62+AL63+AL64</f>
        <v>0</v>
      </c>
      <c r="AO61" s="409"/>
      <c r="AP61" s="409"/>
      <c r="AQ61" s="193"/>
      <c r="AR61" s="194"/>
      <c r="AS61" s="191">
        <v>0</v>
      </c>
      <c r="AT61" s="192">
        <v>0</v>
      </c>
      <c r="AU61" s="479">
        <f>+AS61+AS62+AS63+AS64</f>
        <v>0</v>
      </c>
      <c r="AV61" s="479">
        <f>+AT61+AT62+AT63+AT64</f>
        <v>0</v>
      </c>
      <c r="AW61" s="409"/>
      <c r="AX61" s="409"/>
      <c r="AY61" s="193"/>
      <c r="AZ61" s="194"/>
      <c r="BA61" s="191">
        <v>0</v>
      </c>
      <c r="BB61" s="192">
        <v>0</v>
      </c>
      <c r="BC61" s="479">
        <f>+BA61+BA62+BA63+BA64</f>
        <v>0</v>
      </c>
      <c r="BD61" s="479">
        <f>+BB61+BB62+BB63+BB64</f>
        <v>0</v>
      </c>
      <c r="BE61" s="409"/>
      <c r="BF61" s="409"/>
      <c r="BG61" s="193"/>
      <c r="BH61" s="194"/>
      <c r="BI61" s="191">
        <v>0</v>
      </c>
      <c r="BJ61" s="192">
        <v>0</v>
      </c>
      <c r="BK61" s="479">
        <f>+BI61+BI62+BI63+BI64</f>
        <v>0</v>
      </c>
      <c r="BL61" s="479">
        <f>+BJ61+BJ62+BJ63+BJ64</f>
        <v>0</v>
      </c>
      <c r="BM61" s="409"/>
      <c r="BN61" s="409"/>
      <c r="BO61" s="480"/>
      <c r="BP61" s="194"/>
      <c r="BQ61" s="616">
        <v>4.1599999999999998E-2</v>
      </c>
      <c r="BR61" s="617">
        <v>0</v>
      </c>
      <c r="BS61" s="618">
        <f>+BQ61+BQ62+BQ63+BQ64</f>
        <v>0.16639999999999999</v>
      </c>
      <c r="BT61" s="618">
        <f>+BR61+BR62+BR63+BR64</f>
        <v>0</v>
      </c>
      <c r="BU61" s="409"/>
      <c r="BV61" s="409"/>
      <c r="BW61" s="195"/>
      <c r="BX61" s="619"/>
      <c r="BY61" s="616">
        <v>4.1599999999999998E-2</v>
      </c>
      <c r="BZ61" s="617">
        <v>0</v>
      </c>
      <c r="CA61" s="618">
        <f>+BY61+BY62+BY63+BY64</f>
        <v>0.16639999999999999</v>
      </c>
      <c r="CB61" s="618">
        <f>+BZ61+BZ62+BZ63+BZ64</f>
        <v>0</v>
      </c>
      <c r="CC61" s="409"/>
      <c r="CD61" s="409"/>
      <c r="CE61" s="195"/>
      <c r="CF61" s="619"/>
      <c r="CG61" s="616">
        <v>4.1700000000000001E-2</v>
      </c>
      <c r="CH61" s="617">
        <v>0</v>
      </c>
      <c r="CI61" s="618">
        <f>+CG61+CG62+CG63+CG64</f>
        <v>0.1668</v>
      </c>
      <c r="CJ61" s="618">
        <f>+CH61+CH62+CH63+CH64</f>
        <v>0</v>
      </c>
      <c r="CK61" s="409"/>
      <c r="CL61" s="409"/>
      <c r="CM61" s="195"/>
      <c r="CN61" s="619"/>
      <c r="CO61" s="616">
        <v>4.1700000000000001E-2</v>
      </c>
      <c r="CP61" s="617">
        <v>0</v>
      </c>
      <c r="CQ61" s="618">
        <f>+CO61+CO62+CO63+CO64</f>
        <v>0.1668</v>
      </c>
      <c r="CR61" s="618">
        <f>+CP61+CP62+CP63+CP64</f>
        <v>0</v>
      </c>
      <c r="CS61" s="409"/>
      <c r="CT61" s="409"/>
      <c r="CU61" s="195"/>
      <c r="CV61" s="619"/>
      <c r="CW61" s="616">
        <v>4.1700000000000001E-2</v>
      </c>
      <c r="CX61" s="617">
        <v>0</v>
      </c>
      <c r="CY61" s="618">
        <f>+CW61+CW62+CW63+CW64</f>
        <v>0.1668</v>
      </c>
      <c r="CZ61" s="618">
        <f>+CX61+CX62+CX63+CX64</f>
        <v>0</v>
      </c>
      <c r="DA61" s="409"/>
      <c r="DB61" s="409"/>
      <c r="DC61" s="195"/>
      <c r="DD61" s="619"/>
      <c r="DE61" s="616">
        <v>4.1700000000000001E-2</v>
      </c>
      <c r="DF61" s="192">
        <v>0</v>
      </c>
      <c r="DG61" s="479">
        <f>+DE61+DE62+DE63+DE64</f>
        <v>0.1668</v>
      </c>
      <c r="DH61" s="479">
        <f>+DF61+DF62+DF63+DF64</f>
        <v>0</v>
      </c>
      <c r="DI61" s="409"/>
      <c r="DJ61" s="409"/>
      <c r="DK61" s="195"/>
      <c r="DL61" s="516"/>
      <c r="DM61" s="630"/>
      <c r="DN61" s="188">
        <f t="shared" si="1"/>
        <v>0</v>
      </c>
      <c r="DO61" s="187">
        <f t="shared" si="2"/>
        <v>0</v>
      </c>
      <c r="DP61" s="185" t="e">
        <f t="shared" si="3"/>
        <v>#DIV/0!</v>
      </c>
      <c r="DQ61" s="481">
        <f>+W61+AE61+AM61</f>
        <v>0</v>
      </c>
      <c r="DR61" s="481">
        <f>+X61+AF61+AN61</f>
        <v>0</v>
      </c>
      <c r="DS61" s="637" t="e">
        <f t="shared" si="4"/>
        <v>#DIV/0!</v>
      </c>
      <c r="DT61" s="482"/>
      <c r="DU61" s="482"/>
      <c r="DV61" s="646"/>
      <c r="DW61" s="188">
        <f t="shared" si="5"/>
        <v>0</v>
      </c>
      <c r="DX61" s="187">
        <f t="shared" si="6"/>
        <v>0</v>
      </c>
      <c r="DY61" s="185" t="e">
        <f t="shared" si="7"/>
        <v>#DIV/0!</v>
      </c>
      <c r="DZ61" s="481">
        <f t="shared" si="8"/>
        <v>0</v>
      </c>
      <c r="EA61" s="481">
        <f t="shared" si="8"/>
        <v>0</v>
      </c>
      <c r="EB61" s="637" t="e">
        <f t="shared" si="9"/>
        <v>#DIV/0!</v>
      </c>
      <c r="EC61" s="482"/>
      <c r="ED61" s="482"/>
      <c r="EE61" s="646"/>
      <c r="EF61" s="188">
        <f t="shared" si="10"/>
        <v>0.1249</v>
      </c>
      <c r="EG61" s="187">
        <f t="shared" si="11"/>
        <v>0</v>
      </c>
      <c r="EH61" s="652">
        <f t="shared" si="12"/>
        <v>0</v>
      </c>
      <c r="EI61" s="481">
        <f t="shared" si="13"/>
        <v>0.49959999999999999</v>
      </c>
      <c r="EJ61" s="632">
        <f t="shared" si="14"/>
        <v>0</v>
      </c>
      <c r="EK61" s="654">
        <f t="shared" si="15"/>
        <v>0</v>
      </c>
      <c r="EL61" s="482"/>
      <c r="EM61" s="482"/>
      <c r="EN61" s="646"/>
      <c r="EO61" s="188">
        <f t="shared" si="16"/>
        <v>0.25</v>
      </c>
      <c r="EP61" s="187">
        <f t="shared" si="17"/>
        <v>0</v>
      </c>
      <c r="EQ61" s="656">
        <f t="shared" si="18"/>
        <v>0</v>
      </c>
      <c r="ER61" s="632">
        <f t="shared" si="19"/>
        <v>1</v>
      </c>
      <c r="ES61" s="481">
        <f t="shared" si="20"/>
        <v>0</v>
      </c>
      <c r="ET61" s="659">
        <f t="shared" si="21"/>
        <v>0</v>
      </c>
      <c r="EU61" s="482"/>
      <c r="EV61" s="482"/>
      <c r="EW61" s="646"/>
      <c r="EX61" s="186">
        <f t="shared" si="0"/>
        <v>0</v>
      </c>
      <c r="EY61" s="184"/>
      <c r="EZ61" s="184"/>
      <c r="FA61" s="184"/>
      <c r="FB61" s="184"/>
      <c r="FC61" s="184"/>
      <c r="FD61" s="184"/>
      <c r="FE61" s="184"/>
      <c r="FF61" s="184"/>
      <c r="FG61" s="184"/>
      <c r="FH61" s="184"/>
      <c r="FI61" s="184"/>
      <c r="FJ61" s="184"/>
      <c r="FK61" s="184"/>
      <c r="FL61" s="184"/>
      <c r="FM61" s="184"/>
      <c r="FN61" s="184"/>
      <c r="FO61" s="184"/>
      <c r="FP61" s="184"/>
      <c r="FQ61" s="184"/>
      <c r="FR61" s="184"/>
      <c r="FS61" s="184"/>
      <c r="FT61" s="184"/>
      <c r="FU61" s="184"/>
      <c r="FV61" s="184"/>
      <c r="FW61" s="184"/>
      <c r="FX61" s="184"/>
      <c r="FY61" s="184"/>
      <c r="FZ61" s="184"/>
      <c r="GA61" s="184"/>
      <c r="GB61" s="184"/>
      <c r="GC61" s="184"/>
      <c r="GD61" s="184"/>
      <c r="GE61" s="184"/>
      <c r="GF61" s="184"/>
      <c r="GG61" s="184"/>
      <c r="GH61" s="184"/>
      <c r="GI61" s="184"/>
      <c r="GJ61" s="184"/>
      <c r="GK61" s="184"/>
      <c r="GL61" s="184"/>
      <c r="GM61" s="184"/>
      <c r="GN61" s="184"/>
      <c r="GO61" s="184"/>
      <c r="GP61" s="184"/>
      <c r="GQ61" s="184"/>
      <c r="GR61" s="184"/>
      <c r="GS61" s="184"/>
      <c r="GT61" s="184"/>
      <c r="GU61" s="184"/>
      <c r="GV61" s="184"/>
      <c r="GW61" s="184"/>
      <c r="GX61" s="184"/>
      <c r="GY61" s="184"/>
      <c r="GZ61" s="184"/>
      <c r="HA61" s="184"/>
      <c r="HB61" s="184"/>
      <c r="HC61" s="184"/>
      <c r="HD61" s="184"/>
      <c r="HE61" s="184"/>
      <c r="HF61" s="184"/>
      <c r="HG61" s="184"/>
      <c r="HH61" s="184"/>
      <c r="HI61" s="184"/>
      <c r="HJ61" s="184"/>
      <c r="HK61" s="184"/>
      <c r="HL61" s="184"/>
      <c r="HM61" s="184"/>
    </row>
    <row r="62" spans="1:221" s="183" customFormat="1" ht="30" x14ac:dyDescent="0.25">
      <c r="A62" s="490"/>
      <c r="B62" s="418"/>
      <c r="C62" s="418"/>
      <c r="D62" s="418"/>
      <c r="E62" s="418"/>
      <c r="F62" s="418"/>
      <c r="G62" s="418"/>
      <c r="H62" s="420"/>
      <c r="I62" s="532"/>
      <c r="J62" s="498"/>
      <c r="K62" s="395"/>
      <c r="L62" s="202" t="s">
        <v>271</v>
      </c>
      <c r="M62" s="202" t="s">
        <v>231</v>
      </c>
      <c r="N62" s="237">
        <v>1</v>
      </c>
      <c r="O62" s="410"/>
      <c r="P62" s="411"/>
      <c r="Q62" s="412"/>
      <c r="R62" s="582"/>
      <c r="S62" s="502" t="s">
        <v>283</v>
      </c>
      <c r="T62" s="503">
        <v>0.25</v>
      </c>
      <c r="U62" s="191">
        <v>0</v>
      </c>
      <c r="V62" s="192">
        <v>0</v>
      </c>
      <c r="W62" s="396"/>
      <c r="X62" s="396"/>
      <c r="Y62" s="409"/>
      <c r="Z62" s="409"/>
      <c r="AA62" s="193"/>
      <c r="AB62" s="194"/>
      <c r="AC62" s="191">
        <v>0</v>
      </c>
      <c r="AD62" s="192">
        <v>0</v>
      </c>
      <c r="AE62" s="396"/>
      <c r="AF62" s="396"/>
      <c r="AG62" s="409"/>
      <c r="AH62" s="409"/>
      <c r="AI62" s="193"/>
      <c r="AJ62" s="194"/>
      <c r="AK62" s="191">
        <v>0</v>
      </c>
      <c r="AL62" s="192">
        <v>0</v>
      </c>
      <c r="AM62" s="396"/>
      <c r="AN62" s="396"/>
      <c r="AO62" s="409"/>
      <c r="AP62" s="409"/>
      <c r="AQ62" s="193"/>
      <c r="AR62" s="194"/>
      <c r="AS62" s="191">
        <v>0</v>
      </c>
      <c r="AT62" s="192">
        <v>0</v>
      </c>
      <c r="AU62" s="396"/>
      <c r="AV62" s="396"/>
      <c r="AW62" s="409"/>
      <c r="AX62" s="409"/>
      <c r="AY62" s="193"/>
      <c r="AZ62" s="194"/>
      <c r="BA62" s="191">
        <v>0</v>
      </c>
      <c r="BB62" s="192">
        <v>0</v>
      </c>
      <c r="BC62" s="396"/>
      <c r="BD62" s="396"/>
      <c r="BE62" s="409"/>
      <c r="BF62" s="409"/>
      <c r="BG62" s="193"/>
      <c r="BH62" s="194"/>
      <c r="BI62" s="191">
        <v>0</v>
      </c>
      <c r="BJ62" s="192">
        <v>0</v>
      </c>
      <c r="BK62" s="396"/>
      <c r="BL62" s="396"/>
      <c r="BM62" s="409"/>
      <c r="BN62" s="409"/>
      <c r="BO62" s="480"/>
      <c r="BP62" s="194"/>
      <c r="BQ62" s="616">
        <v>4.1599999999999998E-2</v>
      </c>
      <c r="BR62" s="617">
        <v>0</v>
      </c>
      <c r="BS62" s="620"/>
      <c r="BT62" s="620"/>
      <c r="BU62" s="409"/>
      <c r="BV62" s="409"/>
      <c r="BW62" s="195"/>
      <c r="BX62" s="619"/>
      <c r="BY62" s="616">
        <v>4.1599999999999998E-2</v>
      </c>
      <c r="BZ62" s="617">
        <v>0</v>
      </c>
      <c r="CA62" s="620"/>
      <c r="CB62" s="620"/>
      <c r="CC62" s="409"/>
      <c r="CD62" s="409"/>
      <c r="CE62" s="195"/>
      <c r="CF62" s="619"/>
      <c r="CG62" s="616">
        <v>4.1700000000000001E-2</v>
      </c>
      <c r="CH62" s="617">
        <v>0</v>
      </c>
      <c r="CI62" s="620"/>
      <c r="CJ62" s="620"/>
      <c r="CK62" s="409"/>
      <c r="CL62" s="409"/>
      <c r="CM62" s="195"/>
      <c r="CN62" s="619"/>
      <c r="CO62" s="616">
        <v>4.1700000000000001E-2</v>
      </c>
      <c r="CP62" s="617">
        <v>0</v>
      </c>
      <c r="CQ62" s="620"/>
      <c r="CR62" s="620"/>
      <c r="CS62" s="409"/>
      <c r="CT62" s="409"/>
      <c r="CU62" s="195"/>
      <c r="CV62" s="619"/>
      <c r="CW62" s="616">
        <v>4.1700000000000001E-2</v>
      </c>
      <c r="CX62" s="617">
        <v>0</v>
      </c>
      <c r="CY62" s="620"/>
      <c r="CZ62" s="620"/>
      <c r="DA62" s="409"/>
      <c r="DB62" s="409"/>
      <c r="DC62" s="195"/>
      <c r="DD62" s="619"/>
      <c r="DE62" s="616">
        <v>4.1700000000000001E-2</v>
      </c>
      <c r="DF62" s="192">
        <v>0</v>
      </c>
      <c r="DG62" s="396"/>
      <c r="DH62" s="396"/>
      <c r="DI62" s="409"/>
      <c r="DJ62" s="409"/>
      <c r="DK62" s="195"/>
      <c r="DL62" s="516"/>
      <c r="DM62" s="630"/>
      <c r="DN62" s="188">
        <f t="shared" si="1"/>
        <v>0</v>
      </c>
      <c r="DO62" s="187">
        <f t="shared" si="2"/>
        <v>0</v>
      </c>
      <c r="DP62" s="185" t="e">
        <f t="shared" si="3"/>
        <v>#DIV/0!</v>
      </c>
      <c r="DQ62" s="631"/>
      <c r="DR62" s="631"/>
      <c r="DS62" s="639" t="e">
        <f t="shared" si="4"/>
        <v>#DIV/0!</v>
      </c>
      <c r="DT62" s="482"/>
      <c r="DU62" s="482"/>
      <c r="DV62" s="646"/>
      <c r="DW62" s="188">
        <f t="shared" si="5"/>
        <v>0</v>
      </c>
      <c r="DX62" s="187">
        <f t="shared" si="6"/>
        <v>0</v>
      </c>
      <c r="DY62" s="185" t="e">
        <f t="shared" si="7"/>
        <v>#DIV/0!</v>
      </c>
      <c r="DZ62" s="631">
        <f t="shared" si="8"/>
        <v>0</v>
      </c>
      <c r="EA62" s="631">
        <f t="shared" si="8"/>
        <v>0</v>
      </c>
      <c r="EB62" s="639" t="e">
        <f t="shared" si="9"/>
        <v>#DIV/0!</v>
      </c>
      <c r="EC62" s="482"/>
      <c r="ED62" s="482"/>
      <c r="EE62" s="646"/>
      <c r="EF62" s="188">
        <f t="shared" si="10"/>
        <v>0.1249</v>
      </c>
      <c r="EG62" s="187">
        <f t="shared" si="11"/>
        <v>0</v>
      </c>
      <c r="EH62" s="652">
        <f t="shared" si="12"/>
        <v>0</v>
      </c>
      <c r="EI62" s="631">
        <f t="shared" si="13"/>
        <v>0</v>
      </c>
      <c r="EJ62" s="413">
        <f t="shared" si="14"/>
        <v>0</v>
      </c>
      <c r="EK62" s="654" t="e">
        <f t="shared" si="15"/>
        <v>#DIV/0!</v>
      </c>
      <c r="EL62" s="482"/>
      <c r="EM62" s="482"/>
      <c r="EN62" s="646"/>
      <c r="EO62" s="188">
        <f t="shared" si="16"/>
        <v>0.25</v>
      </c>
      <c r="EP62" s="187">
        <f t="shared" si="17"/>
        <v>0</v>
      </c>
      <c r="EQ62" s="656">
        <f t="shared" si="18"/>
        <v>0</v>
      </c>
      <c r="ER62" s="413">
        <f t="shared" si="19"/>
        <v>0</v>
      </c>
      <c r="ES62" s="631">
        <f t="shared" si="20"/>
        <v>0</v>
      </c>
      <c r="ET62" s="659" t="e">
        <f t="shared" si="21"/>
        <v>#DIV/0!</v>
      </c>
      <c r="EU62" s="482"/>
      <c r="EV62" s="482"/>
      <c r="EW62" s="646"/>
      <c r="EX62" s="186">
        <f t="shared" si="0"/>
        <v>0</v>
      </c>
      <c r="EY62" s="184"/>
      <c r="EZ62" s="184"/>
      <c r="FA62" s="184"/>
      <c r="FB62" s="184"/>
      <c r="FC62" s="184"/>
      <c r="FD62" s="184"/>
      <c r="FE62" s="184"/>
      <c r="FF62" s="184"/>
      <c r="FG62" s="184"/>
      <c r="FH62" s="184"/>
      <c r="FI62" s="184"/>
      <c r="FJ62" s="184"/>
      <c r="FK62" s="184"/>
      <c r="FL62" s="184"/>
      <c r="FM62" s="184"/>
      <c r="FN62" s="184"/>
      <c r="FO62" s="184"/>
      <c r="FP62" s="184"/>
      <c r="FQ62" s="184"/>
      <c r="FR62" s="184"/>
      <c r="FS62" s="184"/>
      <c r="FT62" s="184"/>
      <c r="FU62" s="184"/>
      <c r="FV62" s="184"/>
      <c r="FW62" s="184"/>
      <c r="FX62" s="184"/>
      <c r="FY62" s="184"/>
      <c r="FZ62" s="184"/>
      <c r="GA62" s="184"/>
      <c r="GB62" s="184"/>
      <c r="GC62" s="184"/>
      <c r="GD62" s="184"/>
      <c r="GE62" s="184"/>
      <c r="GF62" s="184"/>
      <c r="GG62" s="184"/>
      <c r="GH62" s="184"/>
      <c r="GI62" s="184"/>
      <c r="GJ62" s="184"/>
      <c r="GK62" s="184"/>
      <c r="GL62" s="184"/>
      <c r="GM62" s="184"/>
      <c r="GN62" s="184"/>
      <c r="GO62" s="184"/>
      <c r="GP62" s="184"/>
      <c r="GQ62" s="184"/>
      <c r="GR62" s="184"/>
      <c r="GS62" s="184"/>
      <c r="GT62" s="184"/>
      <c r="GU62" s="184"/>
      <c r="GV62" s="184"/>
      <c r="GW62" s="184"/>
      <c r="GX62" s="184"/>
      <c r="GY62" s="184"/>
      <c r="GZ62" s="184"/>
      <c r="HA62" s="184"/>
      <c r="HB62" s="184"/>
      <c r="HC62" s="184"/>
      <c r="HD62" s="184"/>
      <c r="HE62" s="184"/>
      <c r="HF62" s="184"/>
      <c r="HG62" s="184"/>
      <c r="HH62" s="184"/>
      <c r="HI62" s="184"/>
      <c r="HJ62" s="184"/>
      <c r="HK62" s="184"/>
      <c r="HL62" s="184"/>
      <c r="HM62" s="184"/>
    </row>
    <row r="63" spans="1:221" s="183" customFormat="1" ht="30" x14ac:dyDescent="0.25">
      <c r="A63" s="490"/>
      <c r="B63" s="418"/>
      <c r="C63" s="418"/>
      <c r="D63" s="418"/>
      <c r="E63" s="418"/>
      <c r="F63" s="418"/>
      <c r="G63" s="418"/>
      <c r="H63" s="420"/>
      <c r="I63" s="532"/>
      <c r="J63" s="498"/>
      <c r="K63" s="395"/>
      <c r="L63" s="202" t="s">
        <v>272</v>
      </c>
      <c r="M63" s="202" t="s">
        <v>231</v>
      </c>
      <c r="N63" s="237">
        <v>1</v>
      </c>
      <c r="O63" s="410"/>
      <c r="P63" s="411"/>
      <c r="Q63" s="412"/>
      <c r="R63" s="582"/>
      <c r="S63" s="502" t="s">
        <v>284</v>
      </c>
      <c r="T63" s="503">
        <v>0.25</v>
      </c>
      <c r="U63" s="191">
        <v>0</v>
      </c>
      <c r="V63" s="192">
        <v>0</v>
      </c>
      <c r="W63" s="396"/>
      <c r="X63" s="396"/>
      <c r="Y63" s="409"/>
      <c r="Z63" s="409"/>
      <c r="AA63" s="193"/>
      <c r="AB63" s="194"/>
      <c r="AC63" s="191">
        <v>0</v>
      </c>
      <c r="AD63" s="192">
        <v>0</v>
      </c>
      <c r="AE63" s="396"/>
      <c r="AF63" s="396"/>
      <c r="AG63" s="409"/>
      <c r="AH63" s="409"/>
      <c r="AI63" s="193"/>
      <c r="AJ63" s="194"/>
      <c r="AK63" s="191">
        <v>0</v>
      </c>
      <c r="AL63" s="192">
        <v>0</v>
      </c>
      <c r="AM63" s="396"/>
      <c r="AN63" s="396"/>
      <c r="AO63" s="409"/>
      <c r="AP63" s="409"/>
      <c r="AQ63" s="193"/>
      <c r="AR63" s="194"/>
      <c r="AS63" s="191">
        <v>0</v>
      </c>
      <c r="AT63" s="192">
        <v>0</v>
      </c>
      <c r="AU63" s="396"/>
      <c r="AV63" s="396"/>
      <c r="AW63" s="409"/>
      <c r="AX63" s="409"/>
      <c r="AY63" s="193"/>
      <c r="AZ63" s="194"/>
      <c r="BA63" s="191">
        <v>0</v>
      </c>
      <c r="BB63" s="192">
        <v>0</v>
      </c>
      <c r="BC63" s="396"/>
      <c r="BD63" s="396"/>
      <c r="BE63" s="409"/>
      <c r="BF63" s="409"/>
      <c r="BG63" s="193"/>
      <c r="BH63" s="194"/>
      <c r="BI63" s="191">
        <v>0</v>
      </c>
      <c r="BJ63" s="192">
        <v>0</v>
      </c>
      <c r="BK63" s="396"/>
      <c r="BL63" s="396"/>
      <c r="BM63" s="409"/>
      <c r="BN63" s="409"/>
      <c r="BO63" s="480"/>
      <c r="BP63" s="194"/>
      <c r="BQ63" s="616">
        <v>4.1599999999999998E-2</v>
      </c>
      <c r="BR63" s="617">
        <v>0</v>
      </c>
      <c r="BS63" s="620"/>
      <c r="BT63" s="620"/>
      <c r="BU63" s="409"/>
      <c r="BV63" s="409"/>
      <c r="BW63" s="195"/>
      <c r="BX63" s="619"/>
      <c r="BY63" s="616">
        <v>4.1599999999999998E-2</v>
      </c>
      <c r="BZ63" s="617">
        <v>0</v>
      </c>
      <c r="CA63" s="620"/>
      <c r="CB63" s="620"/>
      <c r="CC63" s="409"/>
      <c r="CD63" s="409"/>
      <c r="CE63" s="195"/>
      <c r="CF63" s="619"/>
      <c r="CG63" s="616">
        <v>4.1700000000000001E-2</v>
      </c>
      <c r="CH63" s="617">
        <v>0</v>
      </c>
      <c r="CI63" s="620"/>
      <c r="CJ63" s="620"/>
      <c r="CK63" s="409"/>
      <c r="CL63" s="409"/>
      <c r="CM63" s="195"/>
      <c r="CN63" s="619"/>
      <c r="CO63" s="616">
        <v>4.1700000000000001E-2</v>
      </c>
      <c r="CP63" s="617">
        <v>0</v>
      </c>
      <c r="CQ63" s="620"/>
      <c r="CR63" s="620"/>
      <c r="CS63" s="409"/>
      <c r="CT63" s="409"/>
      <c r="CU63" s="195"/>
      <c r="CV63" s="619"/>
      <c r="CW63" s="616">
        <v>4.1700000000000001E-2</v>
      </c>
      <c r="CX63" s="617">
        <v>0</v>
      </c>
      <c r="CY63" s="620"/>
      <c r="CZ63" s="620"/>
      <c r="DA63" s="409"/>
      <c r="DB63" s="409"/>
      <c r="DC63" s="195"/>
      <c r="DD63" s="619"/>
      <c r="DE63" s="616">
        <v>4.1700000000000001E-2</v>
      </c>
      <c r="DF63" s="192">
        <v>0</v>
      </c>
      <c r="DG63" s="396"/>
      <c r="DH63" s="396"/>
      <c r="DI63" s="409"/>
      <c r="DJ63" s="409"/>
      <c r="DK63" s="195"/>
      <c r="DL63" s="516"/>
      <c r="DM63" s="630"/>
      <c r="DN63" s="188">
        <f t="shared" si="1"/>
        <v>0</v>
      </c>
      <c r="DO63" s="187">
        <f t="shared" si="2"/>
        <v>0</v>
      </c>
      <c r="DP63" s="185" t="e">
        <f t="shared" si="3"/>
        <v>#DIV/0!</v>
      </c>
      <c r="DQ63" s="631"/>
      <c r="DR63" s="631"/>
      <c r="DS63" s="639" t="e">
        <f t="shared" si="4"/>
        <v>#DIV/0!</v>
      </c>
      <c r="DT63" s="482"/>
      <c r="DU63" s="482"/>
      <c r="DV63" s="646"/>
      <c r="DW63" s="188">
        <f t="shared" si="5"/>
        <v>0</v>
      </c>
      <c r="DX63" s="187">
        <f t="shared" si="6"/>
        <v>0</v>
      </c>
      <c r="DY63" s="185" t="e">
        <f t="shared" si="7"/>
        <v>#DIV/0!</v>
      </c>
      <c r="DZ63" s="631">
        <f t="shared" si="8"/>
        <v>0</v>
      </c>
      <c r="EA63" s="631">
        <f t="shared" si="8"/>
        <v>0</v>
      </c>
      <c r="EB63" s="639" t="e">
        <f t="shared" si="9"/>
        <v>#DIV/0!</v>
      </c>
      <c r="EC63" s="482"/>
      <c r="ED63" s="482"/>
      <c r="EE63" s="646"/>
      <c r="EF63" s="188">
        <f t="shared" si="10"/>
        <v>0.1249</v>
      </c>
      <c r="EG63" s="187">
        <f t="shared" si="11"/>
        <v>0</v>
      </c>
      <c r="EH63" s="652">
        <f t="shared" si="12"/>
        <v>0</v>
      </c>
      <c r="EI63" s="631">
        <f t="shared" si="13"/>
        <v>0</v>
      </c>
      <c r="EJ63" s="413">
        <f t="shared" si="14"/>
        <v>0</v>
      </c>
      <c r="EK63" s="654" t="e">
        <f t="shared" si="15"/>
        <v>#DIV/0!</v>
      </c>
      <c r="EL63" s="482"/>
      <c r="EM63" s="482"/>
      <c r="EN63" s="646"/>
      <c r="EO63" s="188">
        <f t="shared" si="16"/>
        <v>0.25</v>
      </c>
      <c r="EP63" s="187">
        <f t="shared" si="17"/>
        <v>0</v>
      </c>
      <c r="EQ63" s="656">
        <f t="shared" si="18"/>
        <v>0</v>
      </c>
      <c r="ER63" s="413">
        <f t="shared" si="19"/>
        <v>0</v>
      </c>
      <c r="ES63" s="631">
        <f t="shared" si="20"/>
        <v>0</v>
      </c>
      <c r="ET63" s="659" t="e">
        <f t="shared" si="21"/>
        <v>#DIV/0!</v>
      </c>
      <c r="EU63" s="482"/>
      <c r="EV63" s="482"/>
      <c r="EW63" s="646"/>
      <c r="EX63" s="186">
        <f t="shared" si="0"/>
        <v>0</v>
      </c>
      <c r="EY63" s="184"/>
      <c r="EZ63" s="184"/>
      <c r="FA63" s="184"/>
      <c r="FB63" s="184"/>
      <c r="FC63" s="184"/>
      <c r="FD63" s="184"/>
      <c r="FE63" s="184"/>
      <c r="FF63" s="184"/>
      <c r="FG63" s="184"/>
      <c r="FH63" s="184"/>
      <c r="FI63" s="184"/>
      <c r="FJ63" s="184"/>
      <c r="FK63" s="184"/>
      <c r="FL63" s="184"/>
      <c r="FM63" s="184"/>
      <c r="FN63" s="184"/>
      <c r="FO63" s="184"/>
      <c r="FP63" s="184"/>
      <c r="FQ63" s="184"/>
      <c r="FR63" s="184"/>
      <c r="FS63" s="184"/>
      <c r="FT63" s="184"/>
      <c r="FU63" s="184"/>
      <c r="FV63" s="184"/>
      <c r="FW63" s="184"/>
      <c r="FX63" s="184"/>
      <c r="FY63" s="184"/>
      <c r="FZ63" s="184"/>
      <c r="GA63" s="184"/>
      <c r="GB63" s="184"/>
      <c r="GC63" s="184"/>
      <c r="GD63" s="184"/>
      <c r="GE63" s="184"/>
      <c r="GF63" s="184"/>
      <c r="GG63" s="184"/>
      <c r="GH63" s="184"/>
      <c r="GI63" s="184"/>
      <c r="GJ63" s="184"/>
      <c r="GK63" s="184"/>
      <c r="GL63" s="184"/>
      <c r="GM63" s="184"/>
      <c r="GN63" s="184"/>
      <c r="GO63" s="184"/>
      <c r="GP63" s="184"/>
      <c r="GQ63" s="184"/>
      <c r="GR63" s="184"/>
      <c r="GS63" s="184"/>
      <c r="GT63" s="184"/>
      <c r="GU63" s="184"/>
      <c r="GV63" s="184"/>
      <c r="GW63" s="184"/>
      <c r="GX63" s="184"/>
      <c r="GY63" s="184"/>
      <c r="GZ63" s="184"/>
      <c r="HA63" s="184"/>
      <c r="HB63" s="184"/>
      <c r="HC63" s="184"/>
      <c r="HD63" s="184"/>
      <c r="HE63" s="184"/>
      <c r="HF63" s="184"/>
      <c r="HG63" s="184"/>
      <c r="HH63" s="184"/>
      <c r="HI63" s="184"/>
      <c r="HJ63" s="184"/>
      <c r="HK63" s="184"/>
      <c r="HL63" s="184"/>
      <c r="HM63" s="184"/>
    </row>
    <row r="64" spans="1:221" s="183" customFormat="1" ht="25.5" x14ac:dyDescent="0.25">
      <c r="A64" s="490"/>
      <c r="B64" s="418"/>
      <c r="C64" s="418"/>
      <c r="D64" s="418"/>
      <c r="E64" s="418"/>
      <c r="F64" s="418"/>
      <c r="G64" s="418"/>
      <c r="H64" s="420"/>
      <c r="I64" s="532"/>
      <c r="J64" s="498"/>
      <c r="K64" s="395"/>
      <c r="L64" s="202" t="s">
        <v>273</v>
      </c>
      <c r="M64" s="202" t="s">
        <v>231</v>
      </c>
      <c r="N64" s="237">
        <v>1</v>
      </c>
      <c r="O64" s="410"/>
      <c r="P64" s="411"/>
      <c r="Q64" s="412"/>
      <c r="R64" s="581"/>
      <c r="S64" s="502" t="s">
        <v>328</v>
      </c>
      <c r="T64" s="503">
        <v>0.25</v>
      </c>
      <c r="U64" s="191">
        <v>0</v>
      </c>
      <c r="V64" s="192">
        <v>0</v>
      </c>
      <c r="W64" s="396"/>
      <c r="X64" s="396"/>
      <c r="Y64" s="409"/>
      <c r="Z64" s="409"/>
      <c r="AA64" s="193"/>
      <c r="AB64" s="194"/>
      <c r="AC64" s="191">
        <v>0</v>
      </c>
      <c r="AD64" s="192">
        <v>0</v>
      </c>
      <c r="AE64" s="396"/>
      <c r="AF64" s="396"/>
      <c r="AG64" s="409"/>
      <c r="AH64" s="409"/>
      <c r="AI64" s="193"/>
      <c r="AJ64" s="194"/>
      <c r="AK64" s="191">
        <v>0</v>
      </c>
      <c r="AL64" s="192">
        <v>0</v>
      </c>
      <c r="AM64" s="396"/>
      <c r="AN64" s="396"/>
      <c r="AO64" s="409"/>
      <c r="AP64" s="409"/>
      <c r="AQ64" s="193"/>
      <c r="AR64" s="194"/>
      <c r="AS64" s="191">
        <v>0</v>
      </c>
      <c r="AT64" s="192">
        <v>0</v>
      </c>
      <c r="AU64" s="396"/>
      <c r="AV64" s="396"/>
      <c r="AW64" s="409"/>
      <c r="AX64" s="409"/>
      <c r="AY64" s="193"/>
      <c r="AZ64" s="194"/>
      <c r="BA64" s="191">
        <v>0</v>
      </c>
      <c r="BB64" s="192">
        <v>0</v>
      </c>
      <c r="BC64" s="396"/>
      <c r="BD64" s="396"/>
      <c r="BE64" s="409"/>
      <c r="BF64" s="409"/>
      <c r="BG64" s="193"/>
      <c r="BH64" s="194"/>
      <c r="BI64" s="191">
        <v>0</v>
      </c>
      <c r="BJ64" s="192">
        <v>0</v>
      </c>
      <c r="BK64" s="396"/>
      <c r="BL64" s="396"/>
      <c r="BM64" s="409"/>
      <c r="BN64" s="409"/>
      <c r="BO64" s="480"/>
      <c r="BP64" s="194"/>
      <c r="BQ64" s="616">
        <v>4.1599999999999998E-2</v>
      </c>
      <c r="BR64" s="617">
        <v>0</v>
      </c>
      <c r="BS64" s="620"/>
      <c r="BT64" s="620"/>
      <c r="BU64" s="409"/>
      <c r="BV64" s="409"/>
      <c r="BW64" s="195"/>
      <c r="BX64" s="619"/>
      <c r="BY64" s="616">
        <v>4.1599999999999998E-2</v>
      </c>
      <c r="BZ64" s="617">
        <v>0</v>
      </c>
      <c r="CA64" s="620"/>
      <c r="CB64" s="620"/>
      <c r="CC64" s="409"/>
      <c r="CD64" s="409"/>
      <c r="CE64" s="195"/>
      <c r="CF64" s="619"/>
      <c r="CG64" s="616">
        <v>4.1700000000000001E-2</v>
      </c>
      <c r="CH64" s="617">
        <v>0</v>
      </c>
      <c r="CI64" s="620"/>
      <c r="CJ64" s="620"/>
      <c r="CK64" s="409"/>
      <c r="CL64" s="409"/>
      <c r="CM64" s="195"/>
      <c r="CN64" s="619"/>
      <c r="CO64" s="616">
        <v>4.1700000000000001E-2</v>
      </c>
      <c r="CP64" s="617">
        <v>0</v>
      </c>
      <c r="CQ64" s="620"/>
      <c r="CR64" s="620"/>
      <c r="CS64" s="409"/>
      <c r="CT64" s="409"/>
      <c r="CU64" s="195"/>
      <c r="CV64" s="619"/>
      <c r="CW64" s="616">
        <v>4.1700000000000001E-2</v>
      </c>
      <c r="CX64" s="617">
        <v>0</v>
      </c>
      <c r="CY64" s="620"/>
      <c r="CZ64" s="620"/>
      <c r="DA64" s="409"/>
      <c r="DB64" s="409"/>
      <c r="DC64" s="195"/>
      <c r="DD64" s="619"/>
      <c r="DE64" s="616">
        <v>4.1700000000000001E-2</v>
      </c>
      <c r="DF64" s="192">
        <v>0</v>
      </c>
      <c r="DG64" s="396"/>
      <c r="DH64" s="396"/>
      <c r="DI64" s="409"/>
      <c r="DJ64" s="409"/>
      <c r="DK64" s="195"/>
      <c r="DL64" s="516"/>
      <c r="DM64" s="630"/>
      <c r="DN64" s="188">
        <f t="shared" si="1"/>
        <v>0</v>
      </c>
      <c r="DO64" s="187">
        <f t="shared" si="2"/>
        <v>0</v>
      </c>
      <c r="DP64" s="185" t="e">
        <f t="shared" si="3"/>
        <v>#DIV/0!</v>
      </c>
      <c r="DQ64" s="631"/>
      <c r="DR64" s="631"/>
      <c r="DS64" s="639" t="e">
        <f t="shared" si="4"/>
        <v>#DIV/0!</v>
      </c>
      <c r="DT64" s="482"/>
      <c r="DU64" s="482"/>
      <c r="DV64" s="646"/>
      <c r="DW64" s="188">
        <f t="shared" si="5"/>
        <v>0</v>
      </c>
      <c r="DX64" s="187">
        <f t="shared" si="6"/>
        <v>0</v>
      </c>
      <c r="DY64" s="185" t="e">
        <f t="shared" si="7"/>
        <v>#DIV/0!</v>
      </c>
      <c r="DZ64" s="631">
        <f t="shared" si="8"/>
        <v>0</v>
      </c>
      <c r="EA64" s="631">
        <f t="shared" si="8"/>
        <v>0</v>
      </c>
      <c r="EB64" s="639" t="e">
        <f t="shared" si="9"/>
        <v>#DIV/0!</v>
      </c>
      <c r="EC64" s="482"/>
      <c r="ED64" s="482"/>
      <c r="EE64" s="646"/>
      <c r="EF64" s="188">
        <f t="shared" si="10"/>
        <v>0.1249</v>
      </c>
      <c r="EG64" s="187">
        <f t="shared" si="11"/>
        <v>0</v>
      </c>
      <c r="EH64" s="652">
        <f t="shared" si="12"/>
        <v>0</v>
      </c>
      <c r="EI64" s="631">
        <f t="shared" si="13"/>
        <v>0</v>
      </c>
      <c r="EJ64" s="633">
        <f t="shared" si="14"/>
        <v>0</v>
      </c>
      <c r="EK64" s="654" t="e">
        <f t="shared" si="15"/>
        <v>#DIV/0!</v>
      </c>
      <c r="EL64" s="482"/>
      <c r="EM64" s="482"/>
      <c r="EN64" s="646"/>
      <c r="EO64" s="188">
        <f t="shared" si="16"/>
        <v>0.25</v>
      </c>
      <c r="EP64" s="187">
        <f t="shared" si="17"/>
        <v>0</v>
      </c>
      <c r="EQ64" s="656">
        <f t="shared" si="18"/>
        <v>0</v>
      </c>
      <c r="ER64" s="633">
        <f t="shared" si="19"/>
        <v>0</v>
      </c>
      <c r="ES64" s="631">
        <f t="shared" si="20"/>
        <v>0</v>
      </c>
      <c r="ET64" s="659" t="e">
        <f t="shared" si="21"/>
        <v>#DIV/0!</v>
      </c>
      <c r="EU64" s="482"/>
      <c r="EV64" s="482"/>
      <c r="EW64" s="646"/>
      <c r="EX64" s="186">
        <f t="shared" si="0"/>
        <v>0</v>
      </c>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row>
    <row r="65" spans="1:221" s="183" customFormat="1" ht="25.5" x14ac:dyDescent="0.25">
      <c r="A65" s="490"/>
      <c r="B65" s="418"/>
      <c r="C65" s="418"/>
      <c r="D65" s="418"/>
      <c r="E65" s="418"/>
      <c r="F65" s="418"/>
      <c r="G65" s="418"/>
      <c r="H65" s="420"/>
      <c r="I65" s="532"/>
      <c r="J65" s="498">
        <v>19</v>
      </c>
      <c r="K65" s="395" t="s">
        <v>329</v>
      </c>
      <c r="L65" s="395" t="s">
        <v>330</v>
      </c>
      <c r="M65" s="393" t="s">
        <v>186</v>
      </c>
      <c r="N65" s="484">
        <v>1</v>
      </c>
      <c r="O65" s="410" t="s">
        <v>331</v>
      </c>
      <c r="P65" s="411">
        <v>0.2</v>
      </c>
      <c r="Q65" s="412">
        <f>+P65/$P$86</f>
        <v>1.9999999999999997E-2</v>
      </c>
      <c r="R65" s="580" t="s">
        <v>198</v>
      </c>
      <c r="S65" s="502" t="s">
        <v>332</v>
      </c>
      <c r="T65" s="503">
        <v>0.25</v>
      </c>
      <c r="U65" s="191">
        <v>0</v>
      </c>
      <c r="V65" s="192">
        <v>0</v>
      </c>
      <c r="W65" s="479">
        <f>+U65+U66+U67+U68</f>
        <v>0</v>
      </c>
      <c r="X65" s="479">
        <f>+V65+V66+V67+V68</f>
        <v>0</v>
      </c>
      <c r="Y65" s="409"/>
      <c r="Z65" s="409"/>
      <c r="AA65" s="193"/>
      <c r="AB65" s="194"/>
      <c r="AC65" s="191">
        <v>0</v>
      </c>
      <c r="AD65" s="192">
        <v>0</v>
      </c>
      <c r="AE65" s="479">
        <f>+AC65+AC66+AC67+AC68</f>
        <v>0</v>
      </c>
      <c r="AF65" s="479">
        <f>+AD65+AD66+AD67+AD68</f>
        <v>0</v>
      </c>
      <c r="AG65" s="409"/>
      <c r="AH65" s="409"/>
      <c r="AI65" s="193"/>
      <c r="AJ65" s="194"/>
      <c r="AK65" s="191">
        <v>0</v>
      </c>
      <c r="AL65" s="192">
        <v>0</v>
      </c>
      <c r="AM65" s="479">
        <f>+AK65+AK66+AK67+AK68</f>
        <v>0</v>
      </c>
      <c r="AN65" s="479">
        <f>+AL65+AL66+AL67+AL68</f>
        <v>0</v>
      </c>
      <c r="AO65" s="409"/>
      <c r="AP65" s="409"/>
      <c r="AQ65" s="193"/>
      <c r="AR65" s="194"/>
      <c r="AS65" s="191">
        <v>0</v>
      </c>
      <c r="AT65" s="192">
        <v>0</v>
      </c>
      <c r="AU65" s="479">
        <f>+AS65+AS66+AS67+AS68</f>
        <v>0</v>
      </c>
      <c r="AV65" s="479">
        <f>+AT65+AT66+AT67+AT68</f>
        <v>0</v>
      </c>
      <c r="AW65" s="409"/>
      <c r="AX65" s="409"/>
      <c r="AY65" s="193"/>
      <c r="AZ65" s="194"/>
      <c r="BA65" s="191">
        <v>0</v>
      </c>
      <c r="BB65" s="192">
        <v>0</v>
      </c>
      <c r="BC65" s="479">
        <f>+BA65+BA66+BA67+BA68</f>
        <v>0</v>
      </c>
      <c r="BD65" s="479">
        <f>+BB65+BB66+BB67+BB68</f>
        <v>0</v>
      </c>
      <c r="BE65" s="409"/>
      <c r="BF65" s="409"/>
      <c r="BG65" s="193"/>
      <c r="BH65" s="194"/>
      <c r="BI65" s="191">
        <v>0</v>
      </c>
      <c r="BJ65" s="192">
        <v>0</v>
      </c>
      <c r="BK65" s="479">
        <f>+BI65+BI66+BI67+BI68</f>
        <v>0</v>
      </c>
      <c r="BL65" s="479">
        <f>+BJ65+BJ66+BJ67+BJ68</f>
        <v>0</v>
      </c>
      <c r="BM65" s="409"/>
      <c r="BN65" s="409"/>
      <c r="BO65" s="480"/>
      <c r="BP65" s="194"/>
      <c r="BQ65" s="616">
        <v>4.1599999999999998E-2</v>
      </c>
      <c r="BR65" s="617">
        <v>0</v>
      </c>
      <c r="BS65" s="618">
        <f>+BQ65+BQ66+BQ67+BQ68</f>
        <v>0.16639999999999999</v>
      </c>
      <c r="BT65" s="618">
        <f>+BR65+BR66+BR67+BR68</f>
        <v>0</v>
      </c>
      <c r="BU65" s="409"/>
      <c r="BV65" s="409"/>
      <c r="BW65" s="195"/>
      <c r="BX65" s="619"/>
      <c r="BY65" s="616">
        <v>4.1599999999999998E-2</v>
      </c>
      <c r="BZ65" s="617">
        <v>0</v>
      </c>
      <c r="CA65" s="618">
        <f>+BY65+BY66+BY67+BY68</f>
        <v>0.16639999999999999</v>
      </c>
      <c r="CB65" s="618">
        <f>+BZ65+BZ66+BZ67+BZ68</f>
        <v>0</v>
      </c>
      <c r="CC65" s="409"/>
      <c r="CD65" s="409"/>
      <c r="CE65" s="195"/>
      <c r="CF65" s="619"/>
      <c r="CG65" s="616">
        <v>4.1700000000000001E-2</v>
      </c>
      <c r="CH65" s="617">
        <v>0</v>
      </c>
      <c r="CI65" s="618">
        <f>+CG65+CG66+CG67+CG68</f>
        <v>0.1668</v>
      </c>
      <c r="CJ65" s="618">
        <f>+CH65+CH66+CH67+CH68</f>
        <v>0</v>
      </c>
      <c r="CK65" s="409"/>
      <c r="CL65" s="409"/>
      <c r="CM65" s="195"/>
      <c r="CN65" s="619"/>
      <c r="CO65" s="616">
        <v>4.1700000000000001E-2</v>
      </c>
      <c r="CP65" s="617">
        <v>0</v>
      </c>
      <c r="CQ65" s="618">
        <f>+CO65+CO66+CO67+CO68</f>
        <v>0.1668</v>
      </c>
      <c r="CR65" s="618">
        <f>+CP65+CP66+CP67+CP68</f>
        <v>0</v>
      </c>
      <c r="CS65" s="409"/>
      <c r="CT65" s="409"/>
      <c r="CU65" s="195"/>
      <c r="CV65" s="619"/>
      <c r="CW65" s="616">
        <v>4.1700000000000001E-2</v>
      </c>
      <c r="CX65" s="617">
        <v>0</v>
      </c>
      <c r="CY65" s="618">
        <f>+CW65+CW66+CW67+CW68</f>
        <v>0.1668</v>
      </c>
      <c r="CZ65" s="618">
        <f>+CX65+CX66+CX67+CX68</f>
        <v>0</v>
      </c>
      <c r="DA65" s="409"/>
      <c r="DB65" s="409"/>
      <c r="DC65" s="195"/>
      <c r="DD65" s="619"/>
      <c r="DE65" s="616">
        <v>4.1700000000000001E-2</v>
      </c>
      <c r="DF65" s="192">
        <v>0</v>
      </c>
      <c r="DG65" s="479">
        <f>+DE65+DE66+DE67+DE68</f>
        <v>0.1668</v>
      </c>
      <c r="DH65" s="479">
        <f>+DF65+DF66+DF67+DF68</f>
        <v>0</v>
      </c>
      <c r="DI65" s="409"/>
      <c r="DJ65" s="409"/>
      <c r="DK65" s="195"/>
      <c r="DL65" s="516"/>
      <c r="DM65" s="630"/>
      <c r="DN65" s="188">
        <f t="shared" si="1"/>
        <v>0</v>
      </c>
      <c r="DO65" s="187">
        <f t="shared" si="2"/>
        <v>0</v>
      </c>
      <c r="DP65" s="185" t="e">
        <f t="shared" si="3"/>
        <v>#DIV/0!</v>
      </c>
      <c r="DQ65" s="481">
        <f>+W65+AE65+AM65</f>
        <v>0</v>
      </c>
      <c r="DR65" s="481">
        <f>+X65+AF65+AN65</f>
        <v>0</v>
      </c>
      <c r="DS65" s="637" t="e">
        <f t="shared" si="4"/>
        <v>#DIV/0!</v>
      </c>
      <c r="DT65" s="482"/>
      <c r="DU65" s="482"/>
      <c r="DV65" s="646"/>
      <c r="DW65" s="188">
        <f t="shared" si="5"/>
        <v>0</v>
      </c>
      <c r="DX65" s="187">
        <f t="shared" si="6"/>
        <v>0</v>
      </c>
      <c r="DY65" s="185" t="e">
        <f t="shared" si="7"/>
        <v>#DIV/0!</v>
      </c>
      <c r="DZ65" s="481">
        <f t="shared" si="8"/>
        <v>0</v>
      </c>
      <c r="EA65" s="481">
        <f t="shared" si="8"/>
        <v>0</v>
      </c>
      <c r="EB65" s="637" t="e">
        <f t="shared" si="9"/>
        <v>#DIV/0!</v>
      </c>
      <c r="EC65" s="482"/>
      <c r="ED65" s="482"/>
      <c r="EE65" s="646"/>
      <c r="EF65" s="188">
        <f t="shared" si="10"/>
        <v>0.1249</v>
      </c>
      <c r="EG65" s="187">
        <f t="shared" si="11"/>
        <v>0</v>
      </c>
      <c r="EH65" s="652">
        <f t="shared" si="12"/>
        <v>0</v>
      </c>
      <c r="EI65" s="481">
        <f t="shared" si="13"/>
        <v>0.49959999999999999</v>
      </c>
      <c r="EJ65" s="632">
        <f t="shared" si="14"/>
        <v>0</v>
      </c>
      <c r="EK65" s="654">
        <f t="shared" si="15"/>
        <v>0</v>
      </c>
      <c r="EL65" s="482"/>
      <c r="EM65" s="482"/>
      <c r="EN65" s="646"/>
      <c r="EO65" s="188">
        <f t="shared" si="16"/>
        <v>0.25</v>
      </c>
      <c r="EP65" s="187">
        <f t="shared" si="17"/>
        <v>0</v>
      </c>
      <c r="EQ65" s="656">
        <f t="shared" si="18"/>
        <v>0</v>
      </c>
      <c r="ER65" s="632">
        <f t="shared" si="19"/>
        <v>1</v>
      </c>
      <c r="ES65" s="481">
        <f t="shared" si="20"/>
        <v>0</v>
      </c>
      <c r="ET65" s="659">
        <f t="shared" si="21"/>
        <v>0</v>
      </c>
      <c r="EU65" s="482"/>
      <c r="EV65" s="482"/>
      <c r="EW65" s="646"/>
      <c r="EX65" s="186">
        <f t="shared" si="0"/>
        <v>0</v>
      </c>
      <c r="EY65" s="184"/>
      <c r="EZ65" s="184"/>
      <c r="FA65" s="184"/>
      <c r="FB65" s="184"/>
      <c r="FC65" s="184"/>
      <c r="FD65" s="184"/>
      <c r="FE65" s="184"/>
      <c r="FF65" s="184"/>
      <c r="FG65" s="184"/>
      <c r="FH65" s="184"/>
      <c r="FI65" s="184"/>
      <c r="FJ65" s="184"/>
      <c r="FK65" s="184"/>
      <c r="FL65" s="184"/>
      <c r="FM65" s="184"/>
      <c r="FN65" s="184"/>
      <c r="FO65" s="184"/>
      <c r="FP65" s="184"/>
      <c r="FQ65" s="184"/>
      <c r="FR65" s="184"/>
      <c r="FS65" s="184"/>
      <c r="FT65" s="184"/>
      <c r="FU65" s="184"/>
      <c r="FV65" s="184"/>
      <c r="FW65" s="184"/>
      <c r="FX65" s="184"/>
      <c r="FY65" s="184"/>
      <c r="FZ65" s="184"/>
      <c r="GA65" s="184"/>
      <c r="GB65" s="184"/>
      <c r="GC65" s="184"/>
      <c r="GD65" s="184"/>
      <c r="GE65" s="184"/>
      <c r="GF65" s="184"/>
      <c r="GG65" s="184"/>
      <c r="GH65" s="184"/>
      <c r="GI65" s="184"/>
      <c r="GJ65" s="184"/>
      <c r="GK65" s="184"/>
      <c r="GL65" s="184"/>
      <c r="GM65" s="184"/>
      <c r="GN65" s="184"/>
      <c r="GO65" s="184"/>
      <c r="GP65" s="184"/>
      <c r="GQ65" s="184"/>
      <c r="GR65" s="184"/>
      <c r="GS65" s="184"/>
      <c r="GT65" s="184"/>
      <c r="GU65" s="184"/>
      <c r="GV65" s="184"/>
      <c r="GW65" s="184"/>
      <c r="GX65" s="184"/>
      <c r="GY65" s="184"/>
      <c r="GZ65" s="184"/>
      <c r="HA65" s="184"/>
      <c r="HB65" s="184"/>
      <c r="HC65" s="184"/>
      <c r="HD65" s="184"/>
      <c r="HE65" s="184"/>
      <c r="HF65" s="184"/>
      <c r="HG65" s="184"/>
      <c r="HH65" s="184"/>
      <c r="HI65" s="184"/>
      <c r="HJ65" s="184"/>
      <c r="HK65" s="184"/>
      <c r="HL65" s="184"/>
      <c r="HM65" s="184"/>
    </row>
    <row r="66" spans="1:221" s="183" customFormat="1" ht="25.5" x14ac:dyDescent="0.25">
      <c r="A66" s="490"/>
      <c r="B66" s="418"/>
      <c r="C66" s="418"/>
      <c r="D66" s="418"/>
      <c r="E66" s="418"/>
      <c r="F66" s="418"/>
      <c r="G66" s="418"/>
      <c r="H66" s="420"/>
      <c r="I66" s="532"/>
      <c r="J66" s="498"/>
      <c r="K66" s="395"/>
      <c r="L66" s="395"/>
      <c r="M66" s="396"/>
      <c r="N66" s="423"/>
      <c r="O66" s="410"/>
      <c r="P66" s="411"/>
      <c r="Q66" s="412"/>
      <c r="R66" s="582"/>
      <c r="S66" s="502" t="s">
        <v>333</v>
      </c>
      <c r="T66" s="503">
        <v>0.25</v>
      </c>
      <c r="U66" s="191">
        <v>0</v>
      </c>
      <c r="V66" s="192">
        <v>0</v>
      </c>
      <c r="W66" s="396"/>
      <c r="X66" s="396"/>
      <c r="Y66" s="409"/>
      <c r="Z66" s="409"/>
      <c r="AA66" s="193"/>
      <c r="AB66" s="194"/>
      <c r="AC66" s="191">
        <v>0</v>
      </c>
      <c r="AD66" s="192">
        <v>0</v>
      </c>
      <c r="AE66" s="396"/>
      <c r="AF66" s="396"/>
      <c r="AG66" s="409"/>
      <c r="AH66" s="409"/>
      <c r="AI66" s="193"/>
      <c r="AJ66" s="194"/>
      <c r="AK66" s="191">
        <v>0</v>
      </c>
      <c r="AL66" s="192">
        <v>0</v>
      </c>
      <c r="AM66" s="396"/>
      <c r="AN66" s="396"/>
      <c r="AO66" s="409"/>
      <c r="AP66" s="409"/>
      <c r="AQ66" s="193"/>
      <c r="AR66" s="194"/>
      <c r="AS66" s="191">
        <v>0</v>
      </c>
      <c r="AT66" s="192">
        <v>0</v>
      </c>
      <c r="AU66" s="396"/>
      <c r="AV66" s="396"/>
      <c r="AW66" s="409"/>
      <c r="AX66" s="409"/>
      <c r="AY66" s="193"/>
      <c r="AZ66" s="194"/>
      <c r="BA66" s="191">
        <v>0</v>
      </c>
      <c r="BB66" s="192">
        <v>0</v>
      </c>
      <c r="BC66" s="396"/>
      <c r="BD66" s="396"/>
      <c r="BE66" s="409"/>
      <c r="BF66" s="409"/>
      <c r="BG66" s="193"/>
      <c r="BH66" s="194"/>
      <c r="BI66" s="191">
        <v>0</v>
      </c>
      <c r="BJ66" s="192">
        <v>0</v>
      </c>
      <c r="BK66" s="396"/>
      <c r="BL66" s="396"/>
      <c r="BM66" s="409"/>
      <c r="BN66" s="409"/>
      <c r="BO66" s="480"/>
      <c r="BP66" s="194"/>
      <c r="BQ66" s="616">
        <v>4.1599999999999998E-2</v>
      </c>
      <c r="BR66" s="617">
        <v>0</v>
      </c>
      <c r="BS66" s="620"/>
      <c r="BT66" s="620"/>
      <c r="BU66" s="409"/>
      <c r="BV66" s="409"/>
      <c r="BW66" s="195"/>
      <c r="BX66" s="619"/>
      <c r="BY66" s="616">
        <v>4.1599999999999998E-2</v>
      </c>
      <c r="BZ66" s="617">
        <v>0</v>
      </c>
      <c r="CA66" s="620"/>
      <c r="CB66" s="620"/>
      <c r="CC66" s="409"/>
      <c r="CD66" s="409"/>
      <c r="CE66" s="195"/>
      <c r="CF66" s="619"/>
      <c r="CG66" s="616">
        <v>4.1700000000000001E-2</v>
      </c>
      <c r="CH66" s="617">
        <v>0</v>
      </c>
      <c r="CI66" s="620"/>
      <c r="CJ66" s="620"/>
      <c r="CK66" s="409"/>
      <c r="CL66" s="409"/>
      <c r="CM66" s="195"/>
      <c r="CN66" s="619"/>
      <c r="CO66" s="616">
        <v>4.1700000000000001E-2</v>
      </c>
      <c r="CP66" s="617">
        <v>0</v>
      </c>
      <c r="CQ66" s="620"/>
      <c r="CR66" s="620"/>
      <c r="CS66" s="409"/>
      <c r="CT66" s="409"/>
      <c r="CU66" s="195"/>
      <c r="CV66" s="619"/>
      <c r="CW66" s="616">
        <v>4.1700000000000001E-2</v>
      </c>
      <c r="CX66" s="617">
        <v>0</v>
      </c>
      <c r="CY66" s="620"/>
      <c r="CZ66" s="620"/>
      <c r="DA66" s="409"/>
      <c r="DB66" s="409"/>
      <c r="DC66" s="195"/>
      <c r="DD66" s="619"/>
      <c r="DE66" s="616">
        <v>4.1700000000000001E-2</v>
      </c>
      <c r="DF66" s="192">
        <v>0</v>
      </c>
      <c r="DG66" s="396"/>
      <c r="DH66" s="396"/>
      <c r="DI66" s="409"/>
      <c r="DJ66" s="409"/>
      <c r="DK66" s="195"/>
      <c r="DL66" s="516"/>
      <c r="DM66" s="630"/>
      <c r="DN66" s="188">
        <f t="shared" si="1"/>
        <v>0</v>
      </c>
      <c r="DO66" s="187">
        <f t="shared" si="2"/>
        <v>0</v>
      </c>
      <c r="DP66" s="185" t="e">
        <f t="shared" si="3"/>
        <v>#DIV/0!</v>
      </c>
      <c r="DQ66" s="631"/>
      <c r="DR66" s="631"/>
      <c r="DS66" s="639" t="e">
        <f t="shared" si="4"/>
        <v>#DIV/0!</v>
      </c>
      <c r="DT66" s="482"/>
      <c r="DU66" s="482"/>
      <c r="DV66" s="646"/>
      <c r="DW66" s="188">
        <f t="shared" si="5"/>
        <v>0</v>
      </c>
      <c r="DX66" s="187">
        <f t="shared" si="6"/>
        <v>0</v>
      </c>
      <c r="DY66" s="185" t="e">
        <f t="shared" si="7"/>
        <v>#DIV/0!</v>
      </c>
      <c r="DZ66" s="631">
        <f t="shared" si="8"/>
        <v>0</v>
      </c>
      <c r="EA66" s="631">
        <f t="shared" si="8"/>
        <v>0</v>
      </c>
      <c r="EB66" s="639" t="e">
        <f t="shared" si="9"/>
        <v>#DIV/0!</v>
      </c>
      <c r="EC66" s="482"/>
      <c r="ED66" s="482"/>
      <c r="EE66" s="646"/>
      <c r="EF66" s="188">
        <f t="shared" si="10"/>
        <v>0.1249</v>
      </c>
      <c r="EG66" s="187">
        <f t="shared" si="11"/>
        <v>0</v>
      </c>
      <c r="EH66" s="652">
        <f t="shared" si="12"/>
        <v>0</v>
      </c>
      <c r="EI66" s="631">
        <f t="shared" si="13"/>
        <v>0</v>
      </c>
      <c r="EJ66" s="413">
        <f t="shared" si="14"/>
        <v>0</v>
      </c>
      <c r="EK66" s="654" t="e">
        <f t="shared" si="15"/>
        <v>#DIV/0!</v>
      </c>
      <c r="EL66" s="482"/>
      <c r="EM66" s="482"/>
      <c r="EN66" s="646"/>
      <c r="EO66" s="188">
        <f t="shared" si="16"/>
        <v>0.25</v>
      </c>
      <c r="EP66" s="187">
        <f t="shared" si="17"/>
        <v>0</v>
      </c>
      <c r="EQ66" s="656">
        <f t="shared" si="18"/>
        <v>0</v>
      </c>
      <c r="ER66" s="413">
        <f t="shared" si="19"/>
        <v>0</v>
      </c>
      <c r="ES66" s="631">
        <f t="shared" si="20"/>
        <v>0</v>
      </c>
      <c r="ET66" s="659" t="e">
        <f t="shared" si="21"/>
        <v>#DIV/0!</v>
      </c>
      <c r="EU66" s="482"/>
      <c r="EV66" s="482"/>
      <c r="EW66" s="646"/>
      <c r="EX66" s="186">
        <f t="shared" si="0"/>
        <v>0</v>
      </c>
      <c r="EY66" s="184"/>
      <c r="EZ66" s="184"/>
      <c r="FA66" s="184"/>
      <c r="FB66" s="184"/>
      <c r="FC66" s="184"/>
      <c r="FD66" s="184"/>
      <c r="FE66" s="184"/>
      <c r="FF66" s="184"/>
      <c r="FG66" s="184"/>
      <c r="FH66" s="184"/>
      <c r="FI66" s="184"/>
      <c r="FJ66" s="184"/>
      <c r="FK66" s="184"/>
      <c r="FL66" s="184"/>
      <c r="FM66" s="184"/>
      <c r="FN66" s="184"/>
      <c r="FO66" s="184"/>
      <c r="FP66" s="184"/>
      <c r="FQ66" s="184"/>
      <c r="FR66" s="184"/>
      <c r="FS66" s="184"/>
      <c r="FT66" s="184"/>
      <c r="FU66" s="184"/>
      <c r="FV66" s="184"/>
      <c r="FW66" s="184"/>
      <c r="FX66" s="184"/>
      <c r="FY66" s="184"/>
      <c r="FZ66" s="184"/>
      <c r="GA66" s="184"/>
      <c r="GB66" s="184"/>
      <c r="GC66" s="184"/>
      <c r="GD66" s="184"/>
      <c r="GE66" s="184"/>
      <c r="GF66" s="184"/>
      <c r="GG66" s="184"/>
      <c r="GH66" s="184"/>
      <c r="GI66" s="184"/>
      <c r="GJ66" s="184"/>
      <c r="GK66" s="184"/>
      <c r="GL66" s="184"/>
      <c r="GM66" s="184"/>
      <c r="GN66" s="184"/>
      <c r="GO66" s="184"/>
      <c r="GP66" s="184"/>
      <c r="GQ66" s="184"/>
      <c r="GR66" s="184"/>
      <c r="GS66" s="184"/>
      <c r="GT66" s="184"/>
      <c r="GU66" s="184"/>
      <c r="GV66" s="184"/>
      <c r="GW66" s="184"/>
      <c r="GX66" s="184"/>
      <c r="GY66" s="184"/>
      <c r="GZ66" s="184"/>
      <c r="HA66" s="184"/>
      <c r="HB66" s="184"/>
      <c r="HC66" s="184"/>
      <c r="HD66" s="184"/>
      <c r="HE66" s="184"/>
      <c r="HF66" s="184"/>
      <c r="HG66" s="184"/>
      <c r="HH66" s="184"/>
      <c r="HI66" s="184"/>
      <c r="HJ66" s="184"/>
      <c r="HK66" s="184"/>
      <c r="HL66" s="184"/>
      <c r="HM66" s="184"/>
    </row>
    <row r="67" spans="1:221" s="183" customFormat="1" ht="25.5" x14ac:dyDescent="0.25">
      <c r="A67" s="490"/>
      <c r="B67" s="418"/>
      <c r="C67" s="418"/>
      <c r="D67" s="418"/>
      <c r="E67" s="418"/>
      <c r="F67" s="418"/>
      <c r="G67" s="418"/>
      <c r="H67" s="420"/>
      <c r="I67" s="532"/>
      <c r="J67" s="498"/>
      <c r="K67" s="395"/>
      <c r="L67" s="395"/>
      <c r="M67" s="396"/>
      <c r="N67" s="423"/>
      <c r="O67" s="410"/>
      <c r="P67" s="411"/>
      <c r="Q67" s="412"/>
      <c r="R67" s="582"/>
      <c r="S67" s="502" t="s">
        <v>334</v>
      </c>
      <c r="T67" s="503">
        <v>0.25</v>
      </c>
      <c r="U67" s="191">
        <v>0</v>
      </c>
      <c r="V67" s="192">
        <v>0</v>
      </c>
      <c r="W67" s="396"/>
      <c r="X67" s="396"/>
      <c r="Y67" s="409"/>
      <c r="Z67" s="409"/>
      <c r="AA67" s="193"/>
      <c r="AB67" s="194"/>
      <c r="AC67" s="191">
        <v>0</v>
      </c>
      <c r="AD67" s="192">
        <v>0</v>
      </c>
      <c r="AE67" s="396"/>
      <c r="AF67" s="396"/>
      <c r="AG67" s="409"/>
      <c r="AH67" s="409"/>
      <c r="AI67" s="193"/>
      <c r="AJ67" s="194"/>
      <c r="AK67" s="191">
        <v>0</v>
      </c>
      <c r="AL67" s="192">
        <v>0</v>
      </c>
      <c r="AM67" s="396"/>
      <c r="AN67" s="396"/>
      <c r="AO67" s="409"/>
      <c r="AP67" s="409"/>
      <c r="AQ67" s="193"/>
      <c r="AR67" s="194"/>
      <c r="AS67" s="191">
        <v>0</v>
      </c>
      <c r="AT67" s="192">
        <v>0</v>
      </c>
      <c r="AU67" s="396"/>
      <c r="AV67" s="396"/>
      <c r="AW67" s="409"/>
      <c r="AX67" s="409"/>
      <c r="AY67" s="193"/>
      <c r="AZ67" s="194"/>
      <c r="BA67" s="191">
        <v>0</v>
      </c>
      <c r="BB67" s="192">
        <v>0</v>
      </c>
      <c r="BC67" s="396"/>
      <c r="BD67" s="396"/>
      <c r="BE67" s="409"/>
      <c r="BF67" s="409"/>
      <c r="BG67" s="193"/>
      <c r="BH67" s="194"/>
      <c r="BI67" s="191">
        <v>0</v>
      </c>
      <c r="BJ67" s="192">
        <v>0</v>
      </c>
      <c r="BK67" s="396"/>
      <c r="BL67" s="396"/>
      <c r="BM67" s="409"/>
      <c r="BN67" s="409"/>
      <c r="BO67" s="480"/>
      <c r="BP67" s="194"/>
      <c r="BQ67" s="616">
        <v>4.1599999999999998E-2</v>
      </c>
      <c r="BR67" s="617">
        <v>0</v>
      </c>
      <c r="BS67" s="620"/>
      <c r="BT67" s="620"/>
      <c r="BU67" s="409"/>
      <c r="BV67" s="409"/>
      <c r="BW67" s="195"/>
      <c r="BX67" s="619"/>
      <c r="BY67" s="616">
        <v>4.1599999999999998E-2</v>
      </c>
      <c r="BZ67" s="617">
        <v>0</v>
      </c>
      <c r="CA67" s="620"/>
      <c r="CB67" s="620"/>
      <c r="CC67" s="409"/>
      <c r="CD67" s="409"/>
      <c r="CE67" s="195"/>
      <c r="CF67" s="619"/>
      <c r="CG67" s="616">
        <v>4.1700000000000001E-2</v>
      </c>
      <c r="CH67" s="617">
        <v>0</v>
      </c>
      <c r="CI67" s="620"/>
      <c r="CJ67" s="620"/>
      <c r="CK67" s="409"/>
      <c r="CL67" s="409"/>
      <c r="CM67" s="195"/>
      <c r="CN67" s="619"/>
      <c r="CO67" s="616">
        <v>4.1700000000000001E-2</v>
      </c>
      <c r="CP67" s="617">
        <v>0</v>
      </c>
      <c r="CQ67" s="620"/>
      <c r="CR67" s="620"/>
      <c r="CS67" s="409"/>
      <c r="CT67" s="409"/>
      <c r="CU67" s="195"/>
      <c r="CV67" s="619"/>
      <c r="CW67" s="616">
        <v>4.1700000000000001E-2</v>
      </c>
      <c r="CX67" s="617">
        <v>0</v>
      </c>
      <c r="CY67" s="620"/>
      <c r="CZ67" s="620"/>
      <c r="DA67" s="409"/>
      <c r="DB67" s="409"/>
      <c r="DC67" s="195"/>
      <c r="DD67" s="619"/>
      <c r="DE67" s="616">
        <v>4.1700000000000001E-2</v>
      </c>
      <c r="DF67" s="192">
        <v>0</v>
      </c>
      <c r="DG67" s="396"/>
      <c r="DH67" s="396"/>
      <c r="DI67" s="409"/>
      <c r="DJ67" s="409"/>
      <c r="DK67" s="195"/>
      <c r="DL67" s="516"/>
      <c r="DM67" s="630"/>
      <c r="DN67" s="188">
        <f t="shared" si="1"/>
        <v>0</v>
      </c>
      <c r="DO67" s="187">
        <f t="shared" si="2"/>
        <v>0</v>
      </c>
      <c r="DP67" s="185" t="e">
        <f t="shared" si="3"/>
        <v>#DIV/0!</v>
      </c>
      <c r="DQ67" s="631"/>
      <c r="DR67" s="631"/>
      <c r="DS67" s="639" t="e">
        <f t="shared" si="4"/>
        <v>#DIV/0!</v>
      </c>
      <c r="DT67" s="482"/>
      <c r="DU67" s="482"/>
      <c r="DV67" s="646"/>
      <c r="DW67" s="188">
        <f t="shared" si="5"/>
        <v>0</v>
      </c>
      <c r="DX67" s="187">
        <f t="shared" si="6"/>
        <v>0</v>
      </c>
      <c r="DY67" s="185" t="e">
        <f t="shared" si="7"/>
        <v>#DIV/0!</v>
      </c>
      <c r="DZ67" s="631">
        <f t="shared" si="8"/>
        <v>0</v>
      </c>
      <c r="EA67" s="631">
        <f t="shared" si="8"/>
        <v>0</v>
      </c>
      <c r="EB67" s="639" t="e">
        <f t="shared" si="9"/>
        <v>#DIV/0!</v>
      </c>
      <c r="EC67" s="482"/>
      <c r="ED67" s="482"/>
      <c r="EE67" s="646"/>
      <c r="EF67" s="188">
        <f t="shared" si="10"/>
        <v>0.1249</v>
      </c>
      <c r="EG67" s="187">
        <f t="shared" si="11"/>
        <v>0</v>
      </c>
      <c r="EH67" s="652">
        <f t="shared" si="12"/>
        <v>0</v>
      </c>
      <c r="EI67" s="631">
        <f t="shared" si="13"/>
        <v>0</v>
      </c>
      <c r="EJ67" s="413">
        <f t="shared" si="14"/>
        <v>0</v>
      </c>
      <c r="EK67" s="654" t="e">
        <f t="shared" si="15"/>
        <v>#DIV/0!</v>
      </c>
      <c r="EL67" s="482"/>
      <c r="EM67" s="482"/>
      <c r="EN67" s="646"/>
      <c r="EO67" s="188">
        <f t="shared" si="16"/>
        <v>0.25</v>
      </c>
      <c r="EP67" s="187">
        <f t="shared" si="17"/>
        <v>0</v>
      </c>
      <c r="EQ67" s="656">
        <f t="shared" si="18"/>
        <v>0</v>
      </c>
      <c r="ER67" s="413">
        <f t="shared" si="19"/>
        <v>0</v>
      </c>
      <c r="ES67" s="631">
        <f t="shared" si="20"/>
        <v>0</v>
      </c>
      <c r="ET67" s="659" t="e">
        <f t="shared" si="21"/>
        <v>#DIV/0!</v>
      </c>
      <c r="EU67" s="482"/>
      <c r="EV67" s="482"/>
      <c r="EW67" s="646"/>
      <c r="EX67" s="186">
        <f t="shared" si="0"/>
        <v>0</v>
      </c>
      <c r="EY67" s="184"/>
      <c r="EZ67" s="184"/>
      <c r="FA67" s="184"/>
      <c r="FB67" s="184"/>
      <c r="FC67" s="184"/>
      <c r="FD67" s="184"/>
      <c r="FE67" s="184"/>
      <c r="FF67" s="184"/>
      <c r="FG67" s="184"/>
      <c r="FH67" s="184"/>
      <c r="FI67" s="184"/>
      <c r="FJ67" s="184"/>
      <c r="FK67" s="184"/>
      <c r="FL67" s="184"/>
      <c r="FM67" s="184"/>
      <c r="FN67" s="184"/>
      <c r="FO67" s="184"/>
      <c r="FP67" s="184"/>
      <c r="FQ67" s="184"/>
      <c r="FR67" s="184"/>
      <c r="FS67" s="184"/>
      <c r="FT67" s="184"/>
      <c r="FU67" s="184"/>
      <c r="FV67" s="184"/>
      <c r="FW67" s="184"/>
      <c r="FX67" s="184"/>
      <c r="FY67" s="184"/>
      <c r="FZ67" s="184"/>
      <c r="GA67" s="184"/>
      <c r="GB67" s="184"/>
      <c r="GC67" s="184"/>
      <c r="GD67" s="184"/>
      <c r="GE67" s="184"/>
      <c r="GF67" s="184"/>
      <c r="GG67" s="184"/>
      <c r="GH67" s="184"/>
      <c r="GI67" s="184"/>
      <c r="GJ67" s="184"/>
      <c r="GK67" s="184"/>
      <c r="GL67" s="184"/>
      <c r="GM67" s="184"/>
      <c r="GN67" s="184"/>
      <c r="GO67" s="184"/>
      <c r="GP67" s="184"/>
      <c r="GQ67" s="184"/>
      <c r="GR67" s="184"/>
      <c r="GS67" s="184"/>
      <c r="GT67" s="184"/>
      <c r="GU67" s="184"/>
      <c r="GV67" s="184"/>
      <c r="GW67" s="184"/>
      <c r="GX67" s="184"/>
      <c r="GY67" s="184"/>
      <c r="GZ67" s="184"/>
      <c r="HA67" s="184"/>
      <c r="HB67" s="184"/>
      <c r="HC67" s="184"/>
      <c r="HD67" s="184"/>
      <c r="HE67" s="184"/>
      <c r="HF67" s="184"/>
      <c r="HG67" s="184"/>
      <c r="HH67" s="184"/>
      <c r="HI67" s="184"/>
      <c r="HJ67" s="184"/>
      <c r="HK67" s="184"/>
      <c r="HL67" s="184"/>
      <c r="HM67" s="184"/>
    </row>
    <row r="68" spans="1:221" s="183" customFormat="1" x14ac:dyDescent="0.25">
      <c r="A68" s="490"/>
      <c r="B68" s="418"/>
      <c r="C68" s="418"/>
      <c r="D68" s="418"/>
      <c r="E68" s="418"/>
      <c r="F68" s="418"/>
      <c r="G68" s="418"/>
      <c r="H68" s="420"/>
      <c r="I68" s="532"/>
      <c r="J68" s="498"/>
      <c r="K68" s="395"/>
      <c r="L68" s="395"/>
      <c r="M68" s="396"/>
      <c r="N68" s="423"/>
      <c r="O68" s="410"/>
      <c r="P68" s="411"/>
      <c r="Q68" s="412"/>
      <c r="R68" s="581"/>
      <c r="S68" s="502" t="s">
        <v>285</v>
      </c>
      <c r="T68" s="503">
        <v>0.25</v>
      </c>
      <c r="U68" s="191">
        <v>0</v>
      </c>
      <c r="V68" s="192">
        <v>0</v>
      </c>
      <c r="W68" s="396"/>
      <c r="X68" s="396"/>
      <c r="Y68" s="409"/>
      <c r="Z68" s="409"/>
      <c r="AA68" s="193"/>
      <c r="AB68" s="194"/>
      <c r="AC68" s="191">
        <v>0</v>
      </c>
      <c r="AD68" s="192">
        <v>0</v>
      </c>
      <c r="AE68" s="396"/>
      <c r="AF68" s="396"/>
      <c r="AG68" s="409"/>
      <c r="AH68" s="409"/>
      <c r="AI68" s="193"/>
      <c r="AJ68" s="194"/>
      <c r="AK68" s="191">
        <v>0</v>
      </c>
      <c r="AL68" s="192">
        <v>0</v>
      </c>
      <c r="AM68" s="396"/>
      <c r="AN68" s="396"/>
      <c r="AO68" s="409"/>
      <c r="AP68" s="409"/>
      <c r="AQ68" s="193"/>
      <c r="AR68" s="194"/>
      <c r="AS68" s="191">
        <v>0</v>
      </c>
      <c r="AT68" s="192">
        <v>0</v>
      </c>
      <c r="AU68" s="396"/>
      <c r="AV68" s="396"/>
      <c r="AW68" s="409"/>
      <c r="AX68" s="409"/>
      <c r="AY68" s="193"/>
      <c r="AZ68" s="194"/>
      <c r="BA68" s="191">
        <v>0</v>
      </c>
      <c r="BB68" s="192">
        <v>0</v>
      </c>
      <c r="BC68" s="396"/>
      <c r="BD68" s="396"/>
      <c r="BE68" s="409"/>
      <c r="BF68" s="409"/>
      <c r="BG68" s="193"/>
      <c r="BH68" s="194"/>
      <c r="BI68" s="191">
        <v>0</v>
      </c>
      <c r="BJ68" s="192">
        <v>0</v>
      </c>
      <c r="BK68" s="396"/>
      <c r="BL68" s="396"/>
      <c r="BM68" s="409"/>
      <c r="BN68" s="409"/>
      <c r="BO68" s="480"/>
      <c r="BP68" s="194"/>
      <c r="BQ68" s="616">
        <v>4.1599999999999998E-2</v>
      </c>
      <c r="BR68" s="617">
        <v>0</v>
      </c>
      <c r="BS68" s="620"/>
      <c r="BT68" s="620"/>
      <c r="BU68" s="409"/>
      <c r="BV68" s="409"/>
      <c r="BW68" s="195"/>
      <c r="BX68" s="619"/>
      <c r="BY68" s="616">
        <v>4.1599999999999998E-2</v>
      </c>
      <c r="BZ68" s="617">
        <v>0</v>
      </c>
      <c r="CA68" s="620"/>
      <c r="CB68" s="620"/>
      <c r="CC68" s="409"/>
      <c r="CD68" s="409"/>
      <c r="CE68" s="195"/>
      <c r="CF68" s="619"/>
      <c r="CG68" s="616">
        <v>4.1700000000000001E-2</v>
      </c>
      <c r="CH68" s="617">
        <v>0</v>
      </c>
      <c r="CI68" s="620"/>
      <c r="CJ68" s="620"/>
      <c r="CK68" s="409"/>
      <c r="CL68" s="409"/>
      <c r="CM68" s="195"/>
      <c r="CN68" s="619"/>
      <c r="CO68" s="616">
        <v>4.1700000000000001E-2</v>
      </c>
      <c r="CP68" s="617">
        <v>0</v>
      </c>
      <c r="CQ68" s="620"/>
      <c r="CR68" s="620"/>
      <c r="CS68" s="409"/>
      <c r="CT68" s="409"/>
      <c r="CU68" s="195"/>
      <c r="CV68" s="619"/>
      <c r="CW68" s="616">
        <v>4.1700000000000001E-2</v>
      </c>
      <c r="CX68" s="617">
        <v>0</v>
      </c>
      <c r="CY68" s="620"/>
      <c r="CZ68" s="620"/>
      <c r="DA68" s="409"/>
      <c r="DB68" s="409"/>
      <c r="DC68" s="195"/>
      <c r="DD68" s="619"/>
      <c r="DE68" s="616">
        <v>4.1700000000000001E-2</v>
      </c>
      <c r="DF68" s="192">
        <v>0</v>
      </c>
      <c r="DG68" s="396"/>
      <c r="DH68" s="396"/>
      <c r="DI68" s="409"/>
      <c r="DJ68" s="409"/>
      <c r="DK68" s="195"/>
      <c r="DL68" s="516"/>
      <c r="DM68" s="630"/>
      <c r="DN68" s="188">
        <f t="shared" si="1"/>
        <v>0</v>
      </c>
      <c r="DO68" s="187">
        <f t="shared" si="2"/>
        <v>0</v>
      </c>
      <c r="DP68" s="185" t="e">
        <f t="shared" si="3"/>
        <v>#DIV/0!</v>
      </c>
      <c r="DQ68" s="631"/>
      <c r="DR68" s="631"/>
      <c r="DS68" s="639" t="e">
        <f t="shared" si="4"/>
        <v>#DIV/0!</v>
      </c>
      <c r="DT68" s="482"/>
      <c r="DU68" s="482"/>
      <c r="DV68" s="646"/>
      <c r="DW68" s="188">
        <f t="shared" si="5"/>
        <v>0</v>
      </c>
      <c r="DX68" s="187">
        <f t="shared" si="6"/>
        <v>0</v>
      </c>
      <c r="DY68" s="185" t="e">
        <f t="shared" si="7"/>
        <v>#DIV/0!</v>
      </c>
      <c r="DZ68" s="631">
        <f t="shared" si="8"/>
        <v>0</v>
      </c>
      <c r="EA68" s="631">
        <f t="shared" si="8"/>
        <v>0</v>
      </c>
      <c r="EB68" s="639" t="e">
        <f t="shared" si="9"/>
        <v>#DIV/0!</v>
      </c>
      <c r="EC68" s="482"/>
      <c r="ED68" s="482"/>
      <c r="EE68" s="646"/>
      <c r="EF68" s="188">
        <f t="shared" si="10"/>
        <v>0.1249</v>
      </c>
      <c r="EG68" s="187">
        <f t="shared" si="11"/>
        <v>0</v>
      </c>
      <c r="EH68" s="652">
        <f t="shared" si="12"/>
        <v>0</v>
      </c>
      <c r="EI68" s="631">
        <f t="shared" si="13"/>
        <v>0</v>
      </c>
      <c r="EJ68" s="633">
        <f t="shared" si="14"/>
        <v>0</v>
      </c>
      <c r="EK68" s="654" t="e">
        <f t="shared" si="15"/>
        <v>#DIV/0!</v>
      </c>
      <c r="EL68" s="482"/>
      <c r="EM68" s="482"/>
      <c r="EN68" s="646"/>
      <c r="EO68" s="188">
        <f t="shared" si="16"/>
        <v>0.25</v>
      </c>
      <c r="EP68" s="187">
        <f t="shared" si="17"/>
        <v>0</v>
      </c>
      <c r="EQ68" s="656">
        <f t="shared" si="18"/>
        <v>0</v>
      </c>
      <c r="ER68" s="633">
        <f t="shared" si="19"/>
        <v>0</v>
      </c>
      <c r="ES68" s="631">
        <f t="shared" si="20"/>
        <v>0</v>
      </c>
      <c r="ET68" s="659" t="e">
        <f t="shared" si="21"/>
        <v>#DIV/0!</v>
      </c>
      <c r="EU68" s="482"/>
      <c r="EV68" s="482"/>
      <c r="EW68" s="646"/>
      <c r="EX68" s="186">
        <f t="shared" si="0"/>
        <v>0</v>
      </c>
      <c r="EY68" s="184"/>
      <c r="EZ68" s="184"/>
      <c r="FA68" s="184"/>
      <c r="FB68" s="184"/>
      <c r="FC68" s="184"/>
      <c r="FD68" s="184"/>
      <c r="FE68" s="184"/>
      <c r="FF68" s="184"/>
      <c r="FG68" s="184"/>
      <c r="FH68" s="184"/>
      <c r="FI68" s="184"/>
      <c r="FJ68" s="184"/>
      <c r="FK68" s="184"/>
      <c r="FL68" s="184"/>
      <c r="FM68" s="184"/>
      <c r="FN68" s="184"/>
      <c r="FO68" s="184"/>
      <c r="FP68" s="184"/>
      <c r="FQ68" s="184"/>
      <c r="FR68" s="184"/>
      <c r="FS68" s="184"/>
      <c r="FT68" s="184"/>
      <c r="FU68" s="184"/>
      <c r="FV68" s="184"/>
      <c r="FW68" s="184"/>
      <c r="FX68" s="184"/>
      <c r="FY68" s="184"/>
      <c r="FZ68" s="184"/>
      <c r="GA68" s="184"/>
      <c r="GB68" s="184"/>
      <c r="GC68" s="184"/>
      <c r="GD68" s="184"/>
      <c r="GE68" s="184"/>
      <c r="GF68" s="184"/>
      <c r="GG68" s="184"/>
      <c r="GH68" s="184"/>
      <c r="GI68" s="184"/>
      <c r="GJ68" s="184"/>
      <c r="GK68" s="184"/>
      <c r="GL68" s="184"/>
      <c r="GM68" s="184"/>
      <c r="GN68" s="184"/>
      <c r="GO68" s="184"/>
      <c r="GP68" s="184"/>
      <c r="GQ68" s="184"/>
      <c r="GR68" s="184"/>
      <c r="GS68" s="184"/>
      <c r="GT68" s="184"/>
      <c r="GU68" s="184"/>
      <c r="GV68" s="184"/>
      <c r="GW68" s="184"/>
      <c r="GX68" s="184"/>
      <c r="GY68" s="184"/>
      <c r="GZ68" s="184"/>
      <c r="HA68" s="184"/>
      <c r="HB68" s="184"/>
      <c r="HC68" s="184"/>
      <c r="HD68" s="184"/>
      <c r="HE68" s="184"/>
      <c r="HF68" s="184"/>
      <c r="HG68" s="184"/>
      <c r="HH68" s="184"/>
      <c r="HI68" s="184"/>
      <c r="HJ68" s="184"/>
      <c r="HK68" s="184"/>
      <c r="HL68" s="184"/>
      <c r="HM68" s="184"/>
    </row>
    <row r="69" spans="1:221" s="183" customFormat="1" ht="25.5" x14ac:dyDescent="0.25">
      <c r="A69" s="490"/>
      <c r="B69" s="418"/>
      <c r="C69" s="418"/>
      <c r="D69" s="418"/>
      <c r="E69" s="418"/>
      <c r="F69" s="418"/>
      <c r="G69" s="418"/>
      <c r="H69" s="420"/>
      <c r="I69" s="532"/>
      <c r="J69" s="498">
        <v>20</v>
      </c>
      <c r="K69" s="395" t="s">
        <v>268</v>
      </c>
      <c r="L69" s="395" t="s">
        <v>335</v>
      </c>
      <c r="M69" s="393" t="s">
        <v>231</v>
      </c>
      <c r="N69" s="424">
        <v>1</v>
      </c>
      <c r="O69" s="410" t="s">
        <v>278</v>
      </c>
      <c r="P69" s="411">
        <v>0.2</v>
      </c>
      <c r="Q69" s="412">
        <f>+P69/$P$86</f>
        <v>1.9999999999999997E-2</v>
      </c>
      <c r="R69" s="580" t="s">
        <v>198</v>
      </c>
      <c r="S69" s="502" t="s">
        <v>286</v>
      </c>
      <c r="T69" s="503">
        <v>0.5</v>
      </c>
      <c r="U69" s="191">
        <v>0</v>
      </c>
      <c r="V69" s="192">
        <v>0</v>
      </c>
      <c r="W69" s="479">
        <f>+U69+U70</f>
        <v>0</v>
      </c>
      <c r="X69" s="479">
        <f>+V69+V70</f>
        <v>0</v>
      </c>
      <c r="Y69" s="409"/>
      <c r="Z69" s="409"/>
      <c r="AA69" s="193"/>
      <c r="AB69" s="194"/>
      <c r="AC69" s="191">
        <v>0</v>
      </c>
      <c r="AD69" s="192">
        <v>0</v>
      </c>
      <c r="AE69" s="479">
        <f>+AC69+AC70</f>
        <v>0</v>
      </c>
      <c r="AF69" s="479">
        <f>+AD69+AD70</f>
        <v>0</v>
      </c>
      <c r="AG69" s="409"/>
      <c r="AH69" s="409"/>
      <c r="AI69" s="193"/>
      <c r="AJ69" s="194"/>
      <c r="AK69" s="191">
        <v>0</v>
      </c>
      <c r="AL69" s="192">
        <v>0</v>
      </c>
      <c r="AM69" s="479">
        <f>+AK69+AK70</f>
        <v>0</v>
      </c>
      <c r="AN69" s="479">
        <f>+AL69+AL70</f>
        <v>0</v>
      </c>
      <c r="AO69" s="409"/>
      <c r="AP69" s="409"/>
      <c r="AQ69" s="193"/>
      <c r="AR69" s="194"/>
      <c r="AS69" s="191">
        <v>0</v>
      </c>
      <c r="AT69" s="192">
        <v>0</v>
      </c>
      <c r="AU69" s="479">
        <f>+AS69+AS70</f>
        <v>0</v>
      </c>
      <c r="AV69" s="479">
        <f>+AT69+AT70</f>
        <v>0</v>
      </c>
      <c r="AW69" s="409"/>
      <c r="AX69" s="409"/>
      <c r="AY69" s="193"/>
      <c r="AZ69" s="194"/>
      <c r="BA69" s="191">
        <v>0</v>
      </c>
      <c r="BB69" s="192">
        <v>0</v>
      </c>
      <c r="BC69" s="479">
        <f>+BA69+BA70</f>
        <v>0</v>
      </c>
      <c r="BD69" s="479">
        <f>+BB69+BB70</f>
        <v>0</v>
      </c>
      <c r="BE69" s="409"/>
      <c r="BF69" s="409"/>
      <c r="BG69" s="193"/>
      <c r="BH69" s="194"/>
      <c r="BI69" s="191">
        <v>0</v>
      </c>
      <c r="BJ69" s="192">
        <v>0</v>
      </c>
      <c r="BK69" s="479">
        <f>+BI69+BI70</f>
        <v>0</v>
      </c>
      <c r="BL69" s="479">
        <f>+BJ69+BJ70</f>
        <v>0</v>
      </c>
      <c r="BM69" s="409"/>
      <c r="BN69" s="409"/>
      <c r="BO69" s="480"/>
      <c r="BP69" s="194"/>
      <c r="BQ69" s="616">
        <v>8.3299999999999999E-2</v>
      </c>
      <c r="BR69" s="617">
        <v>0</v>
      </c>
      <c r="BS69" s="618">
        <f>+BQ69+BQ70</f>
        <v>0.1666</v>
      </c>
      <c r="BT69" s="618">
        <f>+BR69+BR70</f>
        <v>0</v>
      </c>
      <c r="BU69" s="409"/>
      <c r="BV69" s="409"/>
      <c r="BW69" s="195"/>
      <c r="BX69" s="619"/>
      <c r="BY69" s="616">
        <v>8.3299999999999999E-2</v>
      </c>
      <c r="BZ69" s="617">
        <v>0</v>
      </c>
      <c r="CA69" s="618">
        <f>+BY69+BY70</f>
        <v>0.1666</v>
      </c>
      <c r="CB69" s="618">
        <f>+BZ69+BZ70</f>
        <v>0</v>
      </c>
      <c r="CC69" s="409"/>
      <c r="CD69" s="409"/>
      <c r="CE69" s="195"/>
      <c r="CF69" s="619"/>
      <c r="CG69" s="616">
        <v>8.3299999999999999E-2</v>
      </c>
      <c r="CH69" s="617">
        <v>0</v>
      </c>
      <c r="CI69" s="618">
        <f>+CG69+CG70</f>
        <v>0.1666</v>
      </c>
      <c r="CJ69" s="618">
        <f>+CH69+CH70</f>
        <v>0</v>
      </c>
      <c r="CK69" s="409"/>
      <c r="CL69" s="409"/>
      <c r="CM69" s="195"/>
      <c r="CN69" s="619"/>
      <c r="CO69" s="616">
        <v>8.3299999999999999E-2</v>
      </c>
      <c r="CP69" s="617">
        <v>0</v>
      </c>
      <c r="CQ69" s="618">
        <f>+CO69+CO70</f>
        <v>0.1666</v>
      </c>
      <c r="CR69" s="618">
        <f>+CP69+CP70</f>
        <v>0</v>
      </c>
      <c r="CS69" s="409"/>
      <c r="CT69" s="409"/>
      <c r="CU69" s="195"/>
      <c r="CV69" s="619"/>
      <c r="CW69" s="616">
        <v>8.3299999999999999E-2</v>
      </c>
      <c r="CX69" s="617">
        <v>0</v>
      </c>
      <c r="CY69" s="618">
        <f>+CW69+CW70</f>
        <v>0.1666</v>
      </c>
      <c r="CZ69" s="618">
        <f>+CX69+CX70</f>
        <v>0</v>
      </c>
      <c r="DA69" s="409"/>
      <c r="DB69" s="409"/>
      <c r="DC69" s="195"/>
      <c r="DD69" s="619"/>
      <c r="DE69" s="616">
        <v>8.3500000000000005E-2</v>
      </c>
      <c r="DF69" s="192">
        <v>0</v>
      </c>
      <c r="DG69" s="479">
        <f>+DE69+DE70</f>
        <v>0.16700000000000001</v>
      </c>
      <c r="DH69" s="479">
        <f>+DF69+DF70</f>
        <v>0</v>
      </c>
      <c r="DI69" s="409"/>
      <c r="DJ69" s="409"/>
      <c r="DK69" s="195"/>
      <c r="DL69" s="516"/>
      <c r="DM69" s="630"/>
      <c r="DN69" s="188">
        <f t="shared" si="1"/>
        <v>0</v>
      </c>
      <c r="DO69" s="187">
        <f t="shared" si="2"/>
        <v>0</v>
      </c>
      <c r="DP69" s="185" t="e">
        <f t="shared" si="3"/>
        <v>#DIV/0!</v>
      </c>
      <c r="DQ69" s="481">
        <f>+W69+AE69+AM69</f>
        <v>0</v>
      </c>
      <c r="DR69" s="481">
        <f>+X69+AF69+AN69</f>
        <v>0</v>
      </c>
      <c r="DS69" s="637" t="e">
        <f t="shared" si="4"/>
        <v>#DIV/0!</v>
      </c>
      <c r="DT69" s="482"/>
      <c r="DU69" s="482"/>
      <c r="DV69" s="646"/>
      <c r="DW69" s="188">
        <f t="shared" si="5"/>
        <v>0</v>
      </c>
      <c r="DX69" s="187">
        <f t="shared" si="6"/>
        <v>0</v>
      </c>
      <c r="DY69" s="185" t="e">
        <f t="shared" si="7"/>
        <v>#DIV/0!</v>
      </c>
      <c r="DZ69" s="481">
        <f t="shared" si="8"/>
        <v>0</v>
      </c>
      <c r="EA69" s="481">
        <f t="shared" si="8"/>
        <v>0</v>
      </c>
      <c r="EB69" s="637" t="e">
        <f t="shared" si="9"/>
        <v>#DIV/0!</v>
      </c>
      <c r="EC69" s="482"/>
      <c r="ED69" s="482"/>
      <c r="EE69" s="646"/>
      <c r="EF69" s="188">
        <f t="shared" si="10"/>
        <v>0.24990000000000001</v>
      </c>
      <c r="EG69" s="187">
        <f t="shared" si="11"/>
        <v>0</v>
      </c>
      <c r="EH69" s="652">
        <f t="shared" si="12"/>
        <v>0</v>
      </c>
      <c r="EI69" s="481">
        <f t="shared" si="13"/>
        <v>0.49980000000000002</v>
      </c>
      <c r="EJ69" s="632">
        <f t="shared" si="14"/>
        <v>0</v>
      </c>
      <c r="EK69" s="654">
        <f t="shared" si="15"/>
        <v>0</v>
      </c>
      <c r="EL69" s="482"/>
      <c r="EM69" s="482"/>
      <c r="EN69" s="646"/>
      <c r="EO69" s="188">
        <f t="shared" si="16"/>
        <v>0.5</v>
      </c>
      <c r="EP69" s="187">
        <f t="shared" si="17"/>
        <v>0</v>
      </c>
      <c r="EQ69" s="656">
        <f t="shared" si="18"/>
        <v>0</v>
      </c>
      <c r="ER69" s="632">
        <f t="shared" si="19"/>
        <v>1</v>
      </c>
      <c r="ES69" s="481">
        <f t="shared" si="20"/>
        <v>0</v>
      </c>
      <c r="ET69" s="659">
        <f t="shared" si="21"/>
        <v>0</v>
      </c>
      <c r="EU69" s="482"/>
      <c r="EV69" s="482"/>
      <c r="EW69" s="646"/>
      <c r="EX69" s="186">
        <f t="shared" si="0"/>
        <v>0</v>
      </c>
      <c r="EY69" s="184"/>
      <c r="EZ69" s="184"/>
      <c r="FA69" s="184"/>
      <c r="FB69" s="184"/>
      <c r="FC69" s="184"/>
      <c r="FD69" s="184"/>
      <c r="FE69" s="184"/>
      <c r="FF69" s="184"/>
      <c r="FG69" s="184"/>
      <c r="FH69" s="184"/>
      <c r="FI69" s="184"/>
      <c r="FJ69" s="184"/>
      <c r="FK69" s="184"/>
      <c r="FL69" s="184"/>
      <c r="FM69" s="184"/>
      <c r="FN69" s="184"/>
      <c r="FO69" s="184"/>
      <c r="FP69" s="184"/>
      <c r="FQ69" s="184"/>
      <c r="FR69" s="184"/>
      <c r="FS69" s="184"/>
      <c r="FT69" s="184"/>
      <c r="FU69" s="184"/>
      <c r="FV69" s="184"/>
      <c r="FW69" s="184"/>
      <c r="FX69" s="184"/>
      <c r="FY69" s="184"/>
      <c r="FZ69" s="184"/>
      <c r="GA69" s="184"/>
      <c r="GB69" s="184"/>
      <c r="GC69" s="184"/>
      <c r="GD69" s="184"/>
      <c r="GE69" s="184"/>
      <c r="GF69" s="184"/>
      <c r="GG69" s="184"/>
      <c r="GH69" s="184"/>
      <c r="GI69" s="184"/>
      <c r="GJ69" s="184"/>
      <c r="GK69" s="184"/>
      <c r="GL69" s="184"/>
      <c r="GM69" s="184"/>
      <c r="GN69" s="184"/>
      <c r="GO69" s="184"/>
      <c r="GP69" s="184"/>
      <c r="GQ69" s="184"/>
      <c r="GR69" s="184"/>
      <c r="GS69" s="184"/>
      <c r="GT69" s="184"/>
      <c r="GU69" s="184"/>
      <c r="GV69" s="184"/>
      <c r="GW69" s="184"/>
      <c r="GX69" s="184"/>
      <c r="GY69" s="184"/>
      <c r="GZ69" s="184"/>
      <c r="HA69" s="184"/>
      <c r="HB69" s="184"/>
      <c r="HC69" s="184"/>
      <c r="HD69" s="184"/>
      <c r="HE69" s="184"/>
      <c r="HF69" s="184"/>
      <c r="HG69" s="184"/>
      <c r="HH69" s="184"/>
      <c r="HI69" s="184"/>
      <c r="HJ69" s="184"/>
      <c r="HK69" s="184"/>
      <c r="HL69" s="184"/>
      <c r="HM69" s="184"/>
    </row>
    <row r="70" spans="1:221" s="183" customFormat="1" ht="25.5" x14ac:dyDescent="0.25">
      <c r="A70" s="490"/>
      <c r="B70" s="418"/>
      <c r="C70" s="418"/>
      <c r="D70" s="418"/>
      <c r="E70" s="418"/>
      <c r="F70" s="418"/>
      <c r="G70" s="418"/>
      <c r="H70" s="420"/>
      <c r="I70" s="532"/>
      <c r="J70" s="498"/>
      <c r="K70" s="395"/>
      <c r="L70" s="395"/>
      <c r="M70" s="396"/>
      <c r="N70" s="422"/>
      <c r="O70" s="410"/>
      <c r="P70" s="411"/>
      <c r="Q70" s="412"/>
      <c r="R70" s="581"/>
      <c r="S70" s="502" t="s">
        <v>336</v>
      </c>
      <c r="T70" s="503">
        <v>0.5</v>
      </c>
      <c r="U70" s="191">
        <v>0</v>
      </c>
      <c r="V70" s="192">
        <v>0</v>
      </c>
      <c r="W70" s="396"/>
      <c r="X70" s="396"/>
      <c r="Y70" s="409"/>
      <c r="Z70" s="409"/>
      <c r="AA70" s="193"/>
      <c r="AB70" s="194"/>
      <c r="AC70" s="191">
        <v>0</v>
      </c>
      <c r="AD70" s="192">
        <v>0</v>
      </c>
      <c r="AE70" s="396"/>
      <c r="AF70" s="396"/>
      <c r="AG70" s="409"/>
      <c r="AH70" s="409"/>
      <c r="AI70" s="193"/>
      <c r="AJ70" s="194"/>
      <c r="AK70" s="191">
        <v>0</v>
      </c>
      <c r="AL70" s="192">
        <v>0</v>
      </c>
      <c r="AM70" s="396"/>
      <c r="AN70" s="396"/>
      <c r="AO70" s="409"/>
      <c r="AP70" s="409"/>
      <c r="AQ70" s="193"/>
      <c r="AR70" s="194"/>
      <c r="AS70" s="191">
        <v>0</v>
      </c>
      <c r="AT70" s="192">
        <v>0</v>
      </c>
      <c r="AU70" s="396"/>
      <c r="AV70" s="396"/>
      <c r="AW70" s="409"/>
      <c r="AX70" s="409"/>
      <c r="AY70" s="193"/>
      <c r="AZ70" s="194"/>
      <c r="BA70" s="191">
        <v>0</v>
      </c>
      <c r="BB70" s="192">
        <v>0</v>
      </c>
      <c r="BC70" s="396"/>
      <c r="BD70" s="396"/>
      <c r="BE70" s="409"/>
      <c r="BF70" s="409"/>
      <c r="BG70" s="193"/>
      <c r="BH70" s="194"/>
      <c r="BI70" s="191">
        <v>0</v>
      </c>
      <c r="BJ70" s="192">
        <v>0</v>
      </c>
      <c r="BK70" s="396"/>
      <c r="BL70" s="396"/>
      <c r="BM70" s="409"/>
      <c r="BN70" s="409"/>
      <c r="BO70" s="480"/>
      <c r="BP70" s="194"/>
      <c r="BQ70" s="616">
        <v>8.3299999999999999E-2</v>
      </c>
      <c r="BR70" s="617">
        <v>0</v>
      </c>
      <c r="BS70" s="620"/>
      <c r="BT70" s="620"/>
      <c r="BU70" s="409"/>
      <c r="BV70" s="409"/>
      <c r="BW70" s="195"/>
      <c r="BX70" s="619"/>
      <c r="BY70" s="616">
        <v>8.3299999999999999E-2</v>
      </c>
      <c r="BZ70" s="617">
        <v>0</v>
      </c>
      <c r="CA70" s="620"/>
      <c r="CB70" s="620"/>
      <c r="CC70" s="409"/>
      <c r="CD70" s="409"/>
      <c r="CE70" s="195"/>
      <c r="CF70" s="619"/>
      <c r="CG70" s="616">
        <v>8.3299999999999999E-2</v>
      </c>
      <c r="CH70" s="617">
        <v>0</v>
      </c>
      <c r="CI70" s="620"/>
      <c r="CJ70" s="620"/>
      <c r="CK70" s="409"/>
      <c r="CL70" s="409"/>
      <c r="CM70" s="195"/>
      <c r="CN70" s="619"/>
      <c r="CO70" s="616">
        <v>8.3299999999999999E-2</v>
      </c>
      <c r="CP70" s="617">
        <v>0</v>
      </c>
      <c r="CQ70" s="620"/>
      <c r="CR70" s="620"/>
      <c r="CS70" s="409"/>
      <c r="CT70" s="409"/>
      <c r="CU70" s="195"/>
      <c r="CV70" s="619"/>
      <c r="CW70" s="616">
        <v>8.3299999999999999E-2</v>
      </c>
      <c r="CX70" s="617">
        <v>0</v>
      </c>
      <c r="CY70" s="620"/>
      <c r="CZ70" s="620"/>
      <c r="DA70" s="409"/>
      <c r="DB70" s="409"/>
      <c r="DC70" s="195"/>
      <c r="DD70" s="619"/>
      <c r="DE70" s="616">
        <v>8.3500000000000005E-2</v>
      </c>
      <c r="DF70" s="192">
        <v>0</v>
      </c>
      <c r="DG70" s="396"/>
      <c r="DH70" s="396"/>
      <c r="DI70" s="409"/>
      <c r="DJ70" s="409"/>
      <c r="DK70" s="195"/>
      <c r="DL70" s="516"/>
      <c r="DM70" s="630"/>
      <c r="DN70" s="188">
        <f t="shared" si="1"/>
        <v>0</v>
      </c>
      <c r="DO70" s="187">
        <f t="shared" si="2"/>
        <v>0</v>
      </c>
      <c r="DP70" s="185" t="e">
        <f t="shared" si="3"/>
        <v>#DIV/0!</v>
      </c>
      <c r="DQ70" s="631"/>
      <c r="DR70" s="631"/>
      <c r="DS70" s="639" t="e">
        <f t="shared" si="4"/>
        <v>#DIV/0!</v>
      </c>
      <c r="DT70" s="482"/>
      <c r="DU70" s="482"/>
      <c r="DV70" s="646"/>
      <c r="DW70" s="188">
        <f t="shared" si="5"/>
        <v>0</v>
      </c>
      <c r="DX70" s="187">
        <f t="shared" si="6"/>
        <v>0</v>
      </c>
      <c r="DY70" s="185" t="e">
        <f t="shared" si="7"/>
        <v>#DIV/0!</v>
      </c>
      <c r="DZ70" s="631">
        <f t="shared" si="8"/>
        <v>0</v>
      </c>
      <c r="EA70" s="631">
        <f t="shared" si="8"/>
        <v>0</v>
      </c>
      <c r="EB70" s="639" t="e">
        <f t="shared" si="9"/>
        <v>#DIV/0!</v>
      </c>
      <c r="EC70" s="482"/>
      <c r="ED70" s="482"/>
      <c r="EE70" s="646"/>
      <c r="EF70" s="188">
        <f t="shared" si="10"/>
        <v>0.24990000000000001</v>
      </c>
      <c r="EG70" s="187">
        <f t="shared" si="11"/>
        <v>0</v>
      </c>
      <c r="EH70" s="652">
        <f t="shared" si="12"/>
        <v>0</v>
      </c>
      <c r="EI70" s="631">
        <f t="shared" si="13"/>
        <v>0</v>
      </c>
      <c r="EJ70" s="633">
        <f t="shared" si="14"/>
        <v>0</v>
      </c>
      <c r="EK70" s="654" t="e">
        <f t="shared" si="15"/>
        <v>#DIV/0!</v>
      </c>
      <c r="EL70" s="482"/>
      <c r="EM70" s="482"/>
      <c r="EN70" s="646"/>
      <c r="EO70" s="188">
        <f t="shared" si="16"/>
        <v>0.5</v>
      </c>
      <c r="EP70" s="187">
        <f t="shared" si="17"/>
        <v>0</v>
      </c>
      <c r="EQ70" s="656">
        <f t="shared" si="18"/>
        <v>0</v>
      </c>
      <c r="ER70" s="633">
        <f t="shared" si="19"/>
        <v>0</v>
      </c>
      <c r="ES70" s="631">
        <f t="shared" si="20"/>
        <v>0</v>
      </c>
      <c r="ET70" s="659" t="e">
        <f t="shared" si="21"/>
        <v>#DIV/0!</v>
      </c>
      <c r="EU70" s="482"/>
      <c r="EV70" s="482"/>
      <c r="EW70" s="646"/>
      <c r="EX70" s="186">
        <f t="shared" si="0"/>
        <v>0</v>
      </c>
      <c r="EY70" s="184"/>
      <c r="EZ70" s="184"/>
      <c r="FA70" s="184"/>
      <c r="FB70" s="184"/>
      <c r="FC70" s="184"/>
      <c r="FD70" s="184"/>
      <c r="FE70" s="184"/>
      <c r="FF70" s="184"/>
      <c r="FG70" s="184"/>
      <c r="FH70" s="184"/>
      <c r="FI70" s="184"/>
      <c r="FJ70" s="184"/>
      <c r="FK70" s="184"/>
      <c r="FL70" s="184"/>
      <c r="FM70" s="184"/>
      <c r="FN70" s="184"/>
      <c r="FO70" s="184"/>
      <c r="FP70" s="184"/>
      <c r="FQ70" s="184"/>
      <c r="FR70" s="184"/>
      <c r="FS70" s="184"/>
      <c r="FT70" s="184"/>
      <c r="FU70" s="184"/>
      <c r="FV70" s="184"/>
      <c r="FW70" s="184"/>
      <c r="FX70" s="184"/>
      <c r="FY70" s="184"/>
      <c r="FZ70" s="184"/>
      <c r="GA70" s="184"/>
      <c r="GB70" s="184"/>
      <c r="GC70" s="184"/>
      <c r="GD70" s="184"/>
      <c r="GE70" s="184"/>
      <c r="GF70" s="184"/>
      <c r="GG70" s="184"/>
      <c r="GH70" s="184"/>
      <c r="GI70" s="184"/>
      <c r="GJ70" s="184"/>
      <c r="GK70" s="184"/>
      <c r="GL70" s="184"/>
      <c r="GM70" s="184"/>
      <c r="GN70" s="184"/>
      <c r="GO70" s="184"/>
      <c r="GP70" s="184"/>
      <c r="GQ70" s="184"/>
      <c r="GR70" s="184"/>
      <c r="GS70" s="184"/>
      <c r="GT70" s="184"/>
      <c r="GU70" s="184"/>
      <c r="GV70" s="184"/>
      <c r="GW70" s="184"/>
      <c r="GX70" s="184"/>
      <c r="GY70" s="184"/>
      <c r="GZ70" s="184"/>
      <c r="HA70" s="184"/>
      <c r="HB70" s="184"/>
      <c r="HC70" s="184"/>
      <c r="HD70" s="184"/>
      <c r="HE70" s="184"/>
      <c r="HF70" s="184"/>
      <c r="HG70" s="184"/>
      <c r="HH70" s="184"/>
      <c r="HI70" s="184"/>
      <c r="HJ70" s="184"/>
      <c r="HK70" s="184"/>
      <c r="HL70" s="184"/>
      <c r="HM70" s="184"/>
    </row>
    <row r="71" spans="1:221" s="183" customFormat="1" ht="42.75" x14ac:dyDescent="0.25">
      <c r="A71" s="490"/>
      <c r="B71" s="418"/>
      <c r="C71" s="418"/>
      <c r="D71" s="418"/>
      <c r="E71" s="418"/>
      <c r="F71" s="418"/>
      <c r="G71" s="418"/>
      <c r="H71" s="420"/>
      <c r="I71" s="532"/>
      <c r="J71" s="518">
        <v>21</v>
      </c>
      <c r="K71" s="226" t="s">
        <v>269</v>
      </c>
      <c r="L71" s="226" t="s">
        <v>274</v>
      </c>
      <c r="M71" s="224" t="s">
        <v>231</v>
      </c>
      <c r="N71" s="236">
        <v>10</v>
      </c>
      <c r="O71" s="227" t="s">
        <v>277</v>
      </c>
      <c r="P71" s="238">
        <v>0.2</v>
      </c>
      <c r="Q71" s="223">
        <f>+P71/$P$86</f>
        <v>1.9999999999999997E-2</v>
      </c>
      <c r="R71" s="227" t="s">
        <v>198</v>
      </c>
      <c r="S71" s="502" t="s">
        <v>337</v>
      </c>
      <c r="T71" s="503">
        <v>1</v>
      </c>
      <c r="U71" s="191">
        <v>0</v>
      </c>
      <c r="V71" s="192">
        <v>0</v>
      </c>
      <c r="W71" s="192">
        <f>+U71</f>
        <v>0</v>
      </c>
      <c r="X71" s="192">
        <f>+V71</f>
        <v>0</v>
      </c>
      <c r="Y71" s="587"/>
      <c r="Z71" s="587"/>
      <c r="AA71" s="193"/>
      <c r="AB71" s="194"/>
      <c r="AC71" s="191">
        <v>0</v>
      </c>
      <c r="AD71" s="192">
        <v>0</v>
      </c>
      <c r="AE71" s="192">
        <f>+AC71</f>
        <v>0</v>
      </c>
      <c r="AF71" s="192">
        <f>+AD71</f>
        <v>0</v>
      </c>
      <c r="AG71" s="587"/>
      <c r="AH71" s="587"/>
      <c r="AI71" s="193"/>
      <c r="AJ71" s="194"/>
      <c r="AK71" s="191">
        <v>0</v>
      </c>
      <c r="AL71" s="192">
        <v>0</v>
      </c>
      <c r="AM71" s="192">
        <f>+AK71</f>
        <v>0</v>
      </c>
      <c r="AN71" s="192">
        <f>+AL71</f>
        <v>0</v>
      </c>
      <c r="AO71" s="587"/>
      <c r="AP71" s="587"/>
      <c r="AQ71" s="193"/>
      <c r="AR71" s="194"/>
      <c r="AS71" s="191">
        <v>0</v>
      </c>
      <c r="AT71" s="192">
        <v>0</v>
      </c>
      <c r="AU71" s="192">
        <f>+AS71</f>
        <v>0</v>
      </c>
      <c r="AV71" s="192">
        <f>+AT71</f>
        <v>0</v>
      </c>
      <c r="AW71" s="587"/>
      <c r="AX71" s="587"/>
      <c r="AY71" s="193"/>
      <c r="AZ71" s="194"/>
      <c r="BA71" s="191">
        <v>0</v>
      </c>
      <c r="BB71" s="192">
        <v>0</v>
      </c>
      <c r="BC71" s="192">
        <f>+BA71</f>
        <v>0</v>
      </c>
      <c r="BD71" s="192">
        <f>+BB71</f>
        <v>0</v>
      </c>
      <c r="BE71" s="587"/>
      <c r="BF71" s="587"/>
      <c r="BG71" s="193"/>
      <c r="BH71" s="194"/>
      <c r="BI71" s="191">
        <v>0</v>
      </c>
      <c r="BJ71" s="192">
        <v>0</v>
      </c>
      <c r="BK71" s="192">
        <f>+BI71</f>
        <v>0</v>
      </c>
      <c r="BL71" s="192">
        <f>+BJ71</f>
        <v>0</v>
      </c>
      <c r="BM71" s="587"/>
      <c r="BN71" s="587"/>
      <c r="BO71" s="480"/>
      <c r="BP71" s="194"/>
      <c r="BQ71" s="616">
        <v>0.1666</v>
      </c>
      <c r="BR71" s="617">
        <v>0</v>
      </c>
      <c r="BS71" s="617">
        <f>+BQ71</f>
        <v>0.1666</v>
      </c>
      <c r="BT71" s="617">
        <f>+BR71</f>
        <v>0</v>
      </c>
      <c r="BU71" s="587"/>
      <c r="BV71" s="587"/>
      <c r="BW71" s="195"/>
      <c r="BX71" s="619"/>
      <c r="BY71" s="616">
        <v>0.1666</v>
      </c>
      <c r="BZ71" s="617">
        <v>0</v>
      </c>
      <c r="CA71" s="617">
        <f>+BY71</f>
        <v>0.1666</v>
      </c>
      <c r="CB71" s="617">
        <f>+BZ71</f>
        <v>0</v>
      </c>
      <c r="CC71" s="587"/>
      <c r="CD71" s="587"/>
      <c r="CE71" s="195"/>
      <c r="CF71" s="619"/>
      <c r="CG71" s="616">
        <v>0.16669999999999999</v>
      </c>
      <c r="CH71" s="617">
        <v>0</v>
      </c>
      <c r="CI71" s="617">
        <f>+CG71</f>
        <v>0.16669999999999999</v>
      </c>
      <c r="CJ71" s="617">
        <f>+CH71</f>
        <v>0</v>
      </c>
      <c r="CK71" s="587"/>
      <c r="CL71" s="587"/>
      <c r="CM71" s="195"/>
      <c r="CN71" s="619"/>
      <c r="CO71" s="616">
        <v>0.16669999999999999</v>
      </c>
      <c r="CP71" s="617">
        <v>0</v>
      </c>
      <c r="CQ71" s="617">
        <f>+CO71</f>
        <v>0.16669999999999999</v>
      </c>
      <c r="CR71" s="617">
        <f>+CP71</f>
        <v>0</v>
      </c>
      <c r="CS71" s="587"/>
      <c r="CT71" s="587"/>
      <c r="CU71" s="195"/>
      <c r="CV71" s="619"/>
      <c r="CW71" s="616">
        <v>0.16669999999999999</v>
      </c>
      <c r="CX71" s="617">
        <v>0</v>
      </c>
      <c r="CY71" s="617">
        <f>+CW71</f>
        <v>0.16669999999999999</v>
      </c>
      <c r="CZ71" s="617">
        <f>+CX71</f>
        <v>0</v>
      </c>
      <c r="DA71" s="587"/>
      <c r="DB71" s="587"/>
      <c r="DC71" s="195"/>
      <c r="DD71" s="619"/>
      <c r="DE71" s="616">
        <v>0.16669999999999999</v>
      </c>
      <c r="DF71" s="192">
        <v>0</v>
      </c>
      <c r="DG71" s="192">
        <f>+DE71</f>
        <v>0.16669999999999999</v>
      </c>
      <c r="DH71" s="192">
        <f>+DF71</f>
        <v>0</v>
      </c>
      <c r="DI71" s="587"/>
      <c r="DJ71" s="587"/>
      <c r="DK71" s="195"/>
      <c r="DL71" s="516"/>
      <c r="DM71" s="630"/>
      <c r="DN71" s="188">
        <f t="shared" si="1"/>
        <v>0</v>
      </c>
      <c r="DO71" s="187">
        <f t="shared" si="2"/>
        <v>0</v>
      </c>
      <c r="DP71" s="185" t="e">
        <f t="shared" si="3"/>
        <v>#DIV/0!</v>
      </c>
      <c r="DQ71" s="187">
        <f>+W71+AE71+AM71</f>
        <v>0</v>
      </c>
      <c r="DR71" s="187">
        <f>+X71+AF71+AN71</f>
        <v>0</v>
      </c>
      <c r="DS71" s="185" t="e">
        <f t="shared" si="4"/>
        <v>#DIV/0!</v>
      </c>
      <c r="DT71" s="482"/>
      <c r="DU71" s="482"/>
      <c r="DV71" s="646"/>
      <c r="DW71" s="188">
        <f t="shared" si="5"/>
        <v>0</v>
      </c>
      <c r="DX71" s="187">
        <f t="shared" si="6"/>
        <v>0</v>
      </c>
      <c r="DY71" s="185" t="e">
        <f t="shared" si="7"/>
        <v>#DIV/0!</v>
      </c>
      <c r="DZ71" s="187">
        <f t="shared" si="8"/>
        <v>0</v>
      </c>
      <c r="EA71" s="187">
        <f t="shared" si="8"/>
        <v>0</v>
      </c>
      <c r="EB71" s="185" t="e">
        <f t="shared" si="9"/>
        <v>#DIV/0!</v>
      </c>
      <c r="EC71" s="482"/>
      <c r="ED71" s="482"/>
      <c r="EE71" s="646"/>
      <c r="EF71" s="188">
        <f t="shared" si="10"/>
        <v>0.49990000000000001</v>
      </c>
      <c r="EG71" s="187">
        <f t="shared" si="11"/>
        <v>0</v>
      </c>
      <c r="EH71" s="652">
        <f t="shared" si="12"/>
        <v>0</v>
      </c>
      <c r="EI71" s="187">
        <f t="shared" si="13"/>
        <v>0.49990000000000001</v>
      </c>
      <c r="EJ71" s="187">
        <f t="shared" si="14"/>
        <v>0</v>
      </c>
      <c r="EK71" s="652">
        <f t="shared" si="15"/>
        <v>0</v>
      </c>
      <c r="EL71" s="482"/>
      <c r="EM71" s="482"/>
      <c r="EN71" s="646"/>
      <c r="EO71" s="188">
        <f t="shared" si="16"/>
        <v>0.99999999999999989</v>
      </c>
      <c r="EP71" s="187">
        <f t="shared" si="17"/>
        <v>0</v>
      </c>
      <c r="EQ71" s="656">
        <f t="shared" si="18"/>
        <v>0</v>
      </c>
      <c r="ER71" s="187">
        <f t="shared" si="19"/>
        <v>0.99999999999999989</v>
      </c>
      <c r="ES71" s="187">
        <f t="shared" si="20"/>
        <v>0</v>
      </c>
      <c r="ET71" s="658">
        <f t="shared" si="21"/>
        <v>0</v>
      </c>
      <c r="EU71" s="482"/>
      <c r="EV71" s="482"/>
      <c r="EW71" s="646"/>
      <c r="EX71" s="186">
        <f t="shared" si="0"/>
        <v>0</v>
      </c>
      <c r="EY71" s="184"/>
      <c r="EZ71" s="184"/>
      <c r="FA71" s="184"/>
      <c r="FB71" s="184"/>
      <c r="FC71" s="184"/>
      <c r="FD71" s="184"/>
      <c r="FE71" s="184"/>
      <c r="FF71" s="184"/>
      <c r="FG71" s="184"/>
      <c r="FH71" s="184"/>
      <c r="FI71" s="184"/>
      <c r="FJ71" s="184"/>
      <c r="FK71" s="184"/>
      <c r="FL71" s="184"/>
      <c r="FM71" s="184"/>
      <c r="FN71" s="184"/>
      <c r="FO71" s="184"/>
      <c r="FP71" s="184"/>
      <c r="FQ71" s="184"/>
      <c r="FR71" s="184"/>
      <c r="FS71" s="184"/>
      <c r="FT71" s="184"/>
      <c r="FU71" s="184"/>
      <c r="FV71" s="184"/>
      <c r="FW71" s="184"/>
      <c r="FX71" s="184"/>
      <c r="FY71" s="184"/>
      <c r="FZ71" s="184"/>
      <c r="GA71" s="184"/>
      <c r="GB71" s="184"/>
      <c r="GC71" s="184"/>
      <c r="GD71" s="184"/>
      <c r="GE71" s="184"/>
      <c r="GF71" s="184"/>
      <c r="GG71" s="184"/>
      <c r="GH71" s="184"/>
      <c r="GI71" s="184"/>
      <c r="GJ71" s="184"/>
      <c r="GK71" s="184"/>
      <c r="GL71" s="184"/>
      <c r="GM71" s="184"/>
      <c r="GN71" s="184"/>
      <c r="GO71" s="184"/>
      <c r="GP71" s="184"/>
      <c r="GQ71" s="184"/>
      <c r="GR71" s="184"/>
      <c r="GS71" s="184"/>
      <c r="GT71" s="184"/>
      <c r="GU71" s="184"/>
      <c r="GV71" s="184"/>
      <c r="GW71" s="184"/>
      <c r="GX71" s="184"/>
      <c r="GY71" s="184"/>
      <c r="GZ71" s="184"/>
      <c r="HA71" s="184"/>
      <c r="HB71" s="184"/>
      <c r="HC71" s="184"/>
      <c r="HD71" s="184"/>
      <c r="HE71" s="184"/>
      <c r="HF71" s="184"/>
      <c r="HG71" s="184"/>
      <c r="HH71" s="184"/>
      <c r="HI71" s="184"/>
      <c r="HJ71" s="184"/>
      <c r="HK71" s="184"/>
      <c r="HL71" s="184"/>
      <c r="HM71" s="184"/>
    </row>
    <row r="72" spans="1:221" s="557" customFormat="1" x14ac:dyDescent="0.25">
      <c r="A72" s="535" t="s">
        <v>320</v>
      </c>
      <c r="B72" s="536"/>
      <c r="C72" s="536" t="s">
        <v>179</v>
      </c>
      <c r="D72" s="536">
        <v>7</v>
      </c>
      <c r="E72" s="536" t="s">
        <v>338</v>
      </c>
      <c r="F72" s="536" t="s">
        <v>205</v>
      </c>
      <c r="G72" s="536" t="s">
        <v>185</v>
      </c>
      <c r="H72" s="538">
        <v>0.12</v>
      </c>
      <c r="I72" s="539">
        <v>0.1</v>
      </c>
      <c r="J72" s="559">
        <v>22</v>
      </c>
      <c r="K72" s="561" t="s">
        <v>339</v>
      </c>
      <c r="L72" s="541" t="s">
        <v>340</v>
      </c>
      <c r="M72" s="541" t="s">
        <v>186</v>
      </c>
      <c r="N72" s="573">
        <v>1</v>
      </c>
      <c r="O72" s="564" t="s">
        <v>341</v>
      </c>
      <c r="P72" s="565">
        <v>1</v>
      </c>
      <c r="Q72" s="566">
        <f>+P72/$P$86</f>
        <v>9.9999999999999978E-2</v>
      </c>
      <c r="R72" s="583" t="s">
        <v>198</v>
      </c>
      <c r="S72" s="547" t="s">
        <v>342</v>
      </c>
      <c r="T72" s="548">
        <v>0.34</v>
      </c>
      <c r="U72" s="549">
        <v>0</v>
      </c>
      <c r="V72" s="550">
        <v>0</v>
      </c>
      <c r="W72" s="567">
        <f>+U72+U73+U74</f>
        <v>0</v>
      </c>
      <c r="X72" s="567">
        <f>+V72+V73+V74</f>
        <v>0</v>
      </c>
      <c r="Y72" s="588">
        <f>+(W72*$P$72)</f>
        <v>0</v>
      </c>
      <c r="Z72" s="588">
        <f>+(X72*$P$72)</f>
        <v>0</v>
      </c>
      <c r="AA72" s="551"/>
      <c r="AB72" s="552"/>
      <c r="AC72" s="549">
        <v>0</v>
      </c>
      <c r="AD72" s="550">
        <v>0</v>
      </c>
      <c r="AE72" s="567">
        <f>+AC72+AC73+AC74</f>
        <v>0</v>
      </c>
      <c r="AF72" s="567">
        <f>+AD72+AD73+AD74</f>
        <v>0</v>
      </c>
      <c r="AG72" s="588">
        <f>+(AE72*$P$72)</f>
        <v>0</v>
      </c>
      <c r="AH72" s="588">
        <f>+(AF72*$P$72)</f>
        <v>0</v>
      </c>
      <c r="AI72" s="551"/>
      <c r="AJ72" s="552"/>
      <c r="AK72" s="549">
        <v>0</v>
      </c>
      <c r="AL72" s="550">
        <v>0</v>
      </c>
      <c r="AM72" s="567">
        <f>+AK72+AK73+AK74</f>
        <v>0</v>
      </c>
      <c r="AN72" s="567">
        <f>+AL72+AL73+AL74</f>
        <v>0</v>
      </c>
      <c r="AO72" s="588">
        <f>+(AM72*$P$72)</f>
        <v>0</v>
      </c>
      <c r="AP72" s="588">
        <f>+(AN72*$P$72)</f>
        <v>0</v>
      </c>
      <c r="AQ72" s="551"/>
      <c r="AR72" s="552"/>
      <c r="AS72" s="549">
        <v>0</v>
      </c>
      <c r="AT72" s="550">
        <v>0</v>
      </c>
      <c r="AU72" s="567">
        <f>+AS72+AS73+AS74</f>
        <v>0</v>
      </c>
      <c r="AV72" s="567">
        <f>+AT72+AT73+AT74</f>
        <v>0</v>
      </c>
      <c r="AW72" s="588">
        <f>+(AU72*$P$72)</f>
        <v>0</v>
      </c>
      <c r="AX72" s="588">
        <f>+(AV72*$P$72)</f>
        <v>0</v>
      </c>
      <c r="AY72" s="551"/>
      <c r="AZ72" s="552"/>
      <c r="BA72" s="549">
        <v>0</v>
      </c>
      <c r="BB72" s="550">
        <v>0</v>
      </c>
      <c r="BC72" s="567">
        <f>+BA72+BA73+BA74</f>
        <v>0</v>
      </c>
      <c r="BD72" s="567">
        <f>+BB72+BB73+BB74</f>
        <v>0</v>
      </c>
      <c r="BE72" s="588">
        <f>+(BC72*$P$72)</f>
        <v>0</v>
      </c>
      <c r="BF72" s="588">
        <f>+(BD72*$P$72)</f>
        <v>0</v>
      </c>
      <c r="BG72" s="551"/>
      <c r="BH72" s="552"/>
      <c r="BI72" s="549">
        <v>0</v>
      </c>
      <c r="BJ72" s="550">
        <v>0</v>
      </c>
      <c r="BK72" s="567">
        <f>+BI72+BI73+BI74</f>
        <v>0</v>
      </c>
      <c r="BL72" s="567">
        <f>+BJ72+BJ73+BJ74</f>
        <v>0</v>
      </c>
      <c r="BM72" s="588">
        <f>+(BK72*$P$72)</f>
        <v>0</v>
      </c>
      <c r="BN72" s="588">
        <f>+(BL72*$P$72)</f>
        <v>0</v>
      </c>
      <c r="BO72" s="553"/>
      <c r="BP72" s="552"/>
      <c r="BQ72" s="591">
        <v>5.6599999999999998E-2</v>
      </c>
      <c r="BR72" s="612">
        <v>0</v>
      </c>
      <c r="BS72" s="614">
        <f>+BQ72+BQ73+BQ74</f>
        <v>0.1666</v>
      </c>
      <c r="BT72" s="614">
        <f>+BR72+BR73+BR74</f>
        <v>0</v>
      </c>
      <c r="BU72" s="588">
        <f>+(BS72*$P$72)</f>
        <v>0.1666</v>
      </c>
      <c r="BV72" s="588">
        <f>+(BT72*$P$72)</f>
        <v>0</v>
      </c>
      <c r="BW72" s="554"/>
      <c r="BX72" s="613"/>
      <c r="BY72" s="591">
        <v>5.6599999999999998E-2</v>
      </c>
      <c r="BZ72" s="612">
        <v>0</v>
      </c>
      <c r="CA72" s="614">
        <f>+BY72+BY73+BY74</f>
        <v>0.1666</v>
      </c>
      <c r="CB72" s="614">
        <f>+BZ72+BZ73+BZ74</f>
        <v>0</v>
      </c>
      <c r="CC72" s="588">
        <f>+(CA72*$P$72)</f>
        <v>0.1666</v>
      </c>
      <c r="CD72" s="588">
        <f>+(CB72*$P$72)</f>
        <v>0</v>
      </c>
      <c r="CE72" s="554"/>
      <c r="CF72" s="613"/>
      <c r="CG72" s="591">
        <v>5.67E-2</v>
      </c>
      <c r="CH72" s="612">
        <v>0</v>
      </c>
      <c r="CI72" s="614">
        <f>+CG72+CG73+CG74</f>
        <v>0.16669999999999999</v>
      </c>
      <c r="CJ72" s="614">
        <f>+CH72+CH73+CH74</f>
        <v>0</v>
      </c>
      <c r="CK72" s="588">
        <f>+(CI72*$P$72)</f>
        <v>0.16669999999999999</v>
      </c>
      <c r="CL72" s="588">
        <f>+(CJ72*$P$72)</f>
        <v>0</v>
      </c>
      <c r="CM72" s="554"/>
      <c r="CN72" s="613"/>
      <c r="CO72" s="591">
        <v>5.67E-2</v>
      </c>
      <c r="CP72" s="612">
        <v>0</v>
      </c>
      <c r="CQ72" s="614">
        <f>+CO72+CO73+CO74</f>
        <v>0.16669999999999999</v>
      </c>
      <c r="CR72" s="614">
        <f>+CP72+CP73+CP74</f>
        <v>0</v>
      </c>
      <c r="CS72" s="588">
        <f>+(CQ72*$P$72)</f>
        <v>0.16669999999999999</v>
      </c>
      <c r="CT72" s="588">
        <f>+(CR72*$P$72)</f>
        <v>0</v>
      </c>
      <c r="CU72" s="554"/>
      <c r="CV72" s="613"/>
      <c r="CW72" s="591">
        <v>5.67E-2</v>
      </c>
      <c r="CX72" s="612">
        <v>0</v>
      </c>
      <c r="CY72" s="614">
        <f>+CW72+CW73+CW74</f>
        <v>0.16669999999999999</v>
      </c>
      <c r="CZ72" s="614">
        <f>+CX72+CX73+CX74</f>
        <v>0</v>
      </c>
      <c r="DA72" s="588">
        <f>+(CY72*$P$72)</f>
        <v>0.16669999999999999</v>
      </c>
      <c r="DB72" s="588">
        <f>+(CZ72*$P$72)</f>
        <v>0</v>
      </c>
      <c r="DC72" s="554"/>
      <c r="DD72" s="613"/>
      <c r="DE72" s="591">
        <v>5.67E-2</v>
      </c>
      <c r="DF72" s="550">
        <v>0</v>
      </c>
      <c r="DG72" s="567">
        <f>+DE72+DE73+DE74</f>
        <v>0.16669999999999999</v>
      </c>
      <c r="DH72" s="567">
        <f>+DF72+DF73+DF74</f>
        <v>0</v>
      </c>
      <c r="DI72" s="588">
        <f>+(DG72*$P$72)</f>
        <v>0.16669999999999999</v>
      </c>
      <c r="DJ72" s="588">
        <f>+(DH72*$P$72)</f>
        <v>0</v>
      </c>
      <c r="DK72" s="554"/>
      <c r="DL72" s="555"/>
      <c r="DM72" s="629"/>
      <c r="DN72" s="188">
        <f t="shared" si="1"/>
        <v>0</v>
      </c>
      <c r="DO72" s="187">
        <f t="shared" si="2"/>
        <v>0</v>
      </c>
      <c r="DP72" s="185" t="e">
        <f t="shared" si="3"/>
        <v>#DIV/0!</v>
      </c>
      <c r="DQ72" s="481">
        <f>+W72+AE72+AM72</f>
        <v>0</v>
      </c>
      <c r="DR72" s="481">
        <f>+X72+AF72+AN72</f>
        <v>0</v>
      </c>
      <c r="DS72" s="639" t="e">
        <f t="shared" si="4"/>
        <v>#DIV/0!</v>
      </c>
      <c r="DT72" s="482">
        <f>+(DQ72*$P$72)</f>
        <v>0</v>
      </c>
      <c r="DU72" s="482">
        <f>+(DR72*$P$72)</f>
        <v>0</v>
      </c>
      <c r="DV72" s="646" t="e">
        <f>+DU72/DT72</f>
        <v>#DIV/0!</v>
      </c>
      <c r="DW72" s="188">
        <f t="shared" si="5"/>
        <v>0</v>
      </c>
      <c r="DX72" s="187">
        <f t="shared" si="6"/>
        <v>0</v>
      </c>
      <c r="DY72" s="185" t="e">
        <f t="shared" si="7"/>
        <v>#DIV/0!</v>
      </c>
      <c r="DZ72" s="481">
        <f t="shared" si="8"/>
        <v>0</v>
      </c>
      <c r="EA72" s="481">
        <f t="shared" si="8"/>
        <v>0</v>
      </c>
      <c r="EB72" s="639" t="e">
        <f t="shared" si="9"/>
        <v>#DIV/0!</v>
      </c>
      <c r="EC72" s="482">
        <f>+(DZ72*$P$72)</f>
        <v>0</v>
      </c>
      <c r="ED72" s="482">
        <f>+(EA72*$P$72)</f>
        <v>0</v>
      </c>
      <c r="EE72" s="646" t="e">
        <f>+ED72/EC72</f>
        <v>#DIV/0!</v>
      </c>
      <c r="EF72" s="188">
        <f t="shared" si="10"/>
        <v>0.1699</v>
      </c>
      <c r="EG72" s="187">
        <f t="shared" si="11"/>
        <v>0</v>
      </c>
      <c r="EH72" s="652">
        <f t="shared" si="12"/>
        <v>0</v>
      </c>
      <c r="EI72" s="481">
        <f t="shared" si="13"/>
        <v>0.49990000000000001</v>
      </c>
      <c r="EJ72" s="632">
        <f t="shared" si="14"/>
        <v>0</v>
      </c>
      <c r="EK72" s="654">
        <f t="shared" si="15"/>
        <v>0</v>
      </c>
      <c r="EL72" s="482">
        <f>+(EI72*$P$72)</f>
        <v>0.49990000000000001</v>
      </c>
      <c r="EM72" s="482">
        <f>+(EJ72*$P$72)</f>
        <v>0</v>
      </c>
      <c r="EN72" s="646">
        <f>+EM72/EL72</f>
        <v>0</v>
      </c>
      <c r="EO72" s="188">
        <f t="shared" si="16"/>
        <v>0.33999999999999997</v>
      </c>
      <c r="EP72" s="187">
        <f t="shared" si="17"/>
        <v>0</v>
      </c>
      <c r="EQ72" s="656">
        <f t="shared" si="18"/>
        <v>0</v>
      </c>
      <c r="ER72" s="632">
        <f t="shared" si="19"/>
        <v>0.99999999999999989</v>
      </c>
      <c r="ES72" s="481">
        <f t="shared" si="20"/>
        <v>0</v>
      </c>
      <c r="ET72" s="659">
        <f t="shared" si="21"/>
        <v>0</v>
      </c>
      <c r="EU72" s="482">
        <f>+(ER72*$P$72)</f>
        <v>0.99999999999999989</v>
      </c>
      <c r="EV72" s="482">
        <f>+(ES72*$P$72)</f>
        <v>0</v>
      </c>
      <c r="EW72" s="646">
        <f>+EV72/EU72</f>
        <v>0</v>
      </c>
      <c r="EX72" s="556">
        <f t="shared" si="0"/>
        <v>0</v>
      </c>
    </row>
    <row r="73" spans="1:221" s="557" customFormat="1" ht="42.75" x14ac:dyDescent="0.25">
      <c r="A73" s="535"/>
      <c r="B73" s="536"/>
      <c r="C73" s="536"/>
      <c r="D73" s="536"/>
      <c r="E73" s="536"/>
      <c r="F73" s="536"/>
      <c r="G73" s="536"/>
      <c r="H73" s="538"/>
      <c r="I73" s="539"/>
      <c r="J73" s="559"/>
      <c r="K73" s="561"/>
      <c r="L73" s="541" t="s">
        <v>275</v>
      </c>
      <c r="M73" s="569" t="s">
        <v>186</v>
      </c>
      <c r="N73" s="574">
        <v>1</v>
      </c>
      <c r="O73" s="564"/>
      <c r="P73" s="565"/>
      <c r="Q73" s="566"/>
      <c r="R73" s="584"/>
      <c r="S73" s="547" t="s">
        <v>343</v>
      </c>
      <c r="T73" s="548">
        <v>0.33</v>
      </c>
      <c r="U73" s="549">
        <v>0</v>
      </c>
      <c r="V73" s="550">
        <v>0</v>
      </c>
      <c r="W73" s="568"/>
      <c r="X73" s="568"/>
      <c r="Y73" s="589"/>
      <c r="Z73" s="589"/>
      <c r="AA73" s="551"/>
      <c r="AB73" s="552"/>
      <c r="AC73" s="549">
        <v>0</v>
      </c>
      <c r="AD73" s="550">
        <v>0</v>
      </c>
      <c r="AE73" s="568"/>
      <c r="AF73" s="568"/>
      <c r="AG73" s="589"/>
      <c r="AH73" s="589"/>
      <c r="AI73" s="551"/>
      <c r="AJ73" s="552"/>
      <c r="AK73" s="549">
        <v>0</v>
      </c>
      <c r="AL73" s="550">
        <v>0</v>
      </c>
      <c r="AM73" s="568"/>
      <c r="AN73" s="568"/>
      <c r="AO73" s="589"/>
      <c r="AP73" s="589"/>
      <c r="AQ73" s="551"/>
      <c r="AR73" s="552"/>
      <c r="AS73" s="549">
        <v>0</v>
      </c>
      <c r="AT73" s="550">
        <v>0</v>
      </c>
      <c r="AU73" s="568"/>
      <c r="AV73" s="568"/>
      <c r="AW73" s="589"/>
      <c r="AX73" s="589"/>
      <c r="AY73" s="551"/>
      <c r="AZ73" s="552"/>
      <c r="BA73" s="549">
        <v>0</v>
      </c>
      <c r="BB73" s="550">
        <v>0</v>
      </c>
      <c r="BC73" s="568"/>
      <c r="BD73" s="568"/>
      <c r="BE73" s="589"/>
      <c r="BF73" s="589"/>
      <c r="BG73" s="551"/>
      <c r="BH73" s="552"/>
      <c r="BI73" s="549">
        <v>0</v>
      </c>
      <c r="BJ73" s="550">
        <v>0</v>
      </c>
      <c r="BK73" s="568"/>
      <c r="BL73" s="568"/>
      <c r="BM73" s="589"/>
      <c r="BN73" s="589"/>
      <c r="BO73" s="553"/>
      <c r="BP73" s="552"/>
      <c r="BQ73" s="591">
        <v>5.5E-2</v>
      </c>
      <c r="BR73" s="612">
        <v>0</v>
      </c>
      <c r="BS73" s="615"/>
      <c r="BT73" s="615"/>
      <c r="BU73" s="589"/>
      <c r="BV73" s="589"/>
      <c r="BW73" s="554"/>
      <c r="BX73" s="613"/>
      <c r="BY73" s="591">
        <v>5.5E-2</v>
      </c>
      <c r="BZ73" s="612">
        <v>0</v>
      </c>
      <c r="CA73" s="615"/>
      <c r="CB73" s="615"/>
      <c r="CC73" s="589"/>
      <c r="CD73" s="589"/>
      <c r="CE73" s="554"/>
      <c r="CF73" s="613"/>
      <c r="CG73" s="591">
        <v>5.5E-2</v>
      </c>
      <c r="CH73" s="612">
        <v>0</v>
      </c>
      <c r="CI73" s="615"/>
      <c r="CJ73" s="615"/>
      <c r="CK73" s="589"/>
      <c r="CL73" s="589"/>
      <c r="CM73" s="554"/>
      <c r="CN73" s="613"/>
      <c r="CO73" s="591">
        <v>5.5E-2</v>
      </c>
      <c r="CP73" s="612">
        <v>0</v>
      </c>
      <c r="CQ73" s="615"/>
      <c r="CR73" s="615"/>
      <c r="CS73" s="589"/>
      <c r="CT73" s="589"/>
      <c r="CU73" s="554"/>
      <c r="CV73" s="613"/>
      <c r="CW73" s="591">
        <v>5.5E-2</v>
      </c>
      <c r="CX73" s="612">
        <v>0</v>
      </c>
      <c r="CY73" s="615"/>
      <c r="CZ73" s="615"/>
      <c r="DA73" s="589"/>
      <c r="DB73" s="589"/>
      <c r="DC73" s="554"/>
      <c r="DD73" s="613"/>
      <c r="DE73" s="591">
        <v>5.5E-2</v>
      </c>
      <c r="DF73" s="550">
        <v>0</v>
      </c>
      <c r="DG73" s="568"/>
      <c r="DH73" s="568"/>
      <c r="DI73" s="589"/>
      <c r="DJ73" s="589"/>
      <c r="DK73" s="554"/>
      <c r="DL73" s="555"/>
      <c r="DM73" s="629"/>
      <c r="DN73" s="188">
        <f t="shared" si="1"/>
        <v>0</v>
      </c>
      <c r="DO73" s="187">
        <f t="shared" si="2"/>
        <v>0</v>
      </c>
      <c r="DP73" s="185" t="e">
        <f t="shared" si="3"/>
        <v>#DIV/0!</v>
      </c>
      <c r="DQ73" s="631"/>
      <c r="DR73" s="631"/>
      <c r="DS73" s="638" t="e">
        <f t="shared" si="4"/>
        <v>#DIV/0!</v>
      </c>
      <c r="DT73" s="482"/>
      <c r="DU73" s="482"/>
      <c r="DV73" s="646"/>
      <c r="DW73" s="188">
        <f t="shared" si="5"/>
        <v>0</v>
      </c>
      <c r="DX73" s="187">
        <f t="shared" si="6"/>
        <v>0</v>
      </c>
      <c r="DY73" s="185" t="e">
        <f t="shared" si="7"/>
        <v>#DIV/0!</v>
      </c>
      <c r="DZ73" s="631">
        <f t="shared" si="8"/>
        <v>0</v>
      </c>
      <c r="EA73" s="631">
        <f t="shared" si="8"/>
        <v>0</v>
      </c>
      <c r="EB73" s="638" t="e">
        <f t="shared" si="9"/>
        <v>#DIV/0!</v>
      </c>
      <c r="EC73" s="482"/>
      <c r="ED73" s="482"/>
      <c r="EE73" s="646"/>
      <c r="EF73" s="188">
        <f t="shared" si="10"/>
        <v>0.16500000000000001</v>
      </c>
      <c r="EG73" s="187">
        <f t="shared" si="11"/>
        <v>0</v>
      </c>
      <c r="EH73" s="652">
        <f t="shared" si="12"/>
        <v>0</v>
      </c>
      <c r="EI73" s="631">
        <f t="shared" si="13"/>
        <v>0</v>
      </c>
      <c r="EJ73" s="413">
        <f t="shared" si="14"/>
        <v>0</v>
      </c>
      <c r="EK73" s="655" t="e">
        <f t="shared" si="15"/>
        <v>#DIV/0!</v>
      </c>
      <c r="EL73" s="482"/>
      <c r="EM73" s="482"/>
      <c r="EN73" s="646"/>
      <c r="EO73" s="188">
        <f t="shared" si="16"/>
        <v>0.33</v>
      </c>
      <c r="EP73" s="187">
        <f t="shared" si="17"/>
        <v>0</v>
      </c>
      <c r="EQ73" s="656">
        <f t="shared" si="18"/>
        <v>0</v>
      </c>
      <c r="ER73" s="413">
        <f t="shared" si="19"/>
        <v>0</v>
      </c>
      <c r="ES73" s="631">
        <f t="shared" si="20"/>
        <v>0</v>
      </c>
      <c r="ET73" s="660" t="e">
        <f t="shared" si="21"/>
        <v>#DIV/0!</v>
      </c>
      <c r="EU73" s="482"/>
      <c r="EV73" s="482"/>
      <c r="EW73" s="646"/>
      <c r="EX73" s="556">
        <f t="shared" si="0"/>
        <v>0</v>
      </c>
    </row>
    <row r="74" spans="1:221" s="557" customFormat="1" ht="25.5" x14ac:dyDescent="0.25">
      <c r="A74" s="535"/>
      <c r="B74" s="536"/>
      <c r="C74" s="536"/>
      <c r="D74" s="536"/>
      <c r="E74" s="536"/>
      <c r="F74" s="536"/>
      <c r="G74" s="536"/>
      <c r="H74" s="538"/>
      <c r="I74" s="539"/>
      <c r="J74" s="559"/>
      <c r="K74" s="561"/>
      <c r="L74" s="541" t="s">
        <v>276</v>
      </c>
      <c r="M74" s="569" t="s">
        <v>186</v>
      </c>
      <c r="N74" s="574">
        <v>1</v>
      </c>
      <c r="O74" s="564"/>
      <c r="P74" s="565"/>
      <c r="Q74" s="566"/>
      <c r="R74" s="585"/>
      <c r="S74" s="547" t="s">
        <v>344</v>
      </c>
      <c r="T74" s="548">
        <v>0.33</v>
      </c>
      <c r="U74" s="549">
        <v>0</v>
      </c>
      <c r="V74" s="550">
        <v>0</v>
      </c>
      <c r="W74" s="568"/>
      <c r="X74" s="568"/>
      <c r="Y74" s="590"/>
      <c r="Z74" s="590"/>
      <c r="AA74" s="551"/>
      <c r="AB74" s="552"/>
      <c r="AC74" s="549">
        <v>0</v>
      </c>
      <c r="AD74" s="550">
        <v>0</v>
      </c>
      <c r="AE74" s="568"/>
      <c r="AF74" s="568"/>
      <c r="AG74" s="590"/>
      <c r="AH74" s="590"/>
      <c r="AI74" s="551"/>
      <c r="AJ74" s="552"/>
      <c r="AK74" s="549">
        <v>0</v>
      </c>
      <c r="AL74" s="550">
        <v>0</v>
      </c>
      <c r="AM74" s="568"/>
      <c r="AN74" s="568"/>
      <c r="AO74" s="590"/>
      <c r="AP74" s="590"/>
      <c r="AQ74" s="551"/>
      <c r="AR74" s="552"/>
      <c r="AS74" s="549">
        <v>0</v>
      </c>
      <c r="AT74" s="550">
        <v>0</v>
      </c>
      <c r="AU74" s="568"/>
      <c r="AV74" s="568"/>
      <c r="AW74" s="590"/>
      <c r="AX74" s="590"/>
      <c r="AY74" s="551"/>
      <c r="AZ74" s="552"/>
      <c r="BA74" s="549">
        <v>0</v>
      </c>
      <c r="BB74" s="550">
        <v>0</v>
      </c>
      <c r="BC74" s="568"/>
      <c r="BD74" s="568"/>
      <c r="BE74" s="590"/>
      <c r="BF74" s="590"/>
      <c r="BG74" s="551"/>
      <c r="BH74" s="552"/>
      <c r="BI74" s="549">
        <v>0</v>
      </c>
      <c r="BJ74" s="550">
        <v>0</v>
      </c>
      <c r="BK74" s="568"/>
      <c r="BL74" s="568"/>
      <c r="BM74" s="590"/>
      <c r="BN74" s="590"/>
      <c r="BO74" s="553"/>
      <c r="BP74" s="552"/>
      <c r="BQ74" s="591">
        <v>5.5E-2</v>
      </c>
      <c r="BR74" s="612">
        <v>0</v>
      </c>
      <c r="BS74" s="615"/>
      <c r="BT74" s="615"/>
      <c r="BU74" s="590"/>
      <c r="BV74" s="590"/>
      <c r="BW74" s="554"/>
      <c r="BX74" s="613"/>
      <c r="BY74" s="591">
        <v>5.5E-2</v>
      </c>
      <c r="BZ74" s="612">
        <v>0</v>
      </c>
      <c r="CA74" s="615"/>
      <c r="CB74" s="615"/>
      <c r="CC74" s="590"/>
      <c r="CD74" s="590"/>
      <c r="CE74" s="554"/>
      <c r="CF74" s="613"/>
      <c r="CG74" s="591">
        <v>5.5E-2</v>
      </c>
      <c r="CH74" s="612">
        <v>0</v>
      </c>
      <c r="CI74" s="615"/>
      <c r="CJ74" s="615"/>
      <c r="CK74" s="590"/>
      <c r="CL74" s="590"/>
      <c r="CM74" s="554"/>
      <c r="CN74" s="613"/>
      <c r="CO74" s="591">
        <v>5.5E-2</v>
      </c>
      <c r="CP74" s="612">
        <v>0</v>
      </c>
      <c r="CQ74" s="615"/>
      <c r="CR74" s="615"/>
      <c r="CS74" s="590"/>
      <c r="CT74" s="590"/>
      <c r="CU74" s="554"/>
      <c r="CV74" s="613"/>
      <c r="CW74" s="591">
        <v>5.5E-2</v>
      </c>
      <c r="CX74" s="612">
        <v>0</v>
      </c>
      <c r="CY74" s="615"/>
      <c r="CZ74" s="615"/>
      <c r="DA74" s="590"/>
      <c r="DB74" s="590"/>
      <c r="DC74" s="554"/>
      <c r="DD74" s="613"/>
      <c r="DE74" s="591">
        <v>5.5E-2</v>
      </c>
      <c r="DF74" s="550">
        <v>0</v>
      </c>
      <c r="DG74" s="568"/>
      <c r="DH74" s="568"/>
      <c r="DI74" s="590"/>
      <c r="DJ74" s="590"/>
      <c r="DK74" s="554"/>
      <c r="DL74" s="555"/>
      <c r="DM74" s="629"/>
      <c r="DN74" s="188">
        <f t="shared" si="1"/>
        <v>0</v>
      </c>
      <c r="DO74" s="187">
        <f t="shared" si="2"/>
        <v>0</v>
      </c>
      <c r="DP74" s="185" t="e">
        <f t="shared" si="3"/>
        <v>#DIV/0!</v>
      </c>
      <c r="DQ74" s="631"/>
      <c r="DR74" s="631"/>
      <c r="DS74" s="638" t="e">
        <f t="shared" si="4"/>
        <v>#DIV/0!</v>
      </c>
      <c r="DT74" s="482"/>
      <c r="DU74" s="482"/>
      <c r="DV74" s="646"/>
      <c r="DW74" s="188">
        <f t="shared" si="5"/>
        <v>0</v>
      </c>
      <c r="DX74" s="187">
        <f t="shared" si="6"/>
        <v>0</v>
      </c>
      <c r="DY74" s="185" t="e">
        <f t="shared" si="7"/>
        <v>#DIV/0!</v>
      </c>
      <c r="DZ74" s="631">
        <f t="shared" si="8"/>
        <v>0</v>
      </c>
      <c r="EA74" s="631">
        <f t="shared" si="8"/>
        <v>0</v>
      </c>
      <c r="EB74" s="638" t="e">
        <f t="shared" si="9"/>
        <v>#DIV/0!</v>
      </c>
      <c r="EC74" s="482"/>
      <c r="ED74" s="482"/>
      <c r="EE74" s="646"/>
      <c r="EF74" s="188">
        <f t="shared" si="10"/>
        <v>0.16500000000000001</v>
      </c>
      <c r="EG74" s="187">
        <f t="shared" si="11"/>
        <v>0</v>
      </c>
      <c r="EH74" s="652">
        <f t="shared" si="12"/>
        <v>0</v>
      </c>
      <c r="EI74" s="631">
        <f t="shared" si="13"/>
        <v>0</v>
      </c>
      <c r="EJ74" s="633">
        <f t="shared" si="14"/>
        <v>0</v>
      </c>
      <c r="EK74" s="655" t="e">
        <f t="shared" si="15"/>
        <v>#DIV/0!</v>
      </c>
      <c r="EL74" s="482"/>
      <c r="EM74" s="482"/>
      <c r="EN74" s="646"/>
      <c r="EO74" s="188">
        <f t="shared" si="16"/>
        <v>0.33</v>
      </c>
      <c r="EP74" s="187">
        <f t="shared" si="17"/>
        <v>0</v>
      </c>
      <c r="EQ74" s="656">
        <f t="shared" si="18"/>
        <v>0</v>
      </c>
      <c r="ER74" s="633">
        <f t="shared" si="19"/>
        <v>0</v>
      </c>
      <c r="ES74" s="631">
        <f t="shared" si="20"/>
        <v>0</v>
      </c>
      <c r="ET74" s="660" t="e">
        <f t="shared" si="21"/>
        <v>#DIV/0!</v>
      </c>
      <c r="EU74" s="482"/>
      <c r="EV74" s="482"/>
      <c r="EW74" s="646"/>
      <c r="EX74" s="556">
        <f t="shared" si="0"/>
        <v>0</v>
      </c>
    </row>
    <row r="75" spans="1:221" s="183" customFormat="1" ht="45.75" customHeight="1" x14ac:dyDescent="0.25">
      <c r="A75" s="490" t="s">
        <v>320</v>
      </c>
      <c r="B75" s="418"/>
      <c r="C75" s="418" t="s">
        <v>180</v>
      </c>
      <c r="D75" s="418">
        <v>8</v>
      </c>
      <c r="E75" s="418" t="s">
        <v>182</v>
      </c>
      <c r="F75" s="418" t="s">
        <v>206</v>
      </c>
      <c r="G75" s="418" t="s">
        <v>185</v>
      </c>
      <c r="H75" s="420">
        <v>0.12</v>
      </c>
      <c r="I75" s="532">
        <v>0.1</v>
      </c>
      <c r="J75" s="518">
        <v>23</v>
      </c>
      <c r="K75" s="225" t="s">
        <v>345</v>
      </c>
      <c r="L75" s="226" t="s">
        <v>346</v>
      </c>
      <c r="M75" s="226" t="s">
        <v>186</v>
      </c>
      <c r="N75" s="519">
        <v>1</v>
      </c>
      <c r="O75" s="227" t="s">
        <v>347</v>
      </c>
      <c r="P75" s="238">
        <v>0.5</v>
      </c>
      <c r="Q75" s="223">
        <f>+P75/$P$86</f>
        <v>4.9999999999999989E-2</v>
      </c>
      <c r="R75" s="227" t="s">
        <v>198</v>
      </c>
      <c r="S75" s="502" t="s">
        <v>348</v>
      </c>
      <c r="T75" s="503">
        <v>1</v>
      </c>
      <c r="U75" s="191">
        <v>0</v>
      </c>
      <c r="V75" s="192">
        <v>0</v>
      </c>
      <c r="W75" s="192">
        <f>+U75</f>
        <v>0</v>
      </c>
      <c r="X75" s="192">
        <f>+V75</f>
        <v>0</v>
      </c>
      <c r="Y75" s="586">
        <f>+(W75*$P$75)+(W76*$P$76)</f>
        <v>0</v>
      </c>
      <c r="Z75" s="586">
        <f>+(X75*$P$75)+(X76*$P$76)</f>
        <v>0</v>
      </c>
      <c r="AA75" s="193"/>
      <c r="AB75" s="194"/>
      <c r="AC75" s="191">
        <v>0</v>
      </c>
      <c r="AD75" s="192">
        <v>0</v>
      </c>
      <c r="AE75" s="192">
        <f>+AC75</f>
        <v>0</v>
      </c>
      <c r="AF75" s="192">
        <f>+AD75</f>
        <v>0</v>
      </c>
      <c r="AG75" s="586">
        <f>+(AE75*$P$75)+(AE76*$P$76)</f>
        <v>0</v>
      </c>
      <c r="AH75" s="586">
        <f>+(AF75*$P$75)+(AF76*$P$76)</f>
        <v>0</v>
      </c>
      <c r="AI75" s="193"/>
      <c r="AJ75" s="194"/>
      <c r="AK75" s="191">
        <v>0</v>
      </c>
      <c r="AL75" s="192">
        <v>0</v>
      </c>
      <c r="AM75" s="192">
        <f>+AK75</f>
        <v>0</v>
      </c>
      <c r="AN75" s="192">
        <f>+AL75</f>
        <v>0</v>
      </c>
      <c r="AO75" s="586">
        <f>+(AM75*$P$75)+(AM76*$P$76)</f>
        <v>0</v>
      </c>
      <c r="AP75" s="586">
        <f>+(AN75*$P$75)+(AN76*$P$76)</f>
        <v>0</v>
      </c>
      <c r="AQ75" s="193"/>
      <c r="AR75" s="194"/>
      <c r="AS75" s="191">
        <v>0</v>
      </c>
      <c r="AT75" s="192">
        <v>0</v>
      </c>
      <c r="AU75" s="192">
        <f>+AS75</f>
        <v>0</v>
      </c>
      <c r="AV75" s="192">
        <f>+AT75</f>
        <v>0</v>
      </c>
      <c r="AW75" s="586">
        <f>+(AU75*$P$75)+(AU76*$P$76)</f>
        <v>0</v>
      </c>
      <c r="AX75" s="586">
        <f>+(AV75*$P$75)+(AV76*$P$76)</f>
        <v>0</v>
      </c>
      <c r="AY75" s="193"/>
      <c r="AZ75" s="194"/>
      <c r="BA75" s="191">
        <v>0</v>
      </c>
      <c r="BB75" s="192">
        <v>0</v>
      </c>
      <c r="BC75" s="192">
        <f>+BA75</f>
        <v>0</v>
      </c>
      <c r="BD75" s="192">
        <f>+BB75</f>
        <v>0</v>
      </c>
      <c r="BE75" s="586">
        <f>+(BC75*$P$75)+(BC76*$P$76)</f>
        <v>0</v>
      </c>
      <c r="BF75" s="586">
        <f>+(BD75*$P$75)+(BD76*$P$76)</f>
        <v>0</v>
      </c>
      <c r="BG75" s="193"/>
      <c r="BH75" s="194"/>
      <c r="BI75" s="191">
        <v>0</v>
      </c>
      <c r="BJ75" s="192">
        <v>0</v>
      </c>
      <c r="BK75" s="192">
        <f>+BI75</f>
        <v>0</v>
      </c>
      <c r="BL75" s="192">
        <f>+BJ75</f>
        <v>0</v>
      </c>
      <c r="BM75" s="586">
        <f>+(BK75*$P$75)+(BK76*$P$76)</f>
        <v>0</v>
      </c>
      <c r="BN75" s="586">
        <f>+(BL75*$P$75)+(BL76*$P$76)</f>
        <v>0</v>
      </c>
      <c r="BO75" s="480"/>
      <c r="BP75" s="194"/>
      <c r="BQ75" s="616">
        <v>0.1666</v>
      </c>
      <c r="BR75" s="617">
        <v>0</v>
      </c>
      <c r="BS75" s="617">
        <f>+BQ75</f>
        <v>0.1666</v>
      </c>
      <c r="BT75" s="617">
        <f>+BR75</f>
        <v>0</v>
      </c>
      <c r="BU75" s="586">
        <f>+(BS75*$P$75)+(BS76*$P$76)</f>
        <v>0.1666</v>
      </c>
      <c r="BV75" s="586">
        <f>+(BT75*$P$75)+(BT76*$P$76)</f>
        <v>0</v>
      </c>
      <c r="BW75" s="195"/>
      <c r="BX75" s="619"/>
      <c r="BY75" s="616">
        <v>0.1666</v>
      </c>
      <c r="BZ75" s="617">
        <v>0</v>
      </c>
      <c r="CA75" s="617">
        <f>+BY75</f>
        <v>0.1666</v>
      </c>
      <c r="CB75" s="617">
        <f>+BZ75</f>
        <v>0</v>
      </c>
      <c r="CC75" s="586">
        <f>+(CA75*$P$75)+(CA76*$P$76)</f>
        <v>0.1666</v>
      </c>
      <c r="CD75" s="586">
        <f>+(CB75*$P$75)+(CB76*$P$76)</f>
        <v>0</v>
      </c>
      <c r="CE75" s="195"/>
      <c r="CF75" s="619"/>
      <c r="CG75" s="616">
        <v>0.16669999999999999</v>
      </c>
      <c r="CH75" s="617">
        <v>0</v>
      </c>
      <c r="CI75" s="617">
        <f>+CG75</f>
        <v>0.16669999999999999</v>
      </c>
      <c r="CJ75" s="617">
        <f>+CH75</f>
        <v>0</v>
      </c>
      <c r="CK75" s="586">
        <f>+(CI75*$P$75)+(CI76*$P$76)</f>
        <v>0.16669999999999999</v>
      </c>
      <c r="CL75" s="586">
        <f>+(CJ75*$P$75)+(CJ76*$P$76)</f>
        <v>0</v>
      </c>
      <c r="CM75" s="195"/>
      <c r="CN75" s="619"/>
      <c r="CO75" s="616">
        <v>0.16669999999999999</v>
      </c>
      <c r="CP75" s="617">
        <v>0</v>
      </c>
      <c r="CQ75" s="617">
        <f>+CO75</f>
        <v>0.16669999999999999</v>
      </c>
      <c r="CR75" s="617">
        <f>+CP75</f>
        <v>0</v>
      </c>
      <c r="CS75" s="586">
        <f>+(CQ75*$P$75)+(CQ76*$P$76)</f>
        <v>0.16669999999999999</v>
      </c>
      <c r="CT75" s="586">
        <f>+(CR75*$P$75)+(CR76*$P$76)</f>
        <v>0</v>
      </c>
      <c r="CU75" s="195"/>
      <c r="CV75" s="619"/>
      <c r="CW75" s="616">
        <v>0.16669999999999999</v>
      </c>
      <c r="CX75" s="617">
        <v>0</v>
      </c>
      <c r="CY75" s="617">
        <f>+CW75</f>
        <v>0.16669999999999999</v>
      </c>
      <c r="CZ75" s="617">
        <f>+CX75</f>
        <v>0</v>
      </c>
      <c r="DA75" s="586">
        <f>+(CY75*$P$75)+(CY76*$P$76)</f>
        <v>0.16669999999999999</v>
      </c>
      <c r="DB75" s="586">
        <f>+(CZ75*$P$75)+(CZ76*$P$76)</f>
        <v>0</v>
      </c>
      <c r="DC75" s="195"/>
      <c r="DD75" s="619"/>
      <c r="DE75" s="616">
        <v>0.16669999999999999</v>
      </c>
      <c r="DF75" s="192">
        <v>0</v>
      </c>
      <c r="DG75" s="192">
        <f>+DE75</f>
        <v>0.16669999999999999</v>
      </c>
      <c r="DH75" s="192">
        <f>+DF75</f>
        <v>0</v>
      </c>
      <c r="DI75" s="586">
        <f>+(DG75*$P$75)+(DG76*$P$76)</f>
        <v>0.16669999999999999</v>
      </c>
      <c r="DJ75" s="586">
        <f>+(DH75*$P$75)+(DH76*$P$76)</f>
        <v>0</v>
      </c>
      <c r="DK75" s="195"/>
      <c r="DL75" s="516"/>
      <c r="DM75" s="630"/>
      <c r="DN75" s="188">
        <f t="shared" si="1"/>
        <v>0</v>
      </c>
      <c r="DO75" s="187">
        <f t="shared" si="2"/>
        <v>0</v>
      </c>
      <c r="DP75" s="185" t="e">
        <f t="shared" si="3"/>
        <v>#DIV/0!</v>
      </c>
      <c r="DQ75" s="187">
        <f>+W75+AE75+AM75</f>
        <v>0</v>
      </c>
      <c r="DR75" s="187">
        <f>+X75+AF75+AN75</f>
        <v>0</v>
      </c>
      <c r="DS75" s="185" t="e">
        <f t="shared" si="4"/>
        <v>#DIV/0!</v>
      </c>
      <c r="DT75" s="482">
        <f>+(DQ75*$P$75)+(DQ76*$P$76)</f>
        <v>0</v>
      </c>
      <c r="DU75" s="482">
        <f>+(DR75*$P$75)+(DR76*$P$76)</f>
        <v>0</v>
      </c>
      <c r="DV75" s="646" t="e">
        <f>+DU75/DT75</f>
        <v>#DIV/0!</v>
      </c>
      <c r="DW75" s="188">
        <f t="shared" si="5"/>
        <v>0</v>
      </c>
      <c r="DX75" s="187">
        <f t="shared" si="6"/>
        <v>0</v>
      </c>
      <c r="DY75" s="185" t="e">
        <f t="shared" si="7"/>
        <v>#DIV/0!</v>
      </c>
      <c r="DZ75" s="187">
        <f t="shared" si="8"/>
        <v>0</v>
      </c>
      <c r="EA75" s="187">
        <f t="shared" si="8"/>
        <v>0</v>
      </c>
      <c r="EB75" s="185" t="e">
        <f t="shared" si="9"/>
        <v>#DIV/0!</v>
      </c>
      <c r="EC75" s="482">
        <f>+(DZ75*$P$75)+(DZ76*$P$76)</f>
        <v>0</v>
      </c>
      <c r="ED75" s="482">
        <f>+(EA75*$P$75)+(EA76*$P$76)</f>
        <v>0</v>
      </c>
      <c r="EE75" s="646" t="e">
        <f>+ED75/EC75</f>
        <v>#DIV/0!</v>
      </c>
      <c r="EF75" s="188">
        <f t="shared" si="10"/>
        <v>0.49990000000000001</v>
      </c>
      <c r="EG75" s="187">
        <f t="shared" si="11"/>
        <v>0</v>
      </c>
      <c r="EH75" s="652">
        <f t="shared" si="12"/>
        <v>0</v>
      </c>
      <c r="EI75" s="187">
        <f t="shared" si="13"/>
        <v>0.49990000000000001</v>
      </c>
      <c r="EJ75" s="187">
        <f t="shared" si="14"/>
        <v>0</v>
      </c>
      <c r="EK75" s="652">
        <f t="shared" si="15"/>
        <v>0</v>
      </c>
      <c r="EL75" s="482">
        <f>+(EI75*$P$75)+(EI76*$P$76)</f>
        <v>0.49990000000000001</v>
      </c>
      <c r="EM75" s="482">
        <f>+(EJ75*$P$75)+(EJ76*$P$76)</f>
        <v>0</v>
      </c>
      <c r="EN75" s="646">
        <f>+EM75/EL75</f>
        <v>0</v>
      </c>
      <c r="EO75" s="188">
        <f t="shared" si="16"/>
        <v>0.99999999999999989</v>
      </c>
      <c r="EP75" s="187">
        <f t="shared" si="17"/>
        <v>0</v>
      </c>
      <c r="EQ75" s="656">
        <f t="shared" si="18"/>
        <v>0</v>
      </c>
      <c r="ER75" s="187">
        <f t="shared" si="19"/>
        <v>0.99999999999999989</v>
      </c>
      <c r="ES75" s="187">
        <f t="shared" si="20"/>
        <v>0</v>
      </c>
      <c r="ET75" s="658">
        <f t="shared" si="21"/>
        <v>0</v>
      </c>
      <c r="EU75" s="482">
        <f>+(ER75*$P$75)+(ER76*$P$76)</f>
        <v>0.99999999999999989</v>
      </c>
      <c r="EV75" s="482">
        <f>+(ES75*$P$75)+(ES76*$P$76)</f>
        <v>0</v>
      </c>
      <c r="EW75" s="646">
        <f>+EV75/EU75</f>
        <v>0</v>
      </c>
      <c r="EX75" s="186">
        <f t="shared" si="0"/>
        <v>0</v>
      </c>
      <c r="EY75" s="184"/>
      <c r="EZ75" s="184"/>
      <c r="FA75" s="184"/>
      <c r="FB75" s="184"/>
      <c r="FC75" s="184"/>
      <c r="FD75" s="184"/>
      <c r="FE75" s="184"/>
      <c r="FF75" s="184"/>
      <c r="FG75" s="184"/>
      <c r="FH75" s="184"/>
      <c r="FI75" s="184"/>
      <c r="FJ75" s="184"/>
      <c r="FK75" s="184"/>
      <c r="FL75" s="184"/>
      <c r="FM75" s="184"/>
      <c r="FN75" s="184"/>
      <c r="FO75" s="184"/>
      <c r="FP75" s="184"/>
      <c r="FQ75" s="184"/>
      <c r="FR75" s="184"/>
      <c r="FS75" s="184"/>
      <c r="FT75" s="184"/>
      <c r="FU75" s="184"/>
      <c r="FV75" s="184"/>
      <c r="FW75" s="184"/>
      <c r="FX75" s="184"/>
      <c r="FY75" s="184"/>
      <c r="FZ75" s="184"/>
      <c r="GA75" s="184"/>
      <c r="GB75" s="184"/>
      <c r="GC75" s="184"/>
      <c r="GD75" s="184"/>
      <c r="GE75" s="184"/>
      <c r="GF75" s="184"/>
      <c r="GG75" s="184"/>
      <c r="GH75" s="184"/>
      <c r="GI75" s="184"/>
      <c r="GJ75" s="184"/>
      <c r="GK75" s="184"/>
      <c r="GL75" s="184"/>
      <c r="GM75" s="184"/>
      <c r="GN75" s="184"/>
      <c r="GO75" s="184"/>
      <c r="GP75" s="184"/>
      <c r="GQ75" s="184"/>
      <c r="GR75" s="184"/>
      <c r="GS75" s="184"/>
      <c r="GT75" s="184"/>
      <c r="GU75" s="184"/>
      <c r="GV75" s="184"/>
      <c r="GW75" s="184"/>
      <c r="GX75" s="184"/>
      <c r="GY75" s="184"/>
      <c r="GZ75" s="184"/>
      <c r="HA75" s="184"/>
      <c r="HB75" s="184"/>
      <c r="HC75" s="184"/>
      <c r="HD75" s="184"/>
      <c r="HE75" s="184"/>
      <c r="HF75" s="184"/>
      <c r="HG75" s="184"/>
      <c r="HH75" s="184"/>
      <c r="HI75" s="184"/>
      <c r="HJ75" s="184"/>
      <c r="HK75" s="184"/>
      <c r="HL75" s="184"/>
      <c r="HM75" s="184"/>
    </row>
    <row r="76" spans="1:221" s="183" customFormat="1" ht="59.25" customHeight="1" x14ac:dyDescent="0.25">
      <c r="A76" s="490"/>
      <c r="B76" s="418"/>
      <c r="C76" s="418"/>
      <c r="D76" s="418"/>
      <c r="E76" s="418"/>
      <c r="F76" s="418"/>
      <c r="G76" s="418"/>
      <c r="H76" s="420"/>
      <c r="I76" s="532"/>
      <c r="J76" s="518">
        <v>24</v>
      </c>
      <c r="K76" s="225" t="s">
        <v>349</v>
      </c>
      <c r="L76" s="226" t="s">
        <v>350</v>
      </c>
      <c r="M76" s="226" t="s">
        <v>186</v>
      </c>
      <c r="N76" s="519">
        <v>1</v>
      </c>
      <c r="O76" s="227" t="s">
        <v>347</v>
      </c>
      <c r="P76" s="238">
        <v>0.5</v>
      </c>
      <c r="Q76" s="223">
        <f>+P76/$P$86</f>
        <v>4.9999999999999989E-2</v>
      </c>
      <c r="R76" s="227" t="s">
        <v>198</v>
      </c>
      <c r="S76" s="502" t="s">
        <v>351</v>
      </c>
      <c r="T76" s="503">
        <v>1</v>
      </c>
      <c r="U76" s="191">
        <v>0</v>
      </c>
      <c r="V76" s="192">
        <v>0</v>
      </c>
      <c r="W76" s="192">
        <f>+U76</f>
        <v>0</v>
      </c>
      <c r="X76" s="192">
        <f>+V76</f>
        <v>0</v>
      </c>
      <c r="Y76" s="587"/>
      <c r="Z76" s="587"/>
      <c r="AA76" s="193"/>
      <c r="AB76" s="194"/>
      <c r="AC76" s="191">
        <v>0</v>
      </c>
      <c r="AD76" s="192">
        <v>0</v>
      </c>
      <c r="AE76" s="192">
        <f>+AC76</f>
        <v>0</v>
      </c>
      <c r="AF76" s="192">
        <f>+AD76</f>
        <v>0</v>
      </c>
      <c r="AG76" s="587"/>
      <c r="AH76" s="587"/>
      <c r="AI76" s="193"/>
      <c r="AJ76" s="194"/>
      <c r="AK76" s="191">
        <v>0</v>
      </c>
      <c r="AL76" s="192">
        <v>0</v>
      </c>
      <c r="AM76" s="192">
        <f>+AK76</f>
        <v>0</v>
      </c>
      <c r="AN76" s="192">
        <f>+AL76</f>
        <v>0</v>
      </c>
      <c r="AO76" s="587"/>
      <c r="AP76" s="587"/>
      <c r="AQ76" s="193"/>
      <c r="AR76" s="194"/>
      <c r="AS76" s="191">
        <v>0</v>
      </c>
      <c r="AT76" s="192">
        <v>0</v>
      </c>
      <c r="AU76" s="192">
        <f>+AS76</f>
        <v>0</v>
      </c>
      <c r="AV76" s="192">
        <f>+AT76</f>
        <v>0</v>
      </c>
      <c r="AW76" s="587"/>
      <c r="AX76" s="587"/>
      <c r="AY76" s="193"/>
      <c r="AZ76" s="194"/>
      <c r="BA76" s="191">
        <v>0</v>
      </c>
      <c r="BB76" s="192">
        <v>0</v>
      </c>
      <c r="BC76" s="192">
        <f>+BA76</f>
        <v>0</v>
      </c>
      <c r="BD76" s="192">
        <f>+BB76</f>
        <v>0</v>
      </c>
      <c r="BE76" s="587"/>
      <c r="BF76" s="587"/>
      <c r="BG76" s="193"/>
      <c r="BH76" s="194"/>
      <c r="BI76" s="191">
        <v>0</v>
      </c>
      <c r="BJ76" s="192">
        <v>0</v>
      </c>
      <c r="BK76" s="192">
        <f>+BI76</f>
        <v>0</v>
      </c>
      <c r="BL76" s="192">
        <f>+BJ76</f>
        <v>0</v>
      </c>
      <c r="BM76" s="587"/>
      <c r="BN76" s="587"/>
      <c r="BO76" s="480"/>
      <c r="BP76" s="194"/>
      <c r="BQ76" s="616">
        <v>0.1666</v>
      </c>
      <c r="BR76" s="617">
        <v>0</v>
      </c>
      <c r="BS76" s="617">
        <f>+BQ76</f>
        <v>0.1666</v>
      </c>
      <c r="BT76" s="617">
        <f>+BR76</f>
        <v>0</v>
      </c>
      <c r="BU76" s="587"/>
      <c r="BV76" s="587"/>
      <c r="BW76" s="195"/>
      <c r="BX76" s="619"/>
      <c r="BY76" s="616">
        <v>0.1666</v>
      </c>
      <c r="BZ76" s="617">
        <v>0</v>
      </c>
      <c r="CA76" s="617">
        <f>+BY76</f>
        <v>0.1666</v>
      </c>
      <c r="CB76" s="617">
        <f>+BZ76</f>
        <v>0</v>
      </c>
      <c r="CC76" s="587"/>
      <c r="CD76" s="587"/>
      <c r="CE76" s="195"/>
      <c r="CF76" s="619"/>
      <c r="CG76" s="616">
        <v>0.16669999999999999</v>
      </c>
      <c r="CH76" s="617">
        <v>0</v>
      </c>
      <c r="CI76" s="617">
        <f>+CG76</f>
        <v>0.16669999999999999</v>
      </c>
      <c r="CJ76" s="617">
        <f>+CH76</f>
        <v>0</v>
      </c>
      <c r="CK76" s="587"/>
      <c r="CL76" s="587"/>
      <c r="CM76" s="195"/>
      <c r="CN76" s="619"/>
      <c r="CO76" s="616">
        <v>0.16669999999999999</v>
      </c>
      <c r="CP76" s="617">
        <v>0</v>
      </c>
      <c r="CQ76" s="617">
        <f>+CO76</f>
        <v>0.16669999999999999</v>
      </c>
      <c r="CR76" s="617">
        <f>+CP76</f>
        <v>0</v>
      </c>
      <c r="CS76" s="587"/>
      <c r="CT76" s="587"/>
      <c r="CU76" s="195"/>
      <c r="CV76" s="619"/>
      <c r="CW76" s="616">
        <v>0.16669999999999999</v>
      </c>
      <c r="CX76" s="617">
        <v>0</v>
      </c>
      <c r="CY76" s="617">
        <f>+CW76</f>
        <v>0.16669999999999999</v>
      </c>
      <c r="CZ76" s="617">
        <f>+CX76</f>
        <v>0</v>
      </c>
      <c r="DA76" s="587"/>
      <c r="DB76" s="587"/>
      <c r="DC76" s="195"/>
      <c r="DD76" s="619"/>
      <c r="DE76" s="616">
        <v>0.16669999999999999</v>
      </c>
      <c r="DF76" s="192">
        <v>0</v>
      </c>
      <c r="DG76" s="192">
        <f>+DE76</f>
        <v>0.16669999999999999</v>
      </c>
      <c r="DH76" s="192">
        <f>+DF76</f>
        <v>0</v>
      </c>
      <c r="DI76" s="587"/>
      <c r="DJ76" s="587"/>
      <c r="DK76" s="195"/>
      <c r="DL76" s="516"/>
      <c r="DM76" s="630"/>
      <c r="DN76" s="188">
        <f t="shared" si="1"/>
        <v>0</v>
      </c>
      <c r="DO76" s="187">
        <f t="shared" si="2"/>
        <v>0</v>
      </c>
      <c r="DP76" s="185" t="e">
        <f t="shared" si="3"/>
        <v>#DIV/0!</v>
      </c>
      <c r="DQ76" s="187">
        <f>+W76+AE76+AM76</f>
        <v>0</v>
      </c>
      <c r="DR76" s="187">
        <f>+X76+AF76+AN76</f>
        <v>0</v>
      </c>
      <c r="DS76" s="185" t="e">
        <f t="shared" si="4"/>
        <v>#DIV/0!</v>
      </c>
      <c r="DT76" s="482"/>
      <c r="DU76" s="482"/>
      <c r="DV76" s="646"/>
      <c r="DW76" s="188">
        <f t="shared" si="5"/>
        <v>0</v>
      </c>
      <c r="DX76" s="187">
        <f t="shared" si="6"/>
        <v>0</v>
      </c>
      <c r="DY76" s="185" t="e">
        <f t="shared" si="7"/>
        <v>#DIV/0!</v>
      </c>
      <c r="DZ76" s="187">
        <f t="shared" si="8"/>
        <v>0</v>
      </c>
      <c r="EA76" s="187">
        <f t="shared" si="8"/>
        <v>0</v>
      </c>
      <c r="EB76" s="185" t="e">
        <f t="shared" si="9"/>
        <v>#DIV/0!</v>
      </c>
      <c r="EC76" s="482"/>
      <c r="ED76" s="482"/>
      <c r="EE76" s="646"/>
      <c r="EF76" s="188">
        <f t="shared" si="10"/>
        <v>0.49990000000000001</v>
      </c>
      <c r="EG76" s="187">
        <f t="shared" si="11"/>
        <v>0</v>
      </c>
      <c r="EH76" s="652">
        <f t="shared" si="12"/>
        <v>0</v>
      </c>
      <c r="EI76" s="187">
        <f t="shared" si="13"/>
        <v>0.49990000000000001</v>
      </c>
      <c r="EJ76" s="187">
        <f t="shared" si="14"/>
        <v>0</v>
      </c>
      <c r="EK76" s="652">
        <f t="shared" si="15"/>
        <v>0</v>
      </c>
      <c r="EL76" s="482"/>
      <c r="EM76" s="482"/>
      <c r="EN76" s="646"/>
      <c r="EO76" s="188">
        <f t="shared" si="16"/>
        <v>0.99999999999999989</v>
      </c>
      <c r="EP76" s="187">
        <f t="shared" si="17"/>
        <v>0</v>
      </c>
      <c r="EQ76" s="656">
        <f t="shared" si="18"/>
        <v>0</v>
      </c>
      <c r="ER76" s="187">
        <f t="shared" si="19"/>
        <v>0.99999999999999989</v>
      </c>
      <c r="ES76" s="187">
        <f t="shared" si="20"/>
        <v>0</v>
      </c>
      <c r="ET76" s="658">
        <f t="shared" si="21"/>
        <v>0</v>
      </c>
      <c r="EU76" s="482"/>
      <c r="EV76" s="482"/>
      <c r="EW76" s="646"/>
      <c r="EX76" s="186">
        <f t="shared" si="0"/>
        <v>0</v>
      </c>
      <c r="EY76" s="184"/>
      <c r="EZ76" s="184"/>
      <c r="FA76" s="184"/>
      <c r="FB76" s="184"/>
      <c r="FC76" s="184"/>
      <c r="FD76" s="184"/>
      <c r="FE76" s="184"/>
      <c r="FF76" s="184"/>
      <c r="FG76" s="184"/>
      <c r="FH76" s="184"/>
      <c r="FI76" s="184"/>
      <c r="FJ76" s="184"/>
      <c r="FK76" s="184"/>
      <c r="FL76" s="184"/>
      <c r="FM76" s="184"/>
      <c r="FN76" s="184"/>
      <c r="FO76" s="184"/>
      <c r="FP76" s="184"/>
      <c r="FQ76" s="184"/>
      <c r="FR76" s="184"/>
      <c r="FS76" s="184"/>
      <c r="FT76" s="184"/>
      <c r="FU76" s="184"/>
      <c r="FV76" s="184"/>
      <c r="FW76" s="184"/>
      <c r="FX76" s="184"/>
      <c r="FY76" s="184"/>
      <c r="FZ76" s="184"/>
      <c r="GA76" s="184"/>
      <c r="GB76" s="184"/>
      <c r="GC76" s="184"/>
      <c r="GD76" s="184"/>
      <c r="GE76" s="184"/>
      <c r="GF76" s="184"/>
      <c r="GG76" s="184"/>
      <c r="GH76" s="184"/>
      <c r="GI76" s="184"/>
      <c r="GJ76" s="184"/>
      <c r="GK76" s="184"/>
      <c r="GL76" s="184"/>
      <c r="GM76" s="184"/>
      <c r="GN76" s="184"/>
      <c r="GO76" s="184"/>
      <c r="GP76" s="184"/>
      <c r="GQ76" s="184"/>
      <c r="GR76" s="184"/>
      <c r="GS76" s="184"/>
      <c r="GT76" s="184"/>
      <c r="GU76" s="184"/>
      <c r="GV76" s="184"/>
      <c r="GW76" s="184"/>
      <c r="GX76" s="184"/>
      <c r="GY76" s="184"/>
      <c r="GZ76" s="184"/>
      <c r="HA76" s="184"/>
      <c r="HB76" s="184"/>
      <c r="HC76" s="184"/>
      <c r="HD76" s="184"/>
      <c r="HE76" s="184"/>
      <c r="HF76" s="184"/>
      <c r="HG76" s="184"/>
      <c r="HH76" s="184"/>
      <c r="HI76" s="184"/>
      <c r="HJ76" s="184"/>
      <c r="HK76" s="184"/>
      <c r="HL76" s="184"/>
      <c r="HM76" s="184"/>
    </row>
    <row r="77" spans="1:221" s="557" customFormat="1" x14ac:dyDescent="0.25">
      <c r="A77" s="535" t="s">
        <v>294</v>
      </c>
      <c r="B77" s="536"/>
      <c r="C77" s="536" t="s">
        <v>187</v>
      </c>
      <c r="D77" s="536">
        <v>9</v>
      </c>
      <c r="E77" s="536" t="s">
        <v>188</v>
      </c>
      <c r="F77" s="536" t="s">
        <v>207</v>
      </c>
      <c r="G77" s="536" t="s">
        <v>185</v>
      </c>
      <c r="H77" s="538">
        <v>0.12</v>
      </c>
      <c r="I77" s="539">
        <v>0.1</v>
      </c>
      <c r="J77" s="559">
        <v>25</v>
      </c>
      <c r="K77" s="560" t="s">
        <v>298</v>
      </c>
      <c r="L77" s="541" t="s">
        <v>299</v>
      </c>
      <c r="M77" s="541" t="s">
        <v>231</v>
      </c>
      <c r="N77" s="541">
        <v>5</v>
      </c>
      <c r="O77" s="544" t="s">
        <v>300</v>
      </c>
      <c r="P77" s="664">
        <v>0.4</v>
      </c>
      <c r="Q77" s="661">
        <f>+P77/$P$86</f>
        <v>3.9999999999999994E-2</v>
      </c>
      <c r="R77" s="544" t="s">
        <v>198</v>
      </c>
      <c r="S77" s="547" t="s">
        <v>301</v>
      </c>
      <c r="T77" s="548">
        <v>0.2</v>
      </c>
      <c r="U77" s="549">
        <v>0</v>
      </c>
      <c r="V77" s="550">
        <v>0</v>
      </c>
      <c r="W77" s="567">
        <f>+U77+U78+U79+U80+U81</f>
        <v>0</v>
      </c>
      <c r="X77" s="567">
        <f>+V77+V78+V79+V80+V81</f>
        <v>0</v>
      </c>
      <c r="Y77" s="588">
        <f>+(W77*$P$77)+(W82*$P$82)+(W83*$P$83)</f>
        <v>0</v>
      </c>
      <c r="Z77" s="588">
        <f>+(X77*$P$77)+(X82*$P$82)+(X83*$P$83)</f>
        <v>0</v>
      </c>
      <c r="AA77" s="551"/>
      <c r="AB77" s="552"/>
      <c r="AC77" s="549">
        <v>0</v>
      </c>
      <c r="AD77" s="550">
        <v>0</v>
      </c>
      <c r="AE77" s="567">
        <f>+AC77+AC78+AC79+AC80+AC81</f>
        <v>0</v>
      </c>
      <c r="AF77" s="567">
        <f>+AD77+AD78+AD79+AD80+AD81</f>
        <v>0</v>
      </c>
      <c r="AG77" s="588">
        <f>+(AE77*$P$77)+(AE82*$P$82)+(AE83*$P$83)</f>
        <v>0</v>
      </c>
      <c r="AH77" s="588">
        <f>+(AF77*$P$77)+(AF82*$P$82)+(AF83*$P$83)</f>
        <v>0</v>
      </c>
      <c r="AI77" s="551"/>
      <c r="AJ77" s="552"/>
      <c r="AK77" s="549">
        <v>0</v>
      </c>
      <c r="AL77" s="550">
        <v>0</v>
      </c>
      <c r="AM77" s="567">
        <f>+AK77+AK78+AK79+AK80+AK81</f>
        <v>0</v>
      </c>
      <c r="AN77" s="567">
        <f>+AL77+AL78+AL79+AL80+AL81</f>
        <v>0</v>
      </c>
      <c r="AO77" s="588">
        <f>+(AM77*$P$77)+(AM82*$P$82)+(AM83*$P$83)</f>
        <v>0</v>
      </c>
      <c r="AP77" s="588">
        <f>+(AN77*$P$77)+(AN82*$P$82)+(AN83*$P$83)</f>
        <v>0</v>
      </c>
      <c r="AQ77" s="551"/>
      <c r="AR77" s="552"/>
      <c r="AS77" s="549">
        <v>0</v>
      </c>
      <c r="AT77" s="550">
        <v>0</v>
      </c>
      <c r="AU77" s="567">
        <f>+AS77+AS78+AS79+AS80+AS81</f>
        <v>0</v>
      </c>
      <c r="AV77" s="567">
        <f>+AT77+AT78+AT79+AT80+AT81</f>
        <v>0</v>
      </c>
      <c r="AW77" s="588">
        <f>+(AU77*$P$77)+(AU82*$P$82)+(AU83*$P$83)</f>
        <v>0</v>
      </c>
      <c r="AX77" s="588">
        <f>+(AV77*$P$77)+(AV82*$P$82)+(AV83*$P$83)</f>
        <v>0</v>
      </c>
      <c r="AY77" s="551"/>
      <c r="AZ77" s="552"/>
      <c r="BA77" s="549">
        <v>0</v>
      </c>
      <c r="BB77" s="550">
        <v>0</v>
      </c>
      <c r="BC77" s="567">
        <f>+BA77+BA78+BA79+BA80+BA81</f>
        <v>0</v>
      </c>
      <c r="BD77" s="567">
        <f>+BB77+BB78+BB79+BB80+BB81</f>
        <v>0</v>
      </c>
      <c r="BE77" s="588">
        <f>+(BC77*$P$77)+(BC82*$P$82)+(BC83*$P$83)</f>
        <v>0</v>
      </c>
      <c r="BF77" s="588">
        <f>+(BD77*$P$77)+(BD82*$P$82)+(BD83*$P$83)</f>
        <v>0</v>
      </c>
      <c r="BG77" s="551"/>
      <c r="BH77" s="552"/>
      <c r="BI77" s="549">
        <v>0</v>
      </c>
      <c r="BJ77" s="550">
        <v>0</v>
      </c>
      <c r="BK77" s="567">
        <f>+BI77+BI78+BI79+BI80+BI81</f>
        <v>0</v>
      </c>
      <c r="BL77" s="567">
        <f>+BJ77+BJ78+BJ79+BJ80+BJ81</f>
        <v>0</v>
      </c>
      <c r="BM77" s="588">
        <f>+(BK77*$P$77)+(BK82*$P$82)+(BK83*$P$83)</f>
        <v>0</v>
      </c>
      <c r="BN77" s="588">
        <f>+(BL77*$P$77)+(BL82*$P$82)+(BL83*$P$83)</f>
        <v>0</v>
      </c>
      <c r="BO77" s="553"/>
      <c r="BP77" s="552"/>
      <c r="BQ77" s="591">
        <v>3.3300000000000003E-2</v>
      </c>
      <c r="BR77" s="612">
        <v>0</v>
      </c>
      <c r="BS77" s="614">
        <f>+BQ77+BQ78+BQ79+BQ80+BQ81</f>
        <v>0.16650000000000001</v>
      </c>
      <c r="BT77" s="614">
        <f>+BR77+BR78+BR79+BR80+BR81</f>
        <v>0</v>
      </c>
      <c r="BU77" s="588">
        <f>+(BS77*$P$77)+(BS82*$P$82)+(BS83*$P$83)</f>
        <v>0.16655999999999999</v>
      </c>
      <c r="BV77" s="588">
        <f>+(BT77*$P$77)+(BT82*$P$82)+(BT83*$P$83)</f>
        <v>0</v>
      </c>
      <c r="BW77" s="554"/>
      <c r="BX77" s="613"/>
      <c r="BY77" s="591">
        <v>3.3300000000000003E-2</v>
      </c>
      <c r="BZ77" s="612">
        <v>0</v>
      </c>
      <c r="CA77" s="614">
        <f>+BY77+BY78+BY79+BY80+BY81</f>
        <v>0.16650000000000001</v>
      </c>
      <c r="CB77" s="614">
        <f>+BZ77+BZ78+BZ79+BZ80+BZ81</f>
        <v>0</v>
      </c>
      <c r="CC77" s="588">
        <f>+(CA77*$P$77)+(CA82*$P$82)+(CA83*$P$83)</f>
        <v>0.16655999999999999</v>
      </c>
      <c r="CD77" s="588">
        <f>+(CB77*$P$77)+(CB82*$P$82)+(CB83*$P$83)</f>
        <v>0</v>
      </c>
      <c r="CE77" s="554"/>
      <c r="CF77" s="613"/>
      <c r="CG77" s="591">
        <v>3.3300000000000003E-2</v>
      </c>
      <c r="CH77" s="612">
        <v>0</v>
      </c>
      <c r="CI77" s="614">
        <f>+CG77+CG78+CG79+CG80+CG81</f>
        <v>0.16650000000000001</v>
      </c>
      <c r="CJ77" s="614">
        <f>+CH77+CH78+CH79+CH80+CH81</f>
        <v>0</v>
      </c>
      <c r="CK77" s="588">
        <f>+(CI77*$P$77)+(CI82*$P$82)+(CI83*$P$83)</f>
        <v>0.16661999999999999</v>
      </c>
      <c r="CL77" s="588">
        <f>+(CJ77*$P$77)+(CJ82*$P$82)+(CJ83*$P$83)</f>
        <v>0</v>
      </c>
      <c r="CM77" s="554"/>
      <c r="CN77" s="613"/>
      <c r="CO77" s="591">
        <v>3.3300000000000003E-2</v>
      </c>
      <c r="CP77" s="612">
        <v>0</v>
      </c>
      <c r="CQ77" s="614">
        <f>+CO77+CO78+CO79+CO80+CO81</f>
        <v>0.16650000000000001</v>
      </c>
      <c r="CR77" s="614">
        <f>+CP77+CP78+CP79+CP80+CP81</f>
        <v>0</v>
      </c>
      <c r="CS77" s="588">
        <f>+(CQ77*$P$77)+(CQ82*$P$82)+(CQ83*$P$83)</f>
        <v>0.16661999999999999</v>
      </c>
      <c r="CT77" s="588">
        <f>+(CR77*$P$77)+(CR82*$P$82)+(CR83*$P$83)</f>
        <v>0</v>
      </c>
      <c r="CU77" s="554"/>
      <c r="CV77" s="613"/>
      <c r="CW77" s="591">
        <v>3.3300000000000003E-2</v>
      </c>
      <c r="CX77" s="612">
        <v>0</v>
      </c>
      <c r="CY77" s="614">
        <f>+CW77+CW78+CW79+CW80+CW81</f>
        <v>0.16650000000000001</v>
      </c>
      <c r="CZ77" s="614">
        <f>+CX77+CX78+CX79+CX80+CX81</f>
        <v>0</v>
      </c>
      <c r="DA77" s="588">
        <f>+(CY77*$P$77)+(CY82*$P$82)+(CY83*$P$83)</f>
        <v>0.16661999999999999</v>
      </c>
      <c r="DB77" s="588">
        <f>+(CZ77*$P$77)+(CZ82*$P$82)+(CZ83*$P$83)</f>
        <v>0</v>
      </c>
      <c r="DC77" s="554"/>
      <c r="DD77" s="613"/>
      <c r="DE77" s="591">
        <v>3.3500000000000002E-2</v>
      </c>
      <c r="DF77" s="550">
        <v>0</v>
      </c>
      <c r="DG77" s="567">
        <f>+DE77+DE78+DE79+DE80+DE81</f>
        <v>0.16750000000000001</v>
      </c>
      <c r="DH77" s="567">
        <f>+DF77+DF78+DF79+DF80+DF81</f>
        <v>0</v>
      </c>
      <c r="DI77" s="588">
        <f>+(DG77*$P$77)+(DG82*$P$82)+(DG83*$P$83)</f>
        <v>0.16702</v>
      </c>
      <c r="DJ77" s="588">
        <f>+(DH77*$P$77)+(DH82*$P$82)+(DH83*$P$83)</f>
        <v>0</v>
      </c>
      <c r="DK77" s="554"/>
      <c r="DL77" s="555"/>
      <c r="DM77" s="629"/>
      <c r="DN77" s="188">
        <f t="shared" si="1"/>
        <v>0</v>
      </c>
      <c r="DO77" s="187">
        <f t="shared" si="2"/>
        <v>0</v>
      </c>
      <c r="DP77" s="185" t="e">
        <f t="shared" si="3"/>
        <v>#DIV/0!</v>
      </c>
      <c r="DQ77" s="481">
        <f>+W77+AE77+AM77</f>
        <v>0</v>
      </c>
      <c r="DR77" s="481">
        <f>+X77+AF77+AN77</f>
        <v>0</v>
      </c>
      <c r="DS77" s="639" t="e">
        <f t="shared" si="4"/>
        <v>#DIV/0!</v>
      </c>
      <c r="DT77" s="482">
        <f>+(DQ77*$P$77)+(DQ82*$P$82)+(DQ83*$P$83)</f>
        <v>0</v>
      </c>
      <c r="DU77" s="482">
        <f>+(DR77*$P$77)+(DR82*$P$82)+(DR83*$P$83)</f>
        <v>0</v>
      </c>
      <c r="DV77" s="646" t="e">
        <f>+DU77/DT77</f>
        <v>#DIV/0!</v>
      </c>
      <c r="DW77" s="188">
        <f t="shared" si="5"/>
        <v>0</v>
      </c>
      <c r="DX77" s="187">
        <f t="shared" si="6"/>
        <v>0</v>
      </c>
      <c r="DY77" s="185" t="e">
        <f t="shared" si="7"/>
        <v>#DIV/0!</v>
      </c>
      <c r="DZ77" s="481">
        <f t="shared" si="8"/>
        <v>0</v>
      </c>
      <c r="EA77" s="481">
        <f t="shared" si="8"/>
        <v>0</v>
      </c>
      <c r="EB77" s="639" t="e">
        <f t="shared" si="9"/>
        <v>#DIV/0!</v>
      </c>
      <c r="EC77" s="482">
        <f>+(DZ77*$P$77)+(DZ82*$P$82)+(DZ83*$P$83)</f>
        <v>0</v>
      </c>
      <c r="ED77" s="482">
        <f>+(EA77*$P$77)+(EA82*$P$82)+(EA83*$P$83)</f>
        <v>0</v>
      </c>
      <c r="EE77" s="646" t="e">
        <f>+ED77/EC77</f>
        <v>#DIV/0!</v>
      </c>
      <c r="EF77" s="188">
        <f t="shared" si="10"/>
        <v>9.9900000000000017E-2</v>
      </c>
      <c r="EG77" s="187">
        <f t="shared" si="11"/>
        <v>0</v>
      </c>
      <c r="EH77" s="652">
        <f t="shared" si="12"/>
        <v>0</v>
      </c>
      <c r="EI77" s="481">
        <f t="shared" si="13"/>
        <v>0.49950000000000006</v>
      </c>
      <c r="EJ77" s="632">
        <f t="shared" si="14"/>
        <v>0</v>
      </c>
      <c r="EK77" s="654">
        <f t="shared" si="15"/>
        <v>0</v>
      </c>
      <c r="EL77" s="482">
        <f>+(EI77*$P$77)+(EI82*$P$82)+(EI83*$P$83)</f>
        <v>0.49974000000000002</v>
      </c>
      <c r="EM77" s="482">
        <f>+(EJ77*$P$77)+(EJ82*$P$82)+(EJ83*$P$83)</f>
        <v>0</v>
      </c>
      <c r="EN77" s="646">
        <f>+EM77/EL77</f>
        <v>0</v>
      </c>
      <c r="EO77" s="188">
        <f t="shared" si="16"/>
        <v>0.2</v>
      </c>
      <c r="EP77" s="187">
        <f t="shared" si="17"/>
        <v>0</v>
      </c>
      <c r="EQ77" s="656">
        <f t="shared" si="18"/>
        <v>0</v>
      </c>
      <c r="ER77" s="632">
        <f t="shared" si="19"/>
        <v>1</v>
      </c>
      <c r="ES77" s="481">
        <f t="shared" si="20"/>
        <v>0</v>
      </c>
      <c r="ET77" s="659">
        <f t="shared" si="21"/>
        <v>0</v>
      </c>
      <c r="EU77" s="482">
        <f>+(ER77*$P$77)+(ER82*$P$82)+(ER83*$P$83)</f>
        <v>0.99999999999999989</v>
      </c>
      <c r="EV77" s="482">
        <f>+(ES77*$P$77)+(ES82*$P$82)+(ES83*$P$83)</f>
        <v>0</v>
      </c>
      <c r="EW77" s="646">
        <f>+EV77/EU77</f>
        <v>0</v>
      </c>
      <c r="EX77" s="556">
        <f t="shared" si="0"/>
        <v>0</v>
      </c>
    </row>
    <row r="78" spans="1:221" s="557" customFormat="1" ht="28.5" x14ac:dyDescent="0.25">
      <c r="A78" s="535"/>
      <c r="B78" s="536"/>
      <c r="C78" s="536"/>
      <c r="D78" s="536"/>
      <c r="E78" s="536"/>
      <c r="F78" s="536"/>
      <c r="G78" s="536"/>
      <c r="H78" s="538"/>
      <c r="I78" s="539"/>
      <c r="J78" s="559"/>
      <c r="K78" s="560"/>
      <c r="L78" s="541" t="s">
        <v>302</v>
      </c>
      <c r="M78" s="569" t="s">
        <v>231</v>
      </c>
      <c r="N78" s="569">
        <v>2</v>
      </c>
      <c r="O78" s="544" t="s">
        <v>300</v>
      </c>
      <c r="P78" s="665"/>
      <c r="Q78" s="662"/>
      <c r="R78" s="544" t="s">
        <v>198</v>
      </c>
      <c r="S78" s="547" t="s">
        <v>303</v>
      </c>
      <c r="T78" s="548">
        <v>0.2</v>
      </c>
      <c r="U78" s="549">
        <v>0</v>
      </c>
      <c r="V78" s="550">
        <v>0</v>
      </c>
      <c r="W78" s="568"/>
      <c r="X78" s="568"/>
      <c r="Y78" s="589"/>
      <c r="Z78" s="589"/>
      <c r="AA78" s="551"/>
      <c r="AB78" s="552"/>
      <c r="AC78" s="549">
        <v>0</v>
      </c>
      <c r="AD78" s="550">
        <v>0</v>
      </c>
      <c r="AE78" s="568"/>
      <c r="AF78" s="568"/>
      <c r="AG78" s="589"/>
      <c r="AH78" s="589"/>
      <c r="AI78" s="551"/>
      <c r="AJ78" s="552"/>
      <c r="AK78" s="549">
        <v>0</v>
      </c>
      <c r="AL78" s="550">
        <v>0</v>
      </c>
      <c r="AM78" s="568"/>
      <c r="AN78" s="568"/>
      <c r="AO78" s="589"/>
      <c r="AP78" s="589"/>
      <c r="AQ78" s="551"/>
      <c r="AR78" s="552"/>
      <c r="AS78" s="549">
        <v>0</v>
      </c>
      <c r="AT78" s="550">
        <v>0</v>
      </c>
      <c r="AU78" s="568"/>
      <c r="AV78" s="568"/>
      <c r="AW78" s="589"/>
      <c r="AX78" s="589"/>
      <c r="AY78" s="551"/>
      <c r="AZ78" s="552"/>
      <c r="BA78" s="549">
        <v>0</v>
      </c>
      <c r="BB78" s="550">
        <v>0</v>
      </c>
      <c r="BC78" s="568"/>
      <c r="BD78" s="568"/>
      <c r="BE78" s="589"/>
      <c r="BF78" s="589"/>
      <c r="BG78" s="551"/>
      <c r="BH78" s="552"/>
      <c r="BI78" s="549">
        <v>0</v>
      </c>
      <c r="BJ78" s="550">
        <v>0</v>
      </c>
      <c r="BK78" s="568"/>
      <c r="BL78" s="568"/>
      <c r="BM78" s="589"/>
      <c r="BN78" s="589"/>
      <c r="BO78" s="553"/>
      <c r="BP78" s="552"/>
      <c r="BQ78" s="591">
        <v>3.3300000000000003E-2</v>
      </c>
      <c r="BR78" s="612">
        <v>0</v>
      </c>
      <c r="BS78" s="615"/>
      <c r="BT78" s="615"/>
      <c r="BU78" s="589"/>
      <c r="BV78" s="589"/>
      <c r="BW78" s="554"/>
      <c r="BX78" s="613"/>
      <c r="BY78" s="591">
        <v>3.3300000000000003E-2</v>
      </c>
      <c r="BZ78" s="612">
        <v>0</v>
      </c>
      <c r="CA78" s="615"/>
      <c r="CB78" s="615"/>
      <c r="CC78" s="589"/>
      <c r="CD78" s="589"/>
      <c r="CE78" s="554"/>
      <c r="CF78" s="613"/>
      <c r="CG78" s="591">
        <v>3.3300000000000003E-2</v>
      </c>
      <c r="CH78" s="612">
        <v>0</v>
      </c>
      <c r="CI78" s="615"/>
      <c r="CJ78" s="615"/>
      <c r="CK78" s="589"/>
      <c r="CL78" s="589"/>
      <c r="CM78" s="554"/>
      <c r="CN78" s="613"/>
      <c r="CO78" s="591">
        <v>3.3300000000000003E-2</v>
      </c>
      <c r="CP78" s="612">
        <v>0</v>
      </c>
      <c r="CQ78" s="615"/>
      <c r="CR78" s="615"/>
      <c r="CS78" s="589"/>
      <c r="CT78" s="589"/>
      <c r="CU78" s="554"/>
      <c r="CV78" s="613"/>
      <c r="CW78" s="591">
        <v>3.3300000000000003E-2</v>
      </c>
      <c r="CX78" s="612">
        <v>0</v>
      </c>
      <c r="CY78" s="615"/>
      <c r="CZ78" s="615"/>
      <c r="DA78" s="589"/>
      <c r="DB78" s="589"/>
      <c r="DC78" s="554"/>
      <c r="DD78" s="613"/>
      <c r="DE78" s="591">
        <v>3.3500000000000002E-2</v>
      </c>
      <c r="DF78" s="550">
        <v>0</v>
      </c>
      <c r="DG78" s="568"/>
      <c r="DH78" s="568"/>
      <c r="DI78" s="589"/>
      <c r="DJ78" s="589"/>
      <c r="DK78" s="554"/>
      <c r="DL78" s="555"/>
      <c r="DM78" s="629"/>
      <c r="DN78" s="188">
        <f t="shared" si="1"/>
        <v>0</v>
      </c>
      <c r="DO78" s="187">
        <f t="shared" si="2"/>
        <v>0</v>
      </c>
      <c r="DP78" s="185" t="e">
        <f t="shared" si="3"/>
        <v>#DIV/0!</v>
      </c>
      <c r="DQ78" s="631"/>
      <c r="DR78" s="631"/>
      <c r="DS78" s="638" t="e">
        <f t="shared" si="4"/>
        <v>#DIV/0!</v>
      </c>
      <c r="DT78" s="482"/>
      <c r="DU78" s="482"/>
      <c r="DV78" s="646"/>
      <c r="DW78" s="188">
        <f t="shared" si="5"/>
        <v>0</v>
      </c>
      <c r="DX78" s="187">
        <f t="shared" si="6"/>
        <v>0</v>
      </c>
      <c r="DY78" s="185" t="e">
        <f t="shared" si="7"/>
        <v>#DIV/0!</v>
      </c>
      <c r="DZ78" s="631">
        <f t="shared" si="8"/>
        <v>0</v>
      </c>
      <c r="EA78" s="631">
        <f t="shared" si="8"/>
        <v>0</v>
      </c>
      <c r="EB78" s="638" t="e">
        <f t="shared" si="9"/>
        <v>#DIV/0!</v>
      </c>
      <c r="EC78" s="482"/>
      <c r="ED78" s="482"/>
      <c r="EE78" s="646"/>
      <c r="EF78" s="188">
        <f t="shared" si="10"/>
        <v>9.9900000000000017E-2</v>
      </c>
      <c r="EG78" s="187">
        <f t="shared" si="11"/>
        <v>0</v>
      </c>
      <c r="EH78" s="652">
        <f t="shared" si="12"/>
        <v>0</v>
      </c>
      <c r="EI78" s="631">
        <f t="shared" si="13"/>
        <v>0</v>
      </c>
      <c r="EJ78" s="413">
        <f t="shared" si="14"/>
        <v>0</v>
      </c>
      <c r="EK78" s="655" t="e">
        <f t="shared" si="15"/>
        <v>#DIV/0!</v>
      </c>
      <c r="EL78" s="482"/>
      <c r="EM78" s="482"/>
      <c r="EN78" s="646"/>
      <c r="EO78" s="188">
        <f t="shared" si="16"/>
        <v>0.2</v>
      </c>
      <c r="EP78" s="187">
        <f t="shared" si="17"/>
        <v>0</v>
      </c>
      <c r="EQ78" s="656">
        <f t="shared" si="18"/>
        <v>0</v>
      </c>
      <c r="ER78" s="413">
        <f t="shared" si="19"/>
        <v>0</v>
      </c>
      <c r="ES78" s="631">
        <f t="shared" si="20"/>
        <v>0</v>
      </c>
      <c r="ET78" s="660" t="e">
        <f t="shared" si="21"/>
        <v>#DIV/0!</v>
      </c>
      <c r="EU78" s="482"/>
      <c r="EV78" s="482"/>
      <c r="EW78" s="646"/>
      <c r="EX78" s="556">
        <f t="shared" si="0"/>
        <v>0</v>
      </c>
    </row>
    <row r="79" spans="1:221" s="557" customFormat="1" ht="51" x14ac:dyDescent="0.25">
      <c r="A79" s="535"/>
      <c r="B79" s="536"/>
      <c r="C79" s="536"/>
      <c r="D79" s="536"/>
      <c r="E79" s="536"/>
      <c r="F79" s="536"/>
      <c r="G79" s="536"/>
      <c r="H79" s="538"/>
      <c r="I79" s="539"/>
      <c r="J79" s="559"/>
      <c r="K79" s="560"/>
      <c r="L79" s="541" t="s">
        <v>304</v>
      </c>
      <c r="M79" s="569" t="s">
        <v>231</v>
      </c>
      <c r="N79" s="569">
        <v>1</v>
      </c>
      <c r="O79" s="544" t="s">
        <v>300</v>
      </c>
      <c r="P79" s="665"/>
      <c r="Q79" s="662"/>
      <c r="R79" s="544" t="s">
        <v>198</v>
      </c>
      <c r="S79" s="547" t="s">
        <v>305</v>
      </c>
      <c r="T79" s="548">
        <v>0.2</v>
      </c>
      <c r="U79" s="549">
        <v>0</v>
      </c>
      <c r="V79" s="550">
        <v>0</v>
      </c>
      <c r="W79" s="568"/>
      <c r="X79" s="568"/>
      <c r="Y79" s="589"/>
      <c r="Z79" s="589"/>
      <c r="AA79" s="551"/>
      <c r="AB79" s="552"/>
      <c r="AC79" s="549">
        <v>0</v>
      </c>
      <c r="AD79" s="550">
        <v>0</v>
      </c>
      <c r="AE79" s="568"/>
      <c r="AF79" s="568"/>
      <c r="AG79" s="589"/>
      <c r="AH79" s="589"/>
      <c r="AI79" s="551"/>
      <c r="AJ79" s="552"/>
      <c r="AK79" s="549">
        <v>0</v>
      </c>
      <c r="AL79" s="550">
        <v>0</v>
      </c>
      <c r="AM79" s="568"/>
      <c r="AN79" s="568"/>
      <c r="AO79" s="589"/>
      <c r="AP79" s="589"/>
      <c r="AQ79" s="551"/>
      <c r="AR79" s="552"/>
      <c r="AS79" s="549">
        <v>0</v>
      </c>
      <c r="AT79" s="550">
        <v>0</v>
      </c>
      <c r="AU79" s="568"/>
      <c r="AV79" s="568"/>
      <c r="AW79" s="589"/>
      <c r="AX79" s="589"/>
      <c r="AY79" s="551"/>
      <c r="AZ79" s="552"/>
      <c r="BA79" s="549">
        <v>0</v>
      </c>
      <c r="BB79" s="550">
        <v>0</v>
      </c>
      <c r="BC79" s="568"/>
      <c r="BD79" s="568"/>
      <c r="BE79" s="589"/>
      <c r="BF79" s="589"/>
      <c r="BG79" s="551"/>
      <c r="BH79" s="552"/>
      <c r="BI79" s="549">
        <v>0</v>
      </c>
      <c r="BJ79" s="550">
        <v>0</v>
      </c>
      <c r="BK79" s="568"/>
      <c r="BL79" s="568"/>
      <c r="BM79" s="589"/>
      <c r="BN79" s="589"/>
      <c r="BO79" s="553"/>
      <c r="BP79" s="552"/>
      <c r="BQ79" s="591">
        <v>3.3300000000000003E-2</v>
      </c>
      <c r="BR79" s="612">
        <v>0</v>
      </c>
      <c r="BS79" s="615"/>
      <c r="BT79" s="615"/>
      <c r="BU79" s="589"/>
      <c r="BV79" s="589"/>
      <c r="BW79" s="554"/>
      <c r="BX79" s="613"/>
      <c r="BY79" s="591">
        <v>3.3300000000000003E-2</v>
      </c>
      <c r="BZ79" s="612">
        <v>0</v>
      </c>
      <c r="CA79" s="615"/>
      <c r="CB79" s="615"/>
      <c r="CC79" s="589"/>
      <c r="CD79" s="589"/>
      <c r="CE79" s="554"/>
      <c r="CF79" s="613"/>
      <c r="CG79" s="591">
        <v>3.3300000000000003E-2</v>
      </c>
      <c r="CH79" s="612">
        <v>0</v>
      </c>
      <c r="CI79" s="615"/>
      <c r="CJ79" s="615"/>
      <c r="CK79" s="589"/>
      <c r="CL79" s="589"/>
      <c r="CM79" s="554"/>
      <c r="CN79" s="613"/>
      <c r="CO79" s="591">
        <v>3.3300000000000003E-2</v>
      </c>
      <c r="CP79" s="612">
        <v>0</v>
      </c>
      <c r="CQ79" s="615"/>
      <c r="CR79" s="615"/>
      <c r="CS79" s="589"/>
      <c r="CT79" s="589"/>
      <c r="CU79" s="554"/>
      <c r="CV79" s="613"/>
      <c r="CW79" s="591">
        <v>3.3300000000000003E-2</v>
      </c>
      <c r="CX79" s="612">
        <v>0</v>
      </c>
      <c r="CY79" s="615"/>
      <c r="CZ79" s="615"/>
      <c r="DA79" s="589"/>
      <c r="DB79" s="589"/>
      <c r="DC79" s="554"/>
      <c r="DD79" s="613"/>
      <c r="DE79" s="591">
        <v>3.3500000000000002E-2</v>
      </c>
      <c r="DF79" s="550">
        <v>0</v>
      </c>
      <c r="DG79" s="568"/>
      <c r="DH79" s="568"/>
      <c r="DI79" s="589"/>
      <c r="DJ79" s="589"/>
      <c r="DK79" s="554"/>
      <c r="DL79" s="555"/>
      <c r="DM79" s="629"/>
      <c r="DN79" s="188">
        <f t="shared" si="1"/>
        <v>0</v>
      </c>
      <c r="DO79" s="187">
        <f t="shared" si="2"/>
        <v>0</v>
      </c>
      <c r="DP79" s="185" t="e">
        <f t="shared" si="3"/>
        <v>#DIV/0!</v>
      </c>
      <c r="DQ79" s="631"/>
      <c r="DR79" s="631"/>
      <c r="DS79" s="638" t="e">
        <f t="shared" si="4"/>
        <v>#DIV/0!</v>
      </c>
      <c r="DT79" s="482"/>
      <c r="DU79" s="482"/>
      <c r="DV79" s="646"/>
      <c r="DW79" s="188">
        <f t="shared" si="5"/>
        <v>0</v>
      </c>
      <c r="DX79" s="187">
        <f t="shared" si="6"/>
        <v>0</v>
      </c>
      <c r="DY79" s="185" t="e">
        <f t="shared" si="7"/>
        <v>#DIV/0!</v>
      </c>
      <c r="DZ79" s="631">
        <f t="shared" si="8"/>
        <v>0</v>
      </c>
      <c r="EA79" s="631">
        <f t="shared" si="8"/>
        <v>0</v>
      </c>
      <c r="EB79" s="638" t="e">
        <f t="shared" si="9"/>
        <v>#DIV/0!</v>
      </c>
      <c r="EC79" s="482"/>
      <c r="ED79" s="482"/>
      <c r="EE79" s="646"/>
      <c r="EF79" s="188">
        <f t="shared" si="10"/>
        <v>9.9900000000000017E-2</v>
      </c>
      <c r="EG79" s="187">
        <f t="shared" si="11"/>
        <v>0</v>
      </c>
      <c r="EH79" s="652">
        <f t="shared" si="12"/>
        <v>0</v>
      </c>
      <c r="EI79" s="631">
        <f t="shared" si="13"/>
        <v>0</v>
      </c>
      <c r="EJ79" s="413">
        <f t="shared" si="14"/>
        <v>0</v>
      </c>
      <c r="EK79" s="655" t="e">
        <f t="shared" si="15"/>
        <v>#DIV/0!</v>
      </c>
      <c r="EL79" s="482"/>
      <c r="EM79" s="482"/>
      <c r="EN79" s="646"/>
      <c r="EO79" s="188">
        <f t="shared" si="16"/>
        <v>0.2</v>
      </c>
      <c r="EP79" s="187">
        <f t="shared" si="17"/>
        <v>0</v>
      </c>
      <c r="EQ79" s="656">
        <f t="shared" si="18"/>
        <v>0</v>
      </c>
      <c r="ER79" s="413">
        <f t="shared" si="19"/>
        <v>0</v>
      </c>
      <c r="ES79" s="631">
        <f t="shared" si="20"/>
        <v>0</v>
      </c>
      <c r="ET79" s="660" t="e">
        <f t="shared" si="21"/>
        <v>#DIV/0!</v>
      </c>
      <c r="EU79" s="482"/>
      <c r="EV79" s="482"/>
      <c r="EW79" s="646"/>
      <c r="EX79" s="556"/>
    </row>
    <row r="80" spans="1:221" s="557" customFormat="1" ht="28.5" x14ac:dyDescent="0.25">
      <c r="A80" s="535"/>
      <c r="B80" s="536"/>
      <c r="C80" s="536"/>
      <c r="D80" s="536"/>
      <c r="E80" s="536"/>
      <c r="F80" s="536"/>
      <c r="G80" s="536"/>
      <c r="H80" s="538"/>
      <c r="I80" s="539"/>
      <c r="J80" s="559"/>
      <c r="K80" s="560"/>
      <c r="L80" s="541" t="s">
        <v>299</v>
      </c>
      <c r="M80" s="569" t="s">
        <v>231</v>
      </c>
      <c r="N80" s="569">
        <v>1</v>
      </c>
      <c r="O80" s="544" t="s">
        <v>300</v>
      </c>
      <c r="P80" s="665"/>
      <c r="Q80" s="662"/>
      <c r="R80" s="544" t="s">
        <v>198</v>
      </c>
      <c r="S80" s="547" t="s">
        <v>306</v>
      </c>
      <c r="T80" s="548">
        <v>0.2</v>
      </c>
      <c r="U80" s="549">
        <v>0</v>
      </c>
      <c r="V80" s="550">
        <v>0</v>
      </c>
      <c r="W80" s="568"/>
      <c r="X80" s="568"/>
      <c r="Y80" s="589"/>
      <c r="Z80" s="589"/>
      <c r="AA80" s="551"/>
      <c r="AB80" s="552"/>
      <c r="AC80" s="549">
        <v>0</v>
      </c>
      <c r="AD80" s="550">
        <v>0</v>
      </c>
      <c r="AE80" s="568"/>
      <c r="AF80" s="568"/>
      <c r="AG80" s="589"/>
      <c r="AH80" s="589"/>
      <c r="AI80" s="551"/>
      <c r="AJ80" s="552"/>
      <c r="AK80" s="549">
        <v>0</v>
      </c>
      <c r="AL80" s="550">
        <v>0</v>
      </c>
      <c r="AM80" s="568"/>
      <c r="AN80" s="568"/>
      <c r="AO80" s="589"/>
      <c r="AP80" s="589"/>
      <c r="AQ80" s="551"/>
      <c r="AR80" s="552"/>
      <c r="AS80" s="549">
        <v>0</v>
      </c>
      <c r="AT80" s="550">
        <v>0</v>
      </c>
      <c r="AU80" s="568"/>
      <c r="AV80" s="568"/>
      <c r="AW80" s="589"/>
      <c r="AX80" s="589"/>
      <c r="AY80" s="551"/>
      <c r="AZ80" s="552"/>
      <c r="BA80" s="549">
        <v>0</v>
      </c>
      <c r="BB80" s="550">
        <v>0</v>
      </c>
      <c r="BC80" s="568"/>
      <c r="BD80" s="568"/>
      <c r="BE80" s="589"/>
      <c r="BF80" s="589"/>
      <c r="BG80" s="551"/>
      <c r="BH80" s="552"/>
      <c r="BI80" s="549">
        <v>0</v>
      </c>
      <c r="BJ80" s="550">
        <v>0</v>
      </c>
      <c r="BK80" s="568"/>
      <c r="BL80" s="568"/>
      <c r="BM80" s="589"/>
      <c r="BN80" s="589"/>
      <c r="BO80" s="553"/>
      <c r="BP80" s="552"/>
      <c r="BQ80" s="591">
        <v>3.3300000000000003E-2</v>
      </c>
      <c r="BR80" s="612">
        <v>0</v>
      </c>
      <c r="BS80" s="615"/>
      <c r="BT80" s="615"/>
      <c r="BU80" s="589"/>
      <c r="BV80" s="589"/>
      <c r="BW80" s="554"/>
      <c r="BX80" s="613"/>
      <c r="BY80" s="591">
        <v>3.3300000000000003E-2</v>
      </c>
      <c r="BZ80" s="612">
        <v>0</v>
      </c>
      <c r="CA80" s="615"/>
      <c r="CB80" s="615"/>
      <c r="CC80" s="589"/>
      <c r="CD80" s="589"/>
      <c r="CE80" s="554"/>
      <c r="CF80" s="613"/>
      <c r="CG80" s="591">
        <v>3.3300000000000003E-2</v>
      </c>
      <c r="CH80" s="612">
        <v>0</v>
      </c>
      <c r="CI80" s="615"/>
      <c r="CJ80" s="615"/>
      <c r="CK80" s="589"/>
      <c r="CL80" s="589"/>
      <c r="CM80" s="554"/>
      <c r="CN80" s="613"/>
      <c r="CO80" s="591">
        <v>3.3300000000000003E-2</v>
      </c>
      <c r="CP80" s="612">
        <v>0</v>
      </c>
      <c r="CQ80" s="615"/>
      <c r="CR80" s="615"/>
      <c r="CS80" s="589"/>
      <c r="CT80" s="589"/>
      <c r="CU80" s="554"/>
      <c r="CV80" s="613"/>
      <c r="CW80" s="591">
        <v>3.3300000000000003E-2</v>
      </c>
      <c r="CX80" s="612">
        <v>0</v>
      </c>
      <c r="CY80" s="615"/>
      <c r="CZ80" s="615"/>
      <c r="DA80" s="589"/>
      <c r="DB80" s="589"/>
      <c r="DC80" s="554"/>
      <c r="DD80" s="613"/>
      <c r="DE80" s="591">
        <v>3.3500000000000002E-2</v>
      </c>
      <c r="DF80" s="550">
        <v>0</v>
      </c>
      <c r="DG80" s="568"/>
      <c r="DH80" s="568"/>
      <c r="DI80" s="589"/>
      <c r="DJ80" s="589"/>
      <c r="DK80" s="554"/>
      <c r="DL80" s="555"/>
      <c r="DM80" s="629"/>
      <c r="DN80" s="188">
        <f t="shared" si="1"/>
        <v>0</v>
      </c>
      <c r="DO80" s="187">
        <f t="shared" si="2"/>
        <v>0</v>
      </c>
      <c r="DP80" s="185" t="e">
        <f t="shared" si="3"/>
        <v>#DIV/0!</v>
      </c>
      <c r="DQ80" s="631"/>
      <c r="DR80" s="631"/>
      <c r="DS80" s="638" t="e">
        <f t="shared" si="4"/>
        <v>#DIV/0!</v>
      </c>
      <c r="DT80" s="482"/>
      <c r="DU80" s="482"/>
      <c r="DV80" s="646"/>
      <c r="DW80" s="188">
        <f t="shared" si="5"/>
        <v>0</v>
      </c>
      <c r="DX80" s="187">
        <f t="shared" si="6"/>
        <v>0</v>
      </c>
      <c r="DY80" s="185" t="e">
        <f t="shared" si="7"/>
        <v>#DIV/0!</v>
      </c>
      <c r="DZ80" s="631">
        <f t="shared" si="8"/>
        <v>0</v>
      </c>
      <c r="EA80" s="631">
        <f t="shared" si="8"/>
        <v>0</v>
      </c>
      <c r="EB80" s="638" t="e">
        <f t="shared" si="9"/>
        <v>#DIV/0!</v>
      </c>
      <c r="EC80" s="482"/>
      <c r="ED80" s="482"/>
      <c r="EE80" s="646"/>
      <c r="EF80" s="188">
        <f t="shared" si="10"/>
        <v>9.9900000000000017E-2</v>
      </c>
      <c r="EG80" s="187">
        <f t="shared" si="11"/>
        <v>0</v>
      </c>
      <c r="EH80" s="652">
        <f t="shared" si="12"/>
        <v>0</v>
      </c>
      <c r="EI80" s="631">
        <f t="shared" si="13"/>
        <v>0</v>
      </c>
      <c r="EJ80" s="413">
        <f t="shared" si="14"/>
        <v>0</v>
      </c>
      <c r="EK80" s="655" t="e">
        <f t="shared" si="15"/>
        <v>#DIV/0!</v>
      </c>
      <c r="EL80" s="482"/>
      <c r="EM80" s="482"/>
      <c r="EN80" s="646"/>
      <c r="EO80" s="188">
        <f t="shared" si="16"/>
        <v>0.2</v>
      </c>
      <c r="EP80" s="187">
        <f t="shared" si="17"/>
        <v>0</v>
      </c>
      <c r="EQ80" s="656">
        <f t="shared" si="18"/>
        <v>0</v>
      </c>
      <c r="ER80" s="413">
        <f t="shared" si="19"/>
        <v>0</v>
      </c>
      <c r="ES80" s="631">
        <f t="shared" si="20"/>
        <v>0</v>
      </c>
      <c r="ET80" s="660" t="e">
        <f t="shared" si="21"/>
        <v>#DIV/0!</v>
      </c>
      <c r="EU80" s="482"/>
      <c r="EV80" s="482"/>
      <c r="EW80" s="646"/>
      <c r="EX80" s="556">
        <f t="shared" si="0"/>
        <v>0</v>
      </c>
    </row>
    <row r="81" spans="1:221" s="557" customFormat="1" ht="15.75" x14ac:dyDescent="0.25">
      <c r="A81" s="535"/>
      <c r="B81" s="536"/>
      <c r="C81" s="536"/>
      <c r="D81" s="536"/>
      <c r="E81" s="536"/>
      <c r="F81" s="536"/>
      <c r="G81" s="536"/>
      <c r="H81" s="538"/>
      <c r="I81" s="539"/>
      <c r="J81" s="559"/>
      <c r="K81" s="560"/>
      <c r="L81" s="541" t="s">
        <v>307</v>
      </c>
      <c r="M81" s="569" t="s">
        <v>308</v>
      </c>
      <c r="N81" s="569">
        <v>1</v>
      </c>
      <c r="O81" s="544" t="s">
        <v>300</v>
      </c>
      <c r="P81" s="666"/>
      <c r="Q81" s="663"/>
      <c r="R81" s="544" t="s">
        <v>198</v>
      </c>
      <c r="S81" s="547" t="s">
        <v>309</v>
      </c>
      <c r="T81" s="548">
        <v>0.2</v>
      </c>
      <c r="U81" s="549">
        <v>0</v>
      </c>
      <c r="V81" s="550">
        <v>0</v>
      </c>
      <c r="W81" s="568"/>
      <c r="X81" s="568"/>
      <c r="Y81" s="589"/>
      <c r="Z81" s="589"/>
      <c r="AA81" s="551"/>
      <c r="AB81" s="552"/>
      <c r="AC81" s="549">
        <v>0</v>
      </c>
      <c r="AD81" s="550">
        <v>0</v>
      </c>
      <c r="AE81" s="568"/>
      <c r="AF81" s="568"/>
      <c r="AG81" s="589"/>
      <c r="AH81" s="589"/>
      <c r="AI81" s="551"/>
      <c r="AJ81" s="552"/>
      <c r="AK81" s="549">
        <v>0</v>
      </c>
      <c r="AL81" s="550">
        <v>0</v>
      </c>
      <c r="AM81" s="568"/>
      <c r="AN81" s="568"/>
      <c r="AO81" s="589"/>
      <c r="AP81" s="589"/>
      <c r="AQ81" s="551"/>
      <c r="AR81" s="552"/>
      <c r="AS81" s="549">
        <v>0</v>
      </c>
      <c r="AT81" s="550">
        <v>0</v>
      </c>
      <c r="AU81" s="568"/>
      <c r="AV81" s="568"/>
      <c r="AW81" s="589"/>
      <c r="AX81" s="589"/>
      <c r="AY81" s="551"/>
      <c r="AZ81" s="552"/>
      <c r="BA81" s="549">
        <v>0</v>
      </c>
      <c r="BB81" s="550">
        <v>0</v>
      </c>
      <c r="BC81" s="568"/>
      <c r="BD81" s="568"/>
      <c r="BE81" s="589"/>
      <c r="BF81" s="589"/>
      <c r="BG81" s="551"/>
      <c r="BH81" s="552"/>
      <c r="BI81" s="549">
        <v>0</v>
      </c>
      <c r="BJ81" s="550">
        <v>0</v>
      </c>
      <c r="BK81" s="568"/>
      <c r="BL81" s="568"/>
      <c r="BM81" s="589"/>
      <c r="BN81" s="589"/>
      <c r="BO81" s="553"/>
      <c r="BP81" s="552"/>
      <c r="BQ81" s="591">
        <v>3.3300000000000003E-2</v>
      </c>
      <c r="BR81" s="612">
        <v>0</v>
      </c>
      <c r="BS81" s="615"/>
      <c r="BT81" s="615"/>
      <c r="BU81" s="589"/>
      <c r="BV81" s="589"/>
      <c r="BW81" s="554"/>
      <c r="BX81" s="613"/>
      <c r="BY81" s="591">
        <v>3.3300000000000003E-2</v>
      </c>
      <c r="BZ81" s="612">
        <v>0</v>
      </c>
      <c r="CA81" s="615"/>
      <c r="CB81" s="615"/>
      <c r="CC81" s="589"/>
      <c r="CD81" s="589"/>
      <c r="CE81" s="554"/>
      <c r="CF81" s="613"/>
      <c r="CG81" s="591">
        <v>3.3300000000000003E-2</v>
      </c>
      <c r="CH81" s="612">
        <v>0</v>
      </c>
      <c r="CI81" s="615"/>
      <c r="CJ81" s="615"/>
      <c r="CK81" s="589"/>
      <c r="CL81" s="589"/>
      <c r="CM81" s="554"/>
      <c r="CN81" s="613"/>
      <c r="CO81" s="591">
        <v>3.3300000000000003E-2</v>
      </c>
      <c r="CP81" s="612">
        <v>0</v>
      </c>
      <c r="CQ81" s="615"/>
      <c r="CR81" s="615"/>
      <c r="CS81" s="589"/>
      <c r="CT81" s="589"/>
      <c r="CU81" s="554"/>
      <c r="CV81" s="613"/>
      <c r="CW81" s="591">
        <v>3.3300000000000003E-2</v>
      </c>
      <c r="CX81" s="612">
        <v>0</v>
      </c>
      <c r="CY81" s="615"/>
      <c r="CZ81" s="615"/>
      <c r="DA81" s="589"/>
      <c r="DB81" s="589"/>
      <c r="DC81" s="554"/>
      <c r="DD81" s="613"/>
      <c r="DE81" s="591">
        <v>3.3500000000000002E-2</v>
      </c>
      <c r="DF81" s="550">
        <v>0</v>
      </c>
      <c r="DG81" s="568"/>
      <c r="DH81" s="568"/>
      <c r="DI81" s="589"/>
      <c r="DJ81" s="589"/>
      <c r="DK81" s="554"/>
      <c r="DL81" s="555"/>
      <c r="DM81" s="629"/>
      <c r="DN81" s="188">
        <f t="shared" si="1"/>
        <v>0</v>
      </c>
      <c r="DO81" s="187">
        <f t="shared" si="2"/>
        <v>0</v>
      </c>
      <c r="DP81" s="185" t="e">
        <f t="shared" si="3"/>
        <v>#DIV/0!</v>
      </c>
      <c r="DQ81" s="631"/>
      <c r="DR81" s="631"/>
      <c r="DS81" s="638" t="e">
        <f t="shared" si="4"/>
        <v>#DIV/0!</v>
      </c>
      <c r="DT81" s="482"/>
      <c r="DU81" s="482"/>
      <c r="DV81" s="646"/>
      <c r="DW81" s="188">
        <f t="shared" si="5"/>
        <v>0</v>
      </c>
      <c r="DX81" s="187">
        <f t="shared" si="6"/>
        <v>0</v>
      </c>
      <c r="DY81" s="185" t="e">
        <f t="shared" si="7"/>
        <v>#DIV/0!</v>
      </c>
      <c r="DZ81" s="631">
        <f t="shared" si="8"/>
        <v>0</v>
      </c>
      <c r="EA81" s="631">
        <f t="shared" si="8"/>
        <v>0</v>
      </c>
      <c r="EB81" s="638" t="e">
        <f t="shared" si="9"/>
        <v>#DIV/0!</v>
      </c>
      <c r="EC81" s="482"/>
      <c r="ED81" s="482"/>
      <c r="EE81" s="646"/>
      <c r="EF81" s="188">
        <f t="shared" si="10"/>
        <v>9.9900000000000017E-2</v>
      </c>
      <c r="EG81" s="187">
        <f t="shared" si="11"/>
        <v>0</v>
      </c>
      <c r="EH81" s="652">
        <f t="shared" si="12"/>
        <v>0</v>
      </c>
      <c r="EI81" s="631">
        <f t="shared" si="13"/>
        <v>0</v>
      </c>
      <c r="EJ81" s="633">
        <f t="shared" si="14"/>
        <v>0</v>
      </c>
      <c r="EK81" s="655" t="e">
        <f t="shared" si="15"/>
        <v>#DIV/0!</v>
      </c>
      <c r="EL81" s="482"/>
      <c r="EM81" s="482"/>
      <c r="EN81" s="646"/>
      <c r="EO81" s="188">
        <f t="shared" si="16"/>
        <v>0.2</v>
      </c>
      <c r="EP81" s="187">
        <f t="shared" si="17"/>
        <v>0</v>
      </c>
      <c r="EQ81" s="656">
        <f t="shared" si="18"/>
        <v>0</v>
      </c>
      <c r="ER81" s="633">
        <f t="shared" si="19"/>
        <v>0</v>
      </c>
      <c r="ES81" s="631">
        <f t="shared" si="20"/>
        <v>0</v>
      </c>
      <c r="ET81" s="660" t="e">
        <f t="shared" si="21"/>
        <v>#DIV/0!</v>
      </c>
      <c r="EU81" s="482"/>
      <c r="EV81" s="482"/>
      <c r="EW81" s="646"/>
      <c r="EX81" s="556">
        <f t="shared" si="0"/>
        <v>0</v>
      </c>
    </row>
    <row r="82" spans="1:221" s="557" customFormat="1" ht="28.5" x14ac:dyDescent="0.25">
      <c r="A82" s="535"/>
      <c r="B82" s="536"/>
      <c r="C82" s="536"/>
      <c r="D82" s="536"/>
      <c r="E82" s="536"/>
      <c r="F82" s="536"/>
      <c r="G82" s="536"/>
      <c r="H82" s="538"/>
      <c r="I82" s="539"/>
      <c r="J82" s="540">
        <v>26</v>
      </c>
      <c r="K82" s="541" t="s">
        <v>352</v>
      </c>
      <c r="L82" s="542" t="s">
        <v>353</v>
      </c>
      <c r="M82" s="542" t="s">
        <v>231</v>
      </c>
      <c r="N82" s="576">
        <v>4</v>
      </c>
      <c r="O82" s="544" t="s">
        <v>300</v>
      </c>
      <c r="P82" s="577">
        <v>0.3</v>
      </c>
      <c r="Q82" s="546">
        <f>+P82/$P$86</f>
        <v>2.9999999999999992E-2</v>
      </c>
      <c r="R82" s="544" t="s">
        <v>198</v>
      </c>
      <c r="S82" s="547" t="s">
        <v>354</v>
      </c>
      <c r="T82" s="548">
        <v>1</v>
      </c>
      <c r="U82" s="549">
        <v>0</v>
      </c>
      <c r="V82" s="550">
        <v>0</v>
      </c>
      <c r="W82" s="550">
        <f>+U82</f>
        <v>0</v>
      </c>
      <c r="X82" s="550">
        <f>+V82</f>
        <v>0</v>
      </c>
      <c r="Y82" s="589"/>
      <c r="Z82" s="589"/>
      <c r="AA82" s="551"/>
      <c r="AB82" s="552"/>
      <c r="AC82" s="549">
        <v>0</v>
      </c>
      <c r="AD82" s="550">
        <v>0</v>
      </c>
      <c r="AE82" s="550">
        <f>+AC82</f>
        <v>0</v>
      </c>
      <c r="AF82" s="550">
        <f>+AD82</f>
        <v>0</v>
      </c>
      <c r="AG82" s="589"/>
      <c r="AH82" s="589"/>
      <c r="AI82" s="551"/>
      <c r="AJ82" s="552"/>
      <c r="AK82" s="549">
        <v>0</v>
      </c>
      <c r="AL82" s="550">
        <v>0</v>
      </c>
      <c r="AM82" s="550">
        <f>+AK82</f>
        <v>0</v>
      </c>
      <c r="AN82" s="550">
        <f>+AL82</f>
        <v>0</v>
      </c>
      <c r="AO82" s="589"/>
      <c r="AP82" s="589"/>
      <c r="AQ82" s="551"/>
      <c r="AR82" s="552"/>
      <c r="AS82" s="549">
        <v>0</v>
      </c>
      <c r="AT82" s="550">
        <v>0</v>
      </c>
      <c r="AU82" s="550">
        <f>+AS82</f>
        <v>0</v>
      </c>
      <c r="AV82" s="550">
        <f>+AT82</f>
        <v>0</v>
      </c>
      <c r="AW82" s="589"/>
      <c r="AX82" s="589"/>
      <c r="AY82" s="551"/>
      <c r="AZ82" s="552"/>
      <c r="BA82" s="549">
        <v>0</v>
      </c>
      <c r="BB82" s="550">
        <v>0</v>
      </c>
      <c r="BC82" s="550">
        <f>+BA82</f>
        <v>0</v>
      </c>
      <c r="BD82" s="550">
        <f>+BB82</f>
        <v>0</v>
      </c>
      <c r="BE82" s="589"/>
      <c r="BF82" s="589"/>
      <c r="BG82" s="551"/>
      <c r="BH82" s="552"/>
      <c r="BI82" s="549">
        <v>0</v>
      </c>
      <c r="BJ82" s="550">
        <v>0</v>
      </c>
      <c r="BK82" s="550">
        <f>+BI82</f>
        <v>0</v>
      </c>
      <c r="BL82" s="550">
        <f>+BJ82</f>
        <v>0</v>
      </c>
      <c r="BM82" s="589"/>
      <c r="BN82" s="589"/>
      <c r="BO82" s="553"/>
      <c r="BP82" s="552"/>
      <c r="BQ82" s="591">
        <v>0.1666</v>
      </c>
      <c r="BR82" s="612">
        <v>0</v>
      </c>
      <c r="BS82" s="612">
        <f>+BQ82</f>
        <v>0.1666</v>
      </c>
      <c r="BT82" s="612">
        <f>+BR82</f>
        <v>0</v>
      </c>
      <c r="BU82" s="589"/>
      <c r="BV82" s="589"/>
      <c r="BW82" s="554"/>
      <c r="BX82" s="613"/>
      <c r="BY82" s="591">
        <v>0.1666</v>
      </c>
      <c r="BZ82" s="612">
        <v>0</v>
      </c>
      <c r="CA82" s="612">
        <f>+BY82</f>
        <v>0.1666</v>
      </c>
      <c r="CB82" s="612">
        <f>+BZ82</f>
        <v>0</v>
      </c>
      <c r="CC82" s="589"/>
      <c r="CD82" s="589"/>
      <c r="CE82" s="554"/>
      <c r="CF82" s="613"/>
      <c r="CG82" s="591">
        <v>0.16669999999999999</v>
      </c>
      <c r="CH82" s="612">
        <v>0</v>
      </c>
      <c r="CI82" s="612">
        <f>+CG82</f>
        <v>0.16669999999999999</v>
      </c>
      <c r="CJ82" s="612">
        <f>+CH82</f>
        <v>0</v>
      </c>
      <c r="CK82" s="589"/>
      <c r="CL82" s="589"/>
      <c r="CM82" s="554"/>
      <c r="CN82" s="613"/>
      <c r="CO82" s="591">
        <v>0.16669999999999999</v>
      </c>
      <c r="CP82" s="612">
        <v>0</v>
      </c>
      <c r="CQ82" s="612">
        <f>+CO82</f>
        <v>0.16669999999999999</v>
      </c>
      <c r="CR82" s="612">
        <f>+CP82</f>
        <v>0</v>
      </c>
      <c r="CS82" s="589"/>
      <c r="CT82" s="589"/>
      <c r="CU82" s="554"/>
      <c r="CV82" s="613"/>
      <c r="CW82" s="591">
        <v>0.16669999999999999</v>
      </c>
      <c r="CX82" s="612">
        <v>0</v>
      </c>
      <c r="CY82" s="612">
        <f>+CW82</f>
        <v>0.16669999999999999</v>
      </c>
      <c r="CZ82" s="612">
        <f>+CX82</f>
        <v>0</v>
      </c>
      <c r="DA82" s="589"/>
      <c r="DB82" s="589"/>
      <c r="DC82" s="554"/>
      <c r="DD82" s="613"/>
      <c r="DE82" s="591">
        <v>0.16669999999999999</v>
      </c>
      <c r="DF82" s="550">
        <v>0</v>
      </c>
      <c r="DG82" s="550">
        <f>+DE82</f>
        <v>0.16669999999999999</v>
      </c>
      <c r="DH82" s="550">
        <f>+DF82</f>
        <v>0</v>
      </c>
      <c r="DI82" s="589"/>
      <c r="DJ82" s="589"/>
      <c r="DK82" s="554"/>
      <c r="DL82" s="555"/>
      <c r="DM82" s="629"/>
      <c r="DN82" s="188">
        <f t="shared" si="1"/>
        <v>0</v>
      </c>
      <c r="DO82" s="187">
        <f t="shared" si="2"/>
        <v>0</v>
      </c>
      <c r="DP82" s="185" t="e">
        <f t="shared" si="3"/>
        <v>#DIV/0!</v>
      </c>
      <c r="DQ82" s="187">
        <f>+W82+AE82+AM82</f>
        <v>0</v>
      </c>
      <c r="DR82" s="187">
        <f>+X82+AF82+AN82</f>
        <v>0</v>
      </c>
      <c r="DS82" s="185" t="e">
        <f t="shared" si="4"/>
        <v>#DIV/0!</v>
      </c>
      <c r="DT82" s="482"/>
      <c r="DU82" s="482"/>
      <c r="DV82" s="646"/>
      <c r="DW82" s="188">
        <f t="shared" si="5"/>
        <v>0</v>
      </c>
      <c r="DX82" s="187">
        <f t="shared" si="6"/>
        <v>0</v>
      </c>
      <c r="DY82" s="185" t="e">
        <f t="shared" si="7"/>
        <v>#DIV/0!</v>
      </c>
      <c r="DZ82" s="187">
        <f t="shared" si="8"/>
        <v>0</v>
      </c>
      <c r="EA82" s="187">
        <f t="shared" si="8"/>
        <v>0</v>
      </c>
      <c r="EB82" s="185" t="e">
        <f t="shared" si="9"/>
        <v>#DIV/0!</v>
      </c>
      <c r="EC82" s="482"/>
      <c r="ED82" s="482"/>
      <c r="EE82" s="646"/>
      <c r="EF82" s="188">
        <f t="shared" si="10"/>
        <v>0.49990000000000001</v>
      </c>
      <c r="EG82" s="187">
        <f t="shared" si="11"/>
        <v>0</v>
      </c>
      <c r="EH82" s="652">
        <f t="shared" si="12"/>
        <v>0</v>
      </c>
      <c r="EI82" s="187">
        <f t="shared" si="13"/>
        <v>0.49990000000000001</v>
      </c>
      <c r="EJ82" s="187">
        <f t="shared" si="14"/>
        <v>0</v>
      </c>
      <c r="EK82" s="652">
        <f t="shared" si="15"/>
        <v>0</v>
      </c>
      <c r="EL82" s="482"/>
      <c r="EM82" s="482"/>
      <c r="EN82" s="646"/>
      <c r="EO82" s="188">
        <f t="shared" si="16"/>
        <v>0.99999999999999989</v>
      </c>
      <c r="EP82" s="187">
        <f t="shared" si="17"/>
        <v>0</v>
      </c>
      <c r="EQ82" s="656">
        <f t="shared" si="18"/>
        <v>0</v>
      </c>
      <c r="ER82" s="187">
        <f t="shared" si="19"/>
        <v>0.99999999999999989</v>
      </c>
      <c r="ES82" s="187">
        <f t="shared" si="20"/>
        <v>0</v>
      </c>
      <c r="ET82" s="658">
        <f t="shared" si="21"/>
        <v>0</v>
      </c>
      <c r="EU82" s="482"/>
      <c r="EV82" s="482"/>
      <c r="EW82" s="646"/>
      <c r="EX82" s="556">
        <f t="shared" si="0"/>
        <v>0</v>
      </c>
    </row>
    <row r="83" spans="1:221" s="557" customFormat="1" ht="42.75" x14ac:dyDescent="0.25">
      <c r="A83" s="535"/>
      <c r="B83" s="536"/>
      <c r="C83" s="536"/>
      <c r="D83" s="536"/>
      <c r="E83" s="536"/>
      <c r="F83" s="536"/>
      <c r="G83" s="536"/>
      <c r="H83" s="538"/>
      <c r="I83" s="539"/>
      <c r="J83" s="540">
        <v>27</v>
      </c>
      <c r="K83" s="541" t="s">
        <v>355</v>
      </c>
      <c r="L83" s="542" t="s">
        <v>353</v>
      </c>
      <c r="M83" s="542" t="s">
        <v>231</v>
      </c>
      <c r="N83" s="576">
        <v>4</v>
      </c>
      <c r="O83" s="544" t="s">
        <v>300</v>
      </c>
      <c r="P83" s="577">
        <v>0.3</v>
      </c>
      <c r="Q83" s="546">
        <f>+P83/$P$86</f>
        <v>2.9999999999999992E-2</v>
      </c>
      <c r="R83" s="544" t="s">
        <v>198</v>
      </c>
      <c r="S83" s="547" t="s">
        <v>354</v>
      </c>
      <c r="T83" s="548">
        <v>1</v>
      </c>
      <c r="U83" s="549">
        <v>0</v>
      </c>
      <c r="V83" s="550">
        <v>0</v>
      </c>
      <c r="W83" s="550">
        <f>+U83</f>
        <v>0</v>
      </c>
      <c r="X83" s="550">
        <f>+V83</f>
        <v>0</v>
      </c>
      <c r="Y83" s="590"/>
      <c r="Z83" s="590"/>
      <c r="AA83" s="551"/>
      <c r="AB83" s="552"/>
      <c r="AC83" s="549">
        <v>0</v>
      </c>
      <c r="AD83" s="550">
        <v>0</v>
      </c>
      <c r="AE83" s="550">
        <f>+AC83</f>
        <v>0</v>
      </c>
      <c r="AF83" s="550">
        <f>+AD83</f>
        <v>0</v>
      </c>
      <c r="AG83" s="590"/>
      <c r="AH83" s="590"/>
      <c r="AI83" s="551"/>
      <c r="AJ83" s="552"/>
      <c r="AK83" s="549">
        <v>0</v>
      </c>
      <c r="AL83" s="550">
        <v>0</v>
      </c>
      <c r="AM83" s="550">
        <f>+AK83</f>
        <v>0</v>
      </c>
      <c r="AN83" s="550">
        <f>+AL83</f>
        <v>0</v>
      </c>
      <c r="AO83" s="590"/>
      <c r="AP83" s="590"/>
      <c r="AQ83" s="551"/>
      <c r="AR83" s="552"/>
      <c r="AS83" s="549">
        <v>0</v>
      </c>
      <c r="AT83" s="550">
        <v>0</v>
      </c>
      <c r="AU83" s="550">
        <f>+AS83</f>
        <v>0</v>
      </c>
      <c r="AV83" s="550">
        <f>+AT83</f>
        <v>0</v>
      </c>
      <c r="AW83" s="590"/>
      <c r="AX83" s="590"/>
      <c r="AY83" s="551"/>
      <c r="AZ83" s="552"/>
      <c r="BA83" s="549">
        <v>0</v>
      </c>
      <c r="BB83" s="550">
        <v>0</v>
      </c>
      <c r="BC83" s="550">
        <f>+BA83</f>
        <v>0</v>
      </c>
      <c r="BD83" s="550">
        <f>+BB83</f>
        <v>0</v>
      </c>
      <c r="BE83" s="590"/>
      <c r="BF83" s="590"/>
      <c r="BG83" s="551"/>
      <c r="BH83" s="552"/>
      <c r="BI83" s="549">
        <v>0</v>
      </c>
      <c r="BJ83" s="550">
        <v>0</v>
      </c>
      <c r="BK83" s="550">
        <f>+BI83</f>
        <v>0</v>
      </c>
      <c r="BL83" s="550">
        <f>+BJ83</f>
        <v>0</v>
      </c>
      <c r="BM83" s="590"/>
      <c r="BN83" s="590"/>
      <c r="BO83" s="553"/>
      <c r="BP83" s="552"/>
      <c r="BQ83" s="591">
        <v>0.1666</v>
      </c>
      <c r="BR83" s="612">
        <v>0</v>
      </c>
      <c r="BS83" s="612">
        <f>+BQ83</f>
        <v>0.1666</v>
      </c>
      <c r="BT83" s="612">
        <f>+BR83</f>
        <v>0</v>
      </c>
      <c r="BU83" s="590"/>
      <c r="BV83" s="590"/>
      <c r="BW83" s="554"/>
      <c r="BX83" s="613"/>
      <c r="BY83" s="591">
        <v>0.1666</v>
      </c>
      <c r="BZ83" s="612">
        <v>0</v>
      </c>
      <c r="CA83" s="612">
        <f>+BY83</f>
        <v>0.1666</v>
      </c>
      <c r="CB83" s="612">
        <f>+BZ83</f>
        <v>0</v>
      </c>
      <c r="CC83" s="590"/>
      <c r="CD83" s="590"/>
      <c r="CE83" s="554"/>
      <c r="CF83" s="613"/>
      <c r="CG83" s="591">
        <v>0.16669999999999999</v>
      </c>
      <c r="CH83" s="612">
        <v>0</v>
      </c>
      <c r="CI83" s="612">
        <f>+CG83</f>
        <v>0.16669999999999999</v>
      </c>
      <c r="CJ83" s="612">
        <f>+CH83</f>
        <v>0</v>
      </c>
      <c r="CK83" s="590"/>
      <c r="CL83" s="590"/>
      <c r="CM83" s="554"/>
      <c r="CN83" s="613"/>
      <c r="CO83" s="591">
        <v>0.16669999999999999</v>
      </c>
      <c r="CP83" s="612">
        <v>0</v>
      </c>
      <c r="CQ83" s="612">
        <f>+CO83</f>
        <v>0.16669999999999999</v>
      </c>
      <c r="CR83" s="612">
        <f>+CP83</f>
        <v>0</v>
      </c>
      <c r="CS83" s="590"/>
      <c r="CT83" s="590"/>
      <c r="CU83" s="554"/>
      <c r="CV83" s="613"/>
      <c r="CW83" s="591">
        <v>0.16669999999999999</v>
      </c>
      <c r="CX83" s="612">
        <v>0</v>
      </c>
      <c r="CY83" s="612">
        <f>+CW83</f>
        <v>0.16669999999999999</v>
      </c>
      <c r="CZ83" s="612">
        <f>+CX83</f>
        <v>0</v>
      </c>
      <c r="DA83" s="590"/>
      <c r="DB83" s="590"/>
      <c r="DC83" s="554"/>
      <c r="DD83" s="613"/>
      <c r="DE83" s="591">
        <v>0.16669999999999999</v>
      </c>
      <c r="DF83" s="550">
        <v>0</v>
      </c>
      <c r="DG83" s="550">
        <f>+DE83</f>
        <v>0.16669999999999999</v>
      </c>
      <c r="DH83" s="550">
        <f>+DF83</f>
        <v>0</v>
      </c>
      <c r="DI83" s="590"/>
      <c r="DJ83" s="590"/>
      <c r="DK83" s="554"/>
      <c r="DL83" s="555"/>
      <c r="DM83" s="629"/>
      <c r="DN83" s="188">
        <f t="shared" si="1"/>
        <v>0</v>
      </c>
      <c r="DO83" s="187">
        <f t="shared" si="2"/>
        <v>0</v>
      </c>
      <c r="DP83" s="185" t="e">
        <f t="shared" si="3"/>
        <v>#DIV/0!</v>
      </c>
      <c r="DQ83" s="187">
        <f>+W83+AE83+AM83</f>
        <v>0</v>
      </c>
      <c r="DR83" s="187">
        <f>+X83+AF83+AN83</f>
        <v>0</v>
      </c>
      <c r="DS83" s="185" t="e">
        <f t="shared" si="4"/>
        <v>#DIV/0!</v>
      </c>
      <c r="DT83" s="482"/>
      <c r="DU83" s="482"/>
      <c r="DV83" s="646"/>
      <c r="DW83" s="188">
        <f t="shared" si="5"/>
        <v>0</v>
      </c>
      <c r="DX83" s="187">
        <f t="shared" si="6"/>
        <v>0</v>
      </c>
      <c r="DY83" s="185" t="e">
        <f t="shared" si="7"/>
        <v>#DIV/0!</v>
      </c>
      <c r="DZ83" s="187">
        <f t="shared" si="8"/>
        <v>0</v>
      </c>
      <c r="EA83" s="187">
        <f t="shared" si="8"/>
        <v>0</v>
      </c>
      <c r="EB83" s="185" t="e">
        <f t="shared" si="9"/>
        <v>#DIV/0!</v>
      </c>
      <c r="EC83" s="482"/>
      <c r="ED83" s="482"/>
      <c r="EE83" s="646"/>
      <c r="EF83" s="188">
        <f t="shared" si="10"/>
        <v>0.49990000000000001</v>
      </c>
      <c r="EG83" s="187">
        <f t="shared" si="11"/>
        <v>0</v>
      </c>
      <c r="EH83" s="652">
        <f t="shared" si="12"/>
        <v>0</v>
      </c>
      <c r="EI83" s="187">
        <f t="shared" si="13"/>
        <v>0.49990000000000001</v>
      </c>
      <c r="EJ83" s="187">
        <f t="shared" si="14"/>
        <v>0</v>
      </c>
      <c r="EK83" s="652">
        <f t="shared" si="15"/>
        <v>0</v>
      </c>
      <c r="EL83" s="482"/>
      <c r="EM83" s="482"/>
      <c r="EN83" s="646"/>
      <c r="EO83" s="188">
        <f t="shared" si="16"/>
        <v>0.99999999999999989</v>
      </c>
      <c r="EP83" s="187">
        <f t="shared" si="17"/>
        <v>0</v>
      </c>
      <c r="EQ83" s="656">
        <f t="shared" si="18"/>
        <v>0</v>
      </c>
      <c r="ER83" s="187">
        <f t="shared" si="19"/>
        <v>0.99999999999999989</v>
      </c>
      <c r="ES83" s="187">
        <f t="shared" si="20"/>
        <v>0</v>
      </c>
      <c r="ET83" s="658">
        <f t="shared" si="21"/>
        <v>0</v>
      </c>
      <c r="EU83" s="482"/>
      <c r="EV83" s="482"/>
      <c r="EW83" s="646"/>
      <c r="EX83" s="556">
        <f t="shared" si="0"/>
        <v>0</v>
      </c>
    </row>
    <row r="84" spans="1:221" s="183" customFormat="1" ht="42.75" x14ac:dyDescent="0.25">
      <c r="A84" s="490" t="s">
        <v>356</v>
      </c>
      <c r="B84" s="418"/>
      <c r="C84" s="418" t="s">
        <v>187</v>
      </c>
      <c r="D84" s="418">
        <v>11</v>
      </c>
      <c r="E84" s="418" t="s">
        <v>357</v>
      </c>
      <c r="F84" s="418" t="s">
        <v>208</v>
      </c>
      <c r="G84" s="418" t="s">
        <v>185</v>
      </c>
      <c r="H84" s="419">
        <v>0.12</v>
      </c>
      <c r="I84" s="532">
        <v>0.1</v>
      </c>
      <c r="J84" s="526">
        <v>29</v>
      </c>
      <c r="K84" s="232" t="s">
        <v>358</v>
      </c>
      <c r="L84" s="233" t="s">
        <v>359</v>
      </c>
      <c r="M84" s="233" t="s">
        <v>231</v>
      </c>
      <c r="N84" s="529">
        <v>1</v>
      </c>
      <c r="O84" s="527" t="s">
        <v>360</v>
      </c>
      <c r="P84" s="528">
        <v>0.5</v>
      </c>
      <c r="Q84" s="234">
        <f>+P84/$P$86</f>
        <v>4.9999999999999989E-2</v>
      </c>
      <c r="R84" s="527" t="s">
        <v>198</v>
      </c>
      <c r="S84" s="502" t="s">
        <v>361</v>
      </c>
      <c r="T84" s="503">
        <v>1</v>
      </c>
      <c r="U84" s="191">
        <v>0</v>
      </c>
      <c r="V84" s="192">
        <v>0</v>
      </c>
      <c r="W84" s="201">
        <f>+U84</f>
        <v>0</v>
      </c>
      <c r="X84" s="201">
        <f>+V84</f>
        <v>0</v>
      </c>
      <c r="Y84" s="586">
        <f>+(W84*$P$84)+(W85*$P$85)</f>
        <v>0</v>
      </c>
      <c r="Z84" s="586">
        <f>+(X84*$P$84)+(X85*$P$85)</f>
        <v>0</v>
      </c>
      <c r="AA84" s="193"/>
      <c r="AB84" s="194"/>
      <c r="AC84" s="191">
        <v>0</v>
      </c>
      <c r="AD84" s="192">
        <v>0</v>
      </c>
      <c r="AE84" s="201">
        <f>+AC84</f>
        <v>0</v>
      </c>
      <c r="AF84" s="201">
        <f>+AD84</f>
        <v>0</v>
      </c>
      <c r="AG84" s="586">
        <f>+(AE84*$P$84)+(AE85*$P$85)</f>
        <v>0</v>
      </c>
      <c r="AH84" s="586">
        <f>+(AF84*$P$84)+(AF85*$P$85)</f>
        <v>0</v>
      </c>
      <c r="AI84" s="193"/>
      <c r="AJ84" s="194"/>
      <c r="AK84" s="191">
        <v>0</v>
      </c>
      <c r="AL84" s="192">
        <v>0</v>
      </c>
      <c r="AM84" s="201">
        <f>+AK84</f>
        <v>0</v>
      </c>
      <c r="AN84" s="201">
        <f>+AL84</f>
        <v>0</v>
      </c>
      <c r="AO84" s="586">
        <f>+(AM84*$P$84)+(AM85*$P$85)</f>
        <v>0</v>
      </c>
      <c r="AP84" s="586">
        <f>+(AN84*$P$84)+(AN85*$P$85)</f>
        <v>0</v>
      </c>
      <c r="AQ84" s="193"/>
      <c r="AR84" s="194"/>
      <c r="AS84" s="191">
        <v>0</v>
      </c>
      <c r="AT84" s="192">
        <v>0</v>
      </c>
      <c r="AU84" s="201">
        <f>+AS84</f>
        <v>0</v>
      </c>
      <c r="AV84" s="201">
        <f>+AT84</f>
        <v>0</v>
      </c>
      <c r="AW84" s="586">
        <f>+(AU84*$P$84)+(AU85*$P$85)</f>
        <v>0</v>
      </c>
      <c r="AX84" s="586">
        <f>+(AV84*$P$84)+(AV85*$P$85)</f>
        <v>0</v>
      </c>
      <c r="AY84" s="193"/>
      <c r="AZ84" s="194"/>
      <c r="BA84" s="191">
        <v>0</v>
      </c>
      <c r="BB84" s="192">
        <v>0</v>
      </c>
      <c r="BC84" s="201">
        <f>+BA84</f>
        <v>0</v>
      </c>
      <c r="BD84" s="201">
        <f>+BB84</f>
        <v>0</v>
      </c>
      <c r="BE84" s="586">
        <f>+(BC84*$P$84)+(BC85*$P$85)</f>
        <v>0</v>
      </c>
      <c r="BF84" s="586">
        <f>+(BD84*$P$84)+(BD85*$P$85)</f>
        <v>0</v>
      </c>
      <c r="BG84" s="193"/>
      <c r="BH84" s="194"/>
      <c r="BI84" s="191">
        <v>0</v>
      </c>
      <c r="BJ84" s="192">
        <v>0</v>
      </c>
      <c r="BK84" s="201">
        <f>+BI84</f>
        <v>0</v>
      </c>
      <c r="BL84" s="201">
        <f>+BJ84</f>
        <v>0</v>
      </c>
      <c r="BM84" s="586">
        <f>+(BK84*$P$84)+(BK85*$P$85)</f>
        <v>0</v>
      </c>
      <c r="BN84" s="586">
        <f>+(BL84*$P$84)+(BL85*$P$85)</f>
        <v>0</v>
      </c>
      <c r="BO84" s="480"/>
      <c r="BP84" s="194"/>
      <c r="BQ84" s="616">
        <v>0.1666</v>
      </c>
      <c r="BR84" s="617">
        <v>0</v>
      </c>
      <c r="BS84" s="623">
        <f>+BQ84</f>
        <v>0.1666</v>
      </c>
      <c r="BT84" s="623">
        <f>+BR84</f>
        <v>0</v>
      </c>
      <c r="BU84" s="586">
        <f>+(BS84*$P$84)+(BS85*$P$85)</f>
        <v>0.1666</v>
      </c>
      <c r="BV84" s="586">
        <f>+(BT84*$P$84)+(BT85*$P$85)</f>
        <v>0</v>
      </c>
      <c r="BW84" s="195"/>
      <c r="BX84" s="619"/>
      <c r="BY84" s="616">
        <v>0.1666</v>
      </c>
      <c r="BZ84" s="617">
        <v>0</v>
      </c>
      <c r="CA84" s="623">
        <f>+BY84</f>
        <v>0.1666</v>
      </c>
      <c r="CB84" s="623">
        <f>+BZ84</f>
        <v>0</v>
      </c>
      <c r="CC84" s="586">
        <f>+(CA84*$P$84)+(CA85*$P$85)</f>
        <v>0.1666</v>
      </c>
      <c r="CD84" s="586">
        <f>+(CB84*$P$84)+(CB85*$P$85)</f>
        <v>0</v>
      </c>
      <c r="CE84" s="195"/>
      <c r="CF84" s="619"/>
      <c r="CG84" s="616">
        <v>0.16669999999999999</v>
      </c>
      <c r="CH84" s="617">
        <v>0</v>
      </c>
      <c r="CI84" s="623">
        <f>+CG84</f>
        <v>0.16669999999999999</v>
      </c>
      <c r="CJ84" s="623">
        <f>+CH84</f>
        <v>0</v>
      </c>
      <c r="CK84" s="586">
        <f>+(CI84*$P$84)+(CI85*$P$85)</f>
        <v>0.16669999999999999</v>
      </c>
      <c r="CL84" s="586">
        <f>+(CJ84*$P$84)+(CJ85*$P$85)</f>
        <v>0</v>
      </c>
      <c r="CM84" s="195"/>
      <c r="CN84" s="619"/>
      <c r="CO84" s="616">
        <v>0.16669999999999999</v>
      </c>
      <c r="CP84" s="617">
        <v>0</v>
      </c>
      <c r="CQ84" s="623">
        <f>+CO84</f>
        <v>0.16669999999999999</v>
      </c>
      <c r="CR84" s="623">
        <f>+CP84</f>
        <v>0</v>
      </c>
      <c r="CS84" s="586">
        <f>+(CQ84*$P$84)+(CQ85*$P$85)</f>
        <v>0.16669999999999999</v>
      </c>
      <c r="CT84" s="586">
        <f>+(CR84*$P$84)+(CR85*$P$85)</f>
        <v>0</v>
      </c>
      <c r="CU84" s="195"/>
      <c r="CV84" s="619"/>
      <c r="CW84" s="616">
        <v>0.16669999999999999</v>
      </c>
      <c r="CX84" s="617">
        <v>0</v>
      </c>
      <c r="CY84" s="623">
        <f>+CW84</f>
        <v>0.16669999999999999</v>
      </c>
      <c r="CZ84" s="623">
        <f>+CX84</f>
        <v>0</v>
      </c>
      <c r="DA84" s="586">
        <f>+(CY84*$P$84)+(CY85*$P$85)</f>
        <v>0.16669999999999999</v>
      </c>
      <c r="DB84" s="586">
        <f>+(CZ84*$P$84)+(CZ85*$P$85)</f>
        <v>0</v>
      </c>
      <c r="DC84" s="195"/>
      <c r="DD84" s="619"/>
      <c r="DE84" s="616">
        <v>0.16669999999999999</v>
      </c>
      <c r="DF84" s="192">
        <v>0</v>
      </c>
      <c r="DG84" s="201">
        <f>+DE84</f>
        <v>0.16669999999999999</v>
      </c>
      <c r="DH84" s="201">
        <f>+DF84</f>
        <v>0</v>
      </c>
      <c r="DI84" s="586">
        <f>+(DG84*$P$84)+(DG85*$P$85)</f>
        <v>0.16669999999999999</v>
      </c>
      <c r="DJ84" s="586">
        <f>+(DH84*$P$84)+(DH85*$P$85)</f>
        <v>0</v>
      </c>
      <c r="DK84" s="195"/>
      <c r="DL84" s="516"/>
      <c r="DM84" s="630"/>
      <c r="DN84" s="188">
        <f t="shared" si="1"/>
        <v>0</v>
      </c>
      <c r="DO84" s="187">
        <f t="shared" si="2"/>
        <v>0</v>
      </c>
      <c r="DP84" s="185" t="e">
        <f t="shared" si="3"/>
        <v>#DIV/0!</v>
      </c>
      <c r="DQ84" s="187">
        <f>+W84+AE84+AM84</f>
        <v>0</v>
      </c>
      <c r="DR84" s="187">
        <f>+X84+AF84+AN84</f>
        <v>0</v>
      </c>
      <c r="DS84" s="185" t="e">
        <f t="shared" si="4"/>
        <v>#DIV/0!</v>
      </c>
      <c r="DT84" s="634">
        <f>+(DQ84*$P$84)+(DQ85*$P$85)</f>
        <v>0</v>
      </c>
      <c r="DU84" s="634">
        <f>+(DR84*$P$84)+(DR85*$P$85)</f>
        <v>0</v>
      </c>
      <c r="DV84" s="650" t="e">
        <f>+DU84/DT84</f>
        <v>#DIV/0!</v>
      </c>
      <c r="DW84" s="188">
        <f t="shared" si="5"/>
        <v>0</v>
      </c>
      <c r="DX84" s="187">
        <f t="shared" si="6"/>
        <v>0</v>
      </c>
      <c r="DY84" s="185" t="e">
        <f t="shared" si="7"/>
        <v>#DIV/0!</v>
      </c>
      <c r="DZ84" s="187">
        <f t="shared" si="8"/>
        <v>0</v>
      </c>
      <c r="EA84" s="187">
        <f t="shared" si="8"/>
        <v>0</v>
      </c>
      <c r="EB84" s="185" t="e">
        <f t="shared" si="9"/>
        <v>#DIV/0!</v>
      </c>
      <c r="EC84" s="634">
        <f>+(DZ84*$P$84)+(DZ85*$P$85)</f>
        <v>0</v>
      </c>
      <c r="ED84" s="634">
        <f>+(EA84*$P$84)+(EA85*$P$85)</f>
        <v>0</v>
      </c>
      <c r="EE84" s="650" t="e">
        <f>+ED84/EC84</f>
        <v>#DIV/0!</v>
      </c>
      <c r="EF84" s="188">
        <f t="shared" si="10"/>
        <v>0.49990000000000001</v>
      </c>
      <c r="EG84" s="187">
        <f t="shared" si="11"/>
        <v>0</v>
      </c>
      <c r="EH84" s="652">
        <f t="shared" si="12"/>
        <v>0</v>
      </c>
      <c r="EI84" s="187">
        <f t="shared" si="13"/>
        <v>0.49990000000000001</v>
      </c>
      <c r="EJ84" s="187">
        <f t="shared" si="14"/>
        <v>0</v>
      </c>
      <c r="EK84" s="652">
        <f t="shared" si="15"/>
        <v>0</v>
      </c>
      <c r="EL84" s="634">
        <f>+(EI84*$P$84)+(EI85*$P$85)</f>
        <v>0.49990000000000001</v>
      </c>
      <c r="EM84" s="634">
        <f>+(EJ84*$P$84)+(EJ85*$P$85)</f>
        <v>0</v>
      </c>
      <c r="EN84" s="650">
        <f>+EM84/EL84</f>
        <v>0</v>
      </c>
      <c r="EO84" s="188">
        <f t="shared" si="16"/>
        <v>0.99999999999999989</v>
      </c>
      <c r="EP84" s="187">
        <f t="shared" si="17"/>
        <v>0</v>
      </c>
      <c r="EQ84" s="656">
        <f t="shared" si="18"/>
        <v>0</v>
      </c>
      <c r="ER84" s="187">
        <f t="shared" si="19"/>
        <v>0.99999999999999989</v>
      </c>
      <c r="ES84" s="187">
        <f t="shared" si="20"/>
        <v>0</v>
      </c>
      <c r="ET84" s="658">
        <f t="shared" si="21"/>
        <v>0</v>
      </c>
      <c r="EU84" s="634">
        <f>+(ER84*$P$84)+(ER85*$P$85)</f>
        <v>0.99999999999999989</v>
      </c>
      <c r="EV84" s="634">
        <f>+(ES84*$P$84)+(ES85*$P$85)</f>
        <v>0</v>
      </c>
      <c r="EW84" s="650">
        <f>+EV84/EU84</f>
        <v>0</v>
      </c>
      <c r="EX84" s="186">
        <f t="shared" ref="EX84:EX85" si="22">EO84-T84</f>
        <v>0</v>
      </c>
      <c r="EY84" s="184"/>
      <c r="EZ84" s="184"/>
      <c r="FA84" s="184"/>
      <c r="FB84" s="184"/>
      <c r="FC84" s="184"/>
      <c r="FD84" s="184"/>
      <c r="FE84" s="184"/>
      <c r="FF84" s="184"/>
      <c r="FG84" s="184"/>
      <c r="FH84" s="184"/>
      <c r="FI84" s="184"/>
      <c r="FJ84" s="184"/>
      <c r="FK84" s="184"/>
      <c r="FL84" s="184"/>
      <c r="FM84" s="184"/>
      <c r="FN84" s="184"/>
      <c r="FO84" s="184"/>
      <c r="FP84" s="184"/>
      <c r="FQ84" s="184"/>
      <c r="FR84" s="184"/>
      <c r="FS84" s="184"/>
      <c r="FT84" s="184"/>
      <c r="FU84" s="184"/>
      <c r="FV84" s="184"/>
      <c r="FW84" s="184"/>
      <c r="FX84" s="184"/>
      <c r="FY84" s="184"/>
      <c r="FZ84" s="184"/>
      <c r="GA84" s="184"/>
      <c r="GB84" s="184"/>
      <c r="GC84" s="184"/>
      <c r="GD84" s="184"/>
      <c r="GE84" s="184"/>
      <c r="GF84" s="184"/>
      <c r="GG84" s="184"/>
      <c r="GH84" s="184"/>
      <c r="GI84" s="184"/>
      <c r="GJ84" s="184"/>
      <c r="GK84" s="184"/>
      <c r="GL84" s="184"/>
      <c r="GM84" s="184"/>
      <c r="GN84" s="184"/>
      <c r="GO84" s="184"/>
      <c r="GP84" s="184"/>
      <c r="GQ84" s="184"/>
      <c r="GR84" s="184"/>
      <c r="GS84" s="184"/>
      <c r="GT84" s="184"/>
      <c r="GU84" s="184"/>
      <c r="GV84" s="184"/>
      <c r="GW84" s="184"/>
      <c r="GX84" s="184"/>
      <c r="GY84" s="184"/>
      <c r="GZ84" s="184"/>
      <c r="HA84" s="184"/>
      <c r="HB84" s="184"/>
      <c r="HC84" s="184"/>
      <c r="HD84" s="184"/>
      <c r="HE84" s="184"/>
      <c r="HF84" s="184"/>
      <c r="HG84" s="184"/>
      <c r="HH84" s="184"/>
      <c r="HI84" s="184"/>
      <c r="HJ84" s="184"/>
      <c r="HK84" s="184"/>
      <c r="HL84" s="184"/>
      <c r="HM84" s="184"/>
    </row>
    <row r="85" spans="1:221" s="183" customFormat="1" ht="62.25" customHeight="1" thickBot="1" x14ac:dyDescent="0.3">
      <c r="A85" s="491"/>
      <c r="B85" s="492"/>
      <c r="C85" s="492"/>
      <c r="D85" s="492"/>
      <c r="E85" s="492"/>
      <c r="F85" s="492"/>
      <c r="G85" s="492"/>
      <c r="H85" s="493"/>
      <c r="I85" s="578"/>
      <c r="J85" s="520">
        <v>30</v>
      </c>
      <c r="K85" s="230" t="s">
        <v>362</v>
      </c>
      <c r="L85" s="231" t="s">
        <v>363</v>
      </c>
      <c r="M85" s="231" t="s">
        <v>231</v>
      </c>
      <c r="N85" s="579">
        <v>1</v>
      </c>
      <c r="O85" s="228" t="s">
        <v>360</v>
      </c>
      <c r="P85" s="235">
        <v>0.5</v>
      </c>
      <c r="Q85" s="229">
        <f>+P85/$P$86</f>
        <v>4.9999999999999989E-2</v>
      </c>
      <c r="R85" s="228" t="s">
        <v>198</v>
      </c>
      <c r="S85" s="504" t="s">
        <v>364</v>
      </c>
      <c r="T85" s="505">
        <v>1</v>
      </c>
      <c r="U85" s="196">
        <v>0</v>
      </c>
      <c r="V85" s="197">
        <v>0</v>
      </c>
      <c r="W85" s="197">
        <f>+U85</f>
        <v>0</v>
      </c>
      <c r="X85" s="197">
        <f>+V85</f>
        <v>0</v>
      </c>
      <c r="Y85" s="648"/>
      <c r="Z85" s="648"/>
      <c r="AA85" s="198"/>
      <c r="AB85" s="199"/>
      <c r="AC85" s="196">
        <v>0</v>
      </c>
      <c r="AD85" s="197">
        <v>0</v>
      </c>
      <c r="AE85" s="197">
        <f>+AC85</f>
        <v>0</v>
      </c>
      <c r="AF85" s="197">
        <f>+AD85</f>
        <v>0</v>
      </c>
      <c r="AG85" s="648"/>
      <c r="AH85" s="648"/>
      <c r="AI85" s="198"/>
      <c r="AJ85" s="199"/>
      <c r="AK85" s="196">
        <v>0</v>
      </c>
      <c r="AL85" s="197">
        <v>0</v>
      </c>
      <c r="AM85" s="197">
        <f>+AK85</f>
        <v>0</v>
      </c>
      <c r="AN85" s="197">
        <f>+AL85</f>
        <v>0</v>
      </c>
      <c r="AO85" s="648"/>
      <c r="AP85" s="648"/>
      <c r="AQ85" s="198"/>
      <c r="AR85" s="199"/>
      <c r="AS85" s="196">
        <v>0</v>
      </c>
      <c r="AT85" s="197">
        <v>0</v>
      </c>
      <c r="AU85" s="197">
        <f>+AS85</f>
        <v>0</v>
      </c>
      <c r="AV85" s="197">
        <f>+AT85</f>
        <v>0</v>
      </c>
      <c r="AW85" s="648"/>
      <c r="AX85" s="648"/>
      <c r="AY85" s="198"/>
      <c r="AZ85" s="199"/>
      <c r="BA85" s="196">
        <v>0</v>
      </c>
      <c r="BB85" s="197">
        <v>0</v>
      </c>
      <c r="BC85" s="197">
        <f>+BA85</f>
        <v>0</v>
      </c>
      <c r="BD85" s="197">
        <f>+BB85</f>
        <v>0</v>
      </c>
      <c r="BE85" s="648"/>
      <c r="BF85" s="648"/>
      <c r="BG85" s="198"/>
      <c r="BH85" s="199"/>
      <c r="BI85" s="196">
        <v>0</v>
      </c>
      <c r="BJ85" s="197">
        <v>0</v>
      </c>
      <c r="BK85" s="197">
        <f>+BI85</f>
        <v>0</v>
      </c>
      <c r="BL85" s="197">
        <f>+BJ85</f>
        <v>0</v>
      </c>
      <c r="BM85" s="648"/>
      <c r="BN85" s="648"/>
      <c r="BO85" s="514"/>
      <c r="BP85" s="199"/>
      <c r="BQ85" s="624">
        <v>0.1666</v>
      </c>
      <c r="BR85" s="625">
        <v>0</v>
      </c>
      <c r="BS85" s="625">
        <f>+BQ85</f>
        <v>0.1666</v>
      </c>
      <c r="BT85" s="625">
        <f>+BR85</f>
        <v>0</v>
      </c>
      <c r="BU85" s="648"/>
      <c r="BV85" s="648"/>
      <c r="BW85" s="200"/>
      <c r="BX85" s="626"/>
      <c r="BY85" s="624">
        <v>0.1666</v>
      </c>
      <c r="BZ85" s="625">
        <v>0</v>
      </c>
      <c r="CA85" s="625">
        <f>+BY85</f>
        <v>0.1666</v>
      </c>
      <c r="CB85" s="625">
        <f>+BZ85</f>
        <v>0</v>
      </c>
      <c r="CC85" s="648"/>
      <c r="CD85" s="648"/>
      <c r="CE85" s="200"/>
      <c r="CF85" s="626"/>
      <c r="CG85" s="624">
        <v>0.16669999999999999</v>
      </c>
      <c r="CH85" s="625">
        <v>0</v>
      </c>
      <c r="CI85" s="625">
        <f>+CG85</f>
        <v>0.16669999999999999</v>
      </c>
      <c r="CJ85" s="625">
        <f>+CH85</f>
        <v>0</v>
      </c>
      <c r="CK85" s="648"/>
      <c r="CL85" s="648"/>
      <c r="CM85" s="200"/>
      <c r="CN85" s="626"/>
      <c r="CO85" s="624">
        <v>0.16669999999999999</v>
      </c>
      <c r="CP85" s="625">
        <v>0</v>
      </c>
      <c r="CQ85" s="625">
        <f>+CO85</f>
        <v>0.16669999999999999</v>
      </c>
      <c r="CR85" s="625">
        <f>+CP85</f>
        <v>0</v>
      </c>
      <c r="CS85" s="648"/>
      <c r="CT85" s="648"/>
      <c r="CU85" s="200"/>
      <c r="CV85" s="626"/>
      <c r="CW85" s="624">
        <v>0.16669999999999999</v>
      </c>
      <c r="CX85" s="625">
        <v>0</v>
      </c>
      <c r="CY85" s="625">
        <f>+CW85</f>
        <v>0.16669999999999999</v>
      </c>
      <c r="CZ85" s="625">
        <f>+CX85</f>
        <v>0</v>
      </c>
      <c r="DA85" s="648"/>
      <c r="DB85" s="648"/>
      <c r="DC85" s="200"/>
      <c r="DD85" s="626"/>
      <c r="DE85" s="624">
        <v>0.16669999999999999</v>
      </c>
      <c r="DF85" s="197">
        <v>0</v>
      </c>
      <c r="DG85" s="197">
        <f>+DE85</f>
        <v>0.16669999999999999</v>
      </c>
      <c r="DH85" s="197">
        <f>+DF85</f>
        <v>0</v>
      </c>
      <c r="DI85" s="648"/>
      <c r="DJ85" s="648"/>
      <c r="DK85" s="200"/>
      <c r="DL85" s="517"/>
      <c r="DM85" s="630"/>
      <c r="DN85" s="190">
        <f t="shared" si="1"/>
        <v>0</v>
      </c>
      <c r="DO85" s="189">
        <f t="shared" si="2"/>
        <v>0</v>
      </c>
      <c r="DP85" s="647" t="e">
        <f t="shared" si="3"/>
        <v>#DIV/0!</v>
      </c>
      <c r="DQ85" s="189">
        <f>+W85+AE85+AM85</f>
        <v>0</v>
      </c>
      <c r="DR85" s="189">
        <f>+X85+AF85+AN85</f>
        <v>0</v>
      </c>
      <c r="DS85" s="185" t="e">
        <f t="shared" si="4"/>
        <v>#DIV/0!</v>
      </c>
      <c r="DT85" s="649"/>
      <c r="DU85" s="649"/>
      <c r="DV85" s="651"/>
      <c r="DW85" s="190">
        <f t="shared" si="5"/>
        <v>0</v>
      </c>
      <c r="DX85" s="189">
        <f t="shared" si="6"/>
        <v>0</v>
      </c>
      <c r="DY85" s="647" t="e">
        <f t="shared" si="7"/>
        <v>#DIV/0!</v>
      </c>
      <c r="DZ85" s="189">
        <f t="shared" si="8"/>
        <v>0</v>
      </c>
      <c r="EA85" s="189">
        <f t="shared" si="8"/>
        <v>0</v>
      </c>
      <c r="EB85" s="185" t="e">
        <f t="shared" si="9"/>
        <v>#DIV/0!</v>
      </c>
      <c r="EC85" s="649"/>
      <c r="ED85" s="649"/>
      <c r="EE85" s="651"/>
      <c r="EF85" s="190">
        <f t="shared" si="10"/>
        <v>0.49990000000000001</v>
      </c>
      <c r="EG85" s="189">
        <f t="shared" si="11"/>
        <v>0</v>
      </c>
      <c r="EH85" s="653">
        <f t="shared" si="12"/>
        <v>0</v>
      </c>
      <c r="EI85" s="189">
        <f t="shared" si="13"/>
        <v>0.49990000000000001</v>
      </c>
      <c r="EJ85" s="189">
        <f t="shared" si="14"/>
        <v>0</v>
      </c>
      <c r="EK85" s="652">
        <f t="shared" si="15"/>
        <v>0</v>
      </c>
      <c r="EL85" s="649"/>
      <c r="EM85" s="649"/>
      <c r="EN85" s="651"/>
      <c r="EO85" s="190">
        <f t="shared" si="16"/>
        <v>0.99999999999999989</v>
      </c>
      <c r="EP85" s="189">
        <f t="shared" si="17"/>
        <v>0</v>
      </c>
      <c r="EQ85" s="657">
        <f t="shared" si="18"/>
        <v>0</v>
      </c>
      <c r="ER85" s="189">
        <f t="shared" si="19"/>
        <v>0.99999999999999989</v>
      </c>
      <c r="ES85" s="189">
        <f t="shared" si="20"/>
        <v>0</v>
      </c>
      <c r="ET85" s="658">
        <f t="shared" si="21"/>
        <v>0</v>
      </c>
      <c r="EU85" s="649"/>
      <c r="EV85" s="649"/>
      <c r="EW85" s="651"/>
      <c r="EX85" s="186">
        <f t="shared" si="22"/>
        <v>0</v>
      </c>
      <c r="EY85" s="184"/>
      <c r="EZ85" s="184"/>
      <c r="FA85" s="184"/>
      <c r="FB85" s="184"/>
      <c r="FC85" s="184"/>
      <c r="FD85" s="184"/>
      <c r="FE85" s="184"/>
      <c r="FF85" s="184"/>
      <c r="FG85" s="184"/>
      <c r="FH85" s="184"/>
      <c r="FI85" s="184"/>
      <c r="FJ85" s="184"/>
      <c r="FK85" s="184"/>
      <c r="FL85" s="184"/>
      <c r="FM85" s="184"/>
      <c r="FN85" s="184"/>
      <c r="FO85" s="184"/>
      <c r="FP85" s="184"/>
      <c r="FQ85" s="184"/>
      <c r="FR85" s="184"/>
      <c r="FS85" s="184"/>
      <c r="FT85" s="184"/>
      <c r="FU85" s="184"/>
      <c r="FV85" s="184"/>
      <c r="FW85" s="184"/>
      <c r="FX85" s="184"/>
      <c r="FY85" s="184"/>
      <c r="FZ85" s="184"/>
      <c r="GA85" s="184"/>
      <c r="GB85" s="184"/>
      <c r="GC85" s="184"/>
      <c r="GD85" s="184"/>
      <c r="GE85" s="184"/>
      <c r="GF85" s="184"/>
      <c r="GG85" s="184"/>
      <c r="GH85" s="184"/>
      <c r="GI85" s="184"/>
      <c r="GJ85" s="184"/>
      <c r="GK85" s="184"/>
      <c r="GL85" s="184"/>
      <c r="GM85" s="184"/>
      <c r="GN85" s="184"/>
      <c r="GO85" s="184"/>
      <c r="GP85" s="184"/>
      <c r="GQ85" s="184"/>
      <c r="GR85" s="184"/>
      <c r="GS85" s="184"/>
      <c r="GT85" s="184"/>
      <c r="GU85" s="184"/>
      <c r="GV85" s="184"/>
      <c r="GW85" s="184"/>
      <c r="GX85" s="184"/>
      <c r="GY85" s="184"/>
      <c r="GZ85" s="184"/>
      <c r="HA85" s="184"/>
      <c r="HB85" s="184"/>
      <c r="HC85" s="184"/>
      <c r="HD85" s="184"/>
      <c r="HE85" s="184"/>
      <c r="HF85" s="184"/>
      <c r="HG85" s="184"/>
      <c r="HH85" s="184"/>
      <c r="HI85" s="184"/>
      <c r="HJ85" s="184"/>
      <c r="HK85" s="184"/>
      <c r="HL85" s="184"/>
      <c r="HM85" s="184"/>
    </row>
    <row r="86" spans="1:221" ht="38.25" customHeight="1" x14ac:dyDescent="0.25">
      <c r="I86" s="145">
        <f>+SUM(I22:I85)</f>
        <v>0.99999999999999989</v>
      </c>
      <c r="P86" s="145">
        <f>+SUM(P22:P85)</f>
        <v>10.000000000000002</v>
      </c>
      <c r="Q86" s="145">
        <f>+SUM(Q22:Q85)</f>
        <v>1.0000000000000002</v>
      </c>
    </row>
  </sheetData>
  <mergeCells count="1253">
    <mergeCell ref="EV75:EV76"/>
    <mergeCell ref="EW75:EW76"/>
    <mergeCell ref="EU77:EU83"/>
    <mergeCell ref="EV77:EV83"/>
    <mergeCell ref="EW77:EW83"/>
    <mergeCell ref="EU84:EU85"/>
    <mergeCell ref="EV84:EV85"/>
    <mergeCell ref="EW84:EW85"/>
    <mergeCell ref="P38:P42"/>
    <mergeCell ref="Q38:Q42"/>
    <mergeCell ref="P77:P81"/>
    <mergeCell ref="Q77:Q81"/>
    <mergeCell ref="EN72:EN74"/>
    <mergeCell ref="EL75:EL76"/>
    <mergeCell ref="EM75:EM76"/>
    <mergeCell ref="EN75:EN76"/>
    <mergeCell ref="EL77:EL83"/>
    <mergeCell ref="EM77:EM83"/>
    <mergeCell ref="EN77:EN83"/>
    <mergeCell ref="EL84:EL85"/>
    <mergeCell ref="EM84:EM85"/>
    <mergeCell ref="EN84:EN85"/>
    <mergeCell ref="EU22:EU31"/>
    <mergeCell ref="EV22:EV31"/>
    <mergeCell ref="EW22:EW31"/>
    <mergeCell ref="EU32:EU37"/>
    <mergeCell ref="EV32:EV37"/>
    <mergeCell ref="EW32:EW37"/>
    <mergeCell ref="EU38:EU42"/>
    <mergeCell ref="EV38:EV42"/>
    <mergeCell ref="EW38:EW42"/>
    <mergeCell ref="EU43:EU46"/>
    <mergeCell ref="EV43:EV46"/>
    <mergeCell ref="EW43:EW46"/>
    <mergeCell ref="EU47:EU58"/>
    <mergeCell ref="EV47:EV58"/>
    <mergeCell ref="EW47:EW58"/>
    <mergeCell ref="EU59:EU71"/>
    <mergeCell ref="EV59:EV71"/>
    <mergeCell ref="EW59:EW71"/>
    <mergeCell ref="EU72:EU74"/>
    <mergeCell ref="EV72:EV74"/>
    <mergeCell ref="EW72:EW74"/>
    <mergeCell ref="EU75:EU76"/>
    <mergeCell ref="EC72:EC74"/>
    <mergeCell ref="ED72:ED74"/>
    <mergeCell ref="EE72:EE74"/>
    <mergeCell ref="EC75:EC76"/>
    <mergeCell ref="ED75:ED76"/>
    <mergeCell ref="EE75:EE76"/>
    <mergeCell ref="EC77:EC83"/>
    <mergeCell ref="ED77:ED83"/>
    <mergeCell ref="EE77:EE83"/>
    <mergeCell ref="EC84:EC85"/>
    <mergeCell ref="ED84:ED85"/>
    <mergeCell ref="EE84:EE85"/>
    <mergeCell ref="EL22:EL31"/>
    <mergeCell ref="EM22:EM31"/>
    <mergeCell ref="EN22:EN31"/>
    <mergeCell ref="EL32:EL37"/>
    <mergeCell ref="EM32:EM37"/>
    <mergeCell ref="EN32:EN37"/>
    <mergeCell ref="EL38:EL42"/>
    <mergeCell ref="EM38:EM42"/>
    <mergeCell ref="EN38:EN42"/>
    <mergeCell ref="EL43:EL46"/>
    <mergeCell ref="EM43:EM46"/>
    <mergeCell ref="EN43:EN46"/>
    <mergeCell ref="EL47:EL58"/>
    <mergeCell ref="EM47:EM58"/>
    <mergeCell ref="EN47:EN58"/>
    <mergeCell ref="EL59:EL71"/>
    <mergeCell ref="EM59:EM71"/>
    <mergeCell ref="EN59:EN71"/>
    <mergeCell ref="EL72:EL74"/>
    <mergeCell ref="EM72:EM74"/>
    <mergeCell ref="EC22:EC31"/>
    <mergeCell ref="ED22:ED31"/>
    <mergeCell ref="EE22:EE31"/>
    <mergeCell ref="EC32:EC37"/>
    <mergeCell ref="ED32:ED37"/>
    <mergeCell ref="EE32:EE37"/>
    <mergeCell ref="EC38:EC42"/>
    <mergeCell ref="ED38:ED42"/>
    <mergeCell ref="EE38:EE42"/>
    <mergeCell ref="EC43:EC46"/>
    <mergeCell ref="ED43:ED46"/>
    <mergeCell ref="EE43:EE46"/>
    <mergeCell ref="EC47:EC58"/>
    <mergeCell ref="ED47:ED58"/>
    <mergeCell ref="EE47:EE58"/>
    <mergeCell ref="EC59:EC71"/>
    <mergeCell ref="ED59:ED71"/>
    <mergeCell ref="EE59:EE71"/>
    <mergeCell ref="DV22:DV31"/>
    <mergeCell ref="DV32:DV37"/>
    <mergeCell ref="DV38:DV42"/>
    <mergeCell ref="DV43:DV46"/>
    <mergeCell ref="DV47:DV58"/>
    <mergeCell ref="DV59:DV71"/>
    <mergeCell ref="DV72:DV74"/>
    <mergeCell ref="DV75:DV76"/>
    <mergeCell ref="DV77:DV83"/>
    <mergeCell ref="Y84:Y85"/>
    <mergeCell ref="Z84:Z85"/>
    <mergeCell ref="AG84:AG85"/>
    <mergeCell ref="AH84:AH85"/>
    <mergeCell ref="AO84:AO85"/>
    <mergeCell ref="AP84:AP85"/>
    <mergeCell ref="AW84:AW85"/>
    <mergeCell ref="AX84:AX85"/>
    <mergeCell ref="BE84:BE85"/>
    <mergeCell ref="BF84:BF85"/>
    <mergeCell ref="BM84:BM85"/>
    <mergeCell ref="BN84:BN85"/>
    <mergeCell ref="BU84:BU85"/>
    <mergeCell ref="BV84:BV85"/>
    <mergeCell ref="CC84:CC85"/>
    <mergeCell ref="CD84:CD85"/>
    <mergeCell ref="CK84:CK85"/>
    <mergeCell ref="CL84:CL85"/>
    <mergeCell ref="CS84:CS85"/>
    <mergeCell ref="CT84:CT85"/>
    <mergeCell ref="DA84:DA85"/>
    <mergeCell ref="DB84:DB85"/>
    <mergeCell ref="DI84:DI85"/>
    <mergeCell ref="DT22:DT31"/>
    <mergeCell ref="DU22:DU31"/>
    <mergeCell ref="DT32:DT37"/>
    <mergeCell ref="DU32:DU37"/>
    <mergeCell ref="DT38:DT42"/>
    <mergeCell ref="DU38:DU42"/>
    <mergeCell ref="DT43:DT46"/>
    <mergeCell ref="DU43:DU46"/>
    <mergeCell ref="DT47:DT58"/>
    <mergeCell ref="DU47:DU58"/>
    <mergeCell ref="DT59:DT71"/>
    <mergeCell ref="DU59:DU71"/>
    <mergeCell ref="DT72:DT74"/>
    <mergeCell ref="DU72:DU74"/>
    <mergeCell ref="DT75:DT76"/>
    <mergeCell ref="DU75:DU76"/>
    <mergeCell ref="DT77:DT83"/>
    <mergeCell ref="DU77:DU83"/>
    <mergeCell ref="DI22:DI31"/>
    <mergeCell ref="DJ22:DJ31"/>
    <mergeCell ref="DI32:DI37"/>
    <mergeCell ref="DJ32:DJ37"/>
    <mergeCell ref="DI38:DI42"/>
    <mergeCell ref="DJ38:DJ42"/>
    <mergeCell ref="DI43:DI46"/>
    <mergeCell ref="DJ43:DJ46"/>
    <mergeCell ref="DI47:DI58"/>
    <mergeCell ref="DJ47:DJ58"/>
    <mergeCell ref="DI59:DI71"/>
    <mergeCell ref="DJ59:DJ71"/>
    <mergeCell ref="DI72:DI74"/>
    <mergeCell ref="DJ72:DJ74"/>
    <mergeCell ref="DI75:DI76"/>
    <mergeCell ref="DJ75:DJ76"/>
    <mergeCell ref="DI77:DI83"/>
    <mergeCell ref="DJ77:DJ83"/>
    <mergeCell ref="DA22:DA31"/>
    <mergeCell ref="DB22:DB31"/>
    <mergeCell ref="DA32:DA37"/>
    <mergeCell ref="DB32:DB37"/>
    <mergeCell ref="DA38:DA42"/>
    <mergeCell ref="DB38:DB42"/>
    <mergeCell ref="DA43:DA46"/>
    <mergeCell ref="DB43:DB46"/>
    <mergeCell ref="DA47:DA58"/>
    <mergeCell ref="DB47:DB58"/>
    <mergeCell ref="DA59:DA71"/>
    <mergeCell ref="DB59:DB71"/>
    <mergeCell ref="DA72:DA74"/>
    <mergeCell ref="DB72:DB74"/>
    <mergeCell ref="DA75:DA76"/>
    <mergeCell ref="DB75:DB76"/>
    <mergeCell ref="DA77:DA83"/>
    <mergeCell ref="DB77:DB83"/>
    <mergeCell ref="CS22:CS31"/>
    <mergeCell ref="CT22:CT31"/>
    <mergeCell ref="CS32:CS37"/>
    <mergeCell ref="CT32:CT37"/>
    <mergeCell ref="CS38:CS42"/>
    <mergeCell ref="CT38:CT42"/>
    <mergeCell ref="CS43:CS46"/>
    <mergeCell ref="CT43:CT46"/>
    <mergeCell ref="CS47:CS58"/>
    <mergeCell ref="CT47:CT58"/>
    <mergeCell ref="CS59:CS71"/>
    <mergeCell ref="CT59:CT71"/>
    <mergeCell ref="CS72:CS74"/>
    <mergeCell ref="CT72:CT74"/>
    <mergeCell ref="CS75:CS76"/>
    <mergeCell ref="CT75:CT76"/>
    <mergeCell ref="CS77:CS83"/>
    <mergeCell ref="CT77:CT83"/>
    <mergeCell ref="CC72:CC74"/>
    <mergeCell ref="CD72:CD74"/>
    <mergeCell ref="CC75:CC76"/>
    <mergeCell ref="CD75:CD76"/>
    <mergeCell ref="CC77:CC83"/>
    <mergeCell ref="CD77:CD83"/>
    <mergeCell ref="CK22:CK31"/>
    <mergeCell ref="CL22:CL31"/>
    <mergeCell ref="CK32:CK37"/>
    <mergeCell ref="CL32:CL37"/>
    <mergeCell ref="CK38:CK42"/>
    <mergeCell ref="CL38:CL42"/>
    <mergeCell ref="CK43:CK46"/>
    <mergeCell ref="CL43:CL46"/>
    <mergeCell ref="CK47:CK58"/>
    <mergeCell ref="CL47:CL58"/>
    <mergeCell ref="CK59:CK71"/>
    <mergeCell ref="CL59:CL71"/>
    <mergeCell ref="CK72:CK74"/>
    <mergeCell ref="CL72:CL74"/>
    <mergeCell ref="CK75:CK76"/>
    <mergeCell ref="CL75:CL76"/>
    <mergeCell ref="CK77:CK83"/>
    <mergeCell ref="CL77:CL83"/>
    <mergeCell ref="BM72:BM74"/>
    <mergeCell ref="BN72:BN74"/>
    <mergeCell ref="BM75:BM76"/>
    <mergeCell ref="BN75:BN76"/>
    <mergeCell ref="BM77:BM83"/>
    <mergeCell ref="BN77:BN83"/>
    <mergeCell ref="BU22:BU31"/>
    <mergeCell ref="BV22:BV31"/>
    <mergeCell ref="BU32:BU37"/>
    <mergeCell ref="BV32:BV37"/>
    <mergeCell ref="BU38:BU42"/>
    <mergeCell ref="BV38:BV42"/>
    <mergeCell ref="BU43:BU46"/>
    <mergeCell ref="BV43:BV46"/>
    <mergeCell ref="BU47:BU58"/>
    <mergeCell ref="BV47:BV58"/>
    <mergeCell ref="BU59:BU71"/>
    <mergeCell ref="BV59:BV71"/>
    <mergeCell ref="BU72:BU74"/>
    <mergeCell ref="BV72:BV74"/>
    <mergeCell ref="BU75:BU76"/>
    <mergeCell ref="BV75:BV76"/>
    <mergeCell ref="BU77:BU83"/>
    <mergeCell ref="BV77:BV83"/>
    <mergeCell ref="AW72:AW74"/>
    <mergeCell ref="AX72:AX74"/>
    <mergeCell ref="AW75:AW76"/>
    <mergeCell ref="AX75:AX76"/>
    <mergeCell ref="AW77:AW83"/>
    <mergeCell ref="AX77:AX83"/>
    <mergeCell ref="BE22:BE31"/>
    <mergeCell ref="BF22:BF31"/>
    <mergeCell ref="BE32:BE37"/>
    <mergeCell ref="BF32:BF37"/>
    <mergeCell ref="BE38:BE42"/>
    <mergeCell ref="BF38:BF42"/>
    <mergeCell ref="BE43:BE46"/>
    <mergeCell ref="BF43:BF46"/>
    <mergeCell ref="BE47:BE58"/>
    <mergeCell ref="BF47:BF58"/>
    <mergeCell ref="BE59:BE71"/>
    <mergeCell ref="BF59:BF71"/>
    <mergeCell ref="BE72:BE74"/>
    <mergeCell ref="BF72:BF74"/>
    <mergeCell ref="BE75:BE76"/>
    <mergeCell ref="BF75:BF76"/>
    <mergeCell ref="BE77:BE83"/>
    <mergeCell ref="BF77:BF83"/>
    <mergeCell ref="AH75:AH76"/>
    <mergeCell ref="AG77:AG83"/>
    <mergeCell ref="AH77:AH83"/>
    <mergeCell ref="AO22:AO31"/>
    <mergeCell ref="AP22:AP31"/>
    <mergeCell ref="AO32:AO37"/>
    <mergeCell ref="AP32:AP37"/>
    <mergeCell ref="AO38:AO42"/>
    <mergeCell ref="AP38:AP42"/>
    <mergeCell ref="AO43:AO46"/>
    <mergeCell ref="AP43:AP46"/>
    <mergeCell ref="AO47:AO58"/>
    <mergeCell ref="AP47:AP58"/>
    <mergeCell ref="AO59:AO71"/>
    <mergeCell ref="AP59:AP71"/>
    <mergeCell ref="AO72:AO74"/>
    <mergeCell ref="AP72:AP74"/>
    <mergeCell ref="AO75:AO76"/>
    <mergeCell ref="AP75:AP76"/>
    <mergeCell ref="AO77:AO83"/>
    <mergeCell ref="AP77:AP83"/>
    <mergeCell ref="R24:R25"/>
    <mergeCell ref="R27:R29"/>
    <mergeCell ref="R30:R31"/>
    <mergeCell ref="R32:R34"/>
    <mergeCell ref="R35:R36"/>
    <mergeCell ref="R43:R44"/>
    <mergeCell ref="R45:R46"/>
    <mergeCell ref="R47:R51"/>
    <mergeCell ref="R52:R54"/>
    <mergeCell ref="R56:R58"/>
    <mergeCell ref="R59:R60"/>
    <mergeCell ref="R61:R64"/>
    <mergeCell ref="DJ84:DJ85"/>
    <mergeCell ref="DT84:DT85"/>
    <mergeCell ref="DU84:DU85"/>
    <mergeCell ref="DV84:DV85"/>
    <mergeCell ref="I84:I85"/>
    <mergeCell ref="A84:B85"/>
    <mergeCell ref="C84:C85"/>
    <mergeCell ref="D84:D85"/>
    <mergeCell ref="E84:E85"/>
    <mergeCell ref="F84:F85"/>
    <mergeCell ref="G84:G85"/>
    <mergeCell ref="H84:H85"/>
    <mergeCell ref="Y77:Y83"/>
    <mergeCell ref="Z77:Z83"/>
    <mergeCell ref="EJ77:EJ81"/>
    <mergeCell ref="EK77:EK81"/>
    <mergeCell ref="ER77:ER81"/>
    <mergeCell ref="ES77:ES81"/>
    <mergeCell ref="ET77:ET81"/>
    <mergeCell ref="DR77:DR81"/>
    <mergeCell ref="DS77:DS81"/>
    <mergeCell ref="DZ77:DZ81"/>
    <mergeCell ref="EA77:EA81"/>
    <mergeCell ref="EB77:EB81"/>
    <mergeCell ref="EI77:EI81"/>
    <mergeCell ref="CR77:CR81"/>
    <mergeCell ref="CY77:CY81"/>
    <mergeCell ref="CZ77:CZ81"/>
    <mergeCell ref="DG77:DG81"/>
    <mergeCell ref="DH77:DH81"/>
    <mergeCell ref="DQ77:DQ81"/>
    <mergeCell ref="BT77:BT81"/>
    <mergeCell ref="CA77:CA81"/>
    <mergeCell ref="CB77:CB81"/>
    <mergeCell ref="CI77:CI81"/>
    <mergeCell ref="CJ77:CJ81"/>
    <mergeCell ref="CQ77:CQ81"/>
    <mergeCell ref="AV77:AV81"/>
    <mergeCell ref="BC77:BC81"/>
    <mergeCell ref="BD77:BD81"/>
    <mergeCell ref="BK77:BK81"/>
    <mergeCell ref="BL77:BL81"/>
    <mergeCell ref="BS77:BS81"/>
    <mergeCell ref="X77:X81"/>
    <mergeCell ref="AE77:AE81"/>
    <mergeCell ref="AF77:AF81"/>
    <mergeCell ref="AM77:AM81"/>
    <mergeCell ref="AN77:AN81"/>
    <mergeCell ref="AU77:AU81"/>
    <mergeCell ref="G77:G83"/>
    <mergeCell ref="H77:H83"/>
    <mergeCell ref="I77:I83"/>
    <mergeCell ref="J77:J81"/>
    <mergeCell ref="K77:K81"/>
    <mergeCell ref="W77:W81"/>
    <mergeCell ref="A77:B83"/>
    <mergeCell ref="C77:C83"/>
    <mergeCell ref="D77:D83"/>
    <mergeCell ref="E77:E83"/>
    <mergeCell ref="F77:F83"/>
    <mergeCell ref="R72:R74"/>
    <mergeCell ref="Y72:Y74"/>
    <mergeCell ref="Z72:Z74"/>
    <mergeCell ref="Y75:Y76"/>
    <mergeCell ref="Z75:Z76"/>
    <mergeCell ref="AG72:AG74"/>
    <mergeCell ref="AH72:AH74"/>
    <mergeCell ref="AG75:AG76"/>
    <mergeCell ref="A75:B76"/>
    <mergeCell ref="C75:C76"/>
    <mergeCell ref="D75:D76"/>
    <mergeCell ref="E75:E76"/>
    <mergeCell ref="F75:F76"/>
    <mergeCell ref="G75:G76"/>
    <mergeCell ref="H75:H76"/>
    <mergeCell ref="I75:I76"/>
    <mergeCell ref="ET72:ET74"/>
    <mergeCell ref="EB72:EB74"/>
    <mergeCell ref="EI72:EI74"/>
    <mergeCell ref="EJ72:EJ74"/>
    <mergeCell ref="EK72:EK74"/>
    <mergeCell ref="ER72:ER74"/>
    <mergeCell ref="ES72:ES74"/>
    <mergeCell ref="DH72:DH74"/>
    <mergeCell ref="DQ72:DQ74"/>
    <mergeCell ref="DR72:DR74"/>
    <mergeCell ref="DS72:DS74"/>
    <mergeCell ref="DZ72:DZ74"/>
    <mergeCell ref="EA72:EA74"/>
    <mergeCell ref="CJ72:CJ74"/>
    <mergeCell ref="CQ72:CQ74"/>
    <mergeCell ref="CR72:CR74"/>
    <mergeCell ref="CY72:CY74"/>
    <mergeCell ref="CZ72:CZ74"/>
    <mergeCell ref="DG72:DG74"/>
    <mergeCell ref="BL72:BL74"/>
    <mergeCell ref="BS72:BS74"/>
    <mergeCell ref="BT72:BT74"/>
    <mergeCell ref="CA72:CA74"/>
    <mergeCell ref="CB72:CB74"/>
    <mergeCell ref="CI72:CI74"/>
    <mergeCell ref="AN72:AN74"/>
    <mergeCell ref="AU72:AU74"/>
    <mergeCell ref="AV72:AV74"/>
    <mergeCell ref="BC72:BC74"/>
    <mergeCell ref="BD72:BD74"/>
    <mergeCell ref="BK72:BK74"/>
    <mergeCell ref="Q72:Q74"/>
    <mergeCell ref="W72:W74"/>
    <mergeCell ref="X72:X74"/>
    <mergeCell ref="AE72:AE74"/>
    <mergeCell ref="AF72:AF74"/>
    <mergeCell ref="AM72:AM74"/>
    <mergeCell ref="H72:H74"/>
    <mergeCell ref="I72:I74"/>
    <mergeCell ref="J72:J74"/>
    <mergeCell ref="K72:K74"/>
    <mergeCell ref="O72:O74"/>
    <mergeCell ref="P72:P74"/>
    <mergeCell ref="A72:B74"/>
    <mergeCell ref="C72:C74"/>
    <mergeCell ref="D72:D74"/>
    <mergeCell ref="E72:E74"/>
    <mergeCell ref="F72:F74"/>
    <mergeCell ref="G72:G74"/>
    <mergeCell ref="ES69:ES70"/>
    <mergeCell ref="ET69:ET70"/>
    <mergeCell ref="EA69:EA70"/>
    <mergeCell ref="EB69:EB70"/>
    <mergeCell ref="EI69:EI70"/>
    <mergeCell ref="EJ69:EJ70"/>
    <mergeCell ref="EK69:EK70"/>
    <mergeCell ref="ER69:ER70"/>
    <mergeCell ref="DG69:DG70"/>
    <mergeCell ref="DH69:DH70"/>
    <mergeCell ref="DQ69:DQ70"/>
    <mergeCell ref="DR69:DR70"/>
    <mergeCell ref="DS69:DS70"/>
    <mergeCell ref="DZ69:DZ70"/>
    <mergeCell ref="R65:R68"/>
    <mergeCell ref="R69:R70"/>
    <mergeCell ref="Y59:Y71"/>
    <mergeCell ref="Z59:Z71"/>
    <mergeCell ref="CR69:CR70"/>
    <mergeCell ref="CY69:CY70"/>
    <mergeCell ref="CZ69:CZ70"/>
    <mergeCell ref="BK69:BK70"/>
    <mergeCell ref="BL69:BL70"/>
    <mergeCell ref="BS69:BS70"/>
    <mergeCell ref="BT69:BT70"/>
    <mergeCell ref="CA69:CA70"/>
    <mergeCell ref="CB69:CB70"/>
    <mergeCell ref="AM69:AM70"/>
    <mergeCell ref="AN69:AN70"/>
    <mergeCell ref="AU69:AU70"/>
    <mergeCell ref="AV69:AV70"/>
    <mergeCell ref="BC69:BC70"/>
    <mergeCell ref="BD69:BD70"/>
    <mergeCell ref="AW59:AW71"/>
    <mergeCell ref="AX59:AX71"/>
    <mergeCell ref="BM59:BM71"/>
    <mergeCell ref="BN59:BN71"/>
    <mergeCell ref="CC59:CC71"/>
    <mergeCell ref="CD59:CD71"/>
    <mergeCell ref="P69:P70"/>
    <mergeCell ref="Q69:Q70"/>
    <mergeCell ref="W69:W70"/>
    <mergeCell ref="X69:X70"/>
    <mergeCell ref="AE69:AE70"/>
    <mergeCell ref="AF69:AF70"/>
    <mergeCell ref="J69:J70"/>
    <mergeCell ref="K69:K70"/>
    <mergeCell ref="L69:L70"/>
    <mergeCell ref="M69:M70"/>
    <mergeCell ref="N69:N70"/>
    <mergeCell ref="O69:O70"/>
    <mergeCell ref="EI65:EI68"/>
    <mergeCell ref="EJ65:EJ68"/>
    <mergeCell ref="EK65:EK68"/>
    <mergeCell ref="ER65:ER68"/>
    <mergeCell ref="ES65:ES68"/>
    <mergeCell ref="AU65:AU68"/>
    <mergeCell ref="AV65:AV68"/>
    <mergeCell ref="BC65:BC68"/>
    <mergeCell ref="BD65:BD68"/>
    <mergeCell ref="BK65:BK68"/>
    <mergeCell ref="BL65:BL68"/>
    <mergeCell ref="W65:W68"/>
    <mergeCell ref="X65:X68"/>
    <mergeCell ref="AE65:AE68"/>
    <mergeCell ref="AF65:AF68"/>
    <mergeCell ref="AM65:AM68"/>
    <mergeCell ref="AN65:AN68"/>
    <mergeCell ref="CI69:CI70"/>
    <mergeCell ref="CJ69:CJ70"/>
    <mergeCell ref="CQ69:CQ70"/>
    <mergeCell ref="ET65:ET68"/>
    <mergeCell ref="DQ65:DQ68"/>
    <mergeCell ref="DR65:DR68"/>
    <mergeCell ref="DS65:DS68"/>
    <mergeCell ref="DZ65:DZ68"/>
    <mergeCell ref="EA65:EA68"/>
    <mergeCell ref="EB65:EB68"/>
    <mergeCell ref="CQ65:CQ68"/>
    <mergeCell ref="CR65:CR68"/>
    <mergeCell ref="CY65:CY68"/>
    <mergeCell ref="CZ65:CZ68"/>
    <mergeCell ref="DG65:DG68"/>
    <mergeCell ref="DH65:DH68"/>
    <mergeCell ref="BS65:BS68"/>
    <mergeCell ref="BT65:BT68"/>
    <mergeCell ref="CA65:CA68"/>
    <mergeCell ref="CB65:CB68"/>
    <mergeCell ref="CI65:CI68"/>
    <mergeCell ref="CJ65:CJ68"/>
    <mergeCell ref="ES61:ES64"/>
    <mergeCell ref="ET61:ET64"/>
    <mergeCell ref="J65:J68"/>
    <mergeCell ref="K65:K68"/>
    <mergeCell ref="L65:L68"/>
    <mergeCell ref="M65:M68"/>
    <mergeCell ref="N65:N68"/>
    <mergeCell ref="O65:O68"/>
    <mergeCell ref="P65:P68"/>
    <mergeCell ref="Q65:Q68"/>
    <mergeCell ref="EA61:EA64"/>
    <mergeCell ref="EB61:EB64"/>
    <mergeCell ref="EI61:EI64"/>
    <mergeCell ref="EJ61:EJ64"/>
    <mergeCell ref="EK61:EK64"/>
    <mergeCell ref="ER61:ER64"/>
    <mergeCell ref="DG61:DG64"/>
    <mergeCell ref="DH61:DH64"/>
    <mergeCell ref="DQ61:DQ64"/>
    <mergeCell ref="DR61:DR64"/>
    <mergeCell ref="DS61:DS64"/>
    <mergeCell ref="DZ61:DZ64"/>
    <mergeCell ref="CI61:CI64"/>
    <mergeCell ref="CJ61:CJ64"/>
    <mergeCell ref="CQ61:CQ64"/>
    <mergeCell ref="CR61:CR64"/>
    <mergeCell ref="CY61:CY64"/>
    <mergeCell ref="CZ61:CZ64"/>
    <mergeCell ref="BK61:BK64"/>
    <mergeCell ref="BL61:BL64"/>
    <mergeCell ref="BS61:BS64"/>
    <mergeCell ref="BT61:BT64"/>
    <mergeCell ref="CA61:CA64"/>
    <mergeCell ref="CB61:CB64"/>
    <mergeCell ref="AM61:AM64"/>
    <mergeCell ref="AN61:AN64"/>
    <mergeCell ref="AU61:AU64"/>
    <mergeCell ref="AV61:AV64"/>
    <mergeCell ref="BC61:BC64"/>
    <mergeCell ref="BD61:BD64"/>
    <mergeCell ref="ET59:ET60"/>
    <mergeCell ref="J61:J64"/>
    <mergeCell ref="K61:K64"/>
    <mergeCell ref="O61:O64"/>
    <mergeCell ref="P61:P64"/>
    <mergeCell ref="Q61:Q64"/>
    <mergeCell ref="W61:W64"/>
    <mergeCell ref="X61:X64"/>
    <mergeCell ref="AE61:AE64"/>
    <mergeCell ref="AF61:AF64"/>
    <mergeCell ref="EB59:EB60"/>
    <mergeCell ref="EI59:EI60"/>
    <mergeCell ref="EJ59:EJ60"/>
    <mergeCell ref="EK59:EK60"/>
    <mergeCell ref="ER59:ER60"/>
    <mergeCell ref="ES59:ES60"/>
    <mergeCell ref="DH59:DH60"/>
    <mergeCell ref="DQ59:DQ60"/>
    <mergeCell ref="DR59:DR60"/>
    <mergeCell ref="DS59:DS60"/>
    <mergeCell ref="DZ59:DZ60"/>
    <mergeCell ref="EA59:EA60"/>
    <mergeCell ref="CJ59:CJ60"/>
    <mergeCell ref="CQ59:CQ60"/>
    <mergeCell ref="CR59:CR60"/>
    <mergeCell ref="CY59:CY60"/>
    <mergeCell ref="CZ59:CZ60"/>
    <mergeCell ref="DG59:DG60"/>
    <mergeCell ref="BL59:BL60"/>
    <mergeCell ref="BS59:BS60"/>
    <mergeCell ref="BT59:BT60"/>
    <mergeCell ref="CA59:CA60"/>
    <mergeCell ref="CB59:CB60"/>
    <mergeCell ref="CI59:CI60"/>
    <mergeCell ref="AN59:AN60"/>
    <mergeCell ref="AU59:AU60"/>
    <mergeCell ref="AV59:AV60"/>
    <mergeCell ref="BC59:BC60"/>
    <mergeCell ref="BD59:BD60"/>
    <mergeCell ref="BK59:BK60"/>
    <mergeCell ref="Q59:Q60"/>
    <mergeCell ref="W59:W60"/>
    <mergeCell ref="X59:X60"/>
    <mergeCell ref="AE59:AE60"/>
    <mergeCell ref="AF59:AF60"/>
    <mergeCell ref="AM59:AM60"/>
    <mergeCell ref="AG59:AG71"/>
    <mergeCell ref="AH59:AH71"/>
    <mergeCell ref="K59:K60"/>
    <mergeCell ref="L59:L60"/>
    <mergeCell ref="M59:M60"/>
    <mergeCell ref="N59:N60"/>
    <mergeCell ref="O59:O60"/>
    <mergeCell ref="P59:P60"/>
    <mergeCell ref="A59:B71"/>
    <mergeCell ref="C59:C71"/>
    <mergeCell ref="D59:D71"/>
    <mergeCell ref="E59:E71"/>
    <mergeCell ref="F59:F71"/>
    <mergeCell ref="G59:G71"/>
    <mergeCell ref="H59:H71"/>
    <mergeCell ref="I59:I71"/>
    <mergeCell ref="J59:J60"/>
    <mergeCell ref="ER56:ER58"/>
    <mergeCell ref="ES56:ES58"/>
    <mergeCell ref="ET56:ET58"/>
    <mergeCell ref="DZ56:DZ58"/>
    <mergeCell ref="EA56:EA58"/>
    <mergeCell ref="EB56:EB58"/>
    <mergeCell ref="EI56:EI58"/>
    <mergeCell ref="EJ56:EJ58"/>
    <mergeCell ref="EK56:EK58"/>
    <mergeCell ref="CZ56:CZ58"/>
    <mergeCell ref="DG56:DG58"/>
    <mergeCell ref="DH56:DH58"/>
    <mergeCell ref="DQ56:DQ58"/>
    <mergeCell ref="DR56:DR58"/>
    <mergeCell ref="DS56:DS58"/>
    <mergeCell ref="CB56:CB58"/>
    <mergeCell ref="CI56:CI58"/>
    <mergeCell ref="CJ56:CJ58"/>
    <mergeCell ref="CQ56:CQ58"/>
    <mergeCell ref="CR56:CR58"/>
    <mergeCell ref="CY56:CY58"/>
    <mergeCell ref="BD56:BD58"/>
    <mergeCell ref="BK56:BK58"/>
    <mergeCell ref="BL56:BL58"/>
    <mergeCell ref="BS56:BS58"/>
    <mergeCell ref="BT56:BT58"/>
    <mergeCell ref="CA56:CA58"/>
    <mergeCell ref="AF56:AF58"/>
    <mergeCell ref="AM56:AM58"/>
    <mergeCell ref="AN56:AN58"/>
    <mergeCell ref="AU56:AU58"/>
    <mergeCell ref="AV56:AV58"/>
    <mergeCell ref="BC56:BC58"/>
    <mergeCell ref="J56:J58"/>
    <mergeCell ref="K56:K58"/>
    <mergeCell ref="O56:O58"/>
    <mergeCell ref="P56:P58"/>
    <mergeCell ref="Q56:Q58"/>
    <mergeCell ref="W56:W58"/>
    <mergeCell ref="X56:X58"/>
    <mergeCell ref="AE56:AE58"/>
    <mergeCell ref="EK52:EK54"/>
    <mergeCell ref="ER52:ER54"/>
    <mergeCell ref="ES52:ES54"/>
    <mergeCell ref="ET52:ET54"/>
    <mergeCell ref="DS52:DS54"/>
    <mergeCell ref="DZ52:DZ54"/>
    <mergeCell ref="EA52:EA54"/>
    <mergeCell ref="EB52:EB54"/>
    <mergeCell ref="EI52:EI54"/>
    <mergeCell ref="EJ52:EJ54"/>
    <mergeCell ref="CY52:CY54"/>
    <mergeCell ref="CZ52:CZ54"/>
    <mergeCell ref="DG52:DG54"/>
    <mergeCell ref="DH52:DH54"/>
    <mergeCell ref="DQ52:DQ54"/>
    <mergeCell ref="DR52:DR54"/>
    <mergeCell ref="CA52:CA54"/>
    <mergeCell ref="CB52:CB54"/>
    <mergeCell ref="CI52:CI54"/>
    <mergeCell ref="CJ52:CJ54"/>
    <mergeCell ref="CQ52:CQ54"/>
    <mergeCell ref="CR52:CR54"/>
    <mergeCell ref="BC52:BC54"/>
    <mergeCell ref="BD52:BD54"/>
    <mergeCell ref="BK52:BK54"/>
    <mergeCell ref="BL52:BL54"/>
    <mergeCell ref="BS52:BS54"/>
    <mergeCell ref="BT52:BT54"/>
    <mergeCell ref="AE52:AE54"/>
    <mergeCell ref="AF52:AF54"/>
    <mergeCell ref="AM52:AM54"/>
    <mergeCell ref="AN52:AN54"/>
    <mergeCell ref="AU52:AU54"/>
    <mergeCell ref="AV52:AV54"/>
    <mergeCell ref="ER47:ER51"/>
    <mergeCell ref="ES47:ES51"/>
    <mergeCell ref="ET47:ET51"/>
    <mergeCell ref="J52:J54"/>
    <mergeCell ref="K52:K54"/>
    <mergeCell ref="O52:O54"/>
    <mergeCell ref="P52:P54"/>
    <mergeCell ref="Q52:Q54"/>
    <mergeCell ref="W52:W54"/>
    <mergeCell ref="X52:X54"/>
    <mergeCell ref="DZ47:DZ51"/>
    <mergeCell ref="EA47:EA51"/>
    <mergeCell ref="EB47:EB51"/>
    <mergeCell ref="EI47:EI51"/>
    <mergeCell ref="EJ47:EJ51"/>
    <mergeCell ref="EK47:EK51"/>
    <mergeCell ref="CZ47:CZ51"/>
    <mergeCell ref="DG47:DG51"/>
    <mergeCell ref="DH47:DH51"/>
    <mergeCell ref="DQ47:DQ51"/>
    <mergeCell ref="DR47:DR51"/>
    <mergeCell ref="DS47:DS51"/>
    <mergeCell ref="CB47:CB51"/>
    <mergeCell ref="CI47:CI51"/>
    <mergeCell ref="CJ47:CJ51"/>
    <mergeCell ref="CQ47:CQ51"/>
    <mergeCell ref="CR47:CR51"/>
    <mergeCell ref="CY47:CY51"/>
    <mergeCell ref="BD47:BD51"/>
    <mergeCell ref="BK47:BK51"/>
    <mergeCell ref="BL47:BL51"/>
    <mergeCell ref="BS47:BS51"/>
    <mergeCell ref="BT47:BT51"/>
    <mergeCell ref="CA47:CA51"/>
    <mergeCell ref="AF47:AF51"/>
    <mergeCell ref="AM47:AM51"/>
    <mergeCell ref="AN47:AN51"/>
    <mergeCell ref="AU47:AU51"/>
    <mergeCell ref="AV47:AV51"/>
    <mergeCell ref="BC47:BC51"/>
    <mergeCell ref="O47:O51"/>
    <mergeCell ref="P47:P51"/>
    <mergeCell ref="Q47:Q51"/>
    <mergeCell ref="W47:W51"/>
    <mergeCell ref="X47:X51"/>
    <mergeCell ref="AE47:AE51"/>
    <mergeCell ref="Y47:Y58"/>
    <mergeCell ref="Z47:Z58"/>
    <mergeCell ref="AG47:AG58"/>
    <mergeCell ref="AH47:AH58"/>
    <mergeCell ref="AW47:AW58"/>
    <mergeCell ref="AX47:AX58"/>
    <mergeCell ref="BM47:BM58"/>
    <mergeCell ref="BN47:BN58"/>
    <mergeCell ref="CC47:CC58"/>
    <mergeCell ref="CD47:CD58"/>
    <mergeCell ref="I47:I58"/>
    <mergeCell ref="J47:J51"/>
    <mergeCell ref="K47:K51"/>
    <mergeCell ref="L47:L51"/>
    <mergeCell ref="M47:M51"/>
    <mergeCell ref="N47:N51"/>
    <mergeCell ref="A47:B58"/>
    <mergeCell ref="C47:C58"/>
    <mergeCell ref="D47:D58"/>
    <mergeCell ref="E47:E58"/>
    <mergeCell ref="F47:F58"/>
    <mergeCell ref="G47:G58"/>
    <mergeCell ref="H47:H58"/>
    <mergeCell ref="ES45:ES46"/>
    <mergeCell ref="ET45:ET46"/>
    <mergeCell ref="DZ45:DZ46"/>
    <mergeCell ref="EA45:EA46"/>
    <mergeCell ref="EB45:EB46"/>
    <mergeCell ref="EI45:EI46"/>
    <mergeCell ref="EJ45:EJ46"/>
    <mergeCell ref="EK45:EK46"/>
    <mergeCell ref="CZ45:CZ46"/>
    <mergeCell ref="DG45:DG46"/>
    <mergeCell ref="DH45:DH46"/>
    <mergeCell ref="DQ45:DQ46"/>
    <mergeCell ref="DR45:DR46"/>
    <mergeCell ref="DS45:DS46"/>
    <mergeCell ref="CB45:CB46"/>
    <mergeCell ref="CI45:CI46"/>
    <mergeCell ref="CJ45:CJ46"/>
    <mergeCell ref="CQ45:CQ46"/>
    <mergeCell ref="CR45:CR46"/>
    <mergeCell ref="CY45:CY46"/>
    <mergeCell ref="BD45:BD46"/>
    <mergeCell ref="BK45:BK46"/>
    <mergeCell ref="BL45:BL46"/>
    <mergeCell ref="BS45:BS46"/>
    <mergeCell ref="AF45:AF46"/>
    <mergeCell ref="AM45:AM46"/>
    <mergeCell ref="AN45:AN46"/>
    <mergeCell ref="AU45:AU46"/>
    <mergeCell ref="AV45:AV46"/>
    <mergeCell ref="BC45:BC46"/>
    <mergeCell ref="O45:O46"/>
    <mergeCell ref="P45:P46"/>
    <mergeCell ref="Q45:Q46"/>
    <mergeCell ref="W45:W46"/>
    <mergeCell ref="X45:X46"/>
    <mergeCell ref="AE45:AE46"/>
    <mergeCell ref="EJ43:EJ44"/>
    <mergeCell ref="EK43:EK44"/>
    <mergeCell ref="ER43:ER44"/>
    <mergeCell ref="AE43:AE44"/>
    <mergeCell ref="AF43:AF44"/>
    <mergeCell ref="AM43:AM44"/>
    <mergeCell ref="AN43:AN44"/>
    <mergeCell ref="AU43:AU44"/>
    <mergeCell ref="ER45:ER46"/>
    <mergeCell ref="Y43:Y46"/>
    <mergeCell ref="Z43:Z46"/>
    <mergeCell ref="AG43:AG46"/>
    <mergeCell ref="AH43:AH46"/>
    <mergeCell ref="AW43:AW46"/>
    <mergeCell ref="AX43:AX46"/>
    <mergeCell ref="BM43:BM46"/>
    <mergeCell ref="BN43:BN46"/>
    <mergeCell ref="CC43:CC46"/>
    <mergeCell ref="CD43:CD46"/>
    <mergeCell ref="J45:J46"/>
    <mergeCell ref="K45:K46"/>
    <mergeCell ref="L45:L46"/>
    <mergeCell ref="M45:M46"/>
    <mergeCell ref="N45:N46"/>
    <mergeCell ref="DR43:DR44"/>
    <mergeCell ref="DS43:DS44"/>
    <mergeCell ref="DZ43:DZ44"/>
    <mergeCell ref="EA43:EA44"/>
    <mergeCell ref="EB43:EB44"/>
    <mergeCell ref="EI43:EI44"/>
    <mergeCell ref="CR43:CR44"/>
    <mergeCell ref="CY43:CY44"/>
    <mergeCell ref="CZ43:CZ44"/>
    <mergeCell ref="DG43:DG44"/>
    <mergeCell ref="DH43:DH44"/>
    <mergeCell ref="DQ43:DQ44"/>
    <mergeCell ref="BT43:BT44"/>
    <mergeCell ref="CA43:CA44"/>
    <mergeCell ref="CB43:CB44"/>
    <mergeCell ref="CI43:CI44"/>
    <mergeCell ref="CJ43:CJ44"/>
    <mergeCell ref="CQ43:CQ44"/>
    <mergeCell ref="AV43:AV44"/>
    <mergeCell ref="BC43:BC44"/>
    <mergeCell ref="BD43:BD44"/>
    <mergeCell ref="BK43:BK44"/>
    <mergeCell ref="BL43:BL44"/>
    <mergeCell ref="BS43:BS44"/>
    <mergeCell ref="X43:X44"/>
    <mergeCell ref="BT45:BT46"/>
    <mergeCell ref="CA45:CA46"/>
    <mergeCell ref="M43:M44"/>
    <mergeCell ref="N43:N44"/>
    <mergeCell ref="O43:O44"/>
    <mergeCell ref="P43:P44"/>
    <mergeCell ref="Q43:Q44"/>
    <mergeCell ref="W43:W44"/>
    <mergeCell ref="G43:G46"/>
    <mergeCell ref="H43:H46"/>
    <mergeCell ref="I43:I46"/>
    <mergeCell ref="J43:J44"/>
    <mergeCell ref="K43:K44"/>
    <mergeCell ref="L43:L44"/>
    <mergeCell ref="G38:G42"/>
    <mergeCell ref="H38:H42"/>
    <mergeCell ref="I38:I42"/>
    <mergeCell ref="J38:J42"/>
    <mergeCell ref="K38:K42"/>
    <mergeCell ref="W38:W42"/>
    <mergeCell ref="ES43:ES44"/>
    <mergeCell ref="ET43:ET44"/>
    <mergeCell ref="A43:B46"/>
    <mergeCell ref="C43:C46"/>
    <mergeCell ref="D43:D46"/>
    <mergeCell ref="E43:E46"/>
    <mergeCell ref="F43:F46"/>
    <mergeCell ref="EJ38:EJ42"/>
    <mergeCell ref="EK38:EK42"/>
    <mergeCell ref="ER38:ER42"/>
    <mergeCell ref="AE38:AE42"/>
    <mergeCell ref="AF38:AF42"/>
    <mergeCell ref="AM38:AM42"/>
    <mergeCell ref="AN38:AN42"/>
    <mergeCell ref="AU38:AU42"/>
    <mergeCell ref="Y38:Y42"/>
    <mergeCell ref="Z38:Z42"/>
    <mergeCell ref="AG38:AG42"/>
    <mergeCell ref="AH38:AH42"/>
    <mergeCell ref="AW38:AW42"/>
    <mergeCell ref="AX38:AX42"/>
    <mergeCell ref="BM38:BM42"/>
    <mergeCell ref="BN38:BN42"/>
    <mergeCell ref="CC38:CC42"/>
    <mergeCell ref="CD38:CD42"/>
    <mergeCell ref="ES38:ES42"/>
    <mergeCell ref="ET38:ET42"/>
    <mergeCell ref="DR38:DR42"/>
    <mergeCell ref="DS38:DS42"/>
    <mergeCell ref="DZ38:DZ42"/>
    <mergeCell ref="EA38:EA42"/>
    <mergeCell ref="EB38:EB42"/>
    <mergeCell ref="EI38:EI42"/>
    <mergeCell ref="CR38:CR42"/>
    <mergeCell ref="CY38:CY42"/>
    <mergeCell ref="CZ38:CZ42"/>
    <mergeCell ref="DG38:DG42"/>
    <mergeCell ref="DH38:DH42"/>
    <mergeCell ref="DQ38:DQ42"/>
    <mergeCell ref="BT38:BT42"/>
    <mergeCell ref="CA38:CA42"/>
    <mergeCell ref="CB38:CB42"/>
    <mergeCell ref="CI38:CI42"/>
    <mergeCell ref="CJ38:CJ42"/>
    <mergeCell ref="CQ38:CQ42"/>
    <mergeCell ref="AV38:AV42"/>
    <mergeCell ref="BC38:BC42"/>
    <mergeCell ref="BD38:BD42"/>
    <mergeCell ref="BK38:BK42"/>
    <mergeCell ref="BL38:BL42"/>
    <mergeCell ref="BS38:BS42"/>
    <mergeCell ref="X38:X42"/>
    <mergeCell ref="A38:B42"/>
    <mergeCell ref="C38:C42"/>
    <mergeCell ref="D38:D42"/>
    <mergeCell ref="E38:E42"/>
    <mergeCell ref="F38:F42"/>
    <mergeCell ref="ET35:ET36"/>
    <mergeCell ref="EB35:EB36"/>
    <mergeCell ref="EI35:EI36"/>
    <mergeCell ref="EJ35:EJ36"/>
    <mergeCell ref="EK35:EK36"/>
    <mergeCell ref="ER35:ER36"/>
    <mergeCell ref="ES35:ES36"/>
    <mergeCell ref="DH35:DH36"/>
    <mergeCell ref="DQ35:DQ36"/>
    <mergeCell ref="DR35:DR36"/>
    <mergeCell ref="DS35:DS36"/>
    <mergeCell ref="DZ35:DZ36"/>
    <mergeCell ref="EA35:EA36"/>
    <mergeCell ref="CJ35:CJ36"/>
    <mergeCell ref="CQ35:CQ36"/>
    <mergeCell ref="BL35:BL36"/>
    <mergeCell ref="BS35:BS36"/>
    <mergeCell ref="BT35:BT36"/>
    <mergeCell ref="CA35:CA36"/>
    <mergeCell ref="CB35:CB36"/>
    <mergeCell ref="CI35:CI36"/>
    <mergeCell ref="AN35:AN36"/>
    <mergeCell ref="AU35:AU36"/>
    <mergeCell ref="AV35:AV36"/>
    <mergeCell ref="BC35:BC36"/>
    <mergeCell ref="BD35:BD36"/>
    <mergeCell ref="BK35:BK36"/>
    <mergeCell ref="Q35:Q36"/>
    <mergeCell ref="W35:W36"/>
    <mergeCell ref="X35:X36"/>
    <mergeCell ref="AE35:AE36"/>
    <mergeCell ref="AF35:AF36"/>
    <mergeCell ref="AM35:AM36"/>
    <mergeCell ref="Y32:Y37"/>
    <mergeCell ref="Z32:Z37"/>
    <mergeCell ref="AG32:AG37"/>
    <mergeCell ref="AH32:AH37"/>
    <mergeCell ref="AW32:AW37"/>
    <mergeCell ref="AX32:AX37"/>
    <mergeCell ref="BM32:BM37"/>
    <mergeCell ref="BN32:BN37"/>
    <mergeCell ref="CC32:CC37"/>
    <mergeCell ref="CD32:CD37"/>
    <mergeCell ref="EK32:EK34"/>
    <mergeCell ref="ER32:ER34"/>
    <mergeCell ref="ES32:ES34"/>
    <mergeCell ref="ET32:ET34"/>
    <mergeCell ref="DQ32:DQ34"/>
    <mergeCell ref="DR32:DR34"/>
    <mergeCell ref="DS32:DS34"/>
    <mergeCell ref="DZ32:DZ34"/>
    <mergeCell ref="EA32:EA34"/>
    <mergeCell ref="EB32:EB34"/>
    <mergeCell ref="CQ32:CQ34"/>
    <mergeCell ref="CR32:CR34"/>
    <mergeCell ref="CY32:CY34"/>
    <mergeCell ref="CZ32:CZ34"/>
    <mergeCell ref="DG32:DG34"/>
    <mergeCell ref="DH32:DH34"/>
    <mergeCell ref="CR35:CR36"/>
    <mergeCell ref="CY35:CY36"/>
    <mergeCell ref="CZ35:CZ36"/>
    <mergeCell ref="DG35:DG36"/>
    <mergeCell ref="BS32:BS34"/>
    <mergeCell ref="BT32:BT34"/>
    <mergeCell ref="CA32:CA34"/>
    <mergeCell ref="CB32:CB34"/>
    <mergeCell ref="CI32:CI34"/>
    <mergeCell ref="CJ32:CJ34"/>
    <mergeCell ref="AN32:AN34"/>
    <mergeCell ref="AU32:AU34"/>
    <mergeCell ref="AV32:AV34"/>
    <mergeCell ref="BC32:BC34"/>
    <mergeCell ref="BD32:BD34"/>
    <mergeCell ref="BK32:BK34"/>
    <mergeCell ref="Q32:Q34"/>
    <mergeCell ref="W32:W34"/>
    <mergeCell ref="X32:X34"/>
    <mergeCell ref="AE32:AE34"/>
    <mergeCell ref="AF32:AF34"/>
    <mergeCell ref="AM32:AM34"/>
    <mergeCell ref="H32:H37"/>
    <mergeCell ref="I32:I37"/>
    <mergeCell ref="J32:J34"/>
    <mergeCell ref="K32:K34"/>
    <mergeCell ref="O32:O34"/>
    <mergeCell ref="P32:P34"/>
    <mergeCell ref="J35:J36"/>
    <mergeCell ref="K35:K36"/>
    <mergeCell ref="O35:O36"/>
    <mergeCell ref="P35:P36"/>
    <mergeCell ref="EK30:EK31"/>
    <mergeCell ref="ER30:ER31"/>
    <mergeCell ref="ES30:ES31"/>
    <mergeCell ref="ET30:ET31"/>
    <mergeCell ref="A32:B37"/>
    <mergeCell ref="C32:C37"/>
    <mergeCell ref="D32:D37"/>
    <mergeCell ref="E32:E37"/>
    <mergeCell ref="F32:F37"/>
    <mergeCell ref="G32:G37"/>
    <mergeCell ref="DS30:DS31"/>
    <mergeCell ref="DZ30:DZ31"/>
    <mergeCell ref="EA30:EA31"/>
    <mergeCell ref="EB30:EB31"/>
    <mergeCell ref="EI30:EI31"/>
    <mergeCell ref="EJ30:EJ31"/>
    <mergeCell ref="CY30:CY31"/>
    <mergeCell ref="CZ30:CZ31"/>
    <mergeCell ref="DG30:DG31"/>
    <mergeCell ref="DH30:DH31"/>
    <mergeCell ref="DQ30:DQ31"/>
    <mergeCell ref="DR30:DR31"/>
    <mergeCell ref="BK27:BK29"/>
    <mergeCell ref="BL27:BL29"/>
    <mergeCell ref="BS27:BS29"/>
    <mergeCell ref="BT27:BT29"/>
    <mergeCell ref="CA30:CA31"/>
    <mergeCell ref="CB30:CB31"/>
    <mergeCell ref="CI30:CI31"/>
    <mergeCell ref="CJ30:CJ31"/>
    <mergeCell ref="CQ30:CQ31"/>
    <mergeCell ref="CR30:CR31"/>
    <mergeCell ref="BC30:BC31"/>
    <mergeCell ref="BD30:BD31"/>
    <mergeCell ref="BK30:BK31"/>
    <mergeCell ref="BL30:BL31"/>
    <mergeCell ref="BS30:BS31"/>
    <mergeCell ref="BT30:BT31"/>
    <mergeCell ref="X30:X31"/>
    <mergeCell ref="AE30:AE31"/>
    <mergeCell ref="AF30:AF31"/>
    <mergeCell ref="AM30:AM31"/>
    <mergeCell ref="AN30:AN31"/>
    <mergeCell ref="AU30:AU31"/>
    <mergeCell ref="Y22:Y31"/>
    <mergeCell ref="Z22:Z31"/>
    <mergeCell ref="AG22:AG31"/>
    <mergeCell ref="AH22:AH31"/>
    <mergeCell ref="AW22:AW31"/>
    <mergeCell ref="AX22:AX31"/>
    <mergeCell ref="BM22:BM31"/>
    <mergeCell ref="BN22:BN31"/>
    <mergeCell ref="CC22:CC31"/>
    <mergeCell ref="CD22:CD31"/>
    <mergeCell ref="AF27:AF29"/>
    <mergeCell ref="J27:J29"/>
    <mergeCell ref="K27:K29"/>
    <mergeCell ref="L27:L29"/>
    <mergeCell ref="M27:M29"/>
    <mergeCell ref="N27:N29"/>
    <mergeCell ref="O27:O29"/>
    <mergeCell ref="ET27:ET29"/>
    <mergeCell ref="J30:J31"/>
    <mergeCell ref="K30:K31"/>
    <mergeCell ref="L30:L31"/>
    <mergeCell ref="M30:M31"/>
    <mergeCell ref="N30:N31"/>
    <mergeCell ref="O30:O31"/>
    <mergeCell ref="P30:P31"/>
    <mergeCell ref="Q30:Q31"/>
    <mergeCell ref="W30:W31"/>
    <mergeCell ref="EA27:EA29"/>
    <mergeCell ref="EB27:EB29"/>
    <mergeCell ref="EI27:EI29"/>
    <mergeCell ref="EJ27:EJ29"/>
    <mergeCell ref="EK27:EK29"/>
    <mergeCell ref="ER27:ER29"/>
    <mergeCell ref="DG27:DG29"/>
    <mergeCell ref="DH27:DH29"/>
    <mergeCell ref="DQ27:DQ29"/>
    <mergeCell ref="DR27:DR29"/>
    <mergeCell ref="DS27:DS29"/>
    <mergeCell ref="DZ27:DZ29"/>
    <mergeCell ref="CI27:CI29"/>
    <mergeCell ref="CJ27:CJ29"/>
    <mergeCell ref="CQ27:CQ29"/>
    <mergeCell ref="CR27:CR29"/>
    <mergeCell ref="CY27:CY29"/>
    <mergeCell ref="CZ27:CZ29"/>
    <mergeCell ref="BD24:BD25"/>
    <mergeCell ref="AM27:AM29"/>
    <mergeCell ref="AN27:AN29"/>
    <mergeCell ref="AU27:AU29"/>
    <mergeCell ref="AV27:AV29"/>
    <mergeCell ref="BC27:BC29"/>
    <mergeCell ref="BD27:BD29"/>
    <mergeCell ref="P27:P29"/>
    <mergeCell ref="Q27:Q29"/>
    <mergeCell ref="W27:W29"/>
    <mergeCell ref="X27:X29"/>
    <mergeCell ref="ER24:ER25"/>
    <mergeCell ref="ES24:ES25"/>
    <mergeCell ref="ET24:ET25"/>
    <mergeCell ref="DQ24:DQ25"/>
    <mergeCell ref="DR24:DR25"/>
    <mergeCell ref="DS24:DS25"/>
    <mergeCell ref="DZ24:DZ25"/>
    <mergeCell ref="EA24:EA25"/>
    <mergeCell ref="EB24:EB25"/>
    <mergeCell ref="CQ24:CQ25"/>
    <mergeCell ref="CR24:CR25"/>
    <mergeCell ref="CY24:CY25"/>
    <mergeCell ref="CZ24:CZ25"/>
    <mergeCell ref="DG24:DG25"/>
    <mergeCell ref="DH24:DH25"/>
    <mergeCell ref="BK24:BK25"/>
    <mergeCell ref="BL24:BL25"/>
    <mergeCell ref="BS24:BS25"/>
    <mergeCell ref="BT24:BT25"/>
    <mergeCell ref="CA24:CA25"/>
    <mergeCell ref="CB24:CB25"/>
    <mergeCell ref="AF24:AF25"/>
    <mergeCell ref="AM24:AM25"/>
    <mergeCell ref="AN24:AN25"/>
    <mergeCell ref="AU24:AU25"/>
    <mergeCell ref="BC24:BC25"/>
    <mergeCell ref="N24:N25"/>
    <mergeCell ref="O24:O25"/>
    <mergeCell ref="P24:P25"/>
    <mergeCell ref="Q24:Q25"/>
    <mergeCell ref="W24:W25"/>
    <mergeCell ref="X24:X25"/>
    <mergeCell ref="ES27:ES29"/>
    <mergeCell ref="EJ24:EJ25"/>
    <mergeCell ref="EI24:EI25"/>
    <mergeCell ref="EK24:EK25"/>
    <mergeCell ref="EI32:EI34"/>
    <mergeCell ref="EJ32:EJ34"/>
    <mergeCell ref="CJ24:CJ25"/>
    <mergeCell ref="CI24:CI25"/>
    <mergeCell ref="BL32:BL34"/>
    <mergeCell ref="CA27:CA29"/>
    <mergeCell ref="CB27:CB29"/>
    <mergeCell ref="AV30:AV31"/>
    <mergeCell ref="AE24:AE25"/>
    <mergeCell ref="AV24:AV25"/>
    <mergeCell ref="AE27:AE29"/>
    <mergeCell ref="I22:I31"/>
    <mergeCell ref="J24:J25"/>
    <mergeCell ref="K24:K25"/>
    <mergeCell ref="L24:L25"/>
    <mergeCell ref="M24:M25"/>
    <mergeCell ref="EO20:EQ20"/>
    <mergeCell ref="ER20:ET20"/>
    <mergeCell ref="EU20:EW20"/>
    <mergeCell ref="A22:B31"/>
    <mergeCell ref="C22:C31"/>
    <mergeCell ref="D22:D31"/>
    <mergeCell ref="E22:E31"/>
    <mergeCell ref="F22:F31"/>
    <mergeCell ref="G22:G31"/>
    <mergeCell ref="H22:H31"/>
    <mergeCell ref="DW20:DY20"/>
    <mergeCell ref="DZ20:EB20"/>
    <mergeCell ref="EC20:EE20"/>
    <mergeCell ref="EF20:EH20"/>
    <mergeCell ref="EI20:EK20"/>
    <mergeCell ref="EL20:EN20"/>
    <mergeCell ref="O20:O21"/>
    <mergeCell ref="P20:P21"/>
    <mergeCell ref="Q20:Q21"/>
    <mergeCell ref="R20:R21"/>
    <mergeCell ref="S20:S21"/>
    <mergeCell ref="T20:T21"/>
    <mergeCell ref="DW19:EE19"/>
    <mergeCell ref="EF19:EN19"/>
    <mergeCell ref="EO19:EW19"/>
    <mergeCell ref="D20:D21"/>
    <mergeCell ref="E20:E21"/>
    <mergeCell ref="F20:F21"/>
    <mergeCell ref="G20:G21"/>
    <mergeCell ref="H20:H21"/>
    <mergeCell ref="I20:I21"/>
    <mergeCell ref="J20:J21"/>
    <mergeCell ref="BY19:CF20"/>
    <mergeCell ref="CG19:CN20"/>
    <mergeCell ref="CO19:CV20"/>
    <mergeCell ref="CW19:DD20"/>
    <mergeCell ref="DE19:DL20"/>
    <mergeCell ref="DN19:DV19"/>
    <mergeCell ref="DN20:DP20"/>
    <mergeCell ref="DQ20:DS20"/>
    <mergeCell ref="DT20:DV20"/>
    <mergeCell ref="AC19:AJ20"/>
    <mergeCell ref="AK19:AR20"/>
    <mergeCell ref="AS19:AZ20"/>
    <mergeCell ref="BA19:BH20"/>
    <mergeCell ref="BI19:BP20"/>
    <mergeCell ref="BQ19:BX20"/>
    <mergeCell ref="A19:B21"/>
    <mergeCell ref="C19:C21"/>
    <mergeCell ref="D19:I19"/>
    <mergeCell ref="J19:R19"/>
    <mergeCell ref="S19:T19"/>
    <mergeCell ref="U19:AB20"/>
    <mergeCell ref="K20:K21"/>
    <mergeCell ref="L20:L21"/>
    <mergeCell ref="M20:M21"/>
    <mergeCell ref="N20:N21"/>
    <mergeCell ref="A12:B12"/>
    <mergeCell ref="C12:H12"/>
    <mergeCell ref="A13:B13"/>
    <mergeCell ref="C13:H13"/>
    <mergeCell ref="A14:B15"/>
    <mergeCell ref="D14:F14"/>
    <mergeCell ref="G14:H15"/>
    <mergeCell ref="D15:F15"/>
    <mergeCell ref="A9:B9"/>
    <mergeCell ref="C9:H9"/>
    <mergeCell ref="A10:B10"/>
    <mergeCell ref="C10:H10"/>
    <mergeCell ref="A11:B11"/>
    <mergeCell ref="C11:H11"/>
    <mergeCell ref="A6:B6"/>
    <mergeCell ref="C6:H6"/>
    <mergeCell ref="A7:B7"/>
    <mergeCell ref="C7:H7"/>
    <mergeCell ref="A8:B8"/>
    <mergeCell ref="C8:H8"/>
    <mergeCell ref="A1:A3"/>
    <mergeCell ref="B1:Z1"/>
    <mergeCell ref="AB1:AC3"/>
    <mergeCell ref="B2:Z2"/>
    <mergeCell ref="B3:K3"/>
    <mergeCell ref="L3:Z3"/>
  </mergeCells>
  <dataValidations count="2">
    <dataValidation allowBlank="1" showInputMessage="1" showErrorMessage="1" prompt="% PONDERACIÓN ACTIVIDAD SEGPLAN: La ponderacion se realiza frente al numero de actividades sin importar a qué meta proyecto de inversion corresponda y debe sumar el 100%" sqref="Q20:Q21" xr:uid="{00000000-0002-0000-0400-000000000000}"/>
    <dataValidation allowBlank="1" showInputMessage="1" showErrorMessage="1" prompt="% PONDERACION ACTIVIDAD: Conforme al numero de actividades programadas para la ejecución de la meta, se debe ponderar para que el total corresponda al 100%" sqref="P20:P21" xr:uid="{00000000-0002-0000-0400-000001000000}"/>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I35"/>
  <sheetViews>
    <sheetView topLeftCell="A12" zoomScale="80" zoomScaleNormal="80" workbookViewId="0">
      <selection activeCell="A20" sqref="A20:A21"/>
    </sheetView>
  </sheetViews>
  <sheetFormatPr baseColWidth="10" defaultColWidth="11.42578125" defaultRowHeight="15" x14ac:dyDescent="0.25"/>
  <cols>
    <col min="1" max="1" width="43.42578125" style="1" customWidth="1"/>
    <col min="2" max="2" width="26.7109375" style="1" customWidth="1"/>
    <col min="3" max="3" width="14.7109375" style="1" customWidth="1"/>
    <col min="4" max="4" width="33.42578125" style="1" customWidth="1"/>
    <col min="5" max="5" width="17.28515625" style="1" customWidth="1"/>
    <col min="6" max="6" width="54.42578125" style="1" customWidth="1"/>
    <col min="7" max="7" width="15.5703125" style="1" customWidth="1"/>
    <col min="8" max="8" width="17.42578125" style="1" customWidth="1"/>
    <col min="9" max="9" width="16" style="1" customWidth="1"/>
    <col min="10" max="10" width="44.28515625" style="1" customWidth="1"/>
    <col min="11" max="11" width="70.42578125" style="1" customWidth="1"/>
    <col min="12" max="12" width="57.28515625" style="1" customWidth="1"/>
    <col min="13" max="13" width="55.28515625" style="1" customWidth="1"/>
    <col min="14" max="14" width="57.7109375" style="1" customWidth="1"/>
    <col min="15" max="15" width="58.28515625" style="1" customWidth="1"/>
    <col min="16" max="16384" width="11.42578125" style="1"/>
  </cols>
  <sheetData>
    <row r="1" spans="1:139" s="81" customFormat="1" ht="29.25" customHeight="1" x14ac:dyDescent="0.25">
      <c r="A1" s="355"/>
      <c r="B1" s="425" t="s">
        <v>12</v>
      </c>
      <c r="C1" s="426"/>
      <c r="D1" s="426"/>
      <c r="E1" s="426"/>
      <c r="F1" s="426"/>
      <c r="G1" s="426"/>
      <c r="H1" s="426"/>
      <c r="I1" s="426"/>
      <c r="J1" s="426"/>
      <c r="K1" s="426"/>
      <c r="L1" s="426"/>
      <c r="M1" s="426"/>
      <c r="N1" s="427"/>
      <c r="O1" s="428"/>
      <c r="P1" s="112"/>
      <c r="Q1" s="112"/>
      <c r="R1" s="112"/>
      <c r="S1" s="112"/>
      <c r="T1" s="112"/>
      <c r="U1" s="112"/>
      <c r="V1" s="112"/>
      <c r="W1" s="112"/>
      <c r="Z1" s="71"/>
      <c r="AA1" s="71"/>
      <c r="AB1" s="71"/>
      <c r="AC1" s="71"/>
      <c r="AD1" s="71"/>
      <c r="AE1" s="71"/>
      <c r="AF1" s="71"/>
      <c r="AG1" s="71"/>
      <c r="AH1" s="71"/>
      <c r="AI1" s="71"/>
      <c r="AJ1" s="71"/>
      <c r="AK1" s="71"/>
      <c r="AL1" s="71"/>
      <c r="AM1" s="71"/>
      <c r="AN1" s="84"/>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80"/>
    </row>
    <row r="2" spans="1:139" s="81" customFormat="1" ht="29.25" customHeight="1" x14ac:dyDescent="0.25">
      <c r="A2" s="356"/>
      <c r="B2" s="425" t="s">
        <v>1</v>
      </c>
      <c r="C2" s="426"/>
      <c r="D2" s="426"/>
      <c r="E2" s="426"/>
      <c r="F2" s="426"/>
      <c r="G2" s="426"/>
      <c r="H2" s="426"/>
      <c r="I2" s="426"/>
      <c r="J2" s="426"/>
      <c r="K2" s="426"/>
      <c r="L2" s="426"/>
      <c r="M2" s="426"/>
      <c r="N2" s="427"/>
      <c r="O2" s="428"/>
      <c r="P2" s="112"/>
      <c r="Q2" s="112"/>
      <c r="R2" s="112"/>
      <c r="S2" s="112"/>
      <c r="T2" s="112"/>
      <c r="U2" s="112"/>
      <c r="V2" s="112"/>
      <c r="W2" s="112"/>
      <c r="Z2" s="71"/>
      <c r="AA2" s="71"/>
      <c r="AB2" s="71"/>
      <c r="AC2" s="71"/>
      <c r="AD2" s="71"/>
      <c r="AE2" s="71"/>
      <c r="AF2" s="71"/>
      <c r="AG2" s="71"/>
      <c r="AH2" s="71"/>
      <c r="AI2" s="71"/>
      <c r="AJ2" s="71"/>
      <c r="AK2" s="71"/>
      <c r="AL2" s="71"/>
      <c r="AM2" s="71"/>
      <c r="AN2" s="84"/>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80"/>
    </row>
    <row r="3" spans="1:139" s="81" customFormat="1" ht="29.25" customHeight="1" x14ac:dyDescent="0.25">
      <c r="A3" s="357"/>
      <c r="B3" s="429" t="s">
        <v>2</v>
      </c>
      <c r="C3" s="429"/>
      <c r="D3" s="429"/>
      <c r="E3" s="429"/>
      <c r="F3" s="429"/>
      <c r="G3" s="429"/>
      <c r="H3" s="429"/>
      <c r="I3" s="429"/>
      <c r="J3" s="429"/>
      <c r="K3" s="430" t="s">
        <v>149</v>
      </c>
      <c r="L3" s="430"/>
      <c r="M3" s="430"/>
      <c r="N3" s="430"/>
      <c r="O3" s="428"/>
      <c r="P3" s="113"/>
      <c r="Q3" s="113"/>
      <c r="R3" s="113"/>
      <c r="S3" s="113"/>
      <c r="T3" s="113"/>
      <c r="U3" s="113"/>
      <c r="V3" s="113"/>
      <c r="W3" s="113"/>
      <c r="Z3" s="71"/>
      <c r="AA3" s="71"/>
      <c r="AB3" s="71"/>
      <c r="AC3" s="71"/>
      <c r="AD3" s="71"/>
      <c r="AE3" s="71"/>
      <c r="AF3" s="71"/>
      <c r="AG3" s="71"/>
      <c r="AH3" s="71"/>
      <c r="AI3" s="71"/>
      <c r="AJ3" s="71"/>
      <c r="AK3" s="71"/>
      <c r="AL3" s="71"/>
      <c r="AM3" s="71"/>
      <c r="AN3" s="84"/>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80"/>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73" customFormat="1" ht="17.25" customHeight="1" x14ac:dyDescent="0.25">
      <c r="A8" s="271" t="s">
        <v>13</v>
      </c>
      <c r="B8" s="272"/>
      <c r="C8" s="285" t="s">
        <v>183</v>
      </c>
      <c r="D8" s="286"/>
      <c r="E8" s="286"/>
      <c r="F8" s="287"/>
      <c r="G8" s="47"/>
      <c r="H8" s="47"/>
      <c r="I8" s="47"/>
      <c r="J8" s="47"/>
      <c r="K8" s="47"/>
      <c r="L8" s="47"/>
      <c r="M8" s="47"/>
      <c r="N8" s="47"/>
      <c r="O8" s="47"/>
      <c r="P8" s="47"/>
      <c r="Q8" s="47"/>
      <c r="R8" s="74"/>
      <c r="S8" s="74"/>
      <c r="T8" s="74"/>
      <c r="U8" s="47"/>
      <c r="V8" s="47"/>
    </row>
    <row r="9" spans="1:139" s="73" customFormat="1" ht="18" customHeight="1" x14ac:dyDescent="0.25">
      <c r="A9" s="271" t="s">
        <v>148</v>
      </c>
      <c r="B9" s="272"/>
      <c r="C9" s="270" t="s">
        <v>194</v>
      </c>
      <c r="D9" s="270"/>
      <c r="E9" s="270"/>
      <c r="F9" s="270"/>
      <c r="G9" s="47"/>
      <c r="H9" s="47"/>
      <c r="I9" s="47"/>
      <c r="J9" s="47"/>
      <c r="K9" s="47"/>
      <c r="L9" s="47"/>
      <c r="M9" s="47"/>
      <c r="N9" s="47"/>
      <c r="O9" s="47"/>
      <c r="P9" s="47"/>
      <c r="Q9" s="47"/>
      <c r="R9" s="74"/>
      <c r="S9" s="74"/>
      <c r="T9" s="74"/>
      <c r="U9" s="47"/>
      <c r="V9" s="47"/>
    </row>
    <row r="10" spans="1:139" s="73" customFormat="1" x14ac:dyDescent="0.25">
      <c r="A10" s="268" t="s">
        <v>14</v>
      </c>
      <c r="B10" s="269"/>
      <c r="C10" s="273" t="s">
        <v>209</v>
      </c>
      <c r="D10" s="274"/>
      <c r="E10" s="274"/>
      <c r="F10" s="275"/>
      <c r="G10" s="47"/>
      <c r="H10" s="47"/>
      <c r="I10" s="47"/>
      <c r="J10" s="47"/>
      <c r="K10" s="47"/>
      <c r="L10" s="47"/>
      <c r="M10" s="47"/>
      <c r="N10" s="47"/>
      <c r="O10" s="47"/>
      <c r="P10" s="47"/>
      <c r="Q10" s="47"/>
      <c r="R10" s="74"/>
      <c r="S10" s="74"/>
      <c r="T10" s="74"/>
      <c r="U10" s="47"/>
      <c r="V10" s="47"/>
    </row>
    <row r="11" spans="1:139" s="73" customFormat="1" ht="72" customHeight="1" x14ac:dyDescent="0.25">
      <c r="A11" s="268" t="s">
        <v>150</v>
      </c>
      <c r="B11" s="269"/>
      <c r="C11" s="270" t="s">
        <v>193</v>
      </c>
      <c r="D11" s="270"/>
      <c r="E11" s="270"/>
      <c r="F11" s="270"/>
      <c r="G11" s="47"/>
      <c r="H11" s="47"/>
      <c r="I11" s="47"/>
      <c r="J11" s="47"/>
      <c r="K11" s="47"/>
      <c r="L11" s="47"/>
      <c r="M11" s="47"/>
      <c r="N11" s="47"/>
      <c r="O11" s="47"/>
      <c r="P11" s="47"/>
      <c r="Q11" s="47"/>
      <c r="R11" s="74"/>
      <c r="S11" s="74"/>
      <c r="T11" s="74"/>
      <c r="U11" s="47"/>
      <c r="V11" s="47"/>
    </row>
    <row r="12" spans="1:139" s="73" customFormat="1" ht="18" customHeight="1" x14ac:dyDescent="0.25">
      <c r="A12" s="271" t="s">
        <v>15</v>
      </c>
      <c r="B12" s="272"/>
      <c r="C12" s="273">
        <v>7951</v>
      </c>
      <c r="D12" s="274"/>
      <c r="E12" s="274"/>
      <c r="F12" s="275"/>
      <c r="G12" s="47"/>
      <c r="H12" s="47"/>
      <c r="I12" s="47"/>
      <c r="J12" s="47"/>
      <c r="K12" s="47"/>
      <c r="L12" s="47"/>
      <c r="M12" s="47"/>
      <c r="N12" s="47"/>
      <c r="O12" s="47"/>
      <c r="P12" s="47"/>
      <c r="Q12" s="47"/>
      <c r="R12" s="74"/>
      <c r="S12" s="74"/>
      <c r="T12" s="74"/>
      <c r="U12" s="47"/>
    </row>
    <row r="13" spans="1:139" s="73" customFormat="1" ht="48.6" customHeight="1" x14ac:dyDescent="0.25">
      <c r="A13" s="268" t="s">
        <v>16</v>
      </c>
      <c r="B13" s="269"/>
      <c r="C13" s="273" t="s">
        <v>165</v>
      </c>
      <c r="D13" s="274"/>
      <c r="E13" s="274"/>
      <c r="F13" s="275"/>
      <c r="G13" s="47"/>
      <c r="H13" s="47"/>
      <c r="I13" s="47"/>
      <c r="J13" s="47"/>
      <c r="K13" s="47"/>
      <c r="L13" s="47"/>
      <c r="M13" s="47"/>
      <c r="N13" s="47"/>
      <c r="O13" s="47"/>
      <c r="P13" s="47"/>
      <c r="Q13" s="47"/>
      <c r="R13" s="74"/>
      <c r="S13" s="74"/>
      <c r="T13" s="74"/>
      <c r="U13" s="47"/>
      <c r="V13" s="47"/>
    </row>
    <row r="14" spans="1:139" s="73" customFormat="1" ht="20.25" customHeight="1" x14ac:dyDescent="0.25">
      <c r="A14" s="268" t="s">
        <v>151</v>
      </c>
      <c r="B14" s="269"/>
      <c r="C14" s="273" t="s">
        <v>163</v>
      </c>
      <c r="D14" s="274"/>
      <c r="E14" s="274"/>
      <c r="F14" s="275"/>
      <c r="G14" s="47"/>
      <c r="H14" s="47"/>
      <c r="I14" s="47"/>
      <c r="J14" s="47"/>
      <c r="K14" s="47"/>
      <c r="L14" s="47"/>
      <c r="M14" s="47"/>
      <c r="N14" s="47"/>
      <c r="O14" s="47"/>
      <c r="P14" s="47"/>
      <c r="Q14" s="47"/>
      <c r="R14" s="74"/>
      <c r="S14" s="74"/>
      <c r="T14" s="74"/>
      <c r="U14" s="47"/>
      <c r="V14" s="47"/>
    </row>
    <row r="15" spans="1:139" s="73" customFormat="1" ht="33" customHeight="1" x14ac:dyDescent="0.25">
      <c r="A15" s="271" t="s">
        <v>17</v>
      </c>
      <c r="B15" s="272"/>
      <c r="C15" s="273" t="s">
        <v>164</v>
      </c>
      <c r="D15" s="274"/>
      <c r="E15" s="274"/>
      <c r="F15" s="275"/>
      <c r="G15" s="47"/>
      <c r="H15" s="47"/>
      <c r="I15" s="47"/>
      <c r="J15" s="47"/>
      <c r="K15" s="47"/>
      <c r="L15" s="47"/>
      <c r="M15" s="47"/>
      <c r="N15" s="47"/>
      <c r="O15" s="47"/>
      <c r="P15" s="47"/>
      <c r="Q15" s="47"/>
      <c r="R15" s="74"/>
      <c r="S15" s="74"/>
      <c r="T15" s="74"/>
      <c r="U15" s="47"/>
      <c r="V15" s="47"/>
    </row>
    <row r="16" spans="1:139" s="73" customFormat="1" ht="24.75" customHeight="1" x14ac:dyDescent="0.25">
      <c r="A16" s="288" t="s">
        <v>18</v>
      </c>
      <c r="B16" s="289"/>
      <c r="C16" s="114" t="s">
        <v>19</v>
      </c>
      <c r="D16" s="431" t="s">
        <v>197</v>
      </c>
      <c r="E16" s="432"/>
      <c r="F16" s="433">
        <v>2024</v>
      </c>
      <c r="G16" s="47"/>
      <c r="H16" s="47"/>
      <c r="I16" s="47"/>
      <c r="J16" s="47"/>
      <c r="K16" s="47"/>
      <c r="L16" s="47"/>
      <c r="M16" s="47"/>
      <c r="N16" s="47"/>
      <c r="O16" s="47"/>
      <c r="P16" s="47"/>
      <c r="Q16" s="47"/>
      <c r="R16" s="74"/>
      <c r="S16" s="74"/>
      <c r="T16" s="74"/>
      <c r="U16" s="47"/>
      <c r="V16" s="47"/>
    </row>
    <row r="17" spans="1:22" s="73" customFormat="1" ht="27.75" customHeight="1" x14ac:dyDescent="0.25">
      <c r="A17" s="290"/>
      <c r="B17" s="291"/>
      <c r="C17" s="114" t="s">
        <v>21</v>
      </c>
      <c r="D17" s="382" t="s">
        <v>198</v>
      </c>
      <c r="E17" s="383"/>
      <c r="F17" s="434"/>
      <c r="G17" s="47"/>
      <c r="H17" s="47"/>
      <c r="I17" s="47"/>
      <c r="J17" s="47"/>
      <c r="K17" s="47"/>
      <c r="L17" s="47"/>
      <c r="M17" s="47"/>
      <c r="N17" s="47"/>
      <c r="O17" s="47"/>
      <c r="P17" s="47"/>
      <c r="Q17" s="47"/>
      <c r="R17" s="74"/>
      <c r="S17" s="74"/>
      <c r="T17" s="74"/>
      <c r="U17" s="47"/>
      <c r="V17" s="47"/>
    </row>
    <row r="18" spans="1:22" s="2" customFormat="1" ht="15" customHeight="1" x14ac:dyDescent="0.2">
      <c r="A18" s="3"/>
      <c r="C18" s="15"/>
      <c r="D18" s="15"/>
      <c r="E18" s="17"/>
      <c r="G18" s="14"/>
      <c r="H18" s="17"/>
      <c r="I18" s="17"/>
      <c r="J18" s="4"/>
    </row>
    <row r="19" spans="1:22" s="2" customFormat="1" ht="20.25" x14ac:dyDescent="0.2">
      <c r="A19" s="122" t="s">
        <v>135</v>
      </c>
    </row>
    <row r="20" spans="1:22" ht="18" customHeight="1" x14ac:dyDescent="0.25">
      <c r="A20" s="435" t="s">
        <v>136</v>
      </c>
      <c r="B20" s="435" t="s">
        <v>137</v>
      </c>
      <c r="C20" s="451" t="s">
        <v>138</v>
      </c>
      <c r="D20" s="452"/>
      <c r="E20" s="435" t="s">
        <v>139</v>
      </c>
      <c r="F20" s="435" t="s">
        <v>160</v>
      </c>
      <c r="G20" s="435" t="s">
        <v>140</v>
      </c>
      <c r="H20" s="435" t="s">
        <v>141</v>
      </c>
      <c r="I20" s="435" t="s">
        <v>142</v>
      </c>
      <c r="J20" s="437" t="s">
        <v>143</v>
      </c>
      <c r="K20" s="437"/>
      <c r="L20" s="437"/>
      <c r="M20" s="437"/>
      <c r="N20" s="437"/>
    </row>
    <row r="21" spans="1:22" s="5" customFormat="1" ht="60" x14ac:dyDescent="0.2">
      <c r="A21" s="436"/>
      <c r="B21" s="436"/>
      <c r="C21" s="453"/>
      <c r="D21" s="454"/>
      <c r="E21" s="436"/>
      <c r="F21" s="436"/>
      <c r="G21" s="436"/>
      <c r="H21" s="436"/>
      <c r="I21" s="436"/>
      <c r="J21" s="66" t="s">
        <v>161</v>
      </c>
      <c r="K21" s="66" t="s">
        <v>162</v>
      </c>
      <c r="L21" s="66" t="s">
        <v>144</v>
      </c>
      <c r="M21" s="66" t="s">
        <v>145</v>
      </c>
      <c r="N21" s="67" t="s">
        <v>146</v>
      </c>
    </row>
    <row r="22" spans="1:22" ht="95.25" customHeight="1" x14ac:dyDescent="0.25">
      <c r="A22" s="438" t="s">
        <v>166</v>
      </c>
      <c r="B22" s="439"/>
      <c r="C22" s="440" t="s">
        <v>365</v>
      </c>
      <c r="D22" s="441"/>
      <c r="E22" s="446"/>
      <c r="F22" s="204" t="s">
        <v>167</v>
      </c>
      <c r="G22" s="473">
        <v>0.12</v>
      </c>
      <c r="H22" s="449"/>
      <c r="I22" s="450">
        <f>+H22/G22</f>
        <v>0</v>
      </c>
      <c r="J22" s="455"/>
      <c r="K22" s="458"/>
      <c r="L22" s="455"/>
      <c r="M22" s="460"/>
      <c r="N22" s="460"/>
    </row>
    <row r="23" spans="1:22" ht="75" customHeight="1" x14ac:dyDescent="0.25">
      <c r="A23" s="438"/>
      <c r="B23" s="439"/>
      <c r="C23" s="442"/>
      <c r="D23" s="443"/>
      <c r="E23" s="446"/>
      <c r="F23" s="180" t="s">
        <v>168</v>
      </c>
      <c r="G23" s="448"/>
      <c r="H23" s="449"/>
      <c r="I23" s="450"/>
      <c r="J23" s="456"/>
      <c r="K23" s="458"/>
      <c r="L23" s="456"/>
      <c r="M23" s="460"/>
      <c r="N23" s="460"/>
    </row>
    <row r="24" spans="1:22" ht="46.5" customHeight="1" x14ac:dyDescent="0.25">
      <c r="A24" s="438"/>
      <c r="B24" s="439"/>
      <c r="C24" s="442"/>
      <c r="D24" s="443"/>
      <c r="E24" s="446"/>
      <c r="F24" s="180" t="s">
        <v>169</v>
      </c>
      <c r="G24" s="448"/>
      <c r="H24" s="449"/>
      <c r="I24" s="450"/>
      <c r="J24" s="456"/>
      <c r="K24" s="458"/>
      <c r="L24" s="456"/>
      <c r="M24" s="460"/>
      <c r="N24" s="460"/>
    </row>
    <row r="25" spans="1:22" ht="46.5" customHeight="1" x14ac:dyDescent="0.25">
      <c r="A25" s="438"/>
      <c r="B25" s="439"/>
      <c r="C25" s="442"/>
      <c r="D25" s="443"/>
      <c r="E25" s="446"/>
      <c r="F25" s="180" t="s">
        <v>170</v>
      </c>
      <c r="G25" s="448"/>
      <c r="H25" s="449"/>
      <c r="I25" s="450"/>
      <c r="J25" s="456"/>
      <c r="K25" s="458"/>
      <c r="L25" s="456"/>
      <c r="M25" s="460"/>
      <c r="N25" s="460"/>
    </row>
    <row r="26" spans="1:22" ht="46.5" customHeight="1" x14ac:dyDescent="0.25">
      <c r="A26" s="438"/>
      <c r="B26" s="439"/>
      <c r="C26" s="442"/>
      <c r="D26" s="443"/>
      <c r="E26" s="446"/>
      <c r="F26" s="181" t="s">
        <v>171</v>
      </c>
      <c r="G26" s="448"/>
      <c r="H26" s="449"/>
      <c r="I26" s="450"/>
      <c r="J26" s="456"/>
      <c r="K26" s="458"/>
      <c r="L26" s="456"/>
      <c r="M26" s="460"/>
      <c r="N26" s="460"/>
    </row>
    <row r="27" spans="1:22" ht="46.5" customHeight="1" x14ac:dyDescent="0.25">
      <c r="A27" s="438"/>
      <c r="B27" s="439"/>
      <c r="C27" s="442"/>
      <c r="D27" s="443"/>
      <c r="E27" s="446"/>
      <c r="F27" s="181" t="s">
        <v>172</v>
      </c>
      <c r="G27" s="448"/>
      <c r="H27" s="449"/>
      <c r="I27" s="450"/>
      <c r="J27" s="456"/>
      <c r="K27" s="458"/>
      <c r="L27" s="456"/>
      <c r="M27" s="460"/>
      <c r="N27" s="460"/>
    </row>
    <row r="28" spans="1:22" ht="55.5" customHeight="1" x14ac:dyDescent="0.25">
      <c r="A28" s="438"/>
      <c r="B28" s="439"/>
      <c r="C28" s="442"/>
      <c r="D28" s="443"/>
      <c r="E28" s="447"/>
      <c r="F28" s="180" t="s">
        <v>181</v>
      </c>
      <c r="G28" s="448"/>
      <c r="H28" s="449"/>
      <c r="I28" s="450"/>
      <c r="J28" s="456"/>
      <c r="K28" s="459"/>
      <c r="L28" s="456"/>
      <c r="M28" s="460"/>
      <c r="N28" s="459"/>
    </row>
    <row r="29" spans="1:22" ht="63.75" customHeight="1" x14ac:dyDescent="0.25">
      <c r="A29" s="438"/>
      <c r="B29" s="439"/>
      <c r="C29" s="444"/>
      <c r="D29" s="445"/>
      <c r="E29" s="447"/>
      <c r="F29" s="181" t="s">
        <v>182</v>
      </c>
      <c r="G29" s="448"/>
      <c r="H29" s="449"/>
      <c r="I29" s="450"/>
      <c r="J29" s="457"/>
      <c r="K29" s="459"/>
      <c r="L29" s="457"/>
      <c r="M29" s="460"/>
      <c r="N29" s="459"/>
    </row>
    <row r="30" spans="1:22" ht="70.5" customHeight="1" x14ac:dyDescent="0.25">
      <c r="A30" s="438" t="s">
        <v>366</v>
      </c>
      <c r="B30" s="439"/>
      <c r="C30" s="440" t="s">
        <v>367</v>
      </c>
      <c r="D30" s="441"/>
      <c r="E30" s="446"/>
      <c r="F30" s="180" t="s">
        <v>188</v>
      </c>
      <c r="G30" s="448">
        <v>0.12</v>
      </c>
      <c r="H30" s="449"/>
      <c r="I30" s="450">
        <f>+H30/G30</f>
        <v>0</v>
      </c>
      <c r="J30" s="455"/>
      <c r="K30" s="458"/>
      <c r="L30" s="455"/>
      <c r="M30" s="460"/>
      <c r="N30" s="460"/>
    </row>
    <row r="31" spans="1:22" ht="70.5" customHeight="1" x14ac:dyDescent="0.25">
      <c r="A31" s="438"/>
      <c r="B31" s="439"/>
      <c r="C31" s="442"/>
      <c r="D31" s="443"/>
      <c r="E31" s="446"/>
      <c r="F31" s="180" t="s">
        <v>192</v>
      </c>
      <c r="G31" s="448"/>
      <c r="H31" s="449"/>
      <c r="I31" s="450"/>
      <c r="J31" s="456"/>
      <c r="K31" s="458"/>
      <c r="L31" s="456"/>
      <c r="M31" s="460"/>
      <c r="N31" s="460"/>
    </row>
    <row r="32" spans="1:22" ht="99" customHeight="1" x14ac:dyDescent="0.25">
      <c r="A32" s="222" t="s">
        <v>368</v>
      </c>
      <c r="B32" s="217"/>
      <c r="C32" s="448" t="s">
        <v>369</v>
      </c>
      <c r="D32" s="448"/>
      <c r="E32" s="218"/>
      <c r="F32" s="180" t="s">
        <v>190</v>
      </c>
      <c r="G32" s="216">
        <v>0.12</v>
      </c>
      <c r="H32" s="212"/>
      <c r="I32" s="213">
        <f>+H32/G32</f>
        <v>0</v>
      </c>
      <c r="J32" s="214"/>
      <c r="K32" s="215"/>
      <c r="L32" s="214"/>
      <c r="M32" s="214"/>
      <c r="N32" s="214"/>
    </row>
    <row r="35" spans="1:1" ht="15.75" x14ac:dyDescent="0.25">
      <c r="A35" s="6"/>
    </row>
  </sheetData>
  <dataConsolidate/>
  <mergeCells count="60">
    <mergeCell ref="N30:N31"/>
    <mergeCell ref="C32:D32"/>
    <mergeCell ref="H30:H31"/>
    <mergeCell ref="I30:I31"/>
    <mergeCell ref="J30:J31"/>
    <mergeCell ref="K30:K31"/>
    <mergeCell ref="L30:L31"/>
    <mergeCell ref="M30:M31"/>
    <mergeCell ref="J22:J29"/>
    <mergeCell ref="K22:K29"/>
    <mergeCell ref="L22:L29"/>
    <mergeCell ref="M22:M29"/>
    <mergeCell ref="N22:N29"/>
    <mergeCell ref="A30:A31"/>
    <mergeCell ref="B30:B31"/>
    <mergeCell ref="C30:D31"/>
    <mergeCell ref="E30:E31"/>
    <mergeCell ref="G30:G31"/>
    <mergeCell ref="H20:H21"/>
    <mergeCell ref="I20:I21"/>
    <mergeCell ref="J20:N20"/>
    <mergeCell ref="A22:A29"/>
    <mergeCell ref="B22:B29"/>
    <mergeCell ref="C22:D29"/>
    <mergeCell ref="E22:E29"/>
    <mergeCell ref="G22:G29"/>
    <mergeCell ref="H22:H29"/>
    <mergeCell ref="I22:I29"/>
    <mergeCell ref="A20:A21"/>
    <mergeCell ref="B20:B21"/>
    <mergeCell ref="C20:D21"/>
    <mergeCell ref="E20:E21"/>
    <mergeCell ref="F20:F21"/>
    <mergeCell ref="G20:G21"/>
    <mergeCell ref="A14:B14"/>
    <mergeCell ref="C14:F14"/>
    <mergeCell ref="A15:B15"/>
    <mergeCell ref="C15:F15"/>
    <mergeCell ref="A16:B17"/>
    <mergeCell ref="D16:E16"/>
    <mergeCell ref="F16:F17"/>
    <mergeCell ref="D17:E17"/>
    <mergeCell ref="A11:B11"/>
    <mergeCell ref="C11:F11"/>
    <mergeCell ref="A12:B12"/>
    <mergeCell ref="C12:F12"/>
    <mergeCell ref="A13:B13"/>
    <mergeCell ref="C13:F13"/>
    <mergeCell ref="A8:B8"/>
    <mergeCell ref="C8:F8"/>
    <mergeCell ref="A9:B9"/>
    <mergeCell ref="C9:F9"/>
    <mergeCell ref="A10:B10"/>
    <mergeCell ref="C10:F10"/>
    <mergeCell ref="A1:A3"/>
    <mergeCell ref="B1:N1"/>
    <mergeCell ref="O1:O3"/>
    <mergeCell ref="B2:N2"/>
    <mergeCell ref="B3:J3"/>
    <mergeCell ref="K3:N3"/>
  </mergeCells>
  <dataValidations count="12">
    <dataValidation allowBlank="1" showInputMessage="1" showErrorMessage="1" prompt=" PROGRAMACIÓN VIGENCIA: Relacione la programación de la meta para la vigencia, la información puede ser verificada en el sistema SEGPLAN." sqref="G20:G32" xr:uid="{00000000-0002-0000-0500-000000000000}"/>
    <dataValidation allowBlank="1" showInputMessage="1" showErrorMessage="1" prompt=" DESCRIPCIÓN INDICADOR: Relacione el indicador tal y como se aparece en el sistema SEGPLAN." sqref="C20" xr:uid="{00000000-0002-0000-0500-000001000000}"/>
    <dataValidation allowBlank="1" showInputMessage="1" showErrorMessage="1" prompt="Teniendo en cuenta los logros, mencionar los beneficios que traen estas acciones y cuál es la apuesta de transformación." sqref="N21" xr:uid="{00000000-0002-0000-0500-000002000000}"/>
    <dataValidation allowBlank="1" showInputMessage="1" showErrorMessage="1" prompt="Mencionar las acciones adelantadas para atenuar el impacto del retraso." sqref="M21" xr:uid="{00000000-0002-0000-0500-000003000000}"/>
    <dataValidation allowBlank="1" showInputMessage="1" showErrorMessage="1" prompt="Mencionar aspectos misionales que hayan retrasado el cumplimiento de la meta. " sqref="L21" xr:uid="{00000000-0002-0000-0500-000004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500-000005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7 L30:N32" xr:uid="{00000000-0002-0000-0500-000006000000}"/>
    <dataValidation allowBlank="1" showInputMessage="1" showErrorMessage="1" prompt=" % EJECUCIÓN: Ya se encuentra formulado, es la división entre “Ejecución vigencia y “Programación vigencia”." sqref="I20:I21" xr:uid="{00000000-0002-0000-0500-000007000000}"/>
    <dataValidation allowBlank="1" showInputMessage="1" showErrorMessage="1" prompt=" EJECUCIÓN VIGENCIA: Relacione la ejecución de la meta para el periodo de reporte." sqref="H20:H27 I22:I27 H30:I32" xr:uid="{00000000-0002-0000-0500-000008000000}"/>
    <dataValidation allowBlank="1" showInputMessage="1" showErrorMessage="1" prompt=" TIPO INDICADOR: Relacione el tipo de indicador tal y como se aparece en el sistema SEGPLAN." sqref="E20:F21" xr:uid="{00000000-0002-0000-0500-000009000000}"/>
    <dataValidation allowBlank="1" showInputMessage="1" showErrorMessage="1" prompt=" LA META ES SDIS O COMPARTIDA CON (MENCIONE ENTIDAD): Relacione la-s entidades con las que se comparte esta meta, la información puede ser verificada en el sistema SEGPLAN." sqref="B20:B27 B30:B32" xr:uid="{00000000-0002-0000-0500-00000A000000}"/>
    <dataValidation allowBlank="1" showInputMessage="1" showErrorMessage="1" prompt=" DESCRIPCIÓN META PRODUCTO PDD: Relacione la meta tal y como se aparece en el sistema SEGPLAN." sqref="A20:A27 A30:A32" xr:uid="{00000000-0002-0000-0500-00000B000000}"/>
  </dataValidations>
  <pageMargins left="0.70866141732283472" right="0.70866141732283472" top="0.74803149606299213" bottom="0.74803149606299213" header="0.31496062992125984" footer="0.31496062992125984"/>
  <pageSetup scale="41"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C000000}">
          <x14:formula1>
            <xm:f>'C:\Users\ogarzona\Documents\OSCAR 2017\INFORMES\[1096 Formato SPI 2017 Def Marzo 2017 OG.xlsx]Listas desplegables'!#REF!</xm:f>
          </x14:formula1>
          <xm:sqref>H6:L6 U16 G9:V9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408B50-7A55-42A1-B44E-AD7E0F60E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3.xml><?xml version="1.0" encoding="utf-8"?>
<ds:datastoreItem xmlns:ds="http://schemas.openxmlformats.org/officeDocument/2006/customXml" ds:itemID="{A177AA68-C0DB-489A-89F7-AB10F54F5373}">
  <ds:schemaRefs>
    <ds:schemaRef ds:uri="http://purl.org/dc/dcmitype/"/>
    <ds:schemaRef ds:uri="http://purl.org/dc/elements/1.1/"/>
    <ds:schemaRef ds:uri="http://schemas.microsoft.com/office/2006/documentManagement/types"/>
    <ds:schemaRef ds:uri="http://www.w3.org/XML/1998/namespace"/>
    <ds:schemaRef ds:uri="08ebe415-1e9a-4b26-acfc-09642d3d19df"/>
    <ds:schemaRef ds:uri="http://purl.org/dc/terms/"/>
    <ds:schemaRef ds:uri="http://schemas.microsoft.com/office/2006/metadata/properties"/>
    <ds:schemaRef ds:uri="http://schemas.microsoft.com/office/infopath/2007/PartnerControls"/>
    <ds:schemaRef ds:uri="http://schemas.openxmlformats.org/package/2006/metadata/core-properties"/>
    <ds:schemaRef ds:uri="d472a95f-029e-48ed-8556-580ff62e78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1.PROGRAMACION CUATRIENIO</vt:lpstr>
      <vt:lpstr>2. RESUMEN EJECUTIVO</vt:lpstr>
      <vt:lpstr>3. EJEC PRESUPUESTAL</vt:lpstr>
      <vt:lpstr>4. ACTIVIDADES Y TAREAS</vt:lpstr>
      <vt:lpstr>5. METAS PDD</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ANDRES</cp:lastModifiedBy>
  <cp:revision/>
  <dcterms:created xsi:type="dcterms:W3CDTF">2016-09-13T14:01:46Z</dcterms:created>
  <dcterms:modified xsi:type="dcterms:W3CDTF">2024-09-06T21:43:20Z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