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updateLinks="always" hidePivotFieldList="1"/>
  <mc:AlternateContent xmlns:mc="http://schemas.openxmlformats.org/markup-compatibility/2006">
    <mc:Choice Requires="x15">
      <x15ac:absPath xmlns:x15ac="http://schemas.microsoft.com/office/spreadsheetml/2010/11/ac" url="E:\30-08-24\PROGRAMACION 2024 - II\Proyecto 7936\DEFINITIVO\"/>
    </mc:Choice>
  </mc:AlternateContent>
  <xr:revisionPtr revIDLastSave="0" documentId="13_ncr:1_{00A4B1B2-7463-4E80-B5D1-4A26E3EE688E}" xr6:coauthVersionLast="47" xr6:coauthVersionMax="47" xr10:uidLastSave="{00000000-0000-0000-0000-000000000000}"/>
  <bookViews>
    <workbookView xWindow="-120" yWindow="-120" windowWidth="20730" windowHeight="11160" tabRatio="66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3"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6" hidden="1">'4. ACTIVIDADES Y TAREAS'!$A$21:$EX$44</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REPORTE'!$A$20:$D$24</definedName>
    <definedName name="_xlnm.Print_Area" localSheetId="7">'5. METAS PDD'!$A$4:$O$26</definedName>
    <definedName name="B" localSheetId="5">#REF!,#REF!,#REF!,#REF!,#REF!,#REF!,#REF!,#REF!,#REF!,#REF!,#REF!,#REF!,#REF!</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24" i="72" l="1"/>
  <c r="Q45" i="72"/>
  <c r="P45" i="72"/>
  <c r="CY44" i="72"/>
  <c r="D25" i="47"/>
  <c r="G24" i="47"/>
  <c r="G23" i="47"/>
  <c r="G22" i="47"/>
  <c r="H22" i="47" s="1"/>
  <c r="D24" i="47"/>
  <c r="D23" i="47"/>
  <c r="D22" i="47"/>
  <c r="K20" i="61"/>
  <c r="H22" i="54" l="1"/>
  <c r="I22" i="54" s="1"/>
  <c r="Y34" i="72"/>
  <c r="K38" i="61" l="1"/>
  <c r="H23" i="47"/>
  <c r="H24" i="47"/>
  <c r="C25" i="47"/>
  <c r="Y40" i="72"/>
  <c r="W40" i="72"/>
  <c r="CQ44" i="72"/>
  <c r="CQ40" i="72"/>
  <c r="CQ42" i="72"/>
  <c r="CS40" i="72" s="1"/>
  <c r="AO40" i="72"/>
  <c r="AG40" i="72"/>
  <c r="X44" i="72"/>
  <c r="W44" i="72"/>
  <c r="X42" i="72"/>
  <c r="W42" i="72"/>
  <c r="X40" i="72"/>
  <c r="BU40" i="72"/>
  <c r="BU34" i="72"/>
  <c r="BU22" i="72"/>
  <c r="BM40" i="72"/>
  <c r="BM34" i="72"/>
  <c r="BM22" i="72"/>
  <c r="BE40" i="72"/>
  <c r="BE34" i="72"/>
  <c r="BE22" i="72"/>
  <c r="AW40" i="72"/>
  <c r="AW34" i="72"/>
  <c r="AW22" i="72"/>
  <c r="AO34" i="72"/>
  <c r="AO22" i="72"/>
  <c r="AG34" i="72"/>
  <c r="AG22" i="72"/>
  <c r="Y22" i="72"/>
  <c r="CC34" i="72"/>
  <c r="DJ40" i="72"/>
  <c r="DJ34" i="72"/>
  <c r="DI34" i="72"/>
  <c r="DJ22" i="72"/>
  <c r="DI22" i="72"/>
  <c r="DB40" i="72"/>
  <c r="DB34" i="72"/>
  <c r="DA34" i="72"/>
  <c r="DA22" i="72"/>
  <c r="CT40" i="72"/>
  <c r="CT34" i="72"/>
  <c r="CS34" i="72"/>
  <c r="CS22" i="72"/>
  <c r="CK34" i="72"/>
  <c r="CK22" i="72"/>
  <c r="CC22" i="72"/>
  <c r="Z40" i="72" l="1"/>
  <c r="EU22" i="72"/>
  <c r="EU34" i="72" l="1"/>
  <c r="EX23" i="72"/>
  <c r="EX24" i="72"/>
  <c r="EX25" i="72"/>
  <c r="EX26" i="72"/>
  <c r="EX27" i="72"/>
  <c r="EX28" i="72"/>
  <c r="EX29" i="72"/>
  <c r="EX30" i="72"/>
  <c r="EX31" i="72"/>
  <c r="EX32" i="72"/>
  <c r="EX33" i="72"/>
  <c r="EX34" i="72"/>
  <c r="EX35" i="72"/>
  <c r="EX36" i="72"/>
  <c r="EX37" i="72"/>
  <c r="EX38" i="72"/>
  <c r="EX39" i="72"/>
  <c r="EX22" i="72"/>
  <c r="ER22" i="72" l="1"/>
  <c r="EO22" i="72"/>
  <c r="EO23" i="72"/>
  <c r="EP23" i="72"/>
  <c r="EQ23" i="72" s="1"/>
  <c r="EO24" i="72"/>
  <c r="EP24" i="72"/>
  <c r="EQ24" i="72" s="1"/>
  <c r="EO25" i="72"/>
  <c r="EP25" i="72"/>
  <c r="EQ25" i="72" s="1"/>
  <c r="EO26" i="72"/>
  <c r="EP26" i="72"/>
  <c r="EO27" i="72"/>
  <c r="EP27" i="72"/>
  <c r="EQ27" i="72" s="1"/>
  <c r="EO28" i="72"/>
  <c r="EP28" i="72"/>
  <c r="EQ28" i="72" s="1"/>
  <c r="EO29" i="72"/>
  <c r="EP29" i="72"/>
  <c r="EQ29" i="72" s="1"/>
  <c r="EO30" i="72"/>
  <c r="EP30" i="72"/>
  <c r="EO31" i="72"/>
  <c r="EP31" i="72"/>
  <c r="EQ31" i="72" s="1"/>
  <c r="EO32" i="72"/>
  <c r="EP32" i="72"/>
  <c r="EQ32" i="72" s="1"/>
  <c r="EO33" i="72"/>
  <c r="EP33" i="72"/>
  <c r="EQ33" i="72" s="1"/>
  <c r="EO34" i="72"/>
  <c r="EP34" i="72"/>
  <c r="ES34" i="72" s="1"/>
  <c r="ET34" i="72" s="1"/>
  <c r="EO35" i="72"/>
  <c r="EP35" i="72"/>
  <c r="EQ35" i="72" s="1"/>
  <c r="EO36" i="72"/>
  <c r="ER35" i="72" s="1"/>
  <c r="EP36" i="72"/>
  <c r="EQ36" i="72" s="1"/>
  <c r="EO37" i="72"/>
  <c r="EP37" i="72"/>
  <c r="EO38" i="72"/>
  <c r="EP38" i="72"/>
  <c r="EQ38" i="72" s="1"/>
  <c r="EO39" i="72"/>
  <c r="EP39" i="72"/>
  <c r="EQ39" i="72" s="1"/>
  <c r="EO40" i="72"/>
  <c r="EX40" i="72" s="1"/>
  <c r="EP40" i="72"/>
  <c r="EO41" i="72"/>
  <c r="EX41" i="72" s="1"/>
  <c r="EP41" i="72"/>
  <c r="EQ41" i="72" s="1"/>
  <c r="EO42" i="72"/>
  <c r="EX42" i="72" s="1"/>
  <c r="EP42" i="72"/>
  <c r="EO43" i="72"/>
  <c r="EX43" i="72" s="1"/>
  <c r="EP43" i="72"/>
  <c r="EO44" i="72"/>
  <c r="EX44" i="72" s="1"/>
  <c r="EP44" i="72"/>
  <c r="ES44" i="72" s="1"/>
  <c r="EP22" i="72"/>
  <c r="ER39" i="72"/>
  <c r="ER34" i="72"/>
  <c r="ER30" i="72"/>
  <c r="ER26" i="72"/>
  <c r="EL34" i="72"/>
  <c r="EL22" i="72"/>
  <c r="EI26" i="72"/>
  <c r="EI44" i="72"/>
  <c r="EI39" i="72"/>
  <c r="EI35" i="72"/>
  <c r="EI34" i="72"/>
  <c r="EI30" i="72"/>
  <c r="EI22" i="72"/>
  <c r="EG43" i="72"/>
  <c r="EF23" i="72"/>
  <c r="EG23" i="72"/>
  <c r="EH23" i="72" s="1"/>
  <c r="EF24" i="72"/>
  <c r="EG24" i="72"/>
  <c r="EH24" i="72" s="1"/>
  <c r="EF25" i="72"/>
  <c r="EG25" i="72"/>
  <c r="EH25" i="72" s="1"/>
  <c r="EF26" i="72"/>
  <c r="EG26" i="72"/>
  <c r="EF27" i="72"/>
  <c r="EG27" i="72"/>
  <c r="EH27" i="72" s="1"/>
  <c r="EF28" i="72"/>
  <c r="EG28" i="72"/>
  <c r="EH28" i="72" s="1"/>
  <c r="EF29" i="72"/>
  <c r="EG29" i="72"/>
  <c r="EH29" i="72" s="1"/>
  <c r="EF30" i="72"/>
  <c r="EG30" i="72"/>
  <c r="EH30" i="72" s="1"/>
  <c r="EF31" i="72"/>
  <c r="EG31" i="72"/>
  <c r="EH31" i="72" s="1"/>
  <c r="EF32" i="72"/>
  <c r="EG32" i="72"/>
  <c r="EH32" i="72" s="1"/>
  <c r="EF33" i="72"/>
  <c r="EG33" i="72"/>
  <c r="EH33" i="72" s="1"/>
  <c r="EF34" i="72"/>
  <c r="EG34" i="72"/>
  <c r="EJ34" i="72" s="1"/>
  <c r="EF35" i="72"/>
  <c r="EG35" i="72"/>
  <c r="EH35" i="72" s="1"/>
  <c r="EF36" i="72"/>
  <c r="EG36" i="72"/>
  <c r="EH36" i="72" s="1"/>
  <c r="EF37" i="72"/>
  <c r="EG37" i="72"/>
  <c r="EH37" i="72" s="1"/>
  <c r="EF38" i="72"/>
  <c r="EG38" i="72"/>
  <c r="EH38" i="72" s="1"/>
  <c r="EF39" i="72"/>
  <c r="EG39" i="72"/>
  <c r="EH39" i="72" s="1"/>
  <c r="EF40" i="72"/>
  <c r="EG40" i="72"/>
  <c r="EF41" i="72"/>
  <c r="EG41" i="72"/>
  <c r="EF42" i="72"/>
  <c r="EG42" i="72"/>
  <c r="EF43" i="72"/>
  <c r="EF44" i="72"/>
  <c r="EG44" i="72"/>
  <c r="EH44" i="72" s="1"/>
  <c r="EG22" i="72"/>
  <c r="EH22" i="72" s="1"/>
  <c r="EF22" i="72"/>
  <c r="DW22" i="72"/>
  <c r="DZ22" i="72"/>
  <c r="EC40" i="72"/>
  <c r="EC34" i="72"/>
  <c r="EC22" i="72"/>
  <c r="EE22" i="72" s="1"/>
  <c r="DZ44" i="72"/>
  <c r="DZ42" i="72"/>
  <c r="DZ40" i="72"/>
  <c r="DZ39" i="72"/>
  <c r="DZ35" i="72"/>
  <c r="DZ34" i="72"/>
  <c r="DT22" i="72"/>
  <c r="DZ26" i="72"/>
  <c r="DZ30" i="72"/>
  <c r="ED22" i="72"/>
  <c r="DW23" i="72"/>
  <c r="DX23" i="72"/>
  <c r="DY23" i="72" s="1"/>
  <c r="DW24" i="72"/>
  <c r="DY24" i="72"/>
  <c r="DW25" i="72"/>
  <c r="DX25" i="72"/>
  <c r="DY25" i="72" s="1"/>
  <c r="DW26" i="72"/>
  <c r="DX26" i="72"/>
  <c r="DY26" i="72" s="1"/>
  <c r="DW27" i="72"/>
  <c r="DX27" i="72"/>
  <c r="DY27" i="72" s="1"/>
  <c r="DW28" i="72"/>
  <c r="DX28" i="72"/>
  <c r="DY28" i="72" s="1"/>
  <c r="DW29" i="72"/>
  <c r="DX29" i="72"/>
  <c r="DY29" i="72" s="1"/>
  <c r="DW30" i="72"/>
  <c r="DX30" i="72"/>
  <c r="DY30" i="72" s="1"/>
  <c r="DW31" i="72"/>
  <c r="DX31" i="72"/>
  <c r="DY31" i="72" s="1"/>
  <c r="DW32" i="72"/>
  <c r="DX32" i="72"/>
  <c r="DY32" i="72" s="1"/>
  <c r="DW33" i="72"/>
  <c r="DX33" i="72"/>
  <c r="DY33" i="72" s="1"/>
  <c r="DW34" i="72"/>
  <c r="DX34" i="72"/>
  <c r="DY34" i="72" s="1"/>
  <c r="DW35" i="72"/>
  <c r="DX35" i="72"/>
  <c r="DW36" i="72"/>
  <c r="DX36" i="72"/>
  <c r="DY36" i="72" s="1"/>
  <c r="DW37" i="72"/>
  <c r="DX37" i="72"/>
  <c r="DY37" i="72" s="1"/>
  <c r="DW38" i="72"/>
  <c r="DX38" i="72"/>
  <c r="DY38" i="72" s="1"/>
  <c r="DW39" i="72"/>
  <c r="DX39" i="72"/>
  <c r="DY39" i="72" s="1"/>
  <c r="DW40" i="72"/>
  <c r="DX40" i="72"/>
  <c r="DY40" i="72" s="1"/>
  <c r="DW41" i="72"/>
  <c r="DX41" i="72"/>
  <c r="DY41" i="72" s="1"/>
  <c r="DW42" i="72"/>
  <c r="DX42" i="72"/>
  <c r="DW43" i="72"/>
  <c r="DX43" i="72"/>
  <c r="DY43" i="72" s="1"/>
  <c r="DW44" i="72"/>
  <c r="DX44" i="72"/>
  <c r="EA44" i="72" s="1"/>
  <c r="EB44" i="72" s="1"/>
  <c r="DX22" i="72"/>
  <c r="DY22" i="72" s="1"/>
  <c r="DT40" i="72"/>
  <c r="DT34" i="72"/>
  <c r="DQ44" i="72"/>
  <c r="DQ42" i="72"/>
  <c r="DQ40" i="72"/>
  <c r="DQ35" i="72"/>
  <c r="DQ34" i="72"/>
  <c r="DQ30" i="72"/>
  <c r="DQ22" i="72"/>
  <c r="DN35" i="72"/>
  <c r="DQ39" i="72"/>
  <c r="DG35" i="72"/>
  <c r="DQ26" i="72"/>
  <c r="DN22" i="72"/>
  <c r="DN23" i="72"/>
  <c r="DO23" i="72"/>
  <c r="DN24" i="72"/>
  <c r="DO24" i="72"/>
  <c r="DN25" i="72"/>
  <c r="DO25" i="72"/>
  <c r="DN26" i="72"/>
  <c r="DO26" i="72"/>
  <c r="DN27" i="72"/>
  <c r="DO27" i="72"/>
  <c r="DN28" i="72"/>
  <c r="DO28" i="72"/>
  <c r="DN29" i="72"/>
  <c r="DO29" i="72"/>
  <c r="DN30" i="72"/>
  <c r="DO30" i="72"/>
  <c r="DP30" i="72" s="1"/>
  <c r="DN31" i="72"/>
  <c r="DO31" i="72"/>
  <c r="DN32" i="72"/>
  <c r="DO32" i="72"/>
  <c r="DN33" i="72"/>
  <c r="DO33" i="72"/>
  <c r="DN34" i="72"/>
  <c r="DO34" i="72"/>
  <c r="DR34" i="72" s="1"/>
  <c r="DS34" i="72" s="1"/>
  <c r="DO35" i="72"/>
  <c r="DP35" i="72" s="1"/>
  <c r="DN36" i="72"/>
  <c r="DO36" i="72"/>
  <c r="DN37" i="72"/>
  <c r="DO37" i="72"/>
  <c r="DN38" i="72"/>
  <c r="DO38" i="72"/>
  <c r="DP38" i="72"/>
  <c r="DN39" i="72"/>
  <c r="DO39" i="72"/>
  <c r="DR39" i="72" s="1"/>
  <c r="DS39" i="72" s="1"/>
  <c r="DN40" i="72"/>
  <c r="DO40" i="72"/>
  <c r="DN41" i="72"/>
  <c r="DO41" i="72"/>
  <c r="DN42" i="72"/>
  <c r="DO42" i="72"/>
  <c r="DN43" i="72"/>
  <c r="DO43" i="72"/>
  <c r="DN44" i="72"/>
  <c r="DO44" i="72"/>
  <c r="DR44" i="72" s="1"/>
  <c r="DS44" i="72" s="1"/>
  <c r="DO22" i="72"/>
  <c r="DP22" i="72" s="1"/>
  <c r="EQ43" i="72" l="1"/>
  <c r="EI42" i="72"/>
  <c r="EH43" i="72"/>
  <c r="ER42" i="72"/>
  <c r="EH42" i="72"/>
  <c r="ER44" i="72"/>
  <c r="ET44" i="72"/>
  <c r="EJ44" i="72"/>
  <c r="EK44" i="72" s="1"/>
  <c r="EJ40" i="72"/>
  <c r="DR40" i="72"/>
  <c r="DS40" i="72" s="1"/>
  <c r="DP37" i="72"/>
  <c r="DP40" i="72"/>
  <c r="DP34" i="72"/>
  <c r="DY44" i="72"/>
  <c r="DP33" i="72"/>
  <c r="DP27" i="72"/>
  <c r="EA39" i="72"/>
  <c r="EB39" i="72" s="1"/>
  <c r="DP25" i="72"/>
  <c r="EJ39" i="72"/>
  <c r="EK39" i="72" s="1"/>
  <c r="DP44" i="72"/>
  <c r="EQ44" i="72"/>
  <c r="DP43" i="72"/>
  <c r="EA42" i="72"/>
  <c r="EB42" i="72" s="1"/>
  <c r="ES42" i="72"/>
  <c r="DR42" i="72"/>
  <c r="DS42" i="72" s="1"/>
  <c r="DY42" i="72"/>
  <c r="EJ42" i="72"/>
  <c r="DP42" i="72"/>
  <c r="EQ42" i="72"/>
  <c r="ES40" i="72"/>
  <c r="ET40" i="72" s="1"/>
  <c r="DP41" i="72"/>
  <c r="EH41" i="72"/>
  <c r="EA40" i="72"/>
  <c r="EB40" i="72" s="1"/>
  <c r="ES39" i="72"/>
  <c r="ET39" i="72" s="1"/>
  <c r="DP39" i="72"/>
  <c r="EA35" i="72"/>
  <c r="EB35" i="72" s="1"/>
  <c r="DP36" i="72"/>
  <c r="DR35" i="72"/>
  <c r="DS35" i="72" s="1"/>
  <c r="DY35" i="72"/>
  <c r="ES35" i="72"/>
  <c r="ET35" i="72" s="1"/>
  <c r="EH34" i="72"/>
  <c r="EA34" i="72"/>
  <c r="EB34" i="72" s="1"/>
  <c r="EQ34" i="72"/>
  <c r="DR30" i="72"/>
  <c r="DS30" i="72" s="1"/>
  <c r="DP32" i="72"/>
  <c r="EA30" i="72"/>
  <c r="EB30" i="72" s="1"/>
  <c r="EJ30" i="72"/>
  <c r="EK30" i="72" s="1"/>
  <c r="ES30" i="72"/>
  <c r="ET30" i="72" s="1"/>
  <c r="DP31" i="72"/>
  <c r="EQ30" i="72"/>
  <c r="DP29" i="72"/>
  <c r="DR26" i="72"/>
  <c r="DS26" i="72" s="1"/>
  <c r="ES26" i="72"/>
  <c r="ET26" i="72" s="1"/>
  <c r="EA26" i="72"/>
  <c r="EB26" i="72" s="1"/>
  <c r="DP28" i="72"/>
  <c r="EJ26" i="72"/>
  <c r="EK26" i="72" s="1"/>
  <c r="EH26" i="72"/>
  <c r="DP26" i="72"/>
  <c r="EQ26" i="72"/>
  <c r="DP24" i="72"/>
  <c r="DP23" i="72"/>
  <c r="ES22" i="72"/>
  <c r="ET22" i="72" s="1"/>
  <c r="EJ22" i="72"/>
  <c r="EK22" i="72" s="1"/>
  <c r="EQ22" i="72"/>
  <c r="DR22" i="72"/>
  <c r="DS22" i="72" s="1"/>
  <c r="EA22" i="72"/>
  <c r="EB22" i="72" s="1"/>
  <c r="EQ37" i="72"/>
  <c r="EJ35" i="72"/>
  <c r="EK35" i="72" s="1"/>
  <c r="EI40" i="72"/>
  <c r="ER40" i="72"/>
  <c r="EQ40" i="72"/>
  <c r="EH40" i="72"/>
  <c r="EK40" i="72"/>
  <c r="EK34" i="72"/>
  <c r="EK42" i="72" l="1"/>
  <c r="ET42" i="72"/>
  <c r="X39" i="72"/>
  <c r="W39" i="72"/>
  <c r="X35" i="72"/>
  <c r="W35" i="72"/>
  <c r="X34" i="72"/>
  <c r="Z34" i="72" s="1"/>
  <c r="W34" i="72"/>
  <c r="X30" i="72"/>
  <c r="W30" i="72"/>
  <c r="X26" i="72"/>
  <c r="W26" i="72"/>
  <c r="X22" i="72"/>
  <c r="W22" i="72"/>
  <c r="AF44" i="72"/>
  <c r="AE44" i="72"/>
  <c r="AF42" i="72"/>
  <c r="AE42" i="72"/>
  <c r="AF40" i="72"/>
  <c r="AH40" i="72" s="1"/>
  <c r="AE40" i="72"/>
  <c r="AF39" i="72"/>
  <c r="AE39" i="72"/>
  <c r="AF35" i="72"/>
  <c r="AE35" i="72"/>
  <c r="AF34" i="72"/>
  <c r="AH34" i="72" s="1"/>
  <c r="AE34" i="72"/>
  <c r="AF30" i="72"/>
  <c r="AE30" i="72"/>
  <c r="AF26" i="72"/>
  <c r="AE26" i="72"/>
  <c r="AF22" i="72"/>
  <c r="AE22" i="72"/>
  <c r="AN44" i="72"/>
  <c r="AM44" i="72"/>
  <c r="AN42" i="72"/>
  <c r="AM42" i="72"/>
  <c r="AN40" i="72"/>
  <c r="AM40" i="72"/>
  <c r="AN39" i="72"/>
  <c r="AM39" i="72"/>
  <c r="AN35" i="72"/>
  <c r="AM35" i="72"/>
  <c r="AN34" i="72"/>
  <c r="AM34" i="72"/>
  <c r="AN30" i="72"/>
  <c r="AM30" i="72"/>
  <c r="AN26" i="72"/>
  <c r="AM26" i="72"/>
  <c r="AN22" i="72"/>
  <c r="AM22" i="72"/>
  <c r="AV44" i="72"/>
  <c r="AU44" i="72"/>
  <c r="AV42" i="72"/>
  <c r="AU42" i="72"/>
  <c r="AV40" i="72"/>
  <c r="AX40" i="72" s="1"/>
  <c r="AU40" i="72"/>
  <c r="AV39" i="72"/>
  <c r="AU39" i="72"/>
  <c r="AV35" i="72"/>
  <c r="AU35" i="72"/>
  <c r="AV34" i="72"/>
  <c r="AX34" i="72" s="1"/>
  <c r="AU34" i="72"/>
  <c r="AV30" i="72"/>
  <c r="AU30" i="72"/>
  <c r="AV26" i="72"/>
  <c r="AU26" i="72"/>
  <c r="AV22" i="72"/>
  <c r="AU22" i="72"/>
  <c r="BD44" i="72"/>
  <c r="BC44" i="72"/>
  <c r="BD42" i="72"/>
  <c r="BC42" i="72"/>
  <c r="BD40" i="72"/>
  <c r="BF40" i="72" s="1"/>
  <c r="BC40" i="72"/>
  <c r="BD39" i="72"/>
  <c r="BC39" i="72"/>
  <c r="BD35" i="72"/>
  <c r="BC35" i="72"/>
  <c r="BD34" i="72"/>
  <c r="BC34" i="72"/>
  <c r="BD30" i="72"/>
  <c r="BC30" i="72"/>
  <c r="BD26" i="72"/>
  <c r="BC26" i="72"/>
  <c r="BD22" i="72"/>
  <c r="BC22" i="72"/>
  <c r="BL44" i="72"/>
  <c r="BK44" i="72"/>
  <c r="BL42" i="72"/>
  <c r="BK42" i="72"/>
  <c r="BL40" i="72"/>
  <c r="BN40" i="72" s="1"/>
  <c r="BK40" i="72"/>
  <c r="BL39" i="72"/>
  <c r="BK39" i="72"/>
  <c r="BL35" i="72"/>
  <c r="BK35" i="72"/>
  <c r="BL34" i="72"/>
  <c r="BN34" i="72" s="1"/>
  <c r="BK34" i="72"/>
  <c r="BL30" i="72"/>
  <c r="BK30" i="72"/>
  <c r="BL26" i="72"/>
  <c r="BK26" i="72"/>
  <c r="BL22" i="72"/>
  <c r="BK22" i="72"/>
  <c r="BT44" i="72"/>
  <c r="BS44" i="72"/>
  <c r="BT42" i="72"/>
  <c r="BS42" i="72"/>
  <c r="BT40" i="72"/>
  <c r="BV40" i="72" s="1"/>
  <c r="BS40" i="72"/>
  <c r="BT39" i="72"/>
  <c r="BS39" i="72"/>
  <c r="BT35" i="72"/>
  <c r="BS35" i="72"/>
  <c r="BT34" i="72"/>
  <c r="BV34" i="72" s="1"/>
  <c r="BS34" i="72"/>
  <c r="BT30" i="72"/>
  <c r="BS30" i="72"/>
  <c r="BT26" i="72"/>
  <c r="BS26" i="72"/>
  <c r="BT22" i="72"/>
  <c r="BS22" i="72"/>
  <c r="DH42" i="72"/>
  <c r="DG44" i="72"/>
  <c r="DG42" i="72"/>
  <c r="DG40" i="72"/>
  <c r="DH44" i="72"/>
  <c r="DH40" i="72"/>
  <c r="DH39" i="72"/>
  <c r="DG39" i="72"/>
  <c r="DH35" i="72"/>
  <c r="DH34" i="72"/>
  <c r="DG34" i="72"/>
  <c r="CZ44" i="72"/>
  <c r="CZ42" i="72"/>
  <c r="CY42" i="72"/>
  <c r="DA40" i="72" s="1"/>
  <c r="CZ40" i="72"/>
  <c r="CY40" i="72"/>
  <c r="CZ39" i="72"/>
  <c r="CY39" i="72"/>
  <c r="CZ35" i="72"/>
  <c r="CY35" i="72"/>
  <c r="CZ34" i="72"/>
  <c r="CY34" i="72"/>
  <c r="CZ30" i="72"/>
  <c r="CY30" i="72"/>
  <c r="CZ26" i="72"/>
  <c r="CY26" i="72"/>
  <c r="CZ22" i="72"/>
  <c r="DB22" i="72" s="1"/>
  <c r="CY22" i="72"/>
  <c r="CR44" i="72"/>
  <c r="CR42" i="72"/>
  <c r="CR40" i="72"/>
  <c r="CR39" i="72"/>
  <c r="CQ39" i="72"/>
  <c r="CR35" i="72"/>
  <c r="CQ35" i="72"/>
  <c r="CR34" i="72"/>
  <c r="CQ34" i="72"/>
  <c r="CR30" i="72"/>
  <c r="CQ30" i="72"/>
  <c r="CR26" i="72"/>
  <c r="CQ26" i="72"/>
  <c r="CR22" i="72"/>
  <c r="CT22" i="72" s="1"/>
  <c r="CQ22" i="72"/>
  <c r="CJ22" i="72"/>
  <c r="CI22" i="72"/>
  <c r="CJ44" i="72"/>
  <c r="CI44" i="72"/>
  <c r="CJ42" i="72"/>
  <c r="CI42" i="72"/>
  <c r="CK40" i="72" s="1"/>
  <c r="CJ40" i="72"/>
  <c r="CI40" i="72"/>
  <c r="CJ39" i="72"/>
  <c r="CI39" i="72"/>
  <c r="CJ35" i="72"/>
  <c r="CI35" i="72"/>
  <c r="CJ34" i="72"/>
  <c r="CL34" i="72" s="1"/>
  <c r="CI34" i="72"/>
  <c r="CJ30" i="72"/>
  <c r="CI30" i="72"/>
  <c r="CJ26" i="72"/>
  <c r="CI26" i="72"/>
  <c r="CB44" i="72"/>
  <c r="CA44" i="72"/>
  <c r="CB42" i="72"/>
  <c r="CA42" i="72"/>
  <c r="CA40" i="72"/>
  <c r="CC40" i="72" s="1"/>
  <c r="CA35" i="72"/>
  <c r="CB40" i="72"/>
  <c r="CD40" i="72" s="1"/>
  <c r="CB39" i="72"/>
  <c r="CB35" i="72"/>
  <c r="CB34" i="72"/>
  <c r="CD34" i="72" s="1"/>
  <c r="CA30" i="72"/>
  <c r="CB30" i="72"/>
  <c r="CA39" i="72"/>
  <c r="CA34" i="72"/>
  <c r="CB22" i="72"/>
  <c r="CA22" i="72"/>
  <c r="CL22" i="72" l="1"/>
  <c r="CL40" i="72"/>
  <c r="EM40" i="72" s="1"/>
  <c r="DI40" i="72"/>
  <c r="EU40" i="72" s="1"/>
  <c r="BV22" i="72"/>
  <c r="BN22" i="72"/>
  <c r="BF34" i="72"/>
  <c r="EM34" i="72" s="1"/>
  <c r="EN34" i="72" s="1"/>
  <c r="BF22" i="72"/>
  <c r="AX22" i="72"/>
  <c r="AP22" i="72"/>
  <c r="AP40" i="72"/>
  <c r="AP34" i="72"/>
  <c r="ED40" i="72"/>
  <c r="EE40" i="72" s="1"/>
  <c r="AH22" i="72"/>
  <c r="DU34" i="72"/>
  <c r="DV34" i="72" s="1"/>
  <c r="Z22" i="72"/>
  <c r="EL40" i="72"/>
  <c r="DM23" i="72"/>
  <c r="DM24" i="72"/>
  <c r="DM25" i="72"/>
  <c r="DM26" i="72"/>
  <c r="DM27" i="72"/>
  <c r="DM28" i="72"/>
  <c r="DM29" i="72"/>
  <c r="DM30" i="72"/>
  <c r="DM31" i="72"/>
  <c r="DM32" i="72"/>
  <c r="DM33" i="72"/>
  <c r="DM34" i="72"/>
  <c r="DM35" i="72"/>
  <c r="DM36" i="72"/>
  <c r="DM37" i="72"/>
  <c r="DM38" i="72"/>
  <c r="DM39" i="72"/>
  <c r="DM40" i="72"/>
  <c r="DM41" i="72"/>
  <c r="DM42" i="72"/>
  <c r="DM43" i="72"/>
  <c r="DM44" i="72"/>
  <c r="DM22" i="72"/>
  <c r="EV40" i="72" l="1"/>
  <c r="EY40" i="72" s="1"/>
  <c r="H26" i="54" s="1"/>
  <c r="I26" i="54" s="1"/>
  <c r="EV34" i="72"/>
  <c r="EY34" i="72" s="1"/>
  <c r="H24" i="54" s="1"/>
  <c r="I24" i="54" s="1"/>
  <c r="ED34" i="72"/>
  <c r="EE34" i="72" s="1"/>
  <c r="DU40" i="72"/>
  <c r="DV40" i="72" s="1"/>
  <c r="EN40" i="72"/>
  <c r="DU22" i="72"/>
  <c r="DV22" i="72" s="1"/>
  <c r="C87" i="73"/>
  <c r="D87" i="73" s="1"/>
  <c r="B87" i="73"/>
  <c r="H86" i="73"/>
  <c r="D86" i="73"/>
  <c r="H85" i="73"/>
  <c r="D85" i="73"/>
  <c r="H84" i="73"/>
  <c r="D84" i="73"/>
  <c r="H83" i="73"/>
  <c r="D83" i="73"/>
  <c r="H82" i="73"/>
  <c r="D82" i="73"/>
  <c r="H81" i="73"/>
  <c r="H87" i="73" s="1"/>
  <c r="D81" i="73"/>
  <c r="D77" i="73"/>
  <c r="F23" i="73" s="1"/>
  <c r="F24" i="73" s="1"/>
  <c r="C58" i="73"/>
  <c r="B78" i="73" s="1"/>
  <c r="G24" i="73"/>
  <c r="D24" i="73"/>
  <c r="G23" i="73"/>
  <c r="I23" i="73" s="1"/>
  <c r="EW40" i="72" l="1"/>
  <c r="EW34" i="72"/>
  <c r="E23" i="73"/>
  <c r="C19" i="73" l="1"/>
  <c r="E24" i="73"/>
  <c r="M30" i="61" l="1"/>
  <c r="M25" i="61"/>
  <c r="M20" i="61"/>
  <c r="L39" i="61" l="1"/>
  <c r="K30" i="61"/>
  <c r="DH30" i="72"/>
  <c r="DG30" i="72"/>
  <c r="DH26" i="72"/>
  <c r="DG26" i="72"/>
  <c r="CB26" i="72"/>
  <c r="CD22" i="72" s="1"/>
  <c r="CA26" i="72"/>
  <c r="EV22" i="72" l="1"/>
  <c r="EW22" i="72" s="1"/>
  <c r="EM22" i="72"/>
  <c r="EN22" i="72" s="1"/>
  <c r="DH22" i="72"/>
  <c r="DG22" i="72"/>
  <c r="L25" i="47" l="1"/>
  <c r="J25" i="47"/>
  <c r="I25" i="47"/>
  <c r="K23" i="47"/>
  <c r="M23" i="47" s="1"/>
  <c r="K24" i="47"/>
  <c r="M24" i="47" s="1"/>
  <c r="K22" i="47"/>
  <c r="M22" i="47" s="1"/>
  <c r="E23" i="47"/>
  <c r="E24" i="47"/>
  <c r="E22" i="47"/>
  <c r="L42" i="61"/>
  <c r="L41" i="61"/>
  <c r="L40" i="61"/>
  <c r="L38" i="61"/>
  <c r="K25" i="61"/>
  <c r="I20" i="61"/>
  <c r="I30" i="61"/>
  <c r="I25" i="61"/>
  <c r="G30" i="61"/>
  <c r="G25" i="61"/>
  <c r="G20" i="61"/>
  <c r="K34" i="61" l="1"/>
  <c r="L43" i="61"/>
  <c r="E25" i="47"/>
  <c r="K25" i="47"/>
  <c r="I26" i="47" l="1"/>
  <c r="M25" i="47" l="1"/>
  <c r="K40" i="61" l="1"/>
  <c r="K39" i="61"/>
  <c r="C26"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42" i="61"/>
  <c r="K41" i="61" l="1"/>
  <c r="K43" i="61" s="1"/>
  <c r="M34" i="61" l="1"/>
</calcChain>
</file>

<file path=xl/sharedStrings.xml><?xml version="1.0" encoding="utf-8"?>
<sst xmlns="http://schemas.openxmlformats.org/spreadsheetml/2006/main" count="1331" uniqueCount="805">
  <si>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</si>
  <si>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</si>
  <si>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</si>
  <si>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</si>
  <si>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</si>
  <si>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</si>
  <si>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</si>
  <si>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</si>
  <si>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</si>
  <si>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</si>
  <si>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</si>
  <si>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</si>
  <si>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</si>
  <si>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</si>
  <si>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</si>
  <si>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</si>
  <si>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</si>
  <si>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</si>
  <si>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</si>
  <si>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</si>
  <si>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</si>
  <si>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</si>
  <si>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</si>
  <si>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</si>
  <si>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</si>
  <si>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</si>
  <si>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</si>
  <si>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</si>
  <si>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</si>
  <si>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</si>
  <si>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</si>
  <si>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</si>
  <si>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</si>
  <si>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</si>
  <si>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</si>
  <si>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</si>
  <si>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</si>
  <si>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</si>
  <si>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</si>
  <si>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</si>
  <si>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</si>
  <si>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</si>
  <si>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</si>
  <si>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</si>
  <si>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</si>
  <si>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</si>
  <si>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</si>
  <si>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</si>
  <si>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</si>
  <si>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</si>
  <si>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</si>
  <si>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</si>
  <si>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</si>
  <si>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</si>
  <si>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</si>
  <si>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</si>
  <si>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</si>
  <si>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</si>
  <si>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</si>
  <si>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</si>
  <si>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</si>
  <si>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</si>
  <si>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</si>
  <si>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</si>
  <si>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</si>
  <si>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</si>
  <si>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</si>
  <si>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</si>
  <si>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</si>
  <si>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</si>
  <si>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</si>
  <si>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</si>
  <si>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</si>
  <si>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</si>
  <si>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</si>
  <si>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</si>
  <si>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</si>
  <si>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</si>
  <si>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</si>
  <si>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</si>
  <si>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</si>
  <si>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</si>
  <si>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</si>
  <si>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</si>
  <si>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</si>
  <si>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</si>
  <si>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</si>
  <si>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</si>
  <si>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</si>
  <si>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</si>
  <si>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</si>
  <si>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</si>
  <si>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</si>
  <si>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</si>
  <si>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</si>
  <si>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</si>
  <si>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</si>
  <si>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</si>
  <si>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</si>
  <si>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</si>
  <si>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</si>
  <si>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</si>
  <si>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</si>
  <si>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Bogotá camina segura</t>
  </si>
  <si>
    <t>OBJETIVO ESTRATEGICO:</t>
  </si>
  <si>
    <t>2. Bogotá confía en su bien–estar</t>
  </si>
  <si>
    <t>PROGRAMA:</t>
  </si>
  <si>
    <t>Programa 15. Bogotá protege todas las formas de vida</t>
  </si>
  <si>
    <t>META PLAN DE DESARROLLO:</t>
  </si>
  <si>
    <t>NÚMERO Y PROYECTO INVERSIÓN:</t>
  </si>
  <si>
    <t>7936 Fortalecimiento de la apropiación de la cultura ciudadana para la convivencia interespecie armónica, 
la protección y el bienestar animal en Bogotá D.C.</t>
  </si>
  <si>
    <t>OBJETIVO GENERAL DEL PROYECTO INVERSION:</t>
  </si>
  <si>
    <t>Fortalecer comportamientos y prácticas adecuadas que conlleven a mejorar el nivel de apropiación de cultura 
ciudadana para la convivencia interespecie armónica, la protección y el bienestar de los animales en Bogotá.</t>
  </si>
  <si>
    <t>SUBDIRECTOR(A) - GERENTE DEL PROYECTO:</t>
  </si>
  <si>
    <t>SUBDIRECCIÓN O ÁREA:</t>
  </si>
  <si>
    <t>Subdirección de Cultura Ciudadana y Gestión del Conocimiento</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</si>
  <si>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</si>
  <si>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</si>
  <si>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</si>
  <si>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</si>
  <si>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</si>
  <si>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</si>
  <si>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</si>
  <si>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</si>
  <si>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</si>
  <si>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</si>
  <si>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</si>
  <si>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xxxx a xxxx</t>
  </si>
  <si>
    <t>MAGNITUD
EJECUTADA AL CORTE DEL INFORME</t>
  </si>
  <si>
    <t>MAGNITUD TOTAL EJECUTADA AL CORTE DEL INFORME</t>
  </si>
  <si>
    <t>PRESUPUESTO 
PROGRAMADO AL CORTE DEL INFORME</t>
  </si>
  <si>
    <t>PRESUPUESTO TOTAL PROGRAMADO xxxx a xxxx</t>
  </si>
  <si>
    <t>PRESUPUESTO
EJECUTADO AL CORTE DEL INFORME</t>
  </si>
  <si>
    <t>PRESUPUESTO TOTAL EJECUTADO AL CORTE DEL INFORME</t>
  </si>
  <si>
    <t>Fortalecer las estrategias de movilización social, participación y cultura ciudadana para la apropiación social del conocimiento en protección y bienestar animal en Bogotá</t>
  </si>
  <si>
    <t>Suma</t>
  </si>
  <si>
    <t>Promover la apropiación de buenas prácticas y conocimientos en bienestar animal por parte de prestadores de servicios para y con animales que eviten la materialización de situaciones de maltrato animal en Bogotá</t>
  </si>
  <si>
    <t>Fuente:  FICHA EBI, CADENA DE VALOR, MGA, DTS</t>
  </si>
  <si>
    <t>TOTAL PRESUPUESTO PROGRAMADO 2020-2024</t>
  </si>
  <si>
    <t>TOTAL PRESUPUESTO EJECUTADO AL CORTE DEL INFORME</t>
  </si>
  <si>
    <t>Vigencia</t>
  </si>
  <si>
    <t>Total presupuesto programado</t>
  </si>
  <si>
    <t>Total presupuesto ejecutado</t>
  </si>
  <si>
    <t>TOTAL PRESUPUESTO 2020-2024</t>
  </si>
  <si>
    <t>JULIO</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</si>
  <si>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</si>
  <si>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</si>
  <si>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</si>
  <si>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</si>
  <si>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</si>
  <si>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</si>
  <si>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</si>
  <si>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</si>
  <si>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</si>
  <si>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</si>
  <si>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</si>
  <si>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</si>
  <si>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</si>
  <si>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</si>
  <si>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</si>
  <si>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</si>
  <si>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 xml:space="preserve">Total </t>
  </si>
  <si>
    <t>Bogotá Camina Segura</t>
  </si>
  <si>
    <t>Bogotá confía en su bien-estar</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</si>
  <si>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</si>
  <si>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</si>
  <si>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</si>
  <si>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</si>
  <si>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</si>
  <si>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</si>
  <si>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</si>
  <si>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</si>
  <si>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</si>
  <si>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</si>
  <si>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</si>
  <si>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</si>
  <si>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</si>
  <si>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</si>
  <si>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</si>
  <si>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</si>
  <si>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</si>
  <si>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</si>
  <si>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</si>
  <si>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</si>
  <si>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</si>
  <si>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</si>
  <si>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</si>
  <si>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</si>
  <si>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</si>
  <si>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</si>
  <si>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</si>
  <si>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</si>
  <si>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</si>
  <si>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</si>
  <si>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</si>
  <si>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</si>
  <si>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</si>
  <si>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</si>
  <si>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</si>
  <si>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</si>
  <si>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</si>
  <si>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</si>
  <si>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</si>
  <si>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</si>
  <si>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</si>
  <si>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</si>
  <si>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</si>
  <si>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</si>
  <si>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</si>
  <si>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</si>
  <si>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</si>
  <si>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</si>
  <si>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</si>
  <si>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</si>
  <si>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</si>
  <si>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</si>
  <si>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Generar e impulsar procesos ciudadanos innovadores de transformación cultural, mediante la promoción prácticas de relacionamiento humano - animal.</t>
  </si>
  <si>
    <t>Número</t>
  </si>
  <si>
    <t>Implementar acciones y estrategias de sensibilización y formación del ámbito comunitario como parte de la aplicación de la estrategia de educación en protección y bienestar animal</t>
  </si>
  <si>
    <t>Listado de participantes, validación de participantes, conteo masivo,  informe de eventos pedagógicos y acta de reunión</t>
  </si>
  <si>
    <t>Profesional especializado de Cultura Ciudadana</t>
  </si>
  <si>
    <t>Generar articulaciones interinstitucionales y responder solicitudes ciudadanas para programar intervenciones pedagógicas del ámbito comunitario para la apropiación de la cultura ciudadana.</t>
  </si>
  <si>
    <t>Acta de reunión y/o respuesta a peticiones ciudadanas</t>
  </si>
  <si>
    <t>Desarrollar actividades de sensibilización y formación para la apropiación de la cultura ciudadana en ámbito comunitario.</t>
  </si>
  <si>
    <t>Elaborar reportes de las actividades de sensibilización y formación desarrolladas en ámbito comunitario.</t>
  </si>
  <si>
    <t>Informe de eventos pedagógicos o acta de reunión</t>
  </si>
  <si>
    <t>Entregar y revisar fuentes documentales/evidencias de las actividades desarrolladas en ámbito comunitario.</t>
  </si>
  <si>
    <t>Implementar acciones y estrategias de sensibilización y formación del ámbito educativo como parte  de la aplicación de la estrategia de educación en protección y bienestar animal.</t>
  </si>
  <si>
    <t>Listado de participantes, validación de participantes, conteo masivo,  informe de eventos pedagógicos y acta de reunión.</t>
  </si>
  <si>
    <t>Generar articulaciones interinstitucionales y responder solicitudes ciudadanas para programar intervenciones pedagógicas del ámbito educativo para la apropiación de la cultura ciudadana.</t>
  </si>
  <si>
    <t>Desarrollar actividades de sensibilización y formación para la apropiación de la cultura ciudadana en ámbito educativo.</t>
  </si>
  <si>
    <t>Elaborar reportes de las actividades de sensibilización y formación desarrolladas en ámbito educativo.</t>
  </si>
  <si>
    <t>Entregar y revisar fuentes documentales/evidencias de las actividades desarrolladas en ámbito educativo.</t>
  </si>
  <si>
    <t>Implementar acciones de sensibilización y formación de los ámbitos institucional y recreodeportivo como parte  de la aplicación de la estrategia de educación en protección y bienestar animal.</t>
  </si>
  <si>
    <t>Generar articulaciones interinstitucionales y responder solicitudes ciudadanas para programar intervenciones pedagógicas de los ámbitos institucional y recreodeportivo para la apropiación de la cultura ciudadana.</t>
  </si>
  <si>
    <t>Desarrollar actividades de sensibilización y formación para la apropiación de la cultura ciudadana en los ámbitos institucional y recreodeportivo.</t>
  </si>
  <si>
    <t>Elaborar reportes de las actividades de sensibilización y formación desarrolladas en los ámbitos institucional y recreodeportivo.</t>
  </si>
  <si>
    <t>Entregar y revisar fuentes documentales/evidencias de las actividades desarrolladas en los ámbitos institucional y recreodeportivo.</t>
  </si>
  <si>
    <t>Personas capacitadas - 45014900</t>
  </si>
  <si>
    <t>Profesional universitario de participación ciudadana</t>
  </si>
  <si>
    <t>Implementar las actividades y acciones programadas en el plan de la estrategia de participación y movilización ciudadana en protección y bienestar animal</t>
  </si>
  <si>
    <t>Actas y listados de asistencia</t>
  </si>
  <si>
    <t>Realizar la consolidación de los resultados de la implementación de la estrategia de participación y movilización ciudadana en protección y bienestar animal</t>
  </si>
  <si>
    <t xml:space="preserve">Realizar el informe con los resultados, logros y aspectos por mejorar de la implementación de las acciones de la estrategia  Plan de participación y movilización ciudadana en protección y bienestar animal </t>
  </si>
  <si>
    <t>Diligencias de inspección realizadas</t>
  </si>
  <si>
    <t>Formular la estrategia de Regulación en PYBA para los prestadores de servicios para y con animales en Bogotá</t>
  </si>
  <si>
    <t xml:space="preserve">Documentos de la Estrategia de regulación en protección y bienestar animal.
Actas, listados de asistencia y demás documentos relacionados a los procesos de la Subdirección de Cultura Ciudadana y Gestión del Conocimiento.
Informes de la Estrategia de regulación implementada.
</t>
  </si>
  <si>
    <t>Profesional universitario de Regulación asociada a la PyBA</t>
  </si>
  <si>
    <t xml:space="preserve">Organizar y analizar la información recopilada en el área respecto a los prestadores de servicios para y con animales </t>
  </si>
  <si>
    <t xml:space="preserve">Documentos asociados a la formulación de la Estrategia de regulación implementada en protección y bienestar animal para los prestadores de servicios con y para animales en Bogotá.  
</t>
  </si>
  <si>
    <t>Elaborar documento técnico y cronograma de implementación de la estrategia de regulación para prestadores de servicios para y con animales</t>
  </si>
  <si>
    <t>Implementar la estrategia de Regulación en PYBA para los prestadores de servicios para y con animales en Bogotá</t>
  </si>
  <si>
    <t>Implementar las actividades  descritas en el  cronograma establecido para la estrategia de regulación</t>
  </si>
  <si>
    <t>Actas y listados de asistencia y demás documentos relacionados a los procesos de la Subdirección de Cultura Ciudadana y Gestión del Conocimiento.</t>
  </si>
  <si>
    <t>Realizar informe de la implementación de la estrategia de  Regulación en PYBA para los prestadores de servicios para y con animales en Bogotá</t>
  </si>
  <si>
    <t>Consolidar informe con resultados, análisis y observaciones sobre la implementación de la estrategia de regulación</t>
  </si>
  <si>
    <t xml:space="preserve">Informes de la Estrategia de regulación implementada.
</t>
  </si>
  <si>
    <t>AÑO</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</si>
  <si>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</si>
  <si>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</si>
  <si>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</si>
  <si>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</si>
  <si>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</si>
  <si>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</si>
  <si>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</si>
  <si>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</si>
  <si>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</si>
  <si>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</si>
  <si>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</si>
  <si>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CODIGO Y OBJETO A CONTRATAR</t>
  </si>
  <si>
    <t>No CDP</t>
  </si>
  <si>
    <t>TOTAL VALOR CDP´S</t>
  </si>
  <si>
    <t>MES EXPEDICIÓN CDP</t>
  </si>
  <si>
    <t xml:space="preserve">ESTADO Y OBSERVACIONES </t>
  </si>
  <si>
    <t>TOTAL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</si>
  <si>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</si>
  <si>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</si>
  <si>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</si>
  <si>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</si>
  <si>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</si>
  <si>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</si>
  <si>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</si>
  <si>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</si>
  <si>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</si>
  <si>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</si>
  <si>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</si>
  <si>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</si>
  <si>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</si>
  <si>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</si>
  <si>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Fuente: PREDIS</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</si>
  <si>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</si>
  <si>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</si>
  <si>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</si>
  <si>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</si>
  <si>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</si>
  <si>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</si>
  <si>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</si>
  <si>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</si>
  <si>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</si>
  <si>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</si>
  <si>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</si>
  <si>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</si>
  <si>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</si>
  <si>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</si>
  <si>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</si>
  <si>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</si>
  <si>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</si>
  <si>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</si>
  <si>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</si>
  <si>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</si>
  <si>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</si>
  <si>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</si>
  <si>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</si>
  <si>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</si>
  <si>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</si>
  <si>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</si>
  <si>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</si>
  <si>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</si>
  <si>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</si>
  <si>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</si>
  <si>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</si>
  <si>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</si>
  <si>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</si>
  <si>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</si>
  <si>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</si>
  <si>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</si>
  <si>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</si>
  <si>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</si>
  <si>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</si>
  <si>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</si>
  <si>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</si>
  <si>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</si>
  <si>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</si>
  <si>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</si>
  <si>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</si>
  <si>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</si>
  <si>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</si>
  <si>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</si>
  <si>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</si>
  <si>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</si>
  <si>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</si>
  <si>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</si>
  <si>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</si>
  <si>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</si>
  <si>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</si>
  <si>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</si>
  <si>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</si>
  <si>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</si>
  <si>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</si>
  <si>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</si>
  <si>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</si>
  <si>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</si>
  <si>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</si>
  <si>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</si>
  <si>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</si>
  <si>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</si>
  <si>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</si>
  <si>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</si>
  <si>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</si>
  <si>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</si>
  <si>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</si>
  <si>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</si>
  <si>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</si>
  <si>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</si>
  <si>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</si>
  <si>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</si>
  <si>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</si>
  <si>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</si>
  <si>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</si>
  <si>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</si>
  <si>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</si>
  <si>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</si>
  <si>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</si>
  <si>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</si>
  <si>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</si>
  <si>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</si>
  <si>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</si>
  <si>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</si>
  <si>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</si>
  <si>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</si>
  <si>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</si>
  <si>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</si>
  <si>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</si>
  <si>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</si>
  <si>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</si>
  <si>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</si>
  <si>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</si>
  <si>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</si>
  <si>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</si>
  <si>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</si>
  <si>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</si>
  <si>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</si>
  <si>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</si>
  <si>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</si>
  <si>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</si>
  <si>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</si>
  <si>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</si>
  <si>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</si>
  <si>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</si>
  <si>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</si>
  <si>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</si>
  <si>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</si>
  <si>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</si>
  <si>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</si>
  <si>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</si>
  <si>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</si>
  <si>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</si>
  <si>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</si>
  <si>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</si>
  <si>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</si>
  <si>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</si>
  <si>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</si>
  <si>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</si>
  <si>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</si>
  <si>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</si>
  <si>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</si>
  <si>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</si>
  <si>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</si>
  <si>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</si>
  <si>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</si>
  <si>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</si>
  <si>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</si>
  <si>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</si>
  <si>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</si>
  <si>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</si>
  <si>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</si>
  <si>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</si>
  <si>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</si>
  <si>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</si>
  <si>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</si>
  <si>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</si>
  <si>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</si>
  <si>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</si>
  <si>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</si>
  <si>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</si>
  <si>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</si>
  <si>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</si>
  <si>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</si>
  <si>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</si>
  <si>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</si>
  <si>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</si>
  <si>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</si>
  <si>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</si>
  <si>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</si>
  <si>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</si>
  <si>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</si>
  <si>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</si>
  <si>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</si>
  <si>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</si>
  <si>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</si>
  <si>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</si>
  <si>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</si>
  <si>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</si>
  <si>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</si>
  <si>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</si>
  <si>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</si>
  <si>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</si>
  <si>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</si>
  <si>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</si>
  <si>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</si>
  <si>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</si>
  <si>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</si>
  <si>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</si>
  <si>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</si>
  <si>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</si>
  <si>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</si>
  <si>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</si>
  <si>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</si>
  <si>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</si>
  <si>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</si>
  <si>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</si>
  <si>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</si>
  <si>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</si>
  <si>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</si>
  <si>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</si>
  <si>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</si>
  <si>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</si>
  <si>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</si>
  <si>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</si>
  <si>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</si>
  <si>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</si>
  <si>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</si>
  <si>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</si>
  <si>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</si>
  <si>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</si>
  <si>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</si>
  <si>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</si>
  <si>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</si>
  <si>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</si>
  <si>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</si>
  <si>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</si>
  <si>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</si>
  <si>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</si>
  <si>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</si>
  <si>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</si>
  <si>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</si>
  <si>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</si>
  <si>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</si>
  <si>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</si>
  <si>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</si>
  <si>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</si>
  <si>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</si>
  <si>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</si>
  <si>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</si>
  <si>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</si>
  <si>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</si>
  <si>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</si>
  <si>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</si>
  <si>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</si>
  <si>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</si>
  <si>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</si>
  <si>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</si>
  <si>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</si>
  <si>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</si>
  <si>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</si>
  <si>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</si>
  <si>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</si>
  <si>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</si>
  <si>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</si>
  <si>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</si>
  <si>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</si>
  <si>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</si>
  <si>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</si>
  <si>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</si>
  <si>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</si>
  <si>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</si>
  <si>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</si>
  <si>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</si>
  <si>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</si>
  <si>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</si>
  <si>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</si>
  <si>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</si>
  <si>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</si>
  <si>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</si>
  <si>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</si>
  <si>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</si>
  <si>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</si>
  <si>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</si>
  <si>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</si>
  <si>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</si>
  <si>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</si>
  <si>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</si>
  <si>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</si>
  <si>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</si>
  <si>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</si>
  <si>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</si>
  <si>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</si>
  <si>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</si>
  <si>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</si>
  <si>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</si>
  <si>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</si>
  <si>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</si>
  <si>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</si>
  <si>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</si>
  <si>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</si>
  <si>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</si>
  <si>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</si>
  <si>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</si>
  <si>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</si>
  <si>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</si>
  <si>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</si>
  <si>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</si>
  <si>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</si>
  <si>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</si>
  <si>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</si>
  <si>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</si>
  <si>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</si>
  <si>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</si>
  <si>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</si>
  <si>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</si>
  <si>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</si>
  <si>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</si>
  <si>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</si>
  <si>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</si>
  <si>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</si>
  <si>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</si>
  <si>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</si>
  <si>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</si>
  <si>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</si>
  <si>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</si>
  <si>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</si>
  <si>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</si>
  <si>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</si>
  <si>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</si>
  <si>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</si>
  <si>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</si>
  <si>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</si>
  <si>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</si>
  <si>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</si>
  <si>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</si>
  <si>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</si>
  <si>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</si>
  <si>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</si>
  <si>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</si>
  <si>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</si>
  <si>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</si>
  <si>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</si>
  <si>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</si>
  <si>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</si>
  <si>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</si>
  <si>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</si>
  <si>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</si>
  <si>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</si>
  <si>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</si>
  <si>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</si>
  <si>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</si>
  <si>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</si>
  <si>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</si>
  <si>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</si>
  <si>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</si>
  <si>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</si>
  <si>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</si>
  <si>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</si>
  <si>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</si>
  <si>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</si>
  <si>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</si>
  <si>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</si>
  <si>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</si>
  <si>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</si>
  <si>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</si>
  <si>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</si>
  <si>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</si>
  <si>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</si>
  <si>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</si>
  <si>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</si>
  <si>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</si>
  <si>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</si>
  <si>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</si>
  <si>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</si>
  <si>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</si>
  <si>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</si>
  <si>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</si>
  <si>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</si>
  <si>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</si>
  <si>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</si>
  <si>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</si>
  <si>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</si>
  <si>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</si>
  <si>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</si>
  <si>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</si>
  <si>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</si>
  <si>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</si>
  <si>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</si>
  <si>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</si>
  <si>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</si>
  <si>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</si>
  <si>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</si>
  <si>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</si>
  <si>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</si>
  <si>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</si>
  <si>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</si>
  <si>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</si>
  <si>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</si>
  <si>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</si>
  <si>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</si>
  <si>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</si>
  <si>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</si>
  <si>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</si>
  <si>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</si>
  <si>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</si>
  <si>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</si>
  <si>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</si>
  <si>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</si>
  <si>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</si>
  <si>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</si>
  <si>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</si>
  <si>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</si>
  <si>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</si>
  <si>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</si>
  <si>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</si>
  <si>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</si>
  <si>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</si>
  <si>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</si>
  <si>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</si>
  <si>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</si>
  <si>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</si>
  <si>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</si>
  <si>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</si>
  <si>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</si>
  <si>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</si>
  <si>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</si>
  <si>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</si>
  <si>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</si>
  <si>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</si>
  <si>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</si>
  <si>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</si>
  <si>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</si>
  <si>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</si>
  <si>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</si>
  <si>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</si>
  <si>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</si>
  <si>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</si>
  <si>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</si>
  <si>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</si>
  <si>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</si>
  <si>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</si>
  <si>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</si>
  <si>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</si>
  <si>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</si>
  <si>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</si>
  <si>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</si>
  <si>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</si>
  <si>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</si>
  <si>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</si>
  <si>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</si>
  <si>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</si>
  <si>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</si>
  <si>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</si>
  <si>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</si>
  <si>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</si>
  <si>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</si>
  <si>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</si>
  <si>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</si>
  <si>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</si>
  <si>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</si>
  <si>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</si>
  <si>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</si>
  <si>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</si>
  <si>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</si>
  <si>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</si>
  <si>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</si>
  <si>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</si>
  <si>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</si>
  <si>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</si>
  <si>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</si>
  <si>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</si>
  <si>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</si>
  <si>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</si>
  <si>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</si>
  <si>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</si>
  <si>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</si>
  <si>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</si>
  <si>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</si>
  <si>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</si>
  <si>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</si>
  <si>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</si>
  <si>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</si>
  <si>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</si>
  <si>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</si>
  <si>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</si>
  <si>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</si>
  <si>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</si>
  <si>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</si>
  <si>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</si>
  <si>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</si>
  <si>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</si>
  <si>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</si>
  <si>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</si>
  <si>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</si>
  <si>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</si>
  <si>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</si>
  <si>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</si>
  <si>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</si>
  <si>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</si>
  <si>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</si>
  <si>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</si>
  <si>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</si>
  <si>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</si>
  <si>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</si>
  <si>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</si>
  <si>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</si>
  <si>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</si>
  <si>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</si>
  <si>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</si>
  <si>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</si>
  <si>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Luis Alberto Arias Garzón ( E )</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</si>
  <si>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</si>
  <si>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</si>
  <si>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7936 Fortalecimiento de la apropiación de la cultura ciudadana para la convivencia interespecie armónica, la protección y el bienestar animal en Bogotá D.C</t>
  </si>
  <si>
    <t>Fortalecer comportamientos y prácticas adecuadas que conlleven a mejorar el nivel de apropiación de cultura ciudadana para la convivencia interespecie armónica, la protección y el bienestar de los animales en Bogotá.</t>
  </si>
  <si>
    <t>Documento de la Estrategia y formato del Plan institucional de participación ciudadana Instituto Distrital de Protección y Bienestar Animal
Actas y listados de asistencia</t>
  </si>
  <si>
    <t>Desarrollar acciones para el fortalecimiento del programa de red de aliados</t>
  </si>
  <si>
    <t>Desarrollar acciones para el fortalecimiento del programa de voluntariado en Protección y Bienestar Animal</t>
  </si>
  <si>
    <t>Desarrollar acciones para el fortalecimiento de instancias de participación ciudadana en Protección y Bienestar Animal</t>
  </si>
  <si>
    <t>Desarrollar acciones para el fortalecimiento de espacios de participación ciudadana  en Protección y Bienestar Animal</t>
  </si>
  <si>
    <t>Implementar 1 estrategia de inspección y vigilancia, en protección y bienestar animal a los prestadores de servicios para y con los animales.</t>
  </si>
  <si>
    <t xml:space="preserve">Vincular 50.000 personas a las acciones de educación en protección y bienestar animal para promover la convivencia interespecie y la transformación cultural en el relacionamiento humano-animal. 
</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</si>
  <si>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</si>
  <si>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Involucrar 50.000 personas a las acciones educativas en protección y bienestar animal para la transformación cultural y la convivencia armónica entre animales humanos y no humanos en Bogotá.</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</si>
  <si>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</si>
  <si>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</si>
  <si>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Instituto Distrital de Proteccion y Bienestar Animal</t>
  </si>
  <si>
    <t>Elaborar y publicar la Estrategia y Plan de participación y movilización ciudadana en protección y bienestar animal.</t>
  </si>
  <si>
    <t>Consolidar el Plan de la estrategia de participación y movilización ciudadana en protección y bienestar animal</t>
  </si>
  <si>
    <t xml:space="preserve">Documento prelminar de la estrategia y Plan de participación y movilización ciudadana en PYBA
</t>
  </si>
  <si>
    <t>Documento de la estrategia y Plan de participación y movilización ciudadana en PYBA publicado</t>
  </si>
  <si>
    <t>Actas, listados de asistencia y bases de datos de SIPYBA</t>
  </si>
  <si>
    <t>Actas, Registro Asistencia de voluntarios</t>
  </si>
  <si>
    <t>Actas, listados de asistencia</t>
  </si>
  <si>
    <t>Actas y listados de asistencia, resultados de consulta ciudadana</t>
  </si>
  <si>
    <t>Actas, listados de asistencia , documento cartilla de instancias de participación</t>
  </si>
  <si>
    <t>Seguimiento en el formato Plan Institutcional de Participación</t>
  </si>
  <si>
    <t xml:space="preserve">Formatos asociados al proceso de apropiación a la cultura:
Actas y listados de asistencia
Listado de participantes
Listado de participación de voluntarios
Seguimiento  del Plan Institucional de Participación 
SIPYBA-Red de Aliados </t>
  </si>
  <si>
    <t xml:space="preserve">Informe de la estrategia implementada
Seguimiento  del Plan Institucional de Participación </t>
  </si>
  <si>
    <t>Listado de participantes, Formato validación de participantes o conteo masivo</t>
  </si>
  <si>
    <t>Acta de reunión</t>
  </si>
  <si>
    <t>Listado de participantes, Formato validación de participantes</t>
  </si>
  <si>
    <t>Elaborar reportes mensuales de las gestiones y actividades ejecutadas de acuerdo al cronograma establecido</t>
  </si>
  <si>
    <t>Involucrar 5.000 personas a las acciones educativas en protección y bienestar animal para la transformación cultural y la convivencia armónica entre animales humanos y no humanos en bogotá.</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</si>
  <si>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</si>
  <si>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</si>
  <si>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7936 Fortalecimiento de la apropiación de la cultura ciudadana para la convivencia interespecie armónica, la protección y el bienestar animal en Bogotá D.C.</t>
  </si>
  <si>
    <t>Número de estrategias de participación ciudadana implementadas</t>
  </si>
  <si>
    <t>Número de estrategias de inspección y vigilancia implementadas</t>
  </si>
  <si>
    <t>Número de personas vinculadas en acciones de educación en temas de protección y bienestar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</si>
</sst>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0_ ;[Red]\-#,##0\ "/>
    <numFmt numFmtId="179" formatCode="mmmm/yyyy"/>
    <numFmt numFmtId="180" formatCode="0.000%"/>
    <numFmt numFmtId="181" formatCode="#,##0.000"/>
    <numFmt numFmtId="182" formatCode="0.0"/>
  </numFmts>
  <fonts count="106"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sz val="12"/>
      <color theme="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sz val="10"/>
      <color theme="1"/>
      <name val="Calibri"/>
      <family val="2"/>
      <scheme val="minor"/>
    </font>
    <font>
      <sz val="10"/>
      <name val="Calibri"/>
      <family val="2"/>
      <scheme val="minor"/>
    </font>
    <font>
      <b/>
      <sz val="10"/>
      <color theme="1"/>
      <name val="Arial"/>
      <family val="2"/>
    </font>
    <font>
      <b/>
      <sz val="10"/>
      <color theme="1"/>
      <name val="Arial Narrow"/>
      <family val="2"/>
    </font>
    <font>
      <b/>
      <sz val="10"/>
      <color indexed="8"/>
      <name val="Arial"/>
      <family val="2"/>
    </font>
    <font>
      <sz val="11"/>
      <color rgb="FF6600FF"/>
      <name val="Arial"/>
      <family val="2"/>
    </font>
    <font>
      <sz val="12"/>
      <color theme="1"/>
      <name val="Calibri"/>
      <family val="2"/>
      <scheme val="minor"/>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b/>
      <sz val="10"/>
      <name val="Arial"/>
      <family val="2"/>
    </font>
    <font>
      <sz val="11"/>
      <name val="Arial"/>
    </font>
    <font>
      <sz val="11"/>
      <color rgb="FF000000"/>
      <name val="Arial"/>
      <charset val="1"/>
    </font>
    <font>
      <b/>
      <sz val="12"/>
      <name val="Arial"/>
    </font>
    <font>
      <sz val="12"/>
      <name val="Arial"/>
    </font>
    <font>
      <sz val="10"/>
      <name val="Arial"/>
    </font>
    <font>
      <sz val="11"/>
      <name val="Calibri"/>
    </font>
    <font>
      <sz val="11"/>
      <color theme="1"/>
      <name val="Arial"/>
    </font>
    <font>
      <sz val="11"/>
      <name val="Calibri"/>
      <family val="2"/>
    </font>
    <font>
      <sz val="11"/>
      <name val="Arial Narrow"/>
      <family val="2"/>
    </font>
    <font>
      <b/>
      <sz val="11"/>
      <color theme="2" tint="-0.249977111117893"/>
      <name val="Arial Narrow"/>
      <family val="2"/>
    </font>
    <font>
      <sz val="11"/>
      <color theme="2" tint="-0.249977111117893"/>
      <name val="Arial"/>
      <family val="2"/>
    </font>
    <font>
      <sz val="11"/>
      <color theme="0" tint="-0.249977111117893"/>
      <name val="Calibri"/>
      <family val="2"/>
      <scheme val="minor"/>
    </font>
    <font>
      <sz val="11"/>
      <color theme="1" tint="0.34998626667073579"/>
      <name val="Arial"/>
      <family val="2"/>
    </font>
    <font>
      <sz val="11"/>
      <color indexed="8"/>
      <name val="Arial Narrow"/>
      <family val="2"/>
    </font>
    <font>
      <sz val="11"/>
      <color theme="1"/>
      <name val="Arial Narrow"/>
      <family val="2"/>
    </font>
    <font>
      <b/>
      <sz val="11"/>
      <color indexed="8"/>
      <name val="Arial Narrow"/>
      <family val="2"/>
    </font>
    <font>
      <sz val="11"/>
      <color rgb="FFFF0000"/>
      <name val="Arial Narrow"/>
      <family val="2"/>
    </font>
    <font>
      <b/>
      <sz val="11"/>
      <color theme="1"/>
      <name val="Arial Narrow"/>
      <family val="2"/>
    </font>
    <font>
      <sz val="11"/>
      <color theme="0" tint="-0.34998626667073579"/>
      <name val="Arial"/>
      <family val="2"/>
    </font>
    <font>
      <sz val="12"/>
      <color theme="0" tint="-0.34998626667073579"/>
      <name val="Arial Narrow"/>
      <family val="2"/>
    </font>
    <font>
      <sz val="10"/>
      <color theme="0" tint="-0.34998626667073579"/>
      <name val="Arial Narrow"/>
      <family val="2"/>
    </font>
    <font>
      <sz val="9"/>
      <color theme="0" tint="-0.34998626667073579"/>
      <name val="Arial Narrow"/>
      <family val="2"/>
    </font>
    <font>
      <sz val="11"/>
      <color theme="0" tint="-0.34998626667073579"/>
      <name val="Calibri"/>
      <family val="2"/>
      <scheme val="minor"/>
    </font>
  </fonts>
  <fills count="31">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9" tint="0.59999389629810485"/>
        <bgColor indexed="64"/>
      </patternFill>
    </fill>
    <fill>
      <patternFill patternType="solid">
        <fgColor theme="9" tint="0.59999389629810485"/>
        <bgColor auto="1"/>
      </patternFill>
    </fill>
  </fills>
  <borders count="1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right style="hair">
        <color indexed="64"/>
      </right>
      <top/>
      <bottom/>
      <diagonal/>
    </border>
    <border>
      <left/>
      <right/>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4"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cellStyleXfs>
  <cellXfs count="895">
    <xf numFmtId="0" fontId="0" fillId="0" borderId="0" xfId="0"/>
    <xf numFmtId="0" fontId="0" fillId="2" borderId="0" xfId="0" applyFill="1"/>
    <xf numFmtId="0" fontId="2" fillId="0" borderId="0" xfId="0" applyFont="1"/>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33" fillId="9" borderId="1" xfId="0" applyFont="1" applyFill="1" applyBorder="1" applyAlignment="1">
      <alignment horizontal="center" vertical="center"/>
    </xf>
    <xf numFmtId="0" fontId="25" fillId="8" borderId="0" xfId="0" applyFont="1" applyFill="1"/>
    <xf numFmtId="0" fontId="51" fillId="8" borderId="0" xfId="0" applyFont="1" applyFill="1"/>
    <xf numFmtId="0" fontId="52" fillId="8" borderId="0" xfId="0" applyFont="1" applyFill="1"/>
    <xf numFmtId="167" fontId="37" fillId="0" borderId="1" xfId="1" applyNumberFormat="1" applyFont="1" applyBorder="1" applyAlignment="1" applyProtection="1">
      <alignment vertical="center" wrapText="1"/>
      <protection locked="0"/>
    </xf>
    <xf numFmtId="167" fontId="37" fillId="0" borderId="1" xfId="1" applyNumberFormat="1" applyFont="1" applyFill="1" applyBorder="1" applyAlignment="1" applyProtection="1">
      <alignment vertical="center"/>
      <protection locked="0"/>
    </xf>
    <xf numFmtId="1" fontId="9" fillId="0" borderId="46" xfId="3" applyNumberFormat="1" applyFont="1" applyBorder="1" applyAlignment="1" applyProtection="1">
      <alignment horizontal="center" vertical="center"/>
      <protection hidden="1"/>
    </xf>
    <xf numFmtId="0" fontId="5" fillId="7" borderId="0" xfId="0" applyFont="1" applyFill="1"/>
    <xf numFmtId="0" fontId="75" fillId="7" borderId="0" xfId="0" applyFont="1" applyFill="1" applyAlignment="1">
      <alignment vertical="center" wrapText="1"/>
    </xf>
    <xf numFmtId="0" fontId="76" fillId="7" borderId="0" xfId="0" applyFont="1" applyFill="1"/>
    <xf numFmtId="0" fontId="77" fillId="7" borderId="0" xfId="4" applyFont="1" applyFill="1" applyAlignment="1" applyProtection="1"/>
    <xf numFmtId="0" fontId="78" fillId="7" borderId="0" xfId="0" applyFont="1" applyFill="1"/>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167" fontId="37" fillId="0" borderId="1" xfId="1" applyNumberFormat="1" applyFont="1" applyBorder="1" applyAlignment="1" applyProtection="1">
      <alignment vertical="center" wrapText="1"/>
    </xf>
    <xf numFmtId="167" fontId="37" fillId="0" borderId="1" xfId="1" applyNumberFormat="1" applyFont="1" applyFill="1" applyBorder="1" applyAlignment="1" applyProtection="1">
      <alignment vertical="center" wrapText="1"/>
    </xf>
    <xf numFmtId="0" fontId="4"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4" fillId="2" borderId="0" xfId="0" applyFont="1" applyFill="1" applyAlignment="1" applyProtection="1">
      <alignment vertical="center"/>
      <protection locked="0" hidden="1"/>
    </xf>
    <xf numFmtId="0" fontId="9" fillId="2" borderId="0" xfId="0" applyFont="1" applyFill="1" applyAlignment="1" applyProtection="1">
      <alignment vertical="center"/>
      <protection locked="0" hidden="1"/>
    </xf>
    <xf numFmtId="0" fontId="9" fillId="2" borderId="0" xfId="0" applyFont="1" applyFill="1" applyAlignment="1" applyProtection="1">
      <alignment horizontal="left" vertical="center"/>
      <protection locked="0" hidden="1"/>
    </xf>
    <xf numFmtId="0" fontId="4" fillId="2" borderId="46" xfId="0" applyFont="1" applyFill="1" applyBorder="1" applyAlignment="1" applyProtection="1">
      <alignment horizontal="center" vertical="center"/>
      <protection locked="0" hidden="1"/>
    </xf>
    <xf numFmtId="0" fontId="2" fillId="2" borderId="0" xfId="0" applyFont="1" applyFill="1" applyAlignment="1" applyProtection="1">
      <alignment vertical="center"/>
      <protection locked="0"/>
    </xf>
    <xf numFmtId="0" fontId="10" fillId="2" borderId="0" xfId="0" applyFont="1" applyFill="1" applyAlignment="1" applyProtection="1">
      <alignment horizontal="center" vertical="center"/>
      <protection locked="0" hidden="1"/>
    </xf>
    <xf numFmtId="0" fontId="0" fillId="0" borderId="0" xfId="0" applyAlignment="1" applyProtection="1">
      <alignment vertical="center"/>
      <protection locked="0"/>
    </xf>
    <xf numFmtId="167" fontId="60" fillId="2" borderId="0" xfId="0" applyNumberFormat="1" applyFont="1" applyFill="1" applyAlignment="1" applyProtection="1">
      <alignment horizontal="center" vertical="center"/>
      <protection locked="0" hidden="1"/>
    </xf>
    <xf numFmtId="167" fontId="10" fillId="2" borderId="0" xfId="0" applyNumberFormat="1" applyFont="1" applyFill="1" applyAlignment="1" applyProtection="1">
      <alignment horizontal="center" vertical="center"/>
      <protection locked="0" hidden="1"/>
    </xf>
    <xf numFmtId="0" fontId="43" fillId="2" borderId="0" xfId="0" applyFont="1" applyFill="1" applyAlignment="1" applyProtection="1">
      <alignment vertical="center"/>
      <protection locked="0" hidden="1"/>
    </xf>
    <xf numFmtId="9" fontId="43" fillId="2" borderId="0" xfId="2" applyFont="1" applyFill="1" applyBorder="1" applyAlignment="1" applyProtection="1">
      <alignment vertical="center"/>
      <protection locked="0" hidden="1"/>
    </xf>
    <xf numFmtId="0" fontId="41" fillId="2" borderId="0" xfId="0" applyFont="1" applyFill="1" applyAlignment="1" applyProtection="1">
      <alignment vertical="center"/>
      <protection locked="0" hidden="1"/>
    </xf>
    <xf numFmtId="0" fontId="36" fillId="11" borderId="1" xfId="0" applyFont="1" applyFill="1" applyBorder="1" applyAlignment="1" applyProtection="1">
      <alignment horizontal="center" vertical="center" wrapText="1"/>
      <protection locked="0"/>
    </xf>
    <xf numFmtId="167" fontId="58" fillId="2" borderId="0" xfId="0" applyNumberFormat="1" applyFont="1" applyFill="1" applyAlignment="1" applyProtection="1">
      <alignment vertical="center"/>
      <protection locked="0" hidden="1"/>
    </xf>
    <xf numFmtId="10" fontId="0" fillId="0" borderId="0" xfId="2" applyNumberFormat="1" applyFont="1" applyAlignment="1" applyProtection="1">
      <alignment vertical="center"/>
      <protection locked="0"/>
    </xf>
    <xf numFmtId="167" fontId="41" fillId="2" borderId="0" xfId="0" applyNumberFormat="1" applyFont="1" applyFill="1" applyAlignment="1" applyProtection="1">
      <alignment vertical="center"/>
      <protection locked="0" hidden="1"/>
    </xf>
    <xf numFmtId="0" fontId="65" fillId="0" borderId="1" xfId="0" applyFont="1" applyBorder="1" applyAlignment="1" applyProtection="1">
      <alignment vertical="center"/>
      <protection locked="0"/>
    </xf>
    <xf numFmtId="178" fontId="71" fillId="0" borderId="1" xfId="0" applyNumberFormat="1" applyFont="1" applyBorder="1" applyAlignment="1" applyProtection="1">
      <alignment vertical="center"/>
      <protection locked="0"/>
    </xf>
    <xf numFmtId="179" fontId="71" fillId="0" borderId="1" xfId="0" applyNumberFormat="1" applyFont="1" applyBorder="1" applyAlignment="1" applyProtection="1">
      <alignment horizontal="center" vertical="center"/>
      <protection locked="0"/>
    </xf>
    <xf numFmtId="0" fontId="71" fillId="0" borderId="1" xfId="0" applyFont="1" applyBorder="1" applyAlignment="1" applyProtection="1">
      <alignment vertical="center"/>
      <protection locked="0"/>
    </xf>
    <xf numFmtId="167" fontId="4" fillId="2" borderId="0" xfId="0" applyNumberFormat="1" applyFont="1" applyFill="1" applyAlignment="1" applyProtection="1">
      <alignment vertical="center"/>
      <protection locked="0"/>
    </xf>
    <xf numFmtId="0" fontId="36" fillId="0" borderId="1" xfId="0" applyFont="1" applyBorder="1" applyAlignment="1" applyProtection="1">
      <alignment horizontal="center" vertical="center" wrapText="1"/>
      <protection locked="0"/>
    </xf>
    <xf numFmtId="0" fontId="71" fillId="0" borderId="1" xfId="0" applyFont="1" applyBorder="1" applyAlignment="1" applyProtection="1">
      <alignment horizontal="center"/>
      <protection locked="0"/>
    </xf>
    <xf numFmtId="49" fontId="71" fillId="0" borderId="1" xfId="0" applyNumberFormat="1" applyFont="1" applyBorder="1" applyAlignment="1" applyProtection="1">
      <alignment horizontal="center"/>
      <protection locked="0"/>
    </xf>
    <xf numFmtId="41" fontId="71" fillId="0" borderId="1" xfId="18" applyFont="1" applyFill="1" applyBorder="1" applyAlignment="1" applyProtection="1">
      <alignment vertical="center"/>
      <protection locked="0"/>
    </xf>
    <xf numFmtId="0" fontId="71" fillId="0" borderId="1" xfId="0" applyFont="1" applyBorder="1" applyProtection="1">
      <protection locked="0"/>
    </xf>
    <xf numFmtId="43" fontId="36" fillId="11" borderId="1" xfId="3" applyFont="1" applyFill="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45" fillId="2" borderId="0" xfId="0" applyFont="1" applyFill="1" applyAlignment="1" applyProtection="1">
      <alignment vertical="center"/>
      <protection locked="0" hidden="1"/>
    </xf>
    <xf numFmtId="10" fontId="4" fillId="2" borderId="0" xfId="2" applyNumberFormat="1" applyFont="1" applyFill="1" applyAlignment="1" applyProtection="1">
      <alignment vertical="center"/>
      <protection locked="0"/>
    </xf>
    <xf numFmtId="0" fontId="74" fillId="2" borderId="0" xfId="0" applyFont="1" applyFill="1" applyAlignment="1" applyProtection="1">
      <alignment vertical="center" wrapText="1"/>
      <protection locked="0"/>
    </xf>
    <xf numFmtId="0" fontId="12" fillId="0" borderId="0" xfId="0" applyFont="1" applyAlignment="1" applyProtection="1">
      <alignment vertical="center"/>
      <protection locked="0"/>
    </xf>
    <xf numFmtId="0" fontId="12" fillId="2" borderId="0" xfId="0" applyFont="1" applyFill="1" applyAlignment="1" applyProtection="1">
      <alignment horizontal="center" vertical="center"/>
      <protection locked="0"/>
    </xf>
    <xf numFmtId="0" fontId="70" fillId="2" borderId="0" xfId="0" applyFont="1" applyFill="1" applyAlignment="1" applyProtection="1">
      <alignment horizontal="center" vertical="center"/>
      <protection locked="0"/>
    </xf>
    <xf numFmtId="0" fontId="12" fillId="2" borderId="0" xfId="0" applyFont="1" applyFill="1" applyAlignment="1" applyProtection="1">
      <alignment vertical="center"/>
      <protection locked="0"/>
    </xf>
    <xf numFmtId="10" fontId="12" fillId="2" borderId="0" xfId="0" applyNumberFormat="1" applyFont="1" applyFill="1" applyAlignment="1" applyProtection="1">
      <alignment horizontal="center" vertical="center"/>
      <protection locked="0"/>
    </xf>
    <xf numFmtId="0" fontId="74" fillId="2" borderId="0" xfId="0" applyFont="1" applyFill="1" applyAlignment="1" applyProtection="1">
      <alignment vertical="center"/>
      <protection locked="0"/>
    </xf>
    <xf numFmtId="0" fontId="20" fillId="2" borderId="0" xfId="0" applyFont="1" applyFill="1" applyProtection="1">
      <protection locked="0"/>
    </xf>
    <xf numFmtId="0" fontId="4" fillId="2" borderId="0" xfId="0" applyFont="1" applyFill="1" applyProtection="1">
      <protection locked="0" hidden="1"/>
    </xf>
    <xf numFmtId="0" fontId="8" fillId="2" borderId="0" xfId="0" applyFont="1" applyFill="1" applyAlignment="1" applyProtection="1">
      <alignment vertical="center"/>
      <protection locked="0"/>
    </xf>
    <xf numFmtId="0" fontId="9" fillId="2" borderId="0" xfId="0" applyFont="1" applyFill="1" applyProtection="1">
      <protection locked="0" hidden="1"/>
    </xf>
    <xf numFmtId="0" fontId="4" fillId="2" borderId="0" xfId="0" applyFont="1" applyFill="1" applyAlignment="1" applyProtection="1">
      <alignment horizontal="left" vertical="top" wrapText="1"/>
      <protection locked="0" hidden="1"/>
    </xf>
    <xf numFmtId="0" fontId="4" fillId="2" borderId="0" xfId="0" applyFont="1" applyFill="1" applyAlignment="1" applyProtection="1">
      <alignment vertical="center" wrapText="1"/>
      <protection locked="0"/>
    </xf>
    <xf numFmtId="0" fontId="4" fillId="2" borderId="0" xfId="0" applyFont="1" applyFill="1" applyAlignment="1" applyProtection="1">
      <alignment vertical="top" wrapText="1"/>
      <protection locked="0" hidden="1"/>
    </xf>
    <xf numFmtId="0" fontId="80" fillId="2" borderId="0" xfId="0" applyFont="1" applyFill="1" applyAlignment="1" applyProtection="1">
      <alignment vertical="center"/>
      <protection locked="0" hidden="1"/>
    </xf>
    <xf numFmtId="0" fontId="0" fillId="2" borderId="0" xfId="0" applyFill="1" applyProtection="1">
      <protection locked="0"/>
    </xf>
    <xf numFmtId="0" fontId="47" fillId="21" borderId="6" xfId="0" applyFont="1" applyFill="1" applyBorder="1" applyAlignment="1" applyProtection="1">
      <alignment horizontal="center" vertical="center" wrapText="1"/>
      <protection locked="0"/>
    </xf>
    <xf numFmtId="0" fontId="47" fillId="21" borderId="9" xfId="0" applyFont="1" applyFill="1" applyBorder="1" applyAlignment="1" applyProtection="1">
      <alignment horizontal="center" vertical="center" wrapText="1"/>
      <protection locked="0"/>
    </xf>
    <xf numFmtId="0" fontId="17" fillId="2" borderId="0" xfId="0" applyFont="1" applyFill="1" applyProtection="1">
      <protection locked="0"/>
    </xf>
    <xf numFmtId="10" fontId="66" fillId="2" borderId="46" xfId="0" applyNumberFormat="1" applyFont="1" applyFill="1" applyBorder="1" applyAlignment="1" applyProtection="1">
      <alignment horizontal="justify" vertical="top" wrapText="1"/>
      <protection locked="0"/>
    </xf>
    <xf numFmtId="177" fontId="12" fillId="29" borderId="62" xfId="26" applyNumberFormat="1" applyFont="1" applyFill="1" applyBorder="1" applyAlignment="1" applyProtection="1">
      <alignment horizontal="center" vertical="center" wrapText="1"/>
      <protection locked="0"/>
    </xf>
    <xf numFmtId="10" fontId="12" fillId="29" borderId="62" xfId="2" applyNumberFormat="1" applyFont="1" applyFill="1" applyBorder="1" applyAlignment="1" applyProtection="1">
      <alignment horizontal="center" vertical="center" wrapText="1"/>
      <protection locked="0"/>
    </xf>
    <xf numFmtId="177" fontId="12" fillId="29" borderId="1" xfId="26" applyNumberFormat="1" applyFont="1" applyFill="1" applyBorder="1" applyAlignment="1" applyProtection="1">
      <alignment horizontal="center" vertical="center" wrapText="1"/>
      <protection locked="0"/>
    </xf>
    <xf numFmtId="177" fontId="12" fillId="29" borderId="1" xfId="2" applyNumberFormat="1" applyFont="1" applyFill="1" applyBorder="1" applyAlignment="1" applyProtection="1">
      <alignment horizontal="center" vertical="center" wrapText="1"/>
      <protection locked="0"/>
    </xf>
    <xf numFmtId="10" fontId="12" fillId="29" borderId="1" xfId="2" applyNumberFormat="1" applyFont="1" applyFill="1" applyBorder="1" applyAlignment="1" applyProtection="1">
      <alignment horizontal="center" vertical="center" wrapText="1"/>
      <protection locked="0"/>
    </xf>
    <xf numFmtId="177" fontId="12" fillId="29" borderId="72" xfId="26" applyNumberFormat="1" applyFont="1" applyFill="1" applyBorder="1" applyAlignment="1" applyProtection="1">
      <alignment horizontal="center" vertical="center" wrapText="1"/>
      <protection locked="0"/>
    </xf>
    <xf numFmtId="177" fontId="12" fillId="29" borderId="72" xfId="2" applyNumberFormat="1" applyFont="1" applyFill="1" applyBorder="1" applyAlignment="1" applyProtection="1">
      <alignment horizontal="center" vertical="center" wrapText="1"/>
      <protection locked="0"/>
    </xf>
    <xf numFmtId="177" fontId="12" fillId="29" borderId="6" xfId="26" applyNumberFormat="1" applyFont="1" applyFill="1" applyBorder="1" applyAlignment="1" applyProtection="1">
      <alignment horizontal="center" vertical="center" wrapText="1"/>
      <protection locked="0"/>
    </xf>
    <xf numFmtId="10" fontId="12" fillId="29" borderId="6" xfId="2" applyNumberFormat="1" applyFont="1" applyFill="1" applyBorder="1" applyAlignment="1" applyProtection="1">
      <alignment horizontal="center" vertical="center" wrapText="1"/>
      <protection locked="0"/>
    </xf>
    <xf numFmtId="177" fontId="12" fillId="0" borderId="62" xfId="2" applyNumberFormat="1" applyFont="1" applyFill="1" applyBorder="1" applyAlignment="1" applyProtection="1">
      <alignment horizontal="center" vertical="center" wrapText="1"/>
      <protection locked="0"/>
    </xf>
    <xf numFmtId="10" fontId="12" fillId="0" borderId="62" xfId="2" applyNumberFormat="1" applyFont="1" applyFill="1" applyBorder="1" applyAlignment="1" applyProtection="1">
      <alignment horizontal="center" vertical="center" wrapText="1"/>
      <protection locked="0"/>
    </xf>
    <xf numFmtId="10" fontId="12" fillId="0" borderId="1" xfId="2" applyNumberFormat="1" applyFont="1" applyFill="1" applyBorder="1" applyAlignment="1" applyProtection="1">
      <alignment horizontal="center" vertical="center" wrapText="1"/>
      <protection locked="0"/>
    </xf>
    <xf numFmtId="177" fontId="12" fillId="0" borderId="1" xfId="2" applyNumberFormat="1" applyFont="1" applyFill="1" applyBorder="1" applyAlignment="1" applyProtection="1">
      <alignment horizontal="center" vertical="center" wrapText="1"/>
      <protection locked="0"/>
    </xf>
    <xf numFmtId="10" fontId="12" fillId="29" borderId="67" xfId="26" applyNumberFormat="1" applyFont="1" applyFill="1" applyBorder="1" applyAlignment="1" applyProtection="1">
      <alignment horizontal="center" vertical="center" wrapText="1"/>
    </xf>
    <xf numFmtId="10" fontId="12" fillId="29" borderId="1" xfId="26" applyNumberFormat="1" applyFont="1" applyFill="1" applyBorder="1" applyAlignment="1" applyProtection="1">
      <alignment horizontal="center" vertical="center" wrapText="1"/>
    </xf>
    <xf numFmtId="10" fontId="12" fillId="29" borderId="90" xfId="26" applyNumberFormat="1" applyFont="1" applyFill="1" applyBorder="1" applyAlignment="1" applyProtection="1">
      <alignment horizontal="center" vertical="center" wrapText="1"/>
    </xf>
    <xf numFmtId="10" fontId="12" fillId="29" borderId="82" xfId="26" applyNumberFormat="1" applyFont="1" applyFill="1" applyBorder="1" applyAlignment="1" applyProtection="1">
      <alignment horizontal="center" vertical="center" wrapText="1"/>
    </xf>
    <xf numFmtId="10" fontId="12" fillId="0" borderId="67"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90" xfId="26" applyNumberFormat="1" applyFont="1" applyFill="1" applyBorder="1" applyAlignment="1" applyProtection="1">
      <alignment horizontal="center" vertical="center" wrapText="1"/>
    </xf>
    <xf numFmtId="10" fontId="12" fillId="0" borderId="82" xfId="26"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vertical="center" wrapText="1"/>
    </xf>
    <xf numFmtId="10" fontId="12" fillId="29" borderId="75" xfId="26" applyNumberFormat="1" applyFont="1" applyFill="1" applyBorder="1" applyAlignment="1" applyProtection="1">
      <alignment horizontal="center" vertical="center" wrapText="1"/>
    </xf>
    <xf numFmtId="10" fontId="12" fillId="29" borderId="72" xfId="26" applyNumberFormat="1" applyFont="1" applyFill="1" applyBorder="1" applyAlignment="1" applyProtection="1">
      <alignment horizontal="center" vertical="center" wrapText="1"/>
    </xf>
    <xf numFmtId="10" fontId="12" fillId="29" borderId="91" xfId="26" applyNumberFormat="1" applyFont="1" applyFill="1" applyBorder="1" applyAlignment="1" applyProtection="1">
      <alignment horizontal="center" vertical="center" wrapText="1"/>
    </xf>
    <xf numFmtId="10" fontId="12" fillId="29" borderId="92" xfId="26" applyNumberFormat="1" applyFont="1" applyFill="1" applyBorder="1" applyAlignment="1" applyProtection="1">
      <alignment horizontal="center" vertical="center" wrapText="1"/>
    </xf>
    <xf numFmtId="10" fontId="82" fillId="29" borderId="72" xfId="26" applyNumberFormat="1" applyFont="1" applyFill="1" applyBorder="1" applyAlignment="1" applyProtection="1">
      <alignment horizontal="center" vertical="center" wrapText="1"/>
    </xf>
    <xf numFmtId="10" fontId="82" fillId="0" borderId="3" xfId="2" applyNumberFormat="1" applyFont="1" applyBorder="1" applyAlignment="1" applyProtection="1">
      <alignment horizontal="center" vertical="center" wrapText="1"/>
    </xf>
    <xf numFmtId="10" fontId="82" fillId="0" borderId="1" xfId="2" applyNumberFormat="1" applyFont="1" applyBorder="1" applyAlignment="1" applyProtection="1">
      <alignment horizontal="center" vertical="center" wrapText="1"/>
    </xf>
    <xf numFmtId="9" fontId="15" fillId="29" borderId="84" xfId="26" applyFont="1" applyFill="1" applyBorder="1" applyAlignment="1" applyProtection="1">
      <alignment horizontal="center" vertical="center" wrapText="1"/>
    </xf>
    <xf numFmtId="9" fontId="15" fillId="29" borderId="86" xfId="26" applyFont="1" applyFill="1" applyBorder="1" applyAlignment="1" applyProtection="1">
      <alignment horizontal="center" vertical="center" wrapText="1"/>
    </xf>
    <xf numFmtId="10" fontId="82" fillId="29" borderId="72" xfId="2" applyNumberFormat="1" applyFont="1" applyFill="1" applyBorder="1" applyAlignment="1" applyProtection="1">
      <alignment horizontal="center" vertical="center" wrapText="1"/>
    </xf>
    <xf numFmtId="9" fontId="15" fillId="29" borderId="83" xfId="26" applyFont="1" applyFill="1" applyBorder="1" applyAlignment="1" applyProtection="1">
      <alignment horizontal="center" vertical="center" wrapText="1"/>
    </xf>
    <xf numFmtId="10" fontId="8" fillId="29" borderId="69" xfId="26" applyNumberFormat="1" applyFont="1" applyFill="1" applyBorder="1" applyAlignment="1" applyProtection="1">
      <alignment horizontal="center" vertical="center" wrapText="1"/>
    </xf>
    <xf numFmtId="177" fontId="12" fillId="29" borderId="62" xfId="26" applyNumberFormat="1" applyFont="1" applyFill="1" applyBorder="1" applyAlignment="1" applyProtection="1">
      <alignment horizontal="center" vertical="center" wrapText="1"/>
    </xf>
    <xf numFmtId="177" fontId="12" fillId="29" borderId="62" xfId="2" applyNumberFormat="1" applyFont="1" applyFill="1" applyBorder="1" applyAlignment="1" applyProtection="1">
      <alignment horizontal="center" vertical="center" wrapText="1"/>
    </xf>
    <xf numFmtId="177" fontId="12" fillId="29" borderId="62" xfId="26" applyNumberFormat="1" applyFont="1" applyFill="1" applyBorder="1" applyAlignment="1" applyProtection="1">
      <alignment vertical="center" wrapText="1"/>
    </xf>
    <xf numFmtId="10" fontId="12" fillId="29" borderId="62" xfId="2" applyNumberFormat="1" applyFont="1" applyFill="1" applyBorder="1" applyAlignment="1" applyProtection="1">
      <alignment horizontal="center" vertical="center" wrapText="1"/>
    </xf>
    <xf numFmtId="10" fontId="8" fillId="29" borderId="62" xfId="26" applyNumberFormat="1" applyFont="1" applyFill="1" applyBorder="1" applyAlignment="1" applyProtection="1">
      <alignment horizontal="center" vertical="center" wrapText="1"/>
    </xf>
    <xf numFmtId="177" fontId="93" fillId="0" borderId="0" xfId="26" applyNumberFormat="1" applyFont="1" applyFill="1" applyBorder="1" applyAlignment="1" applyProtection="1">
      <alignment horizontal="center" vertical="center" wrapText="1"/>
    </xf>
    <xf numFmtId="10" fontId="8" fillId="29" borderId="5" xfId="26"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horizontal="center" vertical="center" wrapText="1"/>
    </xf>
    <xf numFmtId="177" fontId="12" fillId="29" borderId="1" xfId="2"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vertical="center" wrapText="1"/>
    </xf>
    <xf numFmtId="10" fontId="12" fillId="29" borderId="1" xfId="2" applyNumberFormat="1" applyFont="1" applyFill="1" applyBorder="1" applyAlignment="1" applyProtection="1">
      <alignment horizontal="center" vertical="center" wrapText="1"/>
    </xf>
    <xf numFmtId="10" fontId="8" fillId="29" borderId="1" xfId="26" applyNumberFormat="1" applyFont="1" applyFill="1" applyBorder="1" applyAlignment="1" applyProtection="1">
      <alignment horizontal="center" vertical="center" wrapText="1"/>
    </xf>
    <xf numFmtId="10" fontId="8" fillId="29" borderId="73" xfId="26" applyNumberFormat="1" applyFont="1" applyFill="1" applyBorder="1" applyAlignment="1" applyProtection="1">
      <alignment horizontal="center" vertical="center" wrapText="1"/>
    </xf>
    <xf numFmtId="177" fontId="12" fillId="29" borderId="72" xfId="26" applyNumberFormat="1" applyFont="1" applyFill="1" applyBorder="1" applyAlignment="1" applyProtection="1">
      <alignment horizontal="center" vertical="center" wrapText="1"/>
    </xf>
    <xf numFmtId="177" fontId="12" fillId="29" borderId="72" xfId="2" applyNumberFormat="1" applyFont="1" applyFill="1" applyBorder="1" applyAlignment="1" applyProtection="1">
      <alignment horizontal="center" vertical="center" wrapText="1"/>
    </xf>
    <xf numFmtId="177" fontId="12" fillId="29" borderId="72" xfId="26" applyNumberFormat="1" applyFont="1" applyFill="1" applyBorder="1" applyAlignment="1" applyProtection="1">
      <alignment vertical="center" wrapText="1"/>
    </xf>
    <xf numFmtId="10" fontId="12" fillId="29" borderId="72" xfId="2" applyNumberFormat="1" applyFont="1" applyFill="1" applyBorder="1" applyAlignment="1" applyProtection="1">
      <alignment horizontal="center" vertical="center" wrapText="1"/>
    </xf>
    <xf numFmtId="10" fontId="8" fillId="29" borderId="6" xfId="26" applyNumberFormat="1" applyFont="1" applyFill="1" applyBorder="1" applyAlignment="1" applyProtection="1">
      <alignment horizontal="center" vertical="center" wrapText="1"/>
    </xf>
    <xf numFmtId="10" fontId="8" fillId="0" borderId="18" xfId="2" applyNumberFormat="1" applyFont="1" applyFill="1" applyBorder="1" applyAlignment="1" applyProtection="1">
      <alignment horizontal="center" vertical="center" wrapText="1"/>
    </xf>
    <xf numFmtId="177" fontId="12" fillId="0" borderId="3"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vertical="center" wrapText="1"/>
    </xf>
    <xf numFmtId="10" fontId="12" fillId="0" borderId="3" xfId="2" applyNumberFormat="1" applyFont="1" applyFill="1" applyBorder="1" applyAlignment="1" applyProtection="1">
      <alignment horizontal="center" vertical="center" wrapText="1"/>
    </xf>
    <xf numFmtId="9" fontId="12" fillId="0" borderId="62" xfId="2" applyFont="1" applyFill="1" applyBorder="1" applyAlignment="1" applyProtection="1">
      <alignment horizontal="center" vertical="center" wrapText="1"/>
    </xf>
    <xf numFmtId="177" fontId="12" fillId="0" borderId="64" xfId="26" applyNumberFormat="1" applyFont="1" applyFill="1" applyBorder="1" applyAlignment="1" applyProtection="1">
      <alignment vertical="center" wrapText="1"/>
    </xf>
    <xf numFmtId="10" fontId="8" fillId="0" borderId="5" xfId="2"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177" fontId="12" fillId="0" borderId="68" xfId="26"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177" fontId="12" fillId="0" borderId="68" xfId="26" applyNumberFormat="1" applyFont="1" applyFill="1" applyBorder="1" applyAlignment="1" applyProtection="1">
      <alignment vertical="center" wrapText="1"/>
    </xf>
    <xf numFmtId="10" fontId="8" fillId="29" borderId="67" xfId="26" applyNumberFormat="1" applyFont="1" applyFill="1" applyBorder="1" applyAlignment="1" applyProtection="1">
      <alignment horizontal="center" vertical="center" wrapText="1"/>
    </xf>
    <xf numFmtId="177" fontId="12" fillId="29" borderId="68" xfId="26" applyNumberFormat="1" applyFont="1" applyFill="1" applyBorder="1" applyAlignment="1" applyProtection="1">
      <alignment horizontal="center" vertical="center" wrapText="1"/>
    </xf>
    <xf numFmtId="177" fontId="12" fillId="29" borderId="4" xfId="26" applyNumberFormat="1" applyFont="1" applyFill="1" applyBorder="1" applyAlignment="1" applyProtection="1">
      <alignment horizontal="center" vertical="center" wrapText="1"/>
    </xf>
    <xf numFmtId="9" fontId="93" fillId="0" borderId="0" xfId="26" applyFont="1" applyFill="1" applyBorder="1" applyAlignment="1" applyProtection="1">
      <alignment horizontal="center" vertical="center" wrapText="1"/>
    </xf>
    <xf numFmtId="177" fontId="12" fillId="29" borderId="87" xfId="26" applyNumberFormat="1" applyFont="1" applyFill="1" applyBorder="1" applyAlignment="1" applyProtection="1">
      <alignment horizontal="center" vertical="center" wrapText="1"/>
    </xf>
    <xf numFmtId="10" fontId="8" fillId="29" borderId="75" xfId="26" applyNumberFormat="1" applyFont="1" applyFill="1" applyBorder="1" applyAlignment="1" applyProtection="1">
      <alignment horizontal="center" vertical="center" wrapText="1"/>
    </xf>
    <xf numFmtId="10" fontId="8" fillId="29" borderId="72" xfId="26" applyNumberFormat="1" applyFont="1" applyFill="1" applyBorder="1" applyAlignment="1" applyProtection="1">
      <alignment horizontal="center" vertical="center" wrapText="1"/>
    </xf>
    <xf numFmtId="0" fontId="12" fillId="0" borderId="0" xfId="0" applyFont="1" applyProtection="1">
      <protection hidden="1"/>
    </xf>
    <xf numFmtId="0" fontId="4" fillId="0" borderId="0" xfId="0" applyFont="1" applyAlignment="1" applyProtection="1">
      <alignment vertical="center"/>
      <protection hidden="1"/>
    </xf>
    <xf numFmtId="174" fontId="98" fillId="0" borderId="46" xfId="5" applyNumberFormat="1" applyFont="1" applyFill="1" applyBorder="1" applyAlignment="1" applyProtection="1">
      <alignment horizontal="center" vertical="center" wrapText="1"/>
      <protection hidden="1"/>
    </xf>
    <xf numFmtId="0" fontId="97" fillId="2" borderId="46" xfId="3" applyNumberFormat="1" applyFont="1" applyFill="1" applyBorder="1" applyAlignment="1" applyProtection="1">
      <alignment horizontal="center" vertical="center"/>
    </xf>
    <xf numFmtId="169" fontId="100" fillId="3" borderId="46" xfId="3" applyNumberFormat="1" applyFont="1" applyFill="1" applyBorder="1" applyAlignment="1" applyProtection="1">
      <alignment horizontal="center" vertical="center" wrapText="1"/>
    </xf>
    <xf numFmtId="176" fontId="9" fillId="0" borderId="46" xfId="1" applyNumberFormat="1" applyFont="1" applyFill="1" applyBorder="1" applyAlignment="1" applyProtection="1">
      <alignment vertical="center"/>
      <protection hidden="1"/>
    </xf>
    <xf numFmtId="176" fontId="9" fillId="0" borderId="46" xfId="1" applyNumberFormat="1" applyFont="1" applyBorder="1" applyAlignment="1" applyProtection="1">
      <alignment vertical="center"/>
      <protection hidden="1"/>
    </xf>
    <xf numFmtId="169" fontId="10" fillId="3" borderId="46" xfId="3" applyNumberFormat="1" applyFont="1" applyFill="1" applyBorder="1" applyAlignment="1" applyProtection="1">
      <alignment horizontal="center" vertical="center" wrapText="1"/>
    </xf>
    <xf numFmtId="0" fontId="4" fillId="2" borderId="0" xfId="0" applyFont="1" applyFill="1" applyAlignment="1" applyProtection="1">
      <alignment vertical="center"/>
      <protection hidden="1"/>
    </xf>
    <xf numFmtId="0" fontId="4" fillId="2" borderId="0" xfId="0" applyFont="1" applyFill="1" applyAlignment="1" applyProtection="1">
      <alignment horizontal="left" vertical="center"/>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0" fontId="4" fillId="2" borderId="46" xfId="0" applyFont="1" applyFill="1" applyBorder="1" applyAlignment="1" applyProtection="1">
      <alignment horizontal="center" vertical="center"/>
      <protection hidden="1"/>
    </xf>
    <xf numFmtId="0" fontId="40" fillId="2" borderId="0" xfId="0" applyFont="1" applyFill="1" applyAlignment="1">
      <alignment vertical="center"/>
    </xf>
    <xf numFmtId="0" fontId="8" fillId="2" borderId="0" xfId="0" applyFont="1" applyFill="1" applyAlignment="1">
      <alignment vertical="center"/>
    </xf>
    <xf numFmtId="0" fontId="43" fillId="2" borderId="0" xfId="0" applyFont="1" applyFill="1" applyAlignment="1" applyProtection="1">
      <alignment vertical="center"/>
      <protection hidden="1"/>
    </xf>
    <xf numFmtId="0" fontId="45"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5" fillId="2" borderId="0" xfId="0" applyFont="1" applyFill="1" applyAlignment="1" applyProtection="1">
      <alignment horizontal="left" vertical="center"/>
      <protection hidden="1"/>
    </xf>
    <xf numFmtId="0" fontId="46" fillId="2" borderId="0" xfId="0" applyFont="1" applyFill="1" applyAlignment="1" applyProtection="1">
      <alignment horizontal="right" vertical="center"/>
      <protection hidden="1"/>
    </xf>
    <xf numFmtId="0" fontId="67" fillId="23" borderId="1" xfId="0" applyFont="1" applyFill="1" applyBorder="1" applyAlignment="1">
      <alignment horizontal="center" vertical="center" wrapText="1"/>
    </xf>
    <xf numFmtId="0" fontId="68" fillId="16" borderId="46" xfId="0" applyFont="1" applyFill="1" applyBorder="1" applyAlignment="1">
      <alignment horizontal="center" vertical="center" wrapText="1"/>
    </xf>
    <xf numFmtId="0" fontId="68" fillId="16" borderId="46" xfId="0" applyFont="1" applyFill="1" applyBorder="1" applyAlignment="1">
      <alignment horizontal="left" vertical="center" wrapText="1"/>
    </xf>
    <xf numFmtId="0" fontId="69" fillId="2" borderId="0" xfId="0" applyFont="1" applyFill="1" applyAlignment="1" applyProtection="1">
      <alignment horizontal="center" vertical="center" wrapText="1"/>
      <protection hidden="1"/>
    </xf>
    <xf numFmtId="174" fontId="96" fillId="0" borderId="46" xfId="5" applyNumberFormat="1" applyFont="1" applyFill="1" applyBorder="1" applyAlignment="1" applyProtection="1">
      <alignment horizontal="center" vertical="center" wrapText="1"/>
      <protection hidden="1"/>
    </xf>
    <xf numFmtId="0" fontId="96" fillId="2" borderId="0" xfId="0" applyFont="1" applyFill="1" applyAlignment="1" applyProtection="1">
      <alignment horizontal="left" vertical="center"/>
      <protection hidden="1"/>
    </xf>
    <xf numFmtId="0" fontId="91" fillId="2" borderId="0" xfId="6" applyFont="1" applyFill="1" applyAlignment="1" applyProtection="1">
      <alignment horizontal="center" vertical="center" wrapText="1"/>
      <protection hidden="1"/>
    </xf>
    <xf numFmtId="165" fontId="98" fillId="2" borderId="0" xfId="5" applyFont="1" applyFill="1" applyBorder="1" applyAlignment="1" applyProtection="1">
      <alignment vertical="center"/>
      <protection hidden="1"/>
    </xf>
    <xf numFmtId="168" fontId="98" fillId="2" borderId="57" xfId="5" applyNumberFormat="1" applyFont="1" applyFill="1" applyBorder="1" applyAlignment="1" applyProtection="1">
      <alignment vertical="center"/>
      <protection hidden="1"/>
    </xf>
    <xf numFmtId="168" fontId="98" fillId="2" borderId="0" xfId="5" applyNumberFormat="1" applyFont="1" applyFill="1" applyBorder="1" applyAlignment="1" applyProtection="1">
      <alignment vertical="center"/>
      <protection hidden="1"/>
    </xf>
    <xf numFmtId="168" fontId="98" fillId="2" borderId="78" xfId="5" applyNumberFormat="1" applyFont="1" applyFill="1" applyBorder="1" applyAlignment="1" applyProtection="1">
      <alignment horizontal="left" vertical="center"/>
      <protection hidden="1"/>
    </xf>
    <xf numFmtId="0" fontId="100" fillId="3" borderId="46" xfId="0" applyFont="1" applyFill="1" applyBorder="1" applyAlignment="1">
      <alignment horizontal="center" vertical="center" wrapText="1"/>
    </xf>
    <xf numFmtId="0" fontId="0" fillId="2" borderId="0" xfId="0" applyFill="1" applyAlignment="1">
      <alignment vertical="center"/>
    </xf>
    <xf numFmtId="0" fontId="0" fillId="2" borderId="0" xfId="0" applyFill="1" applyAlignment="1">
      <alignment horizontal="left" vertical="center"/>
    </xf>
    <xf numFmtId="168" fontId="9" fillId="2" borderId="0" xfId="0" applyNumberFormat="1" applyFont="1" applyFill="1" applyAlignment="1" applyProtection="1">
      <alignment vertical="center"/>
      <protection hidden="1"/>
    </xf>
    <xf numFmtId="168" fontId="9" fillId="2" borderId="0" xfId="0" applyNumberFormat="1" applyFont="1" applyFill="1" applyAlignment="1" applyProtection="1">
      <alignment horizontal="left" vertical="center"/>
      <protection hidden="1"/>
    </xf>
    <xf numFmtId="0" fontId="10" fillId="3" borderId="46" xfId="0" applyFont="1" applyFill="1" applyBorder="1" applyAlignment="1">
      <alignment horizontal="center" vertical="center" wrapText="1"/>
    </xf>
    <xf numFmtId="9" fontId="9" fillId="2" borderId="0" xfId="2" applyFont="1" applyFill="1" applyAlignment="1" applyProtection="1">
      <alignment vertical="center"/>
      <protection hidden="1"/>
    </xf>
    <xf numFmtId="3" fontId="4" fillId="0" borderId="0" xfId="0" applyNumberFormat="1" applyFont="1" applyAlignment="1">
      <alignment vertical="center"/>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165" fontId="91" fillId="0" borderId="46" xfId="6" applyNumberFormat="1" applyFont="1" applyBorder="1" applyAlignment="1" applyProtection="1">
      <alignment vertical="center" wrapText="1"/>
      <protection locked="0"/>
    </xf>
    <xf numFmtId="165" fontId="99" fillId="0" borderId="46" xfId="6" applyNumberFormat="1" applyFont="1" applyBorder="1" applyAlignment="1" applyProtection="1">
      <alignment vertical="center" wrapText="1"/>
      <protection locked="0"/>
    </xf>
    <xf numFmtId="174" fontId="96" fillId="0" borderId="46" xfId="5" applyNumberFormat="1" applyFont="1" applyFill="1" applyBorder="1" applyAlignment="1" applyProtection="1">
      <alignment horizontal="center" vertical="center" wrapText="1"/>
      <protection locked="0"/>
    </xf>
    <xf numFmtId="0" fontId="4" fillId="2" borderId="0" xfId="0" applyFont="1" applyFill="1" applyAlignment="1" applyProtection="1">
      <alignment vertical="top" wrapText="1"/>
      <protection hidden="1"/>
    </xf>
    <xf numFmtId="0" fontId="4" fillId="2" borderId="0" xfId="0" applyFont="1" applyFill="1" applyProtection="1">
      <protection hidden="1"/>
    </xf>
    <xf numFmtId="0" fontId="9" fillId="2" borderId="0" xfId="0" applyFont="1" applyFill="1" applyAlignment="1" applyProtection="1">
      <alignment horizontal="center"/>
      <protection hidden="1"/>
    </xf>
    <xf numFmtId="0" fontId="9" fillId="2" borderId="0" xfId="0" applyFont="1" applyFill="1" applyProtection="1">
      <protection hidden="1"/>
    </xf>
    <xf numFmtId="0" fontId="9" fillId="2" borderId="0" xfId="0" applyFont="1" applyFill="1" applyAlignment="1" applyProtection="1">
      <alignment horizontal="justify"/>
      <protection hidden="1"/>
    </xf>
    <xf numFmtId="0" fontId="45" fillId="2" borderId="0" xfId="0" applyFont="1" applyFill="1" applyProtection="1">
      <protection hidden="1"/>
    </xf>
    <xf numFmtId="0" fontId="45" fillId="2" borderId="0" xfId="0" applyFont="1" applyFill="1" applyAlignment="1" applyProtection="1">
      <alignment horizontal="justify"/>
      <protection hidden="1"/>
    </xf>
    <xf numFmtId="0" fontId="46" fillId="2" borderId="0" xfId="0" applyFont="1" applyFill="1" applyAlignment="1" applyProtection="1">
      <alignment horizontal="right"/>
      <protection hidden="1"/>
    </xf>
    <xf numFmtId="0" fontId="35" fillId="17" borderId="46" xfId="0" applyFont="1" applyFill="1" applyBorder="1" applyAlignment="1">
      <alignment horizontal="center" vertical="center" wrapText="1"/>
    </xf>
    <xf numFmtId="0" fontId="23" fillId="2" borderId="0" xfId="0" applyFont="1" applyFill="1" applyProtection="1">
      <protection hidden="1"/>
    </xf>
    <xf numFmtId="0" fontId="35" fillId="18" borderId="46" xfId="0" applyFont="1" applyFill="1" applyBorder="1" applyAlignment="1">
      <alignment horizontal="center" vertical="center" wrapText="1"/>
    </xf>
    <xf numFmtId="0" fontId="23" fillId="19" borderId="54" xfId="0" applyFont="1" applyFill="1" applyBorder="1" applyAlignment="1" applyProtection="1">
      <alignment horizontal="center" vertical="center" wrapText="1"/>
      <protection hidden="1"/>
    </xf>
    <xf numFmtId="0" fontId="23" fillId="2" borderId="0" xfId="0" applyFont="1" applyFill="1" applyAlignment="1" applyProtection="1">
      <alignment horizontal="center"/>
      <protection hidden="1"/>
    </xf>
    <xf numFmtId="174" fontId="11" fillId="0" borderId="46" xfId="1" applyNumberFormat="1" applyFont="1" applyFill="1" applyBorder="1" applyAlignment="1" applyProtection="1">
      <alignment horizontal="center" vertical="center" wrapText="1"/>
      <protection hidden="1"/>
    </xf>
    <xf numFmtId="0" fontId="9" fillId="2" borderId="0" xfId="0" applyFont="1" applyFill="1" applyAlignment="1" applyProtection="1">
      <alignment vertical="top"/>
      <protection hidden="1"/>
    </xf>
    <xf numFmtId="10" fontId="65" fillId="2" borderId="0" xfId="0" applyNumberFormat="1" applyFont="1" applyFill="1" applyAlignment="1">
      <alignment horizontal="justify" vertical="top" wrapText="1"/>
    </xf>
    <xf numFmtId="10" fontId="66" fillId="2" borderId="0" xfId="0" applyNumberFormat="1" applyFont="1" applyFill="1" applyAlignment="1">
      <alignment horizontal="justify" vertical="top" wrapText="1"/>
    </xf>
    <xf numFmtId="174" fontId="64" fillId="2" borderId="0" xfId="0" applyNumberFormat="1" applyFont="1" applyFill="1" applyAlignment="1" applyProtection="1">
      <alignment horizontal="justify"/>
      <protection hidden="1"/>
    </xf>
    <xf numFmtId="9" fontId="9" fillId="2" borderId="0" xfId="2" applyFont="1" applyFill="1" applyAlignment="1" applyProtection="1">
      <alignment horizontal="justify"/>
      <protection hidden="1"/>
    </xf>
    <xf numFmtId="41" fontId="9" fillId="2" borderId="0" xfId="18"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41" fontId="72" fillId="2" borderId="0" xfId="18" applyFont="1" applyFill="1" applyAlignment="1" applyProtection="1">
      <alignment horizontal="justify"/>
      <protection hidden="1"/>
    </xf>
    <xf numFmtId="41" fontId="72" fillId="2" borderId="0" xfId="18" applyFont="1" applyFill="1" applyAlignment="1" applyProtection="1">
      <protection hidden="1"/>
    </xf>
    <xf numFmtId="174" fontId="9" fillId="2" borderId="0" xfId="0" applyNumberFormat="1" applyFont="1" applyFill="1" applyAlignment="1" applyProtection="1">
      <alignment horizontal="right"/>
      <protection hidden="1"/>
    </xf>
    <xf numFmtId="174" fontId="11" fillId="0" borderId="46" xfId="1" applyNumberFormat="1" applyFont="1" applyFill="1" applyBorder="1" applyAlignment="1" applyProtection="1">
      <alignment horizontal="right" vertical="center" wrapText="1"/>
      <protection locked="0"/>
    </xf>
    <xf numFmtId="0" fontId="36" fillId="14" borderId="1" xfId="0" applyFont="1" applyFill="1" applyBorder="1" applyAlignment="1">
      <alignment horizontal="center" vertical="center" wrapText="1"/>
    </xf>
    <xf numFmtId="10" fontId="37" fillId="14" borderId="1" xfId="2"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0" fontId="42" fillId="14" borderId="1" xfId="0" applyFont="1" applyFill="1" applyBorder="1" applyAlignment="1">
      <alignment vertical="center" wrapText="1"/>
    </xf>
    <xf numFmtId="0" fontId="36" fillId="11" borderId="1" xfId="0" applyFont="1" applyFill="1" applyBorder="1" applyAlignment="1">
      <alignment horizontal="center" vertical="center" wrapText="1"/>
    </xf>
    <xf numFmtId="167" fontId="36" fillId="11" borderId="1" xfId="0" applyNumberFormat="1" applyFont="1" applyFill="1" applyBorder="1" applyAlignment="1">
      <alignment horizontal="center" vertical="center" wrapText="1"/>
    </xf>
    <xf numFmtId="167" fontId="36" fillId="11" borderId="1" xfId="1" applyNumberFormat="1" applyFont="1" applyFill="1" applyBorder="1" applyAlignment="1" applyProtection="1">
      <alignment vertical="center" wrapText="1"/>
    </xf>
    <xf numFmtId="0" fontId="36" fillId="0" borderId="1" xfId="0" applyFont="1" applyBorder="1" applyAlignment="1">
      <alignment horizontal="center" vertical="center" wrapText="1"/>
    </xf>
    <xf numFmtId="10" fontId="36" fillId="14" borderId="1" xfId="2" applyNumberFormat="1" applyFont="1" applyFill="1" applyBorder="1" applyAlignment="1" applyProtection="1">
      <alignment horizontal="center" vertical="center" wrapText="1"/>
    </xf>
    <xf numFmtId="10" fontId="37" fillId="0" borderId="1" xfId="2" applyNumberFormat="1" applyFont="1" applyFill="1" applyBorder="1" applyAlignment="1" applyProtection="1">
      <alignment horizontal="center" vertical="center"/>
    </xf>
    <xf numFmtId="167" fontId="37" fillId="0" borderId="1" xfId="0" applyNumberFormat="1" applyFont="1" applyBorder="1" applyAlignment="1">
      <alignment vertical="center"/>
    </xf>
    <xf numFmtId="0" fontId="11" fillId="2" borderId="8" xfId="0" applyFont="1" applyFill="1" applyBorder="1" applyAlignment="1">
      <alignment horizontal="center" vertical="center" wrapText="1"/>
    </xf>
    <xf numFmtId="0" fontId="12" fillId="2" borderId="0" xfId="0" applyFont="1" applyFill="1" applyAlignment="1">
      <alignment horizontal="center" vertical="center"/>
    </xf>
    <xf numFmtId="0" fontId="70" fillId="2" borderId="0" xfId="0" applyFont="1" applyFill="1" applyAlignment="1">
      <alignment horizontal="center" vertical="center"/>
    </xf>
    <xf numFmtId="0" fontId="12" fillId="0" borderId="0" xfId="0" applyFont="1"/>
    <xf numFmtId="0" fontId="12" fillId="2" borderId="0" xfId="0" applyFont="1" applyFill="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1" fillId="2" borderId="0" xfId="0" applyFont="1" applyFill="1" applyAlignment="1">
      <alignment horizontal="center" vertical="center" wrapText="1"/>
    </xf>
    <xf numFmtId="0" fontId="11" fillId="2" borderId="2" xfId="0" applyFont="1" applyFill="1" applyBorder="1" applyAlignment="1">
      <alignment horizontal="center" vertical="center"/>
    </xf>
    <xf numFmtId="0" fontId="4" fillId="0" borderId="0" xfId="0" applyFont="1" applyProtection="1">
      <protection hidden="1"/>
    </xf>
    <xf numFmtId="0" fontId="12" fillId="2" borderId="0" xfId="0" applyFont="1" applyFill="1" applyProtection="1">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center"/>
      <protection hidden="1"/>
    </xf>
    <xf numFmtId="0" fontId="24" fillId="2" borderId="0" xfId="0" applyFont="1" applyFill="1" applyProtection="1">
      <protection hidden="1"/>
    </xf>
    <xf numFmtId="0" fontId="4" fillId="2" borderId="0" xfId="0" applyFont="1" applyFill="1" applyAlignment="1" applyProtection="1">
      <alignment horizontal="center" vertical="center"/>
      <protection hidden="1"/>
    </xf>
    <xf numFmtId="175" fontId="12" fillId="2" borderId="0" xfId="0" applyNumberFormat="1" applyFont="1" applyFill="1" applyAlignment="1">
      <alignment vertical="center"/>
    </xf>
    <xf numFmtId="0" fontId="12" fillId="2" borderId="0" xfId="0" applyFont="1" applyFill="1" applyAlignment="1">
      <alignment vertical="center" wrapText="1"/>
    </xf>
    <xf numFmtId="0" fontId="8" fillId="2" borderId="0" xfId="0" applyFont="1" applyFill="1" applyAlignment="1">
      <alignment vertical="center" wrapText="1"/>
    </xf>
    <xf numFmtId="0" fontId="12" fillId="0" borderId="0" xfId="0" applyFont="1" applyAlignment="1" applyProtection="1">
      <alignment vertical="center"/>
      <protection hidden="1"/>
    </xf>
    <xf numFmtId="9" fontId="12" fillId="2" borderId="0" xfId="0" applyNumberFormat="1" applyFont="1" applyFill="1" applyAlignment="1">
      <alignment horizontal="center" vertical="center"/>
    </xf>
    <xf numFmtId="0" fontId="24" fillId="2" borderId="0" xfId="0" applyFont="1" applyFill="1" applyAlignment="1">
      <alignment vertical="center"/>
    </xf>
    <xf numFmtId="0" fontId="56" fillId="2" borderId="0" xfId="0" applyFont="1" applyFill="1" applyAlignment="1" applyProtection="1">
      <alignment vertical="center"/>
      <protection hidden="1"/>
    </xf>
    <xf numFmtId="0" fontId="37" fillId="2" borderId="0" xfId="0" applyFont="1" applyFill="1" applyAlignment="1">
      <alignment vertical="center" wrapText="1"/>
    </xf>
    <xf numFmtId="0" fontId="37" fillId="2" borderId="0" xfId="0" applyFont="1" applyFill="1" applyAlignment="1">
      <alignment vertical="center"/>
    </xf>
    <xf numFmtId="0" fontId="37" fillId="0" borderId="0" xfId="0" applyFont="1" applyAlignment="1">
      <alignment vertical="center"/>
    </xf>
    <xf numFmtId="0" fontId="37" fillId="2" borderId="0" xfId="0" applyFont="1" applyFill="1" applyAlignment="1">
      <alignment horizontal="center" vertical="center"/>
    </xf>
    <xf numFmtId="175" fontId="37" fillId="2" borderId="0" xfId="0" applyNumberFormat="1" applyFont="1" applyFill="1" applyAlignment="1">
      <alignment vertical="center"/>
    </xf>
    <xf numFmtId="9" fontId="37" fillId="2" borderId="0" xfId="0" applyNumberFormat="1" applyFont="1" applyFill="1" applyAlignment="1">
      <alignment horizontal="center" vertical="center"/>
    </xf>
    <xf numFmtId="0" fontId="62" fillId="2" borderId="0" xfId="0" applyFont="1" applyFill="1" applyAlignment="1">
      <alignment vertical="center"/>
    </xf>
    <xf numFmtId="0" fontId="37" fillId="0" borderId="0" xfId="0" applyFont="1"/>
    <xf numFmtId="0" fontId="92" fillId="0" borderId="0" xfId="0" applyFont="1" applyAlignment="1">
      <alignment horizontal="center" wrapText="1"/>
    </xf>
    <xf numFmtId="0" fontId="62" fillId="0" borderId="0" xfId="0" applyFont="1" applyAlignment="1">
      <alignment vertical="center"/>
    </xf>
    <xf numFmtId="0" fontId="57" fillId="26" borderId="9" xfId="0" applyFont="1" applyFill="1" applyBorder="1" applyAlignment="1">
      <alignment horizontal="center" vertical="center" wrapText="1"/>
    </xf>
    <xf numFmtId="0" fontId="57" fillId="16" borderId="6" xfId="0" applyFont="1" applyFill="1" applyBorder="1" applyAlignment="1">
      <alignment horizontal="center" vertical="center" wrapText="1"/>
    </xf>
    <xf numFmtId="0" fontId="57" fillId="26" borderId="6" xfId="0" applyFont="1" applyFill="1" applyBorder="1" applyAlignment="1">
      <alignment horizontal="center" vertical="center" wrapText="1"/>
    </xf>
    <xf numFmtId="0" fontId="57" fillId="28" borderId="6" xfId="0" applyFont="1" applyFill="1" applyBorder="1" applyAlignment="1">
      <alignment horizontal="center" vertical="center" wrapText="1"/>
    </xf>
    <xf numFmtId="0" fontId="57" fillId="27" borderId="6" xfId="0" applyFont="1" applyFill="1" applyBorder="1" applyAlignment="1">
      <alignment horizontal="center" vertical="center" wrapText="1"/>
    </xf>
    <xf numFmtId="0" fontId="57" fillId="27" borderId="7" xfId="0" applyFont="1" applyFill="1" applyBorder="1" applyAlignment="1">
      <alignment horizontal="center" vertical="center" wrapText="1"/>
    </xf>
    <xf numFmtId="0" fontId="57" fillId="26" borderId="75" xfId="0" applyFont="1" applyFill="1" applyBorder="1" applyAlignment="1">
      <alignment horizontal="center" vertical="center" wrapText="1"/>
    </xf>
    <xf numFmtId="0" fontId="57" fillId="16" borderId="72" xfId="0" applyFont="1" applyFill="1" applyBorder="1" applyAlignment="1">
      <alignment horizontal="center" vertical="center" wrapText="1"/>
    </xf>
    <xf numFmtId="0" fontId="57" fillId="26" borderId="72" xfId="0" applyFont="1" applyFill="1" applyBorder="1" applyAlignment="1">
      <alignment horizontal="center" vertical="center" wrapText="1"/>
    </xf>
    <xf numFmtId="0" fontId="57" fillId="28" borderId="72" xfId="0" applyFont="1" applyFill="1" applyBorder="1" applyAlignment="1">
      <alignment horizontal="center" vertical="center" wrapText="1"/>
    </xf>
    <xf numFmtId="0" fontId="57" fillId="27" borderId="76" xfId="0" applyFont="1" applyFill="1" applyBorder="1" applyAlignment="1">
      <alignment horizontal="center" vertical="center" wrapText="1"/>
    </xf>
    <xf numFmtId="0" fontId="57" fillId="26" borderId="73" xfId="0" applyFont="1" applyFill="1" applyBorder="1" applyAlignment="1">
      <alignment horizontal="center" vertical="center" wrapText="1"/>
    </xf>
    <xf numFmtId="0" fontId="55" fillId="21" borderId="67" xfId="0" applyFont="1" applyFill="1" applyBorder="1" applyAlignment="1">
      <alignment horizontal="center" vertical="center" wrapText="1"/>
    </xf>
    <xf numFmtId="0" fontId="55" fillId="21" borderId="1" xfId="0" applyFont="1" applyFill="1" applyBorder="1" applyAlignment="1">
      <alignment horizontal="center" vertical="center" wrapText="1"/>
    </xf>
    <xf numFmtId="0" fontId="55" fillId="25" borderId="1" xfId="0" applyFont="1" applyFill="1" applyBorder="1" applyAlignment="1">
      <alignment horizontal="center" vertical="center" wrapText="1"/>
    </xf>
    <xf numFmtId="0" fontId="55" fillId="3" borderId="1" xfId="0" applyFont="1" applyFill="1" applyBorder="1" applyAlignment="1">
      <alignment horizontal="center" vertical="center" wrapText="1"/>
    </xf>
    <xf numFmtId="0" fontId="55" fillId="3" borderId="68" xfId="0" applyFont="1" applyFill="1" applyBorder="1" applyAlignment="1">
      <alignment horizontal="center" vertical="center" wrapText="1"/>
    </xf>
    <xf numFmtId="0" fontId="55" fillId="21" borderId="89" xfId="0" applyFont="1" applyFill="1" applyBorder="1" applyAlignment="1">
      <alignment horizontal="center" vertical="center" wrapText="1"/>
    </xf>
    <xf numFmtId="0" fontId="55" fillId="21" borderId="6" xfId="0" applyFont="1" applyFill="1" applyBorder="1" applyAlignment="1">
      <alignment horizontal="center" vertical="center" wrapText="1"/>
    </xf>
    <xf numFmtId="0" fontId="55" fillId="25" borderId="6" xfId="0" applyFont="1" applyFill="1" applyBorder="1" applyAlignment="1">
      <alignment horizontal="center" vertical="center" wrapText="1"/>
    </xf>
    <xf numFmtId="0" fontId="55" fillId="3" borderId="6" xfId="0" applyFont="1" applyFill="1" applyBorder="1" applyAlignment="1">
      <alignment horizontal="center" vertical="center" wrapText="1"/>
    </xf>
    <xf numFmtId="0" fontId="55" fillId="3" borderId="88" xfId="0" applyFont="1" applyFill="1" applyBorder="1" applyAlignment="1">
      <alignment horizontal="center" vertical="center" wrapText="1"/>
    </xf>
    <xf numFmtId="0" fontId="63" fillId="0" borderId="0" xfId="0" applyFont="1" applyAlignment="1">
      <alignment vertical="center"/>
    </xf>
    <xf numFmtId="0" fontId="12" fillId="29" borderId="62" xfId="0" applyFont="1" applyFill="1" applyBorder="1" applyAlignment="1">
      <alignment horizontal="center" vertical="center" wrapText="1"/>
    </xf>
    <xf numFmtId="0" fontId="24" fillId="29" borderId="63" xfId="0" applyFont="1" applyFill="1" applyBorder="1" applyAlignment="1">
      <alignment horizontal="justify" vertical="center" wrapText="1"/>
    </xf>
    <xf numFmtId="9" fontId="15" fillId="29" borderId="84" xfId="0" applyNumberFormat="1" applyFont="1" applyFill="1" applyBorder="1" applyAlignment="1">
      <alignment horizontal="center" vertical="center" wrapText="1"/>
    </xf>
    <xf numFmtId="10" fontId="91" fillId="30" borderId="1" xfId="0" applyNumberFormat="1" applyFont="1" applyFill="1" applyBorder="1" applyAlignment="1">
      <alignment horizontal="center" vertical="center" wrapText="1"/>
    </xf>
    <xf numFmtId="10" fontId="55" fillId="30" borderId="81" xfId="0" applyNumberFormat="1" applyFont="1" applyFill="1" applyBorder="1" applyAlignment="1">
      <alignment horizontal="center" vertical="center" wrapText="1"/>
    </xf>
    <xf numFmtId="0" fontId="12" fillId="29" borderId="1" xfId="0" applyFont="1" applyFill="1" applyBorder="1" applyAlignment="1">
      <alignment horizontal="center" vertical="center" wrapText="1"/>
    </xf>
    <xf numFmtId="0" fontId="24" fillId="29" borderId="4" xfId="0" applyFont="1" applyFill="1" applyBorder="1" applyAlignment="1">
      <alignment horizontal="justify" vertical="center" wrapText="1"/>
    </xf>
    <xf numFmtId="9" fontId="15" fillId="29" borderId="85" xfId="0" applyNumberFormat="1" applyFont="1" applyFill="1" applyBorder="1" applyAlignment="1">
      <alignment horizontal="center" vertical="center" wrapText="1"/>
    </xf>
    <xf numFmtId="10" fontId="63" fillId="0" borderId="0" xfId="0" applyNumberFormat="1" applyFont="1" applyAlignment="1">
      <alignment vertical="center"/>
    </xf>
    <xf numFmtId="9" fontId="15" fillId="29" borderId="86" xfId="0" applyNumberFormat="1" applyFont="1" applyFill="1" applyBorder="1" applyAlignment="1">
      <alignment horizontal="center" vertical="center" wrapText="1"/>
    </xf>
    <xf numFmtId="0" fontId="8" fillId="29" borderId="72" xfId="0" applyFont="1" applyFill="1" applyBorder="1" applyAlignment="1">
      <alignment horizontal="center" vertical="center" wrapText="1"/>
    </xf>
    <xf numFmtId="0" fontId="24" fillId="29" borderId="87" xfId="0" applyFont="1" applyFill="1" applyBorder="1" applyAlignment="1">
      <alignment horizontal="justify" vertical="center" wrapText="1"/>
    </xf>
    <xf numFmtId="0" fontId="12" fillId="29" borderId="6" xfId="0" applyFont="1" applyFill="1" applyBorder="1" applyAlignment="1">
      <alignment horizontal="center" vertical="center" wrapText="1"/>
    </xf>
    <xf numFmtId="0" fontId="8" fillId="0" borderId="3" xfId="0" applyFont="1" applyBorder="1" applyAlignment="1">
      <alignment horizontal="center" vertical="center" wrapText="1"/>
    </xf>
    <xf numFmtId="0" fontId="12" fillId="0" borderId="3" xfId="0" applyFont="1" applyBorder="1" applyAlignment="1">
      <alignment horizontal="justify" vertical="center" wrapText="1"/>
    </xf>
    <xf numFmtId="0" fontId="12" fillId="0" borderId="19" xfId="0" applyFont="1" applyBorder="1" applyAlignment="1">
      <alignment horizontal="justify" vertical="center" wrapText="1"/>
    </xf>
    <xf numFmtId="9" fontId="85" fillId="0" borderId="83" xfId="0" applyNumberFormat="1" applyFont="1" applyBorder="1" applyAlignment="1">
      <alignment horizontal="center" vertical="center" wrapText="1"/>
    </xf>
    <xf numFmtId="0" fontId="12" fillId="0" borderId="19" xfId="0" applyFont="1" applyBorder="1" applyAlignment="1">
      <alignment vertical="center" wrapText="1"/>
    </xf>
    <xf numFmtId="10" fontId="8" fillId="0" borderId="61" xfId="0" applyNumberFormat="1" applyFont="1" applyBorder="1" applyAlignment="1">
      <alignment horizontal="center" vertical="center" wrapText="1"/>
    </xf>
    <xf numFmtId="10" fontId="8" fillId="0" borderId="62" xfId="0" applyNumberFormat="1" applyFont="1" applyBorder="1" applyAlignment="1">
      <alignment horizontal="center" vertical="center" wrapText="1"/>
    </xf>
    <xf numFmtId="10" fontId="91" fillId="0" borderId="1" xfId="0" applyNumberFormat="1" applyFont="1" applyBorder="1" applyAlignment="1">
      <alignment horizontal="center" vertical="center" wrapText="1"/>
    </xf>
    <xf numFmtId="10" fontId="55" fillId="0" borderId="81" xfId="0" applyNumberFormat="1" applyFont="1" applyBorder="1" applyAlignment="1">
      <alignment horizontal="center" vertical="center" wrapText="1"/>
    </xf>
    <xf numFmtId="10" fontId="94" fillId="0" borderId="0" xfId="0" applyNumberFormat="1" applyFont="1" applyAlignment="1">
      <alignment vertical="top"/>
    </xf>
    <xf numFmtId="0" fontId="54" fillId="0" borderId="0" xfId="0" applyFont="1" applyAlignment="1">
      <alignment vertical="top"/>
    </xf>
    <xf numFmtId="10" fontId="54" fillId="0" borderId="0" xfId="0" applyNumberFormat="1" applyFont="1" applyAlignment="1">
      <alignment vertical="top"/>
    </xf>
    <xf numFmtId="0" fontId="8" fillId="0" borderId="1" xfId="0" applyFont="1" applyBorder="1" applyAlignment="1">
      <alignment horizontal="center" vertical="center" wrapText="1"/>
    </xf>
    <xf numFmtId="0" fontId="90"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4" xfId="0" applyFont="1" applyBorder="1" applyAlignment="1">
      <alignment horizontal="justify" vertical="center" wrapText="1"/>
    </xf>
    <xf numFmtId="9" fontId="85" fillId="0" borderId="84" xfId="0" applyNumberFormat="1" applyFont="1" applyBorder="1" applyAlignment="1">
      <alignment horizontal="center" vertical="center" wrapText="1"/>
    </xf>
    <xf numFmtId="0" fontId="12" fillId="0" borderId="4" xfId="0" applyFont="1" applyBorder="1" applyAlignment="1">
      <alignment vertical="center" wrapText="1"/>
    </xf>
    <xf numFmtId="10" fontId="8" fillId="0" borderId="67" xfId="0" applyNumberFormat="1" applyFont="1" applyBorder="1" applyAlignment="1">
      <alignment horizontal="center" vertical="center" wrapText="1"/>
    </xf>
    <xf numFmtId="10" fontId="8" fillId="0" borderId="1" xfId="0" applyNumberFormat="1" applyFont="1" applyBorder="1" applyAlignment="1">
      <alignment horizontal="center" vertical="center" wrapText="1"/>
    </xf>
    <xf numFmtId="9" fontId="85" fillId="0" borderId="85" xfId="0" applyNumberFormat="1" applyFont="1" applyBorder="1" applyAlignment="1">
      <alignment horizontal="center" vertical="center" wrapText="1"/>
    </xf>
    <xf numFmtId="9" fontId="85" fillId="0" borderId="86" xfId="0" applyNumberFormat="1" applyFont="1" applyBorder="1" applyAlignment="1">
      <alignment horizontal="center" vertical="center" wrapText="1"/>
    </xf>
    <xf numFmtId="0" fontId="54" fillId="0" borderId="4" xfId="0" applyFont="1" applyBorder="1" applyAlignment="1">
      <alignment vertical="center" wrapText="1"/>
    </xf>
    <xf numFmtId="0" fontId="88" fillId="0" borderId="4" xfId="0" applyFont="1" applyBorder="1" applyAlignment="1">
      <alignment horizontal="justify" vertical="center" wrapText="1"/>
    </xf>
    <xf numFmtId="10" fontId="54" fillId="0" borderId="1" xfId="0" applyNumberFormat="1" applyFont="1" applyBorder="1" applyAlignment="1">
      <alignment horizontal="center" vertical="center" wrapText="1"/>
    </xf>
    <xf numFmtId="0" fontId="54" fillId="0" borderId="1" xfId="0" applyFont="1" applyBorder="1" applyAlignment="1">
      <alignment horizontal="center" vertical="center" wrapText="1"/>
    </xf>
    <xf numFmtId="0" fontId="54" fillId="29" borderId="4" xfId="0" applyFont="1" applyFill="1" applyBorder="1" applyAlignment="1">
      <alignment horizontal="justify" vertical="center" wrapText="1"/>
    </xf>
    <xf numFmtId="0" fontId="84" fillId="29" borderId="4" xfId="0" applyFont="1" applyFill="1" applyBorder="1" applyAlignment="1">
      <alignment horizontal="center" vertical="center" wrapText="1"/>
    </xf>
    <xf numFmtId="0" fontId="24" fillId="29" borderId="72" xfId="0" applyFont="1" applyFill="1" applyBorder="1" applyAlignment="1">
      <alignment horizontal="justify" vertical="center" wrapText="1"/>
    </xf>
    <xf numFmtId="0" fontId="54" fillId="29" borderId="87" xfId="0" applyFont="1" applyFill="1" applyBorder="1" applyAlignment="1">
      <alignment horizontal="justify" vertical="center" wrapText="1"/>
    </xf>
    <xf numFmtId="0" fontId="89" fillId="29" borderId="72" xfId="0" applyFont="1" applyFill="1" applyBorder="1" applyAlignment="1">
      <alignment horizontal="center" vertical="center" wrapText="1"/>
    </xf>
    <xf numFmtId="0" fontId="89" fillId="29" borderId="76" xfId="0" applyFont="1" applyFill="1" applyBorder="1" applyAlignment="1">
      <alignment horizontal="center" vertical="center" wrapText="1"/>
    </xf>
    <xf numFmtId="10" fontId="91" fillId="30" borderId="72" xfId="0" applyNumberFormat="1" applyFont="1" applyFill="1" applyBorder="1" applyAlignment="1">
      <alignment horizontal="center" vertical="center" wrapText="1"/>
    </xf>
    <xf numFmtId="10" fontId="55" fillId="30" borderId="93" xfId="0" applyNumberFormat="1" applyFont="1" applyFill="1" applyBorder="1" applyAlignment="1">
      <alignment horizontal="center" vertical="center" wrapText="1"/>
    </xf>
    <xf numFmtId="9" fontId="95" fillId="0" borderId="0" xfId="0" applyNumberFormat="1" applyFont="1" applyAlignment="1">
      <alignment horizontal="center" vertical="center"/>
    </xf>
    <xf numFmtId="175" fontId="12" fillId="0" borderId="0" xfId="0" applyNumberFormat="1" applyFont="1" applyAlignment="1">
      <alignment vertical="center"/>
    </xf>
    <xf numFmtId="9" fontId="12" fillId="0" borderId="0" xfId="0" applyNumberFormat="1" applyFont="1" applyAlignment="1">
      <alignment horizontal="center" vertical="center"/>
    </xf>
    <xf numFmtId="10" fontId="12" fillId="0" borderId="0" xfId="0" applyNumberFormat="1" applyFont="1" applyAlignment="1">
      <alignment vertical="center"/>
    </xf>
    <xf numFmtId="0" fontId="24" fillId="0" borderId="0" xfId="0" applyFont="1" applyAlignment="1">
      <alignment vertical="center"/>
    </xf>
    <xf numFmtId="177" fontId="12" fillId="0" borderId="0" xfId="0" applyNumberFormat="1" applyFont="1" applyAlignment="1">
      <alignment vertical="center"/>
    </xf>
    <xf numFmtId="182" fontId="12" fillId="0" borderId="0" xfId="0" applyNumberFormat="1" applyFont="1" applyAlignment="1">
      <alignment vertical="center"/>
    </xf>
    <xf numFmtId="2" fontId="12" fillId="0" borderId="0" xfId="0" applyNumberFormat="1" applyFont="1" applyAlignment="1">
      <alignment vertical="center"/>
    </xf>
    <xf numFmtId="10" fontId="8" fillId="0" borderId="0" xfId="0" applyNumberFormat="1" applyFont="1" applyAlignment="1">
      <alignment vertical="center"/>
    </xf>
    <xf numFmtId="10" fontId="8" fillId="0" borderId="0" xfId="0" applyNumberFormat="1" applyFont="1" applyAlignment="1">
      <alignment horizontal="center" vertical="center"/>
    </xf>
    <xf numFmtId="0" fontId="101" fillId="0" borderId="0" xfId="0" applyFont="1" applyAlignment="1">
      <alignment horizontal="center" vertical="center"/>
    </xf>
    <xf numFmtId="0" fontId="101" fillId="0" borderId="0" xfId="0" applyFont="1" applyAlignment="1" applyProtection="1">
      <alignment horizontal="center" vertical="center"/>
      <protection hidden="1"/>
    </xf>
    <xf numFmtId="0" fontId="102" fillId="0" borderId="0" xfId="0" applyFont="1" applyAlignment="1">
      <alignment horizontal="center" vertical="center"/>
    </xf>
    <xf numFmtId="0" fontId="103" fillId="0" borderId="0" xfId="0" applyFont="1" applyAlignment="1">
      <alignment horizontal="center" vertical="center"/>
    </xf>
    <xf numFmtId="0" fontId="104" fillId="0" borderId="0" xfId="0" applyFont="1" applyAlignment="1">
      <alignment horizontal="center" vertical="center"/>
    </xf>
    <xf numFmtId="180" fontId="105" fillId="0" borderId="0" xfId="0" applyNumberFormat="1" applyFont="1" applyAlignment="1">
      <alignment horizontal="center" vertical="center"/>
    </xf>
    <xf numFmtId="0" fontId="25" fillId="8" borderId="0" xfId="0" applyFont="1" applyFill="1" applyAlignment="1">
      <alignment horizontal="left" vertical="center" wrapText="1"/>
    </xf>
    <xf numFmtId="0" fontId="79" fillId="7" borderId="0" xfId="0" applyFont="1" applyFill="1" applyAlignment="1">
      <alignment horizontal="center" vertical="center" wrapText="1"/>
    </xf>
    <xf numFmtId="0" fontId="19" fillId="8" borderId="0" xfId="0" applyFont="1" applyFill="1" applyAlignment="1">
      <alignment horizontal="center" vertical="center" wrapText="1"/>
    </xf>
    <xf numFmtId="0" fontId="50"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2" fontId="4"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0" fontId="8" fillId="2" borderId="1" xfId="0" applyFont="1" applyFill="1" applyBorder="1" applyAlignment="1">
      <alignment horizontal="center" vertical="center"/>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20" fillId="2" borderId="6"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5" xfId="0" applyFont="1" applyFill="1" applyBorder="1" applyAlignment="1">
      <alignment horizontal="center" vertical="center"/>
    </xf>
    <xf numFmtId="168" fontId="53" fillId="0" borderId="54" xfId="6" applyNumberFormat="1" applyFont="1" applyBorder="1" applyAlignment="1" applyProtection="1">
      <alignment horizontal="center" vertical="center" wrapText="1"/>
      <protection hidden="1"/>
    </xf>
    <xf numFmtId="168" fontId="53" fillId="0" borderId="55" xfId="6" applyNumberFormat="1" applyFont="1" applyBorder="1" applyAlignment="1" applyProtection="1">
      <alignment horizontal="center" vertical="center" wrapText="1"/>
      <protection hidden="1"/>
    </xf>
    <xf numFmtId="168" fontId="53" fillId="0" borderId="56" xfId="6" applyNumberFormat="1" applyFont="1" applyBorder="1" applyAlignment="1" applyProtection="1">
      <alignment horizontal="center" vertical="center" wrapText="1"/>
      <protection hidden="1"/>
    </xf>
    <xf numFmtId="0" fontId="96" fillId="0" borderId="46" xfId="0" applyFont="1" applyBorder="1" applyAlignment="1" applyProtection="1">
      <alignment horizontal="justify" vertical="center" wrapText="1"/>
      <protection hidden="1"/>
    </xf>
    <xf numFmtId="0" fontId="96" fillId="0" borderId="46" xfId="0" applyFont="1" applyBorder="1" applyAlignment="1" applyProtection="1">
      <alignment horizontal="center" vertical="center"/>
      <protection hidden="1"/>
    </xf>
    <xf numFmtId="0" fontId="91" fillId="0" borderId="46" xfId="6" applyFont="1" applyBorder="1" applyAlignment="1" applyProtection="1">
      <alignment horizontal="justify" vertical="center" wrapText="1"/>
      <protection hidden="1"/>
    </xf>
    <xf numFmtId="0" fontId="91" fillId="0" borderId="46" xfId="6" applyFont="1" applyBorder="1" applyAlignment="1" applyProtection="1">
      <alignment horizontal="center" vertical="center" wrapText="1"/>
      <protection hidden="1"/>
    </xf>
    <xf numFmtId="0" fontId="53" fillId="0" borderId="54" xfId="6" applyFont="1" applyBorder="1" applyAlignment="1" applyProtection="1">
      <alignment horizontal="center" vertical="center" wrapText="1"/>
      <protection hidden="1"/>
    </xf>
    <xf numFmtId="0" fontId="53" fillId="0" borderId="55" xfId="6" applyFont="1" applyBorder="1" applyAlignment="1" applyProtection="1">
      <alignment horizontal="center" vertical="center" wrapText="1"/>
      <protection hidden="1"/>
    </xf>
    <xf numFmtId="0" fontId="53" fillId="0" borderId="56" xfId="6" applyFont="1" applyBorder="1" applyAlignment="1" applyProtection="1">
      <alignment horizontal="center" vertical="center" wrapText="1"/>
      <protection hidden="1"/>
    </xf>
    <xf numFmtId="174" fontId="98" fillId="0" borderId="46" xfId="5" applyNumberFormat="1" applyFont="1" applyFill="1" applyBorder="1" applyAlignment="1" applyProtection="1">
      <alignment horizontal="center" vertical="center" wrapText="1"/>
      <protection hidden="1"/>
    </xf>
    <xf numFmtId="0" fontId="8" fillId="2" borderId="49" xfId="0" applyFont="1" applyFill="1" applyBorder="1" applyAlignment="1">
      <alignment horizontal="left" vertical="center"/>
    </xf>
    <xf numFmtId="0" fontId="8" fillId="2" borderId="50" xfId="0" applyFont="1" applyFill="1" applyBorder="1" applyAlignment="1">
      <alignment horizontal="left" vertical="center"/>
    </xf>
    <xf numFmtId="0" fontId="8" fillId="2" borderId="51" xfId="0" applyFont="1" applyFill="1" applyBorder="1" applyAlignment="1">
      <alignment horizontal="left" vertical="center"/>
    </xf>
    <xf numFmtId="0" fontId="8" fillId="2" borderId="52" xfId="0" applyFont="1" applyFill="1" applyBorder="1" applyAlignment="1">
      <alignment horizontal="left" vertical="center"/>
    </xf>
    <xf numFmtId="0" fontId="12" fillId="2" borderId="46"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protection hidden="1"/>
    </xf>
    <xf numFmtId="0" fontId="8" fillId="2" borderId="47" xfId="0" applyFont="1" applyFill="1" applyBorder="1" applyAlignment="1">
      <alignment horizontal="left" vertical="center"/>
    </xf>
    <xf numFmtId="0" fontId="8" fillId="2" borderId="48" xfId="0" applyFont="1" applyFill="1" applyBorder="1" applyAlignment="1">
      <alignment horizontal="left" vertical="center"/>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0" fontId="4" fillId="0" borderId="46" xfId="0" applyFont="1" applyBorder="1" applyAlignment="1">
      <alignment horizontal="left" vertical="center" wrapText="1"/>
    </xf>
    <xf numFmtId="0" fontId="8" fillId="2" borderId="47"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4" fillId="0" borderId="46" xfId="0" applyFont="1" applyBorder="1" applyAlignment="1">
      <alignment horizontal="justify" vertical="center" wrapText="1"/>
    </xf>
    <xf numFmtId="0" fontId="4" fillId="0" borderId="47" xfId="0" applyFont="1" applyBorder="1" applyAlignment="1">
      <alignment horizontal="left" vertical="center" wrapText="1"/>
    </xf>
    <xf numFmtId="0" fontId="4" fillId="0" borderId="53" xfId="0" applyFont="1" applyBorder="1" applyAlignment="1">
      <alignment horizontal="left" vertical="center" wrapText="1"/>
    </xf>
    <xf numFmtId="0" fontId="4" fillId="0" borderId="48" xfId="0" applyFont="1" applyBorder="1" applyAlignment="1">
      <alignment horizontal="left" vertical="center" wrapText="1"/>
    </xf>
    <xf numFmtId="0" fontId="4" fillId="0" borderId="46" xfId="0" applyFont="1" applyBorder="1" applyAlignment="1" applyProtection="1">
      <alignment horizontal="left" vertical="center" wrapText="1"/>
      <protection locked="0"/>
    </xf>
    <xf numFmtId="170" fontId="53" fillId="0" borderId="54" xfId="6" applyNumberFormat="1" applyFont="1" applyBorder="1" applyAlignment="1" applyProtection="1">
      <alignment horizontal="center" vertical="center" wrapText="1"/>
      <protection hidden="1"/>
    </xf>
    <xf numFmtId="170" fontId="53" fillId="0" borderId="55" xfId="6" applyNumberFormat="1" applyFont="1" applyBorder="1" applyAlignment="1" applyProtection="1">
      <alignment horizontal="center" vertical="center" wrapText="1"/>
      <protection hidden="1"/>
    </xf>
    <xf numFmtId="170" fontId="53" fillId="0" borderId="56" xfId="6" applyNumberFormat="1" applyFont="1" applyBorder="1" applyAlignment="1" applyProtection="1">
      <alignment horizontal="center" vertical="center" wrapText="1"/>
      <protection hidden="1"/>
    </xf>
    <xf numFmtId="0" fontId="37" fillId="0" borderId="4" xfId="0" applyFont="1" applyBorder="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0" borderId="5" xfId="0" applyFont="1" applyBorder="1" applyAlignment="1" applyProtection="1">
      <alignment horizontal="left" vertical="center"/>
      <protection locked="0"/>
    </xf>
    <xf numFmtId="0" fontId="37" fillId="14" borderId="4" xfId="0" applyFont="1" applyFill="1" applyBorder="1" applyAlignment="1">
      <alignment horizontal="center" vertical="center"/>
    </xf>
    <xf numFmtId="0" fontId="37" fillId="14" borderId="10" xfId="0" applyFont="1" applyFill="1" applyBorder="1" applyAlignment="1">
      <alignment horizontal="center" vertical="center"/>
    </xf>
    <xf numFmtId="0" fontId="37" fillId="14" borderId="5" xfId="0" applyFont="1" applyFill="1" applyBorder="1" applyAlignment="1">
      <alignment horizontal="center" vertical="center"/>
    </xf>
    <xf numFmtId="43" fontId="36" fillId="11" borderId="4" xfId="3" applyFont="1" applyFill="1" applyBorder="1" applyAlignment="1" applyProtection="1">
      <alignment horizontal="center" vertical="center" wrapText="1"/>
      <protection locked="0"/>
    </xf>
    <xf numFmtId="43" fontId="36" fillId="11" borderId="10" xfId="3" applyFont="1" applyFill="1" applyBorder="1" applyAlignment="1" applyProtection="1">
      <alignment horizontal="center" vertical="center" wrapText="1"/>
      <protection locked="0"/>
    </xf>
    <xf numFmtId="43" fontId="36" fillId="11" borderId="5" xfId="3" applyFont="1" applyFill="1" applyBorder="1" applyAlignment="1" applyProtection="1">
      <alignment horizontal="center" vertical="center" wrapText="1"/>
      <protection locked="0"/>
    </xf>
    <xf numFmtId="0" fontId="37" fillId="0" borderId="4"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5" fillId="24" borderId="1" xfId="0" applyFont="1" applyFill="1" applyBorder="1" applyAlignment="1" applyProtection="1">
      <alignment horizontal="center" vertical="center" wrapText="1"/>
      <protection locked="0"/>
    </xf>
    <xf numFmtId="178" fontId="71" fillId="0" borderId="4" xfId="0" applyNumberFormat="1" applyFont="1" applyBorder="1" applyAlignment="1" applyProtection="1">
      <alignment vertical="center"/>
      <protection locked="0"/>
    </xf>
    <xf numFmtId="178" fontId="71" fillId="0" borderId="10" xfId="0" applyNumberFormat="1" applyFont="1" applyBorder="1" applyAlignment="1" applyProtection="1">
      <alignment vertical="center"/>
      <protection locked="0"/>
    </xf>
    <xf numFmtId="178" fontId="71" fillId="0" borderId="5" xfId="0" applyNumberFormat="1" applyFont="1" applyBorder="1" applyAlignment="1" applyProtection="1">
      <alignment vertical="center"/>
      <protection locked="0"/>
    </xf>
    <xf numFmtId="0" fontId="62" fillId="11" borderId="4" xfId="0" applyFont="1" applyFill="1" applyBorder="1" applyAlignment="1">
      <alignment horizontal="center" vertical="center" wrapText="1"/>
    </xf>
    <xf numFmtId="0" fontId="62" fillId="11" borderId="10" xfId="0" applyFont="1" applyFill="1" applyBorder="1" applyAlignment="1">
      <alignment horizontal="center" vertical="center" wrapText="1"/>
    </xf>
    <xf numFmtId="0" fontId="62" fillId="11" borderId="5" xfId="0" applyFont="1" applyFill="1" applyBorder="1" applyAlignment="1">
      <alignment horizontal="center" vertical="center" wrapText="1"/>
    </xf>
    <xf numFmtId="166" fontId="36" fillId="21" borderId="1" xfId="1" applyFont="1" applyFill="1" applyBorder="1" applyAlignment="1" applyProtection="1">
      <alignment horizontal="center" vertical="center" wrapText="1"/>
    </xf>
    <xf numFmtId="0" fontId="71" fillId="0" borderId="4" xfId="0" applyFont="1" applyBorder="1" applyAlignment="1" applyProtection="1">
      <alignment horizontal="center" vertical="center"/>
      <protection locked="0"/>
    </xf>
    <xf numFmtId="0" fontId="71" fillId="0" borderId="10" xfId="0" applyFont="1" applyBorder="1" applyAlignment="1" applyProtection="1">
      <alignment horizontal="center" vertical="center"/>
      <protection locked="0"/>
    </xf>
    <xf numFmtId="0" fontId="71" fillId="0" borderId="5" xfId="0" applyFont="1" applyBorder="1" applyAlignment="1" applyProtection="1">
      <alignment horizontal="center" vertical="center"/>
      <protection locked="0"/>
    </xf>
    <xf numFmtId="0" fontId="71" fillId="0" borderId="4" xfId="0" applyFont="1" applyBorder="1" applyAlignment="1">
      <alignment horizontal="center" vertical="center"/>
    </xf>
    <xf numFmtId="0" fontId="71" fillId="0" borderId="10" xfId="0" applyFont="1" applyBorder="1" applyAlignment="1">
      <alignment horizontal="center" vertical="center"/>
    </xf>
    <xf numFmtId="0" fontId="71" fillId="0" borderId="5" xfId="0" applyFont="1" applyBorder="1" applyAlignment="1">
      <alignment horizontal="center" vertical="center"/>
    </xf>
    <xf numFmtId="0" fontId="36" fillId="0" borderId="1" xfId="0" applyFont="1" applyBorder="1" applyAlignment="1" applyProtection="1">
      <alignment horizontal="center" vertical="center"/>
      <protection locked="0"/>
    </xf>
    <xf numFmtId="0" fontId="36" fillId="11" borderId="4" xfId="0" applyFont="1" applyFill="1" applyBorder="1" applyAlignment="1" applyProtection="1">
      <alignment horizontal="center" vertical="center" wrapText="1"/>
      <protection locked="0"/>
    </xf>
    <xf numFmtId="0" fontId="36" fillId="11" borderId="5" xfId="0" applyFont="1" applyFill="1" applyBorder="1" applyAlignment="1" applyProtection="1">
      <alignment horizontal="center" vertical="center" wrapText="1"/>
      <protection locked="0"/>
    </xf>
    <xf numFmtId="167" fontId="37" fillId="0" borderId="4" xfId="1" applyNumberFormat="1" applyFont="1" applyBorder="1" applyAlignment="1" applyProtection="1">
      <alignment horizontal="center" vertical="center" wrapText="1"/>
    </xf>
    <xf numFmtId="167" fontId="37" fillId="0" borderId="5" xfId="1" applyNumberFormat="1" applyFont="1" applyBorder="1" applyAlignment="1" applyProtection="1">
      <alignment horizontal="center" vertical="center" wrapText="1"/>
    </xf>
    <xf numFmtId="0" fontId="36" fillId="14" borderId="1" xfId="0" applyFont="1" applyFill="1" applyBorder="1" applyAlignment="1">
      <alignment horizontal="center" vertical="center" wrapText="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0" fontId="36" fillId="11" borderId="10" xfId="0" applyFont="1" applyFill="1" applyBorder="1" applyAlignment="1" applyProtection="1">
      <alignment horizontal="center" vertical="center" wrapText="1"/>
      <protection locked="0"/>
    </xf>
    <xf numFmtId="0" fontId="73" fillId="2" borderId="46" xfId="0" applyFont="1" applyFill="1" applyBorder="1" applyAlignment="1" applyProtection="1">
      <alignment horizontal="center" vertical="center"/>
      <protection locked="0" hidden="1"/>
    </xf>
    <xf numFmtId="0" fontId="12" fillId="2" borderId="46"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39" fillId="2" borderId="4" xfId="0" applyFont="1" applyFill="1" applyBorder="1" applyAlignment="1" applyProtection="1">
      <alignment horizontal="center" vertical="center"/>
      <protection locked="0"/>
    </xf>
    <xf numFmtId="0" fontId="39" fillId="2" borderId="10" xfId="0" applyFont="1" applyFill="1" applyBorder="1" applyAlignment="1" applyProtection="1">
      <alignment horizontal="center" vertical="center"/>
      <protection locked="0"/>
    </xf>
    <xf numFmtId="0" fontId="39" fillId="2" borderId="5" xfId="0" applyFont="1" applyFill="1" applyBorder="1" applyAlignment="1" applyProtection="1">
      <alignment horizontal="center" vertical="center"/>
      <protection locked="0"/>
    </xf>
    <xf numFmtId="10" fontId="12" fillId="29" borderId="1" xfId="26" applyNumberFormat="1" applyFont="1" applyFill="1" applyBorder="1" applyAlignment="1" applyProtection="1">
      <alignment horizontal="center" vertical="center" wrapText="1"/>
    </xf>
    <xf numFmtId="177" fontId="12" fillId="29" borderId="6" xfId="26" applyNumberFormat="1" applyFont="1" applyFill="1" applyBorder="1" applyAlignment="1" applyProtection="1">
      <alignment horizontal="center" vertical="center" wrapText="1"/>
    </xf>
    <xf numFmtId="177" fontId="12" fillId="29" borderId="3" xfId="26" applyNumberFormat="1" applyFont="1" applyFill="1" applyBorder="1" applyAlignment="1" applyProtection="1">
      <alignment horizontal="center" vertical="center" wrapText="1"/>
    </xf>
    <xf numFmtId="177" fontId="12" fillId="29" borderId="6" xfId="2" applyNumberFormat="1" applyFont="1" applyFill="1" applyBorder="1" applyAlignment="1" applyProtection="1">
      <alignment horizontal="center" vertical="center" wrapText="1"/>
    </xf>
    <xf numFmtId="177" fontId="12" fillId="29" borderId="11" xfId="2" applyNumberFormat="1" applyFont="1" applyFill="1" applyBorder="1" applyAlignment="1" applyProtection="1">
      <alignment horizontal="center" vertical="center" wrapText="1"/>
    </xf>
    <xf numFmtId="177" fontId="12" fillId="29" borderId="74" xfId="2" applyNumberFormat="1" applyFont="1" applyFill="1" applyBorder="1" applyAlignment="1" applyProtection="1">
      <alignment horizontal="center" vertical="center" wrapText="1"/>
    </xf>
    <xf numFmtId="10" fontId="12" fillId="29" borderId="1" xfId="0" applyNumberFormat="1" applyFont="1" applyFill="1" applyBorder="1" applyAlignment="1">
      <alignment horizontal="center" vertical="center" wrapText="1"/>
    </xf>
    <xf numFmtId="10" fontId="12" fillId="29" borderId="72" xfId="0" applyNumberFormat="1" applyFont="1" applyFill="1" applyBorder="1" applyAlignment="1">
      <alignment horizontal="center" vertical="center" wrapText="1"/>
    </xf>
    <xf numFmtId="10" fontId="12" fillId="29" borderId="68" xfId="0" applyNumberFormat="1" applyFont="1" applyFill="1" applyBorder="1" applyAlignment="1">
      <alignment horizontal="center" vertical="center" wrapText="1"/>
    </xf>
    <xf numFmtId="10" fontId="12" fillId="29" borderId="76" xfId="0" applyNumberFormat="1" applyFont="1" applyFill="1" applyBorder="1" applyAlignment="1">
      <alignment horizontal="center" vertical="center" wrapText="1"/>
    </xf>
    <xf numFmtId="10" fontId="12" fillId="0" borderId="6" xfId="0" applyNumberFormat="1" applyFont="1" applyBorder="1" applyAlignment="1">
      <alignment horizontal="center" vertical="center" wrapText="1"/>
    </xf>
    <xf numFmtId="10" fontId="12" fillId="0" borderId="11" xfId="0" applyNumberFormat="1" applyFont="1" applyBorder="1" applyAlignment="1">
      <alignment horizontal="center" vertical="center" wrapText="1"/>
    </xf>
    <xf numFmtId="10" fontId="12" fillId="0" borderId="88" xfId="0" applyNumberFormat="1" applyFont="1" applyBorder="1" applyAlignment="1">
      <alignment horizontal="center" vertical="center" wrapText="1"/>
    </xf>
    <xf numFmtId="10" fontId="12" fillId="0" borderId="71" xfId="0" applyNumberFormat="1" applyFont="1" applyBorder="1" applyAlignment="1">
      <alignment horizontal="center" vertical="center" wrapText="1"/>
    </xf>
    <xf numFmtId="10" fontId="12" fillId="0" borderId="1" xfId="2" applyNumberFormat="1" applyFont="1" applyFill="1" applyBorder="1" applyAlignment="1" applyProtection="1">
      <alignment horizontal="center" vertical="center" wrapText="1"/>
    </xf>
    <xf numFmtId="177" fontId="12" fillId="0" borderId="6" xfId="26" applyNumberFormat="1" applyFont="1" applyFill="1" applyBorder="1" applyAlignment="1" applyProtection="1">
      <alignment horizontal="center" vertical="center" wrapText="1"/>
    </xf>
    <xf numFmtId="177" fontId="12" fillId="0" borderId="11"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9" fontId="12" fillId="0" borderId="6" xfId="2" applyFont="1" applyFill="1" applyBorder="1" applyAlignment="1" applyProtection="1">
      <alignment horizontal="center" vertical="center" wrapText="1"/>
    </xf>
    <xf numFmtId="9" fontId="12" fillId="0" borderId="11" xfId="2" applyFont="1" applyFill="1" applyBorder="1" applyAlignment="1" applyProtection="1">
      <alignment horizontal="center" vertical="center" wrapText="1"/>
    </xf>
    <xf numFmtId="9" fontId="12" fillId="0" borderId="3" xfId="2" applyFont="1" applyFill="1" applyBorder="1" applyAlignment="1" applyProtection="1">
      <alignment horizontal="center" vertical="center" wrapText="1"/>
    </xf>
    <xf numFmtId="177" fontId="12" fillId="0" borderId="70" xfId="2" applyNumberFormat="1" applyFont="1" applyFill="1" applyBorder="1" applyAlignment="1" applyProtection="1">
      <alignment horizontal="center" vertical="center" wrapText="1"/>
    </xf>
    <xf numFmtId="177" fontId="12" fillId="0" borderId="11" xfId="2" applyNumberFormat="1" applyFont="1" applyFill="1" applyBorder="1" applyAlignment="1" applyProtection="1">
      <alignment horizontal="center" vertical="center" wrapText="1"/>
    </xf>
    <xf numFmtId="177" fontId="12" fillId="0" borderId="3" xfId="2" applyNumberFormat="1" applyFont="1" applyFill="1" applyBorder="1" applyAlignment="1" applyProtection="1">
      <alignment horizontal="center" vertical="center" wrapText="1"/>
    </xf>
    <xf numFmtId="177" fontId="12" fillId="29" borderId="62" xfId="26" applyNumberFormat="1" applyFont="1" applyFill="1" applyBorder="1" applyAlignment="1" applyProtection="1">
      <alignment horizontal="center" vertical="center" wrapText="1"/>
    </xf>
    <xf numFmtId="0" fontId="54" fillId="29" borderId="1" xfId="0" applyFont="1" applyFill="1" applyBorder="1" applyAlignment="1">
      <alignment horizontal="center" vertical="center" wrapText="1"/>
    </xf>
    <xf numFmtId="177" fontId="12" fillId="29" borderId="1" xfId="26" applyNumberFormat="1" applyFont="1" applyFill="1" applyBorder="1" applyAlignment="1" applyProtection="1">
      <alignment horizontal="center" vertical="center" wrapText="1"/>
    </xf>
    <xf numFmtId="177" fontId="12" fillId="29" borderId="70" xfId="2" applyNumberFormat="1" applyFont="1" applyFill="1" applyBorder="1" applyAlignment="1" applyProtection="1">
      <alignment horizontal="center" vertical="center" wrapText="1"/>
    </xf>
    <xf numFmtId="0" fontId="8" fillId="29" borderId="1" xfId="0" applyFont="1" applyFill="1" applyBorder="1" applyAlignment="1">
      <alignment horizontal="center" vertical="center"/>
    </xf>
    <xf numFmtId="0" fontId="85" fillId="0" borderId="8" xfId="0" applyFont="1" applyBorder="1" applyAlignment="1">
      <alignment horizontal="justify" vertical="center" wrapText="1"/>
    </xf>
    <xf numFmtId="0" fontId="85" fillId="0" borderId="0" xfId="0" applyFont="1" applyAlignment="1">
      <alignment horizontal="justify" vertical="center" wrapText="1"/>
    </xf>
    <xf numFmtId="0" fontId="85" fillId="0" borderId="79" xfId="0" applyFont="1" applyBorder="1" applyAlignment="1">
      <alignment horizontal="justify" vertical="center" wrapText="1"/>
    </xf>
    <xf numFmtId="0" fontId="85" fillId="0" borderId="3" xfId="0" applyFont="1" applyBorder="1" applyAlignment="1">
      <alignment horizontal="center" vertical="center" wrapText="1"/>
    </xf>
    <xf numFmtId="0" fontId="85" fillId="0" borderId="1" xfId="0" applyFont="1" applyBorder="1" applyAlignment="1">
      <alignment horizontal="center" vertical="center" wrapText="1"/>
    </xf>
    <xf numFmtId="0" fontId="15" fillId="0" borderId="3" xfId="0" applyFont="1" applyBorder="1" applyAlignment="1">
      <alignment horizontal="justify" vertical="center" wrapText="1"/>
    </xf>
    <xf numFmtId="0" fontId="85" fillId="0" borderId="1" xfId="0" applyFont="1" applyBorder="1" applyAlignment="1">
      <alignment horizontal="justify" vertical="center" wrapText="1"/>
    </xf>
    <xf numFmtId="0" fontId="11" fillId="0" borderId="3" xfId="0" applyFont="1" applyBorder="1" applyAlignment="1">
      <alignment horizontal="center" vertical="center" wrapText="1"/>
    </xf>
    <xf numFmtId="0" fontId="86" fillId="0" borderId="1" xfId="0" applyFont="1" applyBorder="1" applyAlignment="1">
      <alignment horizontal="center" vertical="center" wrapText="1"/>
    </xf>
    <xf numFmtId="0" fontId="86" fillId="0" borderId="3" xfId="0" applyFont="1" applyBorder="1" applyAlignment="1">
      <alignment horizontal="center" vertical="center" wrapText="1"/>
    </xf>
    <xf numFmtId="0" fontId="83" fillId="0" borderId="3" xfId="0" applyFont="1" applyBorder="1" applyAlignment="1">
      <alignment horizontal="center" vertical="center" wrapText="1"/>
    </xf>
    <xf numFmtId="0" fontId="83" fillId="0" borderId="1" xfId="0" applyFont="1" applyBorder="1" applyAlignment="1">
      <alignment horizontal="center" vertical="center" wrapText="1"/>
    </xf>
    <xf numFmtId="9" fontId="83" fillId="0" borderId="3" xfId="0" applyNumberFormat="1" applyFont="1" applyBorder="1" applyAlignment="1">
      <alignment horizontal="center" vertical="center" wrapText="1"/>
    </xf>
    <xf numFmtId="0" fontId="8" fillId="29" borderId="62"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24" fillId="29" borderId="1" xfId="0" applyFont="1" applyFill="1" applyBorder="1" applyAlignment="1">
      <alignment horizontal="justify" vertical="center" wrapText="1"/>
    </xf>
    <xf numFmtId="9" fontId="12" fillId="29" borderId="1" xfId="2" applyFont="1" applyFill="1" applyBorder="1" applyAlignment="1" applyProtection="1">
      <alignment horizontal="center" vertical="center" wrapText="1"/>
    </xf>
    <xf numFmtId="9" fontId="12" fillId="29" borderId="72" xfId="2" applyFont="1" applyFill="1" applyBorder="1" applyAlignment="1" applyProtection="1">
      <alignment horizontal="center" vertical="center" wrapText="1"/>
    </xf>
    <xf numFmtId="2" fontId="12" fillId="29" borderId="1" xfId="2" applyNumberFormat="1" applyFont="1" applyFill="1" applyBorder="1" applyAlignment="1" applyProtection="1">
      <alignment horizontal="center" vertical="center" wrapText="1"/>
    </xf>
    <xf numFmtId="2" fontId="12" fillId="29" borderId="72" xfId="2" applyNumberFormat="1" applyFont="1" applyFill="1" applyBorder="1" applyAlignment="1" applyProtection="1">
      <alignment horizontal="center" vertical="center" wrapText="1"/>
    </xf>
    <xf numFmtId="0" fontId="11" fillId="29" borderId="1" xfId="0" applyFont="1" applyFill="1" applyBorder="1" applyAlignment="1">
      <alignment horizontal="center" vertical="center" wrapText="1"/>
    </xf>
    <xf numFmtId="0" fontId="11" fillId="29" borderId="72" xfId="0" applyFont="1" applyFill="1" applyBorder="1" applyAlignment="1">
      <alignment horizontal="center" vertical="center" wrapText="1"/>
    </xf>
    <xf numFmtId="0" fontId="15" fillId="29" borderId="1" xfId="0" applyFont="1" applyFill="1" applyBorder="1" applyAlignment="1">
      <alignment horizontal="justify" vertical="center" wrapText="1"/>
    </xf>
    <xf numFmtId="0" fontId="15" fillId="29" borderId="72" xfId="0" applyFont="1" applyFill="1" applyBorder="1" applyAlignment="1">
      <alignment horizontal="justify" vertical="center" wrapText="1"/>
    </xf>
    <xf numFmtId="0" fontId="15" fillId="29" borderId="1" xfId="0" applyFont="1" applyFill="1" applyBorder="1" applyAlignment="1">
      <alignment horizontal="center" vertical="center" wrapText="1"/>
    </xf>
    <xf numFmtId="0" fontId="15" fillId="29" borderId="72" xfId="0" applyFont="1" applyFill="1" applyBorder="1" applyAlignment="1">
      <alignment horizontal="center" vertical="center" wrapText="1"/>
    </xf>
    <xf numFmtId="0" fontId="15" fillId="29" borderId="67" xfId="0" applyFont="1" applyFill="1" applyBorder="1" applyAlignment="1">
      <alignment horizontal="justify" vertical="center" wrapText="1"/>
    </xf>
    <xf numFmtId="0" fontId="15" fillId="29" borderId="75" xfId="0" applyFont="1" applyFill="1" applyBorder="1" applyAlignment="1">
      <alignment horizontal="justify" vertical="center" wrapText="1"/>
    </xf>
    <xf numFmtId="0" fontId="12" fillId="2" borderId="7"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5"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18"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5" xfId="0" applyFont="1" applyFill="1" applyBorder="1" applyAlignment="1">
      <alignment horizontal="center" vertical="center"/>
    </xf>
    <xf numFmtId="0" fontId="4" fillId="0" borderId="47" xfId="0" applyFont="1" applyBorder="1" applyAlignment="1">
      <alignment horizontal="justify" vertical="center" wrapText="1"/>
    </xf>
    <xf numFmtId="0" fontId="4" fillId="0" borderId="53" xfId="0" applyFont="1" applyBorder="1" applyAlignment="1">
      <alignment horizontal="justify" vertical="center" wrapText="1"/>
    </xf>
    <xf numFmtId="0" fontId="4" fillId="0" borderId="48" xfId="0" applyFont="1" applyBorder="1" applyAlignment="1">
      <alignment horizontal="justify" vertical="center" wrapText="1"/>
    </xf>
    <xf numFmtId="0" fontId="12"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3" fillId="2" borderId="6" xfId="0" applyFont="1" applyFill="1" applyBorder="1" applyAlignment="1">
      <alignment horizontal="center" vertical="center"/>
    </xf>
    <xf numFmtId="0" fontId="53" fillId="0" borderId="1" xfId="0" applyFont="1" applyBorder="1" applyAlignment="1">
      <alignment horizontal="center" vertical="center" wrapText="1"/>
    </xf>
    <xf numFmtId="0" fontId="53" fillId="0" borderId="6" xfId="0" applyFont="1" applyBorder="1" applyAlignment="1">
      <alignment horizontal="center" vertical="center"/>
    </xf>
    <xf numFmtId="0" fontId="53" fillId="2" borderId="6" xfId="0" applyFont="1" applyFill="1" applyBorder="1" applyAlignment="1">
      <alignment horizontal="center" vertical="center" wrapText="1"/>
    </xf>
    <xf numFmtId="0" fontId="53" fillId="0" borderId="6" xfId="0" applyFont="1" applyBorder="1" applyAlignment="1">
      <alignment horizontal="center" vertical="center" wrapText="1"/>
    </xf>
    <xf numFmtId="0" fontId="53" fillId="2" borderId="7"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4" xfId="0" applyFont="1" applyFill="1" applyBorder="1" applyAlignment="1">
      <alignment horizontal="center" vertical="center" wrapText="1"/>
    </xf>
    <xf numFmtId="0" fontId="53" fillId="2" borderId="45"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4" fillId="0" borderId="47" xfId="0" applyFont="1" applyBorder="1" applyAlignment="1" applyProtection="1">
      <alignment horizontal="left" vertical="center" wrapText="1"/>
      <protection locked="0"/>
    </xf>
    <xf numFmtId="0" fontId="4" fillId="0" borderId="53"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73" fillId="2" borderId="49" xfId="0" applyFont="1" applyFill="1" applyBorder="1" applyAlignment="1" applyProtection="1">
      <alignment horizontal="center" vertical="center"/>
      <protection locked="0"/>
    </xf>
    <xf numFmtId="0" fontId="73" fillId="2" borderId="57" xfId="0" applyFont="1" applyFill="1" applyBorder="1" applyAlignment="1" applyProtection="1">
      <alignment horizontal="center" vertical="center"/>
      <protection locked="0"/>
    </xf>
    <xf numFmtId="0" fontId="73" fillId="2" borderId="50" xfId="0" applyFont="1" applyFill="1" applyBorder="1" applyAlignment="1" applyProtection="1">
      <alignment horizontal="center" vertical="center"/>
      <protection locked="0"/>
    </xf>
    <xf numFmtId="0" fontId="73" fillId="2" borderId="47" xfId="0" applyFont="1" applyFill="1" applyBorder="1" applyAlignment="1" applyProtection="1">
      <alignment horizontal="center" vertical="center"/>
      <protection locked="0"/>
    </xf>
    <xf numFmtId="0" fontId="73" fillId="2" borderId="53" xfId="0" applyFont="1" applyFill="1" applyBorder="1" applyAlignment="1" applyProtection="1">
      <alignment horizontal="center" vertical="center"/>
      <protection locked="0"/>
    </xf>
    <xf numFmtId="0" fontId="73" fillId="2" borderId="48" xfId="0" applyFont="1" applyFill="1" applyBorder="1" applyAlignment="1" applyProtection="1">
      <alignment horizontal="center" vertical="center"/>
      <protection locked="0"/>
    </xf>
    <xf numFmtId="0" fontId="57" fillId="3" borderId="1" xfId="0" applyFont="1" applyFill="1" applyBorder="1" applyAlignment="1">
      <alignment horizontal="center" vertical="center" wrapText="1"/>
    </xf>
    <xf numFmtId="0" fontId="57" fillId="3" borderId="68" xfId="0" applyFont="1" applyFill="1" applyBorder="1" applyAlignment="1">
      <alignment horizontal="center" vertical="center" wrapText="1"/>
    </xf>
    <xf numFmtId="0" fontId="57" fillId="21" borderId="67" xfId="0" applyFont="1" applyFill="1" applyBorder="1" applyAlignment="1">
      <alignment horizontal="center" vertical="center" wrapText="1"/>
    </xf>
    <xf numFmtId="0" fontId="57" fillId="21" borderId="1" xfId="0" applyFont="1" applyFill="1" applyBorder="1" applyAlignment="1">
      <alignment horizontal="center" vertical="center" wrapText="1"/>
    </xf>
    <xf numFmtId="0" fontId="57" fillId="25" borderId="1" xfId="0" applyFont="1" applyFill="1" applyBorder="1" applyAlignment="1">
      <alignment horizontal="center" vertical="center" wrapText="1"/>
    </xf>
    <xf numFmtId="0" fontId="57" fillId="2" borderId="7" xfId="0" applyFont="1" applyFill="1" applyBorder="1" applyAlignment="1">
      <alignment horizontal="center" vertical="center" wrapText="1"/>
    </xf>
    <xf numFmtId="0" fontId="57" fillId="2" borderId="8" xfId="0" applyFont="1" applyFill="1" applyBorder="1" applyAlignment="1">
      <alignment horizontal="center" vertical="center" wrapText="1"/>
    </xf>
    <xf numFmtId="0" fontId="57" fillId="2" borderId="9" xfId="0" applyFont="1" applyFill="1" applyBorder="1" applyAlignment="1">
      <alignment horizontal="center" vertical="center" wrapText="1"/>
    </xf>
    <xf numFmtId="0" fontId="57" fillId="2" borderId="7" xfId="0" applyFont="1" applyFill="1" applyBorder="1" applyAlignment="1">
      <alignment horizontal="center" vertical="center"/>
    </xf>
    <xf numFmtId="0" fontId="57" fillId="2" borderId="8" xfId="0" applyFont="1" applyFill="1" applyBorder="1" applyAlignment="1">
      <alignment horizontal="center" vertical="center"/>
    </xf>
    <xf numFmtId="0" fontId="57" fillId="2" borderId="9" xfId="0" applyFont="1" applyFill="1" applyBorder="1" applyAlignment="1">
      <alignment horizontal="center" vertical="center"/>
    </xf>
    <xf numFmtId="0" fontId="55" fillId="2" borderId="1" xfId="0" applyFont="1" applyFill="1" applyBorder="1" applyAlignment="1">
      <alignment horizontal="center" vertical="center" wrapText="1"/>
    </xf>
    <xf numFmtId="0" fontId="55" fillId="2" borderId="6" xfId="0" applyFont="1" applyFill="1" applyBorder="1" applyAlignment="1">
      <alignment horizontal="center" vertical="center" wrapText="1"/>
    </xf>
    <xf numFmtId="0" fontId="57" fillId="21" borderId="5" xfId="0" applyFont="1" applyFill="1" applyBorder="1" applyAlignment="1">
      <alignment horizontal="center" vertical="center" wrapText="1"/>
    </xf>
    <xf numFmtId="0" fontId="55" fillId="2" borderId="6" xfId="0" applyFont="1" applyFill="1" applyBorder="1" applyAlignment="1">
      <alignment horizontal="center" vertical="center"/>
    </xf>
    <xf numFmtId="0" fontId="57" fillId="22" borderId="61" xfId="0" applyFont="1" applyFill="1" applyBorder="1" applyAlignment="1">
      <alignment horizontal="center" vertical="center"/>
    </xf>
    <xf numFmtId="0" fontId="57" fillId="22" borderId="62" xfId="0" applyFont="1" applyFill="1" applyBorder="1" applyAlignment="1">
      <alignment horizontal="center" vertical="center"/>
    </xf>
    <xf numFmtId="0" fontId="57" fillId="22" borderId="64" xfId="0" applyFont="1" applyFill="1" applyBorder="1" applyAlignment="1">
      <alignment horizontal="center" vertical="center"/>
    </xf>
    <xf numFmtId="0" fontId="57" fillId="21" borderId="61" xfId="0" applyFont="1" applyFill="1" applyBorder="1" applyAlignment="1">
      <alignment horizontal="center" vertical="center" wrapText="1"/>
    </xf>
    <xf numFmtId="0" fontId="57" fillId="21" borderId="62" xfId="0" applyFont="1" applyFill="1" applyBorder="1" applyAlignment="1">
      <alignment horizontal="center" vertical="center" wrapText="1"/>
    </xf>
    <xf numFmtId="0" fontId="57" fillId="21" borderId="63" xfId="0" applyFont="1" applyFill="1" applyBorder="1" applyAlignment="1">
      <alignment horizontal="center" vertical="center" wrapText="1"/>
    </xf>
    <xf numFmtId="0" fontId="57" fillId="21" borderId="64" xfId="0" applyFont="1" applyFill="1" applyBorder="1" applyAlignment="1">
      <alignment horizontal="center" vertical="center" wrapText="1"/>
    </xf>
    <xf numFmtId="0" fontId="57" fillId="21" borderId="4" xfId="0" applyFont="1" applyFill="1" applyBorder="1" applyAlignment="1">
      <alignment horizontal="center" vertical="center" wrapText="1"/>
    </xf>
    <xf numFmtId="0" fontId="57" fillId="21" borderId="68" xfId="0" applyFont="1" applyFill="1" applyBorder="1" applyAlignment="1">
      <alignment horizontal="center" vertical="center" wrapText="1"/>
    </xf>
    <xf numFmtId="0" fontId="57" fillId="21" borderId="12" xfId="0" applyFont="1" applyFill="1" applyBorder="1" applyAlignment="1">
      <alignment horizontal="center" vertical="center" wrapText="1"/>
    </xf>
    <xf numFmtId="0" fontId="57" fillId="21" borderId="60" xfId="0" applyFont="1" applyFill="1" applyBorder="1" applyAlignment="1">
      <alignment horizontal="center" vertical="center" wrapText="1"/>
    </xf>
    <xf numFmtId="0" fontId="54" fillId="0" borderId="13" xfId="0" applyFont="1" applyBorder="1" applyAlignment="1">
      <alignment horizontal="center" vertical="center" wrapText="1"/>
    </xf>
    <xf numFmtId="0" fontId="57" fillId="21" borderId="65" xfId="0" applyFont="1" applyFill="1" applyBorder="1" applyAlignment="1">
      <alignment horizontal="center" vertical="center" wrapText="1"/>
    </xf>
    <xf numFmtId="0" fontId="57" fillId="21" borderId="2" xfId="0" applyFont="1" applyFill="1" applyBorder="1" applyAlignment="1">
      <alignment horizontal="center" vertical="center" wrapText="1"/>
    </xf>
    <xf numFmtId="0" fontId="54" fillId="0" borderId="66" xfId="0" applyFont="1" applyBorder="1" applyAlignment="1">
      <alignment horizontal="center" vertical="center" wrapText="1"/>
    </xf>
    <xf numFmtId="0" fontId="54" fillId="0" borderId="60" xfId="0" applyFont="1" applyBorder="1" applyAlignment="1">
      <alignment horizontal="center" vertical="center" wrapText="1"/>
    </xf>
    <xf numFmtId="0" fontId="54" fillId="0" borderId="2" xfId="0" applyFont="1" applyBorder="1" applyAlignment="1">
      <alignment horizontal="center" vertical="center" wrapText="1"/>
    </xf>
    <xf numFmtId="0" fontId="57" fillId="21" borderId="7" xfId="0" applyFont="1" applyFill="1" applyBorder="1" applyAlignment="1">
      <alignment horizontal="center" vertical="center" wrapText="1"/>
    </xf>
    <xf numFmtId="0" fontId="57" fillId="21" borderId="8" xfId="0" applyFont="1" applyFill="1" applyBorder="1" applyAlignment="1">
      <alignment horizontal="center" vertical="center" wrapText="1"/>
    </xf>
    <xf numFmtId="0" fontId="54" fillId="0" borderId="9" xfId="0" applyFont="1" applyBorder="1" applyAlignment="1">
      <alignment horizontal="center" vertical="center" wrapText="1"/>
    </xf>
    <xf numFmtId="0" fontId="57" fillId="21" borderId="19" xfId="0" applyFont="1" applyFill="1" applyBorder="1" applyAlignment="1">
      <alignment horizontal="center" vertical="center" wrapText="1"/>
    </xf>
    <xf numFmtId="0" fontId="54" fillId="0" borderId="18" xfId="0" applyFont="1" applyBorder="1" applyAlignment="1">
      <alignment horizontal="center" vertical="center" wrapText="1"/>
    </xf>
    <xf numFmtId="10" fontId="12" fillId="29" borderId="80" xfId="26" applyNumberFormat="1" applyFont="1" applyFill="1" applyBorder="1" applyAlignment="1" applyProtection="1">
      <alignment horizontal="center" vertical="center" wrapText="1"/>
    </xf>
    <xf numFmtId="10" fontId="54" fillId="29" borderId="11" xfId="0" applyNumberFormat="1" applyFont="1" applyFill="1" applyBorder="1" applyAlignment="1">
      <alignment horizontal="center" vertical="center" wrapText="1"/>
    </xf>
    <xf numFmtId="10" fontId="54" fillId="29" borderId="1" xfId="0" applyNumberFormat="1" applyFont="1" applyFill="1" applyBorder="1" applyAlignment="1">
      <alignment horizontal="center" vertical="center" wrapText="1"/>
    </xf>
    <xf numFmtId="10" fontId="54" fillId="29" borderId="6" xfId="0" applyNumberFormat="1" applyFont="1" applyFill="1" applyBorder="1" applyAlignment="1">
      <alignment horizontal="center" vertical="center" wrapText="1"/>
    </xf>
    <xf numFmtId="10" fontId="54" fillId="29" borderId="74" xfId="0" applyNumberFormat="1" applyFont="1" applyFill="1" applyBorder="1" applyAlignment="1">
      <alignment horizontal="center" vertical="center" wrapText="1"/>
    </xf>
    <xf numFmtId="0" fontId="54" fillId="29" borderId="6" xfId="0" applyFont="1" applyFill="1" applyBorder="1" applyAlignment="1">
      <alignment horizontal="center" vertical="center" wrapText="1"/>
    </xf>
    <xf numFmtId="14" fontId="83" fillId="0" borderId="3" xfId="0" applyNumberFormat="1" applyFont="1" applyBorder="1" applyAlignment="1">
      <alignment horizontal="center" vertical="center" wrapText="1"/>
    </xf>
    <xf numFmtId="10" fontId="82" fillId="29" borderId="1" xfId="26" applyNumberFormat="1" applyFont="1" applyFill="1" applyBorder="1" applyAlignment="1" applyProtection="1">
      <alignment horizontal="center" vertical="center" wrapText="1"/>
    </xf>
    <xf numFmtId="10" fontId="82" fillId="29" borderId="72" xfId="26" applyNumberFormat="1" applyFont="1" applyFill="1" applyBorder="1" applyAlignment="1" applyProtection="1">
      <alignment horizontal="center" vertical="center" wrapText="1"/>
    </xf>
    <xf numFmtId="14" fontId="12" fillId="29" borderId="62" xfId="0" applyNumberFormat="1" applyFont="1" applyFill="1" applyBorder="1" applyAlignment="1">
      <alignment horizontal="center" vertical="center" wrapText="1"/>
    </xf>
    <xf numFmtId="14" fontId="12" fillId="29" borderId="1" xfId="0" applyNumberFormat="1" applyFont="1" applyFill="1" applyBorder="1" applyAlignment="1">
      <alignment horizontal="center" vertical="center" wrapText="1"/>
    </xf>
    <xf numFmtId="14" fontId="12" fillId="29" borderId="72" xfId="0" applyNumberFormat="1" applyFont="1" applyFill="1" applyBorder="1" applyAlignment="1">
      <alignment horizontal="center" vertical="center" wrapText="1"/>
    </xf>
    <xf numFmtId="10" fontId="82" fillId="29" borderId="70" xfId="2" applyNumberFormat="1" applyFont="1" applyFill="1" applyBorder="1" applyAlignment="1" applyProtection="1">
      <alignment horizontal="center" vertical="center" wrapText="1"/>
    </xf>
    <xf numFmtId="10" fontId="82" fillId="29" borderId="11" xfId="2" applyNumberFormat="1" applyFont="1" applyFill="1" applyBorder="1" applyAlignment="1" applyProtection="1">
      <alignment horizontal="center" vertical="center" wrapText="1"/>
    </xf>
    <xf numFmtId="10" fontId="82" fillId="29" borderId="3" xfId="2" applyNumberFormat="1" applyFont="1" applyFill="1" applyBorder="1" applyAlignment="1" applyProtection="1">
      <alignment horizontal="center" vertical="center" wrapText="1"/>
    </xf>
    <xf numFmtId="10" fontId="82" fillId="29" borderId="6" xfId="2" applyNumberFormat="1" applyFont="1" applyFill="1" applyBorder="1" applyAlignment="1" applyProtection="1">
      <alignment horizontal="center" vertical="center" wrapText="1"/>
    </xf>
    <xf numFmtId="10" fontId="82" fillId="29" borderId="74" xfId="2" applyNumberFormat="1" applyFont="1" applyFill="1" applyBorder="1" applyAlignment="1" applyProtection="1">
      <alignment horizontal="center" vertical="center" wrapText="1"/>
    </xf>
    <xf numFmtId="10" fontId="82" fillId="0" borderId="6" xfId="2" applyNumberFormat="1" applyFont="1" applyBorder="1" applyAlignment="1" applyProtection="1">
      <alignment horizontal="center" vertical="center" wrapText="1"/>
    </xf>
    <xf numFmtId="10" fontId="82" fillId="0" borderId="11" xfId="2" applyNumberFormat="1" applyFont="1" applyBorder="1" applyAlignment="1" applyProtection="1">
      <alignment horizontal="center" vertical="center" wrapText="1"/>
    </xf>
    <xf numFmtId="10" fontId="82" fillId="0" borderId="3" xfId="2" applyNumberFormat="1" applyFont="1" applyBorder="1" applyAlignment="1" applyProtection="1">
      <alignment horizontal="center" vertical="center" wrapText="1"/>
    </xf>
    <xf numFmtId="0" fontId="12" fillId="29" borderId="62" xfId="0" applyFont="1" applyFill="1" applyBorder="1" applyAlignment="1">
      <alignment horizontal="center" vertical="center" wrapText="1"/>
    </xf>
    <xf numFmtId="0" fontId="12" fillId="29" borderId="1" xfId="0" applyFont="1" applyFill="1" applyBorder="1" applyAlignment="1">
      <alignment horizontal="center" vertical="center" wrapText="1"/>
    </xf>
    <xf numFmtId="0" fontId="12" fillId="29" borderId="72" xfId="0" applyFont="1" applyFill="1" applyBorder="1" applyAlignment="1">
      <alignment horizontal="center" vertical="center" wrapText="1"/>
    </xf>
    <xf numFmtId="0" fontId="24" fillId="29" borderId="62" xfId="0" applyFont="1" applyFill="1" applyBorder="1" applyAlignment="1">
      <alignment horizontal="center" vertical="center" wrapText="1"/>
    </xf>
    <xf numFmtId="0" fontId="24" fillId="29" borderId="1" xfId="0" applyFont="1" applyFill="1" applyBorder="1" applyAlignment="1">
      <alignment horizontal="center" vertical="center" wrapText="1"/>
    </xf>
    <xf numFmtId="0" fontId="24" fillId="29" borderId="72" xfId="0" applyFont="1" applyFill="1" applyBorder="1" applyAlignment="1">
      <alignment horizontal="center" vertical="center" wrapText="1"/>
    </xf>
    <xf numFmtId="0" fontId="85" fillId="0" borderId="77" xfId="0" applyFont="1" applyBorder="1" applyAlignment="1">
      <alignment horizontal="justify" vertical="center" wrapText="1"/>
    </xf>
    <xf numFmtId="0" fontId="85" fillId="0" borderId="67" xfId="0" applyFont="1" applyBorder="1" applyAlignment="1">
      <alignment horizontal="justify" vertical="center" wrapText="1"/>
    </xf>
    <xf numFmtId="0" fontId="8" fillId="0" borderId="1" xfId="0" applyFont="1" applyBorder="1" applyAlignment="1">
      <alignment horizontal="center" vertical="center" wrapText="1"/>
    </xf>
    <xf numFmtId="0" fontId="90" fillId="0" borderId="1" xfId="0" applyFont="1" applyBorder="1" applyAlignment="1">
      <alignment horizontal="justify" vertical="center" wrapText="1"/>
    </xf>
    <xf numFmtId="0" fontId="12" fillId="29" borderId="62" xfId="0" applyFont="1" applyFill="1" applyBorder="1" applyAlignment="1">
      <alignment horizontal="justify" vertical="center" wrapText="1"/>
    </xf>
    <xf numFmtId="0" fontId="12" fillId="29" borderId="1" xfId="0" applyFont="1" applyFill="1" applyBorder="1" applyAlignment="1">
      <alignment horizontal="justify" vertical="center" wrapText="1"/>
    </xf>
    <xf numFmtId="0" fontId="15" fillId="29" borderId="61" xfId="0" applyFont="1" applyFill="1" applyBorder="1" applyAlignment="1">
      <alignment horizontal="justify" vertical="center" wrapText="1"/>
    </xf>
    <xf numFmtId="0" fontId="15" fillId="29" borderId="62" xfId="0" applyFont="1" applyFill="1" applyBorder="1" applyAlignment="1">
      <alignment horizontal="center" vertical="center" wrapText="1"/>
    </xf>
    <xf numFmtId="0" fontId="15" fillId="29" borderId="62" xfId="0" applyFont="1" applyFill="1" applyBorder="1" applyAlignment="1">
      <alignment horizontal="justify" vertical="center" wrapText="1"/>
    </xf>
    <xf numFmtId="0" fontId="11" fillId="29" borderId="62" xfId="0" applyFont="1" applyFill="1" applyBorder="1" applyAlignment="1">
      <alignment horizontal="center" vertical="center" wrapText="1"/>
    </xf>
    <xf numFmtId="1" fontId="12" fillId="29" borderId="62" xfId="2" applyNumberFormat="1" applyFont="1" applyFill="1" applyBorder="1" applyAlignment="1" applyProtection="1">
      <alignment horizontal="center" vertical="center" wrapText="1"/>
    </xf>
    <xf numFmtId="1" fontId="12" fillId="29" borderId="1" xfId="2" applyNumberFormat="1" applyFont="1" applyFill="1" applyBorder="1" applyAlignment="1" applyProtection="1">
      <alignment horizontal="center" vertical="center" wrapText="1"/>
    </xf>
    <xf numFmtId="1" fontId="12" fillId="29" borderId="72" xfId="2" applyNumberFormat="1" applyFont="1" applyFill="1" applyBorder="1" applyAlignment="1" applyProtection="1">
      <alignment horizontal="center" vertical="center" wrapText="1"/>
    </xf>
    <xf numFmtId="9" fontId="83" fillId="29" borderId="62" xfId="2" applyFont="1" applyFill="1" applyBorder="1" applyAlignment="1" applyProtection="1">
      <alignment horizontal="center" vertical="center" wrapText="1"/>
    </xf>
    <xf numFmtId="9" fontId="83" fillId="29" borderId="1" xfId="2" applyFont="1" applyFill="1" applyBorder="1" applyAlignment="1" applyProtection="1">
      <alignment horizontal="center" vertical="center" wrapText="1"/>
    </xf>
    <xf numFmtId="9" fontId="83" fillId="29" borderId="72" xfId="2" applyFont="1" applyFill="1" applyBorder="1" applyAlignment="1" applyProtection="1">
      <alignment horizontal="center" vertical="center" wrapText="1"/>
    </xf>
    <xf numFmtId="0" fontId="8" fillId="29" borderId="72" xfId="0" applyFont="1" applyFill="1" applyBorder="1" applyAlignment="1">
      <alignment horizontal="center" vertical="center" wrapText="1"/>
    </xf>
    <xf numFmtId="0" fontId="12" fillId="0" borderId="1" xfId="0" applyFont="1" applyBorder="1" applyAlignment="1">
      <alignment horizontal="justify" vertical="center" wrapText="1"/>
    </xf>
    <xf numFmtId="0" fontId="87" fillId="0" borderId="3" xfId="0" applyFont="1" applyBorder="1" applyAlignment="1">
      <alignment horizontal="center" vertical="center" wrapText="1"/>
    </xf>
    <xf numFmtId="0" fontId="87" fillId="0" borderId="1" xfId="0" applyFont="1" applyBorder="1" applyAlignment="1">
      <alignment horizontal="center" vertical="center" wrapText="1"/>
    </xf>
    <xf numFmtId="14" fontId="12" fillId="29" borderId="1" xfId="7" applyNumberFormat="1" applyFont="1" applyFill="1" applyBorder="1" applyAlignment="1" applyProtection="1">
      <alignment horizontal="center" vertical="center" wrapText="1"/>
    </xf>
    <xf numFmtId="14" fontId="12" fillId="29" borderId="72" xfId="7" applyNumberFormat="1" applyFont="1" applyFill="1" applyBorder="1" applyAlignment="1" applyProtection="1">
      <alignment horizontal="center" vertical="center" wrapText="1"/>
    </xf>
    <xf numFmtId="0" fontId="12" fillId="29" borderId="72" xfId="0" applyFont="1" applyFill="1" applyBorder="1" applyAlignment="1">
      <alignment horizontal="justify" vertical="center" wrapText="1"/>
    </xf>
    <xf numFmtId="10" fontId="82" fillId="29" borderId="62" xfId="26" applyNumberFormat="1" applyFont="1" applyFill="1" applyBorder="1" applyAlignment="1" applyProtection="1">
      <alignment horizontal="center" vertical="center" wrapText="1"/>
    </xf>
    <xf numFmtId="10" fontId="12" fillId="0" borderId="1" xfId="0" applyNumberFormat="1" applyFont="1" applyBorder="1" applyAlignment="1">
      <alignment horizontal="center" vertical="center" wrapText="1"/>
    </xf>
    <xf numFmtId="10" fontId="12" fillId="0" borderId="68" xfId="0" applyNumberFormat="1" applyFont="1" applyBorder="1" applyAlignment="1">
      <alignment horizontal="center" vertical="center" wrapText="1"/>
    </xf>
    <xf numFmtId="0" fontId="17" fillId="0" borderId="54" xfId="0" applyFont="1" applyBorder="1" applyAlignment="1" applyProtection="1">
      <alignment horizontal="left" vertical="top" wrapText="1"/>
      <protection locked="0"/>
    </xf>
    <xf numFmtId="0" fontId="17" fillId="0" borderId="56" xfId="0" applyFont="1" applyBorder="1" applyAlignment="1" applyProtection="1">
      <alignment horizontal="left" vertical="top" wrapText="1"/>
      <protection locked="0"/>
    </xf>
    <xf numFmtId="0" fontId="17" fillId="0" borderId="46" xfId="0" applyFont="1" applyBorder="1" applyAlignment="1" applyProtection="1">
      <alignment horizontal="left" vertical="top" wrapText="1"/>
      <protection locked="0"/>
    </xf>
    <xf numFmtId="0" fontId="17" fillId="0" borderId="46" xfId="0" applyFont="1" applyBorder="1" applyAlignment="1" applyProtection="1">
      <alignment horizontal="left" vertical="top"/>
      <protection locked="0"/>
    </xf>
    <xf numFmtId="0" fontId="0" fillId="0" borderId="46" xfId="0" applyBorder="1" applyAlignment="1">
      <alignment horizontal="justify" vertical="top" wrapText="1"/>
    </xf>
    <xf numFmtId="0" fontId="0" fillId="0" borderId="46" xfId="0" applyBorder="1" applyAlignment="1">
      <alignment horizontal="justify"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9" fontId="29" fillId="0" borderId="46" xfId="0" applyNumberFormat="1" applyFont="1" applyBorder="1" applyAlignment="1">
      <alignment horizontal="center" vertical="center" textRotation="90" wrapText="1"/>
    </xf>
    <xf numFmtId="0" fontId="29" fillId="0" borderId="46" xfId="0" applyFont="1" applyBorder="1" applyAlignment="1">
      <alignment horizontal="center" vertical="center" textRotation="90" wrapText="1"/>
    </xf>
    <xf numFmtId="0" fontId="0" fillId="0" borderId="46" xfId="0" applyBorder="1" applyAlignment="1">
      <alignment horizontal="center" vertical="center" wrapText="1"/>
    </xf>
    <xf numFmtId="2" fontId="10" fillId="0" borderId="54" xfId="0" applyNumberFormat="1" applyFont="1" applyBorder="1" applyAlignment="1">
      <alignment horizontal="center" vertical="center" wrapText="1"/>
    </xf>
    <xf numFmtId="2" fontId="10" fillId="0" borderId="56" xfId="0" applyNumberFormat="1" applyFont="1" applyBorder="1" applyAlignment="1">
      <alignment horizontal="center" vertical="center" wrapText="1"/>
    </xf>
    <xf numFmtId="10" fontId="10" fillId="0" borderId="46" xfId="2" applyNumberFormat="1" applyFont="1" applyFill="1" applyBorder="1" applyAlignment="1" applyProtection="1">
      <alignment horizontal="center" vertical="center" wrapText="1"/>
    </xf>
    <xf numFmtId="10" fontId="17" fillId="0" borderId="46" xfId="0" applyNumberFormat="1" applyFont="1" applyBorder="1" applyAlignment="1" applyProtection="1">
      <alignment horizontal="left" vertical="top" wrapText="1"/>
      <protection locked="0"/>
    </xf>
    <xf numFmtId="171" fontId="10" fillId="0" borderId="54" xfId="0" applyNumberFormat="1" applyFont="1" applyBorder="1" applyAlignment="1">
      <alignment horizontal="center" vertical="center" wrapText="1"/>
    </xf>
    <xf numFmtId="171" fontId="10" fillId="0" borderId="56" xfId="0" applyNumberFormat="1" applyFont="1" applyBorder="1" applyAlignment="1">
      <alignment horizontal="center" vertical="center" wrapText="1"/>
    </xf>
    <xf numFmtId="177" fontId="10" fillId="0" borderId="46" xfId="2" applyNumberFormat="1" applyFont="1" applyFill="1" applyBorder="1" applyAlignment="1" applyProtection="1">
      <alignment horizontal="center" vertical="center" wrapText="1"/>
    </xf>
    <xf numFmtId="0" fontId="8" fillId="2" borderId="47" xfId="0" applyFont="1" applyFill="1" applyBorder="1" applyAlignment="1" applyProtection="1">
      <alignment horizontal="left" vertical="center" wrapText="1"/>
      <protection locked="0"/>
    </xf>
    <xf numFmtId="0" fontId="8" fillId="2" borderId="48"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protection locked="0"/>
    </xf>
    <xf numFmtId="0" fontId="81" fillId="2" borderId="4" xfId="0" applyFont="1" applyFill="1" applyBorder="1" applyAlignment="1" applyProtection="1">
      <alignment horizontal="center" vertical="center" wrapText="1"/>
      <protection locked="0"/>
    </xf>
    <xf numFmtId="0" fontId="81" fillId="2" borderId="10" xfId="0" applyFont="1" applyFill="1" applyBorder="1" applyAlignment="1" applyProtection="1">
      <alignment horizontal="center" vertical="center" wrapText="1"/>
      <protection locked="0"/>
    </xf>
    <xf numFmtId="0" fontId="81" fillId="2" borderId="5" xfId="0" applyFont="1" applyFill="1" applyBorder="1" applyAlignment="1" applyProtection="1">
      <alignment horizontal="center" vertical="center" wrapText="1"/>
      <protection locked="0"/>
    </xf>
    <xf numFmtId="0" fontId="81" fillId="2" borderId="1" xfId="0" applyFont="1" applyFill="1" applyBorder="1" applyAlignment="1" applyProtection="1">
      <alignment horizontal="center" vertical="center"/>
      <protection locked="0"/>
    </xf>
    <xf numFmtId="0" fontId="81" fillId="2" borderId="1"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left" vertical="center"/>
      <protection locked="0"/>
    </xf>
    <xf numFmtId="0" fontId="8" fillId="2" borderId="48" xfId="0" applyFont="1" applyFill="1" applyBorder="1" applyAlignment="1" applyProtection="1">
      <alignment horizontal="left" vertical="center"/>
      <protection locked="0"/>
    </xf>
    <xf numFmtId="0" fontId="4" fillId="0" borderId="46" xfId="0" applyFont="1" applyBorder="1" applyAlignment="1" applyProtection="1">
      <alignment horizontal="justify" vertical="center" wrapText="1"/>
      <protection locked="0"/>
    </xf>
    <xf numFmtId="0" fontId="10" fillId="2" borderId="47" xfId="0" applyFont="1" applyFill="1" applyBorder="1" applyAlignment="1" applyProtection="1">
      <alignment horizontal="left" vertical="center" wrapText="1"/>
      <protection locked="0" hidden="1"/>
    </xf>
    <xf numFmtId="0" fontId="10" fillId="2" borderId="53" xfId="0" applyFont="1" applyFill="1" applyBorder="1" applyAlignment="1" applyProtection="1">
      <alignment horizontal="left" vertical="center" wrapText="1"/>
      <protection locked="0" hidden="1"/>
    </xf>
    <xf numFmtId="0" fontId="10" fillId="2" borderId="48" xfId="0" applyFont="1" applyFill="1" applyBorder="1" applyAlignment="1" applyProtection="1">
      <alignment horizontal="left" vertical="center" wrapText="1"/>
      <protection locked="0" hidden="1"/>
    </xf>
    <xf numFmtId="0" fontId="29" fillId="20" borderId="1" xfId="0" applyFont="1" applyFill="1" applyBorder="1" applyAlignment="1">
      <alignment horizontal="center" vertical="center" wrapText="1"/>
    </xf>
    <xf numFmtId="0" fontId="29" fillId="20" borderId="6" xfId="0" applyFont="1" applyFill="1" applyBorder="1" applyAlignment="1">
      <alignment horizontal="center" vertical="center" wrapText="1"/>
    </xf>
    <xf numFmtId="0" fontId="29" fillId="20" borderId="7" xfId="0" applyFont="1" applyFill="1" applyBorder="1" applyAlignment="1">
      <alignment horizontal="center" vertical="center" wrapText="1"/>
    </xf>
    <xf numFmtId="0" fontId="29" fillId="20" borderId="9" xfId="0" applyFont="1" applyFill="1" applyBorder="1" applyAlignment="1">
      <alignment horizontal="center" vertical="center" wrapText="1"/>
    </xf>
    <xf numFmtId="0" fontId="29" fillId="20" borderId="58" xfId="0" applyFont="1" applyFill="1" applyBorder="1" applyAlignment="1">
      <alignment horizontal="center" vertical="center" wrapText="1"/>
    </xf>
    <xf numFmtId="0" fontId="29" fillId="20" borderId="59" xfId="0" applyFont="1" applyFill="1" applyBorder="1" applyAlignment="1">
      <alignment horizontal="center" vertical="center" wrapText="1"/>
    </xf>
    <xf numFmtId="0" fontId="8" fillId="2" borderId="49" xfId="0" applyFont="1" applyFill="1" applyBorder="1" applyAlignment="1" applyProtection="1">
      <alignment horizontal="left" vertical="center"/>
      <protection locked="0"/>
    </xf>
    <xf numFmtId="0" fontId="8" fillId="2" borderId="50" xfId="0" applyFont="1" applyFill="1" applyBorder="1" applyAlignment="1" applyProtection="1">
      <alignment horizontal="left" vertical="center"/>
      <protection locked="0"/>
    </xf>
    <xf numFmtId="0" fontId="8" fillId="2" borderId="51" xfId="0" applyFont="1" applyFill="1" applyBorder="1" applyAlignment="1" applyProtection="1">
      <alignment horizontal="left" vertical="center"/>
      <protection locked="0"/>
    </xf>
    <xf numFmtId="0" fontId="8" fillId="2" borderId="52" xfId="0" applyFont="1" applyFill="1" applyBorder="1" applyAlignment="1" applyProtection="1">
      <alignment horizontal="left" vertical="center"/>
      <protection locked="0"/>
    </xf>
    <xf numFmtId="0" fontId="73" fillId="2" borderId="54" xfId="0" applyFont="1" applyFill="1" applyBorder="1" applyAlignment="1" applyProtection="1">
      <alignment horizontal="center" vertical="center"/>
      <protection locked="0" hidden="1"/>
    </xf>
    <xf numFmtId="0" fontId="73" fillId="2" borderId="56" xfId="0" applyFont="1" applyFill="1" applyBorder="1" applyAlignment="1" applyProtection="1">
      <alignment horizontal="center" vertical="center"/>
      <protection locked="0" hidden="1"/>
    </xf>
    <xf numFmtId="0" fontId="73" fillId="2" borderId="47" xfId="0" applyFont="1" applyFill="1" applyBorder="1" applyAlignment="1" applyProtection="1">
      <alignment horizontal="center" vertical="center"/>
      <protection locked="0" hidden="1"/>
    </xf>
    <xf numFmtId="0" fontId="73" fillId="2" borderId="48" xfId="0" applyFont="1" applyFill="1" applyBorder="1" applyAlignment="1" applyProtection="1">
      <alignment horizontal="center" vertical="center"/>
      <protection locked="0" hidden="1"/>
    </xf>
    <xf numFmtId="2" fontId="10" fillId="0" borderId="46" xfId="0" applyNumberFormat="1" applyFont="1" applyBorder="1" applyAlignment="1">
      <alignment horizontal="center" vertical="center" wrapText="1"/>
    </xf>
    <xf numFmtId="0" fontId="10" fillId="21" borderId="1" xfId="0" applyFont="1" applyFill="1" applyBorder="1" applyAlignment="1" applyProtection="1">
      <alignment horizontal="center" vertical="center" wrapText="1"/>
      <protection locked="0"/>
    </xf>
    <xf numFmtId="1" fontId="23" fillId="0" borderId="46" xfId="3" applyNumberFormat="1" applyFont="1" applyBorder="1" applyAlignment="1" applyProtection="1">
      <alignment horizontal="center" vertical="center"/>
      <protection hidden="1"/>
    </xf>
    <xf numFmtId="0" fontId="100" fillId="0" borderId="46" xfId="3" applyNumberFormat="1" applyFont="1" applyFill="1" applyBorder="1" applyAlignment="1" applyProtection="1">
      <alignment horizontal="center" vertical="center"/>
    </xf>
    <xf numFmtId="0" fontId="100" fillId="2" borderId="46" xfId="3" applyNumberFormat="1" applyFont="1" applyFill="1" applyBorder="1" applyAlignment="1" applyProtection="1">
      <alignment horizontal="center" vertical="center"/>
    </xf>
    <xf numFmtId="174" fontId="11" fillId="0" borderId="46" xfId="1" applyNumberFormat="1" applyFont="1" applyFill="1" applyBorder="1" applyAlignment="1" applyProtection="1">
      <alignment horizontal="right" vertical="center" wrapText="1"/>
      <protection hidden="1"/>
    </xf>
    <xf numFmtId="3" fontId="12" fillId="0" borderId="46" xfId="1" applyNumberFormat="1" applyFont="1" applyFill="1" applyBorder="1" applyAlignment="1" applyProtection="1">
      <alignment horizontal="center" vertical="center"/>
      <protection hidden="1"/>
    </xf>
    <xf numFmtId="181" fontId="12" fillId="0" borderId="46" xfId="1" applyNumberFormat="1" applyFont="1" applyFill="1" applyBorder="1" applyAlignment="1" applyProtection="1">
      <alignment horizontal="center" vertical="center"/>
      <protection hidden="1"/>
    </xf>
    <xf numFmtId="0" fontId="10" fillId="22" borderId="94" xfId="0" applyFont="1" applyFill="1" applyBorder="1" applyAlignment="1">
      <alignment vertical="center" wrapText="1"/>
    </xf>
    <xf numFmtId="0" fontId="10" fillId="22" borderId="95" xfId="0" applyFont="1" applyFill="1" applyBorder="1" applyAlignment="1">
      <alignment vertical="center" wrapText="1"/>
    </xf>
    <xf numFmtId="0" fontId="10" fillId="22" borderId="89" xfId="0" applyFont="1" applyFill="1" applyBorder="1" applyAlignment="1">
      <alignment vertical="center" wrapText="1"/>
    </xf>
    <xf numFmtId="0" fontId="10" fillId="22" borderId="88" xfId="0" applyFont="1" applyFill="1" applyBorder="1" applyAlignment="1">
      <alignment horizontal="center" vertical="center" wrapText="1"/>
    </xf>
    <xf numFmtId="3" fontId="15" fillId="2" borderId="96" xfId="6" applyNumberFormat="1" applyFont="1" applyFill="1" applyBorder="1" applyAlignment="1" applyProtection="1">
      <alignment horizontal="center" vertical="center" wrapText="1"/>
      <protection hidden="1"/>
    </xf>
    <xf numFmtId="173" fontId="11" fillId="2" borderId="97" xfId="6" applyNumberFormat="1" applyFont="1" applyFill="1" applyBorder="1" applyAlignment="1" applyProtection="1">
      <alignment horizontal="justify" vertical="center" wrapText="1"/>
      <protection hidden="1"/>
    </xf>
    <xf numFmtId="0" fontId="35" fillId="18" borderId="100" xfId="0" applyFont="1" applyFill="1" applyBorder="1" applyAlignment="1">
      <alignment horizontal="center" vertical="center" wrapText="1"/>
    </xf>
    <xf numFmtId="0" fontId="35" fillId="18" borderId="101" xfId="0" applyFont="1" applyFill="1" applyBorder="1" applyAlignment="1">
      <alignment horizontal="center" vertical="center" wrapText="1"/>
    </xf>
    <xf numFmtId="0" fontId="35" fillId="18" borderId="102" xfId="0" applyFont="1" applyFill="1" applyBorder="1" applyAlignment="1">
      <alignment horizontal="center" vertical="center" wrapText="1"/>
    </xf>
    <xf numFmtId="0" fontId="35" fillId="18" borderId="96" xfId="0" applyFont="1" applyFill="1" applyBorder="1" applyAlignment="1">
      <alignment horizontal="center" vertical="center" wrapText="1"/>
    </xf>
    <xf numFmtId="0" fontId="35" fillId="18" borderId="97" xfId="0" applyFont="1" applyFill="1" applyBorder="1" applyAlignment="1">
      <alignment horizontal="center" vertical="center" wrapText="1"/>
    </xf>
    <xf numFmtId="174" fontId="15" fillId="0" borderId="96" xfId="1" applyNumberFormat="1" applyFont="1" applyFill="1" applyBorder="1" applyAlignment="1" applyProtection="1">
      <alignment horizontal="right" vertical="center" wrapText="1"/>
      <protection hidden="1"/>
    </xf>
    <xf numFmtId="10" fontId="11" fillId="0" borderId="97" xfId="2" applyNumberFormat="1" applyFont="1" applyFill="1" applyBorder="1" applyAlignment="1" applyProtection="1">
      <alignment horizontal="right" vertical="center" wrapText="1"/>
      <protection hidden="1"/>
    </xf>
    <xf numFmtId="0" fontId="35" fillId="17" borderId="104" xfId="0" applyFont="1" applyFill="1" applyBorder="1" applyAlignment="1">
      <alignment horizontal="center" vertical="center" wrapText="1"/>
    </xf>
    <xf numFmtId="0" fontId="35" fillId="17" borderId="105" xfId="0" applyFont="1" applyFill="1" applyBorder="1" applyAlignment="1">
      <alignment horizontal="center" vertical="center" wrapText="1"/>
    </xf>
    <xf numFmtId="0" fontId="35" fillId="17" borderId="106" xfId="0" applyFont="1" applyFill="1" applyBorder="1" applyAlignment="1">
      <alignment horizontal="center" vertical="center" wrapText="1"/>
    </xf>
    <xf numFmtId="0" fontId="35" fillId="17" borderId="96" xfId="0" applyFont="1" applyFill="1" applyBorder="1" applyAlignment="1">
      <alignment horizontal="center" vertical="center" wrapText="1"/>
    </xf>
    <xf numFmtId="0" fontId="41" fillId="17" borderId="97" xfId="0" applyFont="1" applyFill="1" applyBorder="1" applyAlignment="1">
      <alignment horizontal="center" vertical="center" wrapText="1"/>
    </xf>
    <xf numFmtId="169" fontId="8" fillId="0" borderId="96" xfId="3" applyNumberFormat="1" applyFont="1" applyFill="1" applyBorder="1" applyAlignment="1" applyProtection="1">
      <alignment horizontal="center" vertical="center"/>
      <protection hidden="1"/>
    </xf>
    <xf numFmtId="10" fontId="11" fillId="0" borderId="97" xfId="2" applyNumberFormat="1" applyFont="1" applyFill="1" applyBorder="1" applyAlignment="1" applyProtection="1">
      <alignment horizontal="center" vertical="center" wrapText="1"/>
      <protection hidden="1"/>
    </xf>
    <xf numFmtId="43" fontId="8" fillId="0" borderId="96" xfId="3" applyFont="1" applyFill="1" applyBorder="1" applyAlignment="1" applyProtection="1">
      <alignment horizontal="center" vertical="center"/>
      <protection hidden="1"/>
    </xf>
    <xf numFmtId="174" fontId="11" fillId="0" borderId="96" xfId="1" applyNumberFormat="1" applyFont="1" applyFill="1" applyBorder="1" applyAlignment="1" applyProtection="1">
      <alignment horizontal="right" vertical="center" wrapText="1"/>
      <protection locked="0"/>
    </xf>
    <xf numFmtId="9" fontId="11" fillId="0" borderId="97" xfId="2" applyFont="1" applyFill="1" applyBorder="1" applyAlignment="1" applyProtection="1">
      <alignment horizontal="center" vertical="center" wrapText="1"/>
      <protection hidden="1"/>
    </xf>
    <xf numFmtId="10" fontId="66" fillId="2" borderId="0" xfId="0" applyNumberFormat="1" applyFont="1" applyFill="1" applyBorder="1" applyAlignment="1">
      <alignment horizontal="justify" vertical="top" wrapText="1"/>
    </xf>
    <xf numFmtId="0" fontId="59" fillId="19" borderId="100" xfId="0" applyFont="1" applyFill="1" applyBorder="1" applyAlignment="1" applyProtection="1">
      <alignment horizontal="center" vertical="center"/>
      <protection hidden="1"/>
    </xf>
    <xf numFmtId="0" fontId="59" fillId="19" borderId="101" xfId="0" applyFont="1" applyFill="1" applyBorder="1" applyAlignment="1" applyProtection="1">
      <alignment horizontal="center" vertical="center"/>
      <protection hidden="1"/>
    </xf>
    <xf numFmtId="0" fontId="59" fillId="19" borderId="102" xfId="0" applyFont="1" applyFill="1" applyBorder="1" applyAlignment="1" applyProtection="1">
      <alignment horizontal="center" vertical="center"/>
      <protection hidden="1"/>
    </xf>
    <xf numFmtId="0" fontId="23" fillId="19" borderId="107" xfId="0" applyFont="1" applyFill="1" applyBorder="1" applyAlignment="1" applyProtection="1">
      <alignment horizontal="center" vertical="center" wrapText="1"/>
      <protection hidden="1"/>
    </xf>
    <xf numFmtId="0" fontId="8" fillId="19" borderId="108" xfId="0" applyFont="1" applyFill="1" applyBorder="1" applyAlignment="1" applyProtection="1">
      <alignment horizontal="center" vertical="center" wrapText="1"/>
      <protection hidden="1"/>
    </xf>
    <xf numFmtId="10" fontId="65" fillId="2" borderId="96" xfId="0" applyNumberFormat="1" applyFont="1" applyFill="1" applyBorder="1" applyAlignment="1" applyProtection="1">
      <alignment horizontal="justify" vertical="top" wrapText="1"/>
      <protection locked="0"/>
    </xf>
    <xf numFmtId="10" fontId="66" fillId="2" borderId="97" xfId="0" applyNumberFormat="1" applyFont="1" applyFill="1" applyBorder="1" applyAlignment="1" applyProtection="1">
      <alignment horizontal="justify" vertical="top" wrapText="1"/>
      <protection locked="0"/>
    </xf>
    <xf numFmtId="10" fontId="65" fillId="2" borderId="98" xfId="0" applyNumberFormat="1" applyFont="1" applyFill="1" applyBorder="1" applyAlignment="1" applyProtection="1">
      <alignment horizontal="justify" vertical="top" wrapText="1"/>
      <protection locked="0"/>
    </xf>
    <xf numFmtId="10" fontId="66" fillId="2" borderId="103" xfId="0" applyNumberFormat="1" applyFont="1" applyFill="1" applyBorder="1" applyAlignment="1" applyProtection="1">
      <alignment horizontal="justify" vertical="top" wrapText="1"/>
      <protection locked="0"/>
    </xf>
    <xf numFmtId="10" fontId="66" fillId="2" borderId="99" xfId="0" applyNumberFormat="1" applyFont="1" applyFill="1" applyBorder="1" applyAlignment="1" applyProtection="1">
      <alignment horizontal="justify" vertical="top" wrapText="1"/>
      <protection locked="0"/>
    </xf>
    <xf numFmtId="3" fontId="15" fillId="0" borderId="107" xfId="6" applyNumberFormat="1" applyFont="1" applyBorder="1" applyAlignment="1" applyProtection="1">
      <alignment horizontal="center" vertical="center" wrapText="1"/>
      <protection hidden="1"/>
    </xf>
    <xf numFmtId="173" fontId="11" fillId="15" borderId="108" xfId="6" applyNumberFormat="1" applyFont="1" applyFill="1" applyBorder="1" applyAlignment="1" applyProtection="1">
      <alignment horizontal="justify" vertical="center" wrapText="1"/>
      <protection hidden="1"/>
    </xf>
    <xf numFmtId="174" fontId="15" fillId="0" borderId="107" xfId="1" applyNumberFormat="1" applyFont="1" applyFill="1" applyBorder="1" applyAlignment="1" applyProtection="1">
      <alignment horizontal="right" vertical="center" wrapText="1"/>
      <protection hidden="1"/>
    </xf>
    <xf numFmtId="174" fontId="11" fillId="0" borderId="54" xfId="1" applyNumberFormat="1" applyFont="1" applyFill="1" applyBorder="1" applyAlignment="1" applyProtection="1">
      <alignment horizontal="right" vertical="center" wrapText="1"/>
      <protection hidden="1"/>
    </xf>
    <xf numFmtId="10" fontId="11" fillId="0" borderId="108" xfId="2" applyNumberFormat="1" applyFont="1" applyFill="1" applyBorder="1" applyAlignment="1" applyProtection="1">
      <alignment horizontal="right" vertical="center" wrapText="1"/>
      <protection hidden="1"/>
    </xf>
    <xf numFmtId="43" fontId="8" fillId="0" borderId="107" xfId="3" applyFont="1" applyFill="1" applyBorder="1" applyAlignment="1" applyProtection="1">
      <alignment horizontal="center" vertical="center"/>
      <protection hidden="1"/>
    </xf>
    <xf numFmtId="181" fontId="12" fillId="0" borderId="54" xfId="1" applyNumberFormat="1" applyFont="1" applyFill="1" applyBorder="1" applyAlignment="1" applyProtection="1">
      <alignment horizontal="center" vertical="center"/>
      <protection hidden="1"/>
    </xf>
    <xf numFmtId="10" fontId="11" fillId="0" borderId="108" xfId="2" applyNumberFormat="1" applyFont="1" applyFill="1" applyBorder="1" applyAlignment="1" applyProtection="1">
      <alignment horizontal="center" vertical="center" wrapText="1"/>
      <protection hidden="1"/>
    </xf>
    <xf numFmtId="174" fontId="11" fillId="0" borderId="107" xfId="1" applyNumberFormat="1" applyFont="1" applyFill="1" applyBorder="1" applyAlignment="1" applyProtection="1">
      <alignment horizontal="right" vertical="center" wrapText="1"/>
      <protection locked="0"/>
    </xf>
    <xf numFmtId="174" fontId="11" fillId="0" borderId="54" xfId="1" applyNumberFormat="1" applyFont="1" applyFill="1" applyBorder="1" applyAlignment="1" applyProtection="1">
      <alignment horizontal="right" vertical="center" wrapText="1"/>
      <protection locked="0"/>
    </xf>
    <xf numFmtId="174" fontId="11" fillId="0" borderId="54" xfId="1" applyNumberFormat="1" applyFont="1" applyFill="1" applyBorder="1" applyAlignment="1" applyProtection="1">
      <alignment horizontal="center" vertical="center" wrapText="1"/>
      <protection hidden="1"/>
    </xf>
    <xf numFmtId="9" fontId="11" fillId="0" borderId="108" xfId="2" applyFont="1" applyFill="1" applyBorder="1" applyAlignment="1" applyProtection="1">
      <alignment horizontal="center" vertical="center" wrapText="1"/>
      <protection hidden="1"/>
    </xf>
    <xf numFmtId="0" fontId="59" fillId="0" borderId="109" xfId="0" applyFont="1" applyBorder="1" applyAlignment="1" applyProtection="1">
      <alignment horizontal="center" vertical="center"/>
      <protection hidden="1"/>
    </xf>
    <xf numFmtId="0" fontId="59" fillId="0" borderId="110" xfId="0" applyFont="1" applyBorder="1" applyAlignment="1" applyProtection="1">
      <alignment horizontal="center" vertical="center"/>
      <protection hidden="1"/>
    </xf>
    <xf numFmtId="174" fontId="81" fillId="0" borderId="109" xfId="5" applyNumberFormat="1" applyFont="1" applyFill="1" applyBorder="1" applyAlignment="1" applyProtection="1">
      <alignment horizontal="right" vertical="center" wrapText="1"/>
      <protection hidden="1"/>
    </xf>
    <xf numFmtId="174" fontId="81" fillId="0" borderId="111" xfId="5" applyNumberFormat="1" applyFont="1" applyFill="1" applyBorder="1" applyAlignment="1" applyProtection="1">
      <alignment horizontal="right" vertical="center" wrapText="1"/>
      <protection hidden="1"/>
    </xf>
    <xf numFmtId="0" fontId="81" fillId="0" borderId="110" xfId="2" applyNumberFormat="1" applyFont="1" applyFill="1" applyBorder="1" applyAlignment="1" applyProtection="1">
      <alignment horizontal="right" vertical="center" wrapText="1"/>
      <protection hidden="1"/>
    </xf>
    <xf numFmtId="0" fontId="8" fillId="0" borderId="112" xfId="0" applyFont="1" applyFill="1" applyBorder="1" applyAlignment="1" applyProtection="1">
      <alignment horizontal="center" vertical="center"/>
      <protection hidden="1"/>
    </xf>
    <xf numFmtId="0" fontId="8" fillId="0" borderId="113" xfId="0" applyFont="1" applyFill="1" applyBorder="1" applyAlignment="1" applyProtection="1">
      <alignment horizontal="center" vertical="center"/>
      <protection hidden="1"/>
    </xf>
    <xf numFmtId="0" fontId="8" fillId="0" borderId="114" xfId="0" applyFont="1" applyFill="1" applyBorder="1" applyAlignment="1" applyProtection="1">
      <alignment horizontal="center" vertical="center"/>
      <protection hidden="1"/>
    </xf>
    <xf numFmtId="9" fontId="81" fillId="0" borderId="110" xfId="2" applyFont="1" applyFill="1" applyBorder="1" applyAlignment="1" applyProtection="1">
      <alignment horizontal="right" vertical="center" wrapText="1"/>
      <protection hidden="1"/>
    </xf>
  </cellXfs>
  <cellStyles count="27">
    <cellStyle name="Hipervínculo" xfId="4" builtinId="8"/>
    <cellStyle name="Millares" xfId="3" builtinId="3"/>
    <cellStyle name="Millares [0]" xfId="18" builtinId="6"/>
    <cellStyle name="Millares [0] 2" xfId="24" xr:uid="{00000000-0005-0000-0000-000003000000}"/>
    <cellStyle name="Millares 2" xfId="5" xr:uid="{00000000-0005-0000-0000-000004000000}"/>
    <cellStyle name="Millares 2 2" xfId="14" xr:uid="{00000000-0005-0000-0000-000005000000}"/>
    <cellStyle name="Millares 2 2 2" xfId="22" xr:uid="{00000000-0005-0000-0000-000006000000}"/>
    <cellStyle name="Millares 3" xfId="13" xr:uid="{00000000-0005-0000-0000-000007000000}"/>
    <cellStyle name="Millares 3 2" xfId="21" xr:uid="{00000000-0005-0000-0000-000008000000}"/>
    <cellStyle name="Millares 4" xfId="16" xr:uid="{00000000-0005-0000-0000-000009000000}"/>
    <cellStyle name="Millares 4 2" xfId="23" xr:uid="{00000000-0005-0000-0000-00000A000000}"/>
    <cellStyle name="Millares 5" xfId="20" xr:uid="{00000000-0005-0000-0000-00000B000000}"/>
    <cellStyle name="Millares 6" xfId="19" xr:uid="{00000000-0005-0000-0000-00000C000000}"/>
    <cellStyle name="Moneda" xfId="1" builtinId="4"/>
    <cellStyle name="Moneda [0] 2" xfId="25" xr:uid="{00000000-0005-0000-0000-00000E000000}"/>
    <cellStyle name="Moneda 2" xfId="9" xr:uid="{00000000-0005-0000-0000-00000F000000}"/>
    <cellStyle name="Moneda 3" xfId="12" xr:uid="{00000000-0005-0000-0000-000010000000}"/>
    <cellStyle name="Moneda 4" xfId="15" xr:uid="{00000000-0005-0000-0000-000011000000}"/>
    <cellStyle name="Normal" xfId="0" builtinId="0"/>
    <cellStyle name="Normal 2" xfId="11" xr:uid="{00000000-0005-0000-0000-000013000000}"/>
    <cellStyle name="Normal 3" xfId="17" xr:uid="{00000000-0005-0000-0000-000014000000}"/>
    <cellStyle name="Normal_504 Seguimiento Plan de Acción reprogramacion junio 2010" xfId="6" xr:uid="{00000000-0005-0000-0000-000015000000}"/>
    <cellStyle name="Porcentaje" xfId="2" builtinId="5"/>
    <cellStyle name="Porcentaje 2" xfId="8" xr:uid="{00000000-0005-0000-0000-000017000000}"/>
    <cellStyle name="Porcentaje 2 2" xfId="26" xr:uid="{00000000-0005-0000-0000-000018000000}"/>
    <cellStyle name="Porcentaje 4" xfId="7" xr:uid="{00000000-0005-0000-0000-000019000000}"/>
    <cellStyle name="Porcentual 4" xfId="10" xr:uid="{00000000-0005-0000-0000-00001A000000}"/>
  </cellStyles>
  <dxfs count="0"/>
  <tableStyles count="0" defaultTableStyle="TableStyleMedium2" defaultPivotStyle="PivotStyleLight16"/>
  <colors>
    <mruColors>
      <color rgb="FF336600"/>
      <color rgb="FF99CCFF"/>
      <color rgb="FFFFFF99"/>
      <color rgb="FFD60093"/>
      <color rgb="FFFF3399"/>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421822</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5</xdr:col>
      <xdr:colOff>108856</xdr:colOff>
      <xdr:row>6</xdr:row>
      <xdr:rowOff>58230</xdr:rowOff>
    </xdr:from>
    <xdr:to>
      <xdr:col>5</xdr:col>
      <xdr:colOff>1728107</xdr:colOff>
      <xdr:row>7</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02339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718703"/>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4"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4000000}"/>
            </a:ext>
          </a:extLst>
        </xdr:cNvPr>
        <xdr:cNvSpPr/>
      </xdr:nvSpPr>
      <xdr:spPr bwMode="auto">
        <a:xfrm>
          <a:off x="12249151" y="469900"/>
          <a:ext cx="1560582" cy="482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5" name="Flecha izquierda 2">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18</xdr:row>
      <xdr:rowOff>4617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activeCell="W24" sqref="W24"/>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475"/>
      <c r="B1" s="475"/>
      <c r="C1" s="475"/>
      <c r="D1" s="482" t="s">
        <v>0</v>
      </c>
      <c r="E1" s="482"/>
      <c r="F1" s="482"/>
      <c r="G1" s="482"/>
      <c r="H1" s="482"/>
      <c r="I1" s="482"/>
      <c r="J1" s="482"/>
      <c r="K1" s="482"/>
      <c r="L1" s="482"/>
      <c r="M1" s="482"/>
      <c r="N1" s="482"/>
      <c r="O1" s="482"/>
      <c r="P1" s="482"/>
      <c r="Q1" s="482"/>
      <c r="R1" s="482"/>
      <c r="S1" s="482"/>
      <c r="T1" s="476"/>
      <c r="U1" s="477"/>
    </row>
    <row r="2" spans="1:21" ht="35.25" customHeight="1" x14ac:dyDescent="0.25">
      <c r="A2" s="475"/>
      <c r="B2" s="475"/>
      <c r="C2" s="475"/>
      <c r="D2" s="482" t="s">
        <v>1</v>
      </c>
      <c r="E2" s="482"/>
      <c r="F2" s="482"/>
      <c r="G2" s="482"/>
      <c r="H2" s="482"/>
      <c r="I2" s="482"/>
      <c r="J2" s="482"/>
      <c r="K2" s="482"/>
      <c r="L2" s="482"/>
      <c r="M2" s="482"/>
      <c r="N2" s="482"/>
      <c r="O2" s="482"/>
      <c r="P2" s="482"/>
      <c r="Q2" s="482"/>
      <c r="R2" s="482"/>
      <c r="S2" s="482"/>
      <c r="T2" s="478"/>
      <c r="U2" s="479"/>
    </row>
    <row r="3" spans="1:21" ht="35.25" customHeight="1" x14ac:dyDescent="0.25">
      <c r="A3" s="475"/>
      <c r="B3" s="475"/>
      <c r="C3" s="475"/>
      <c r="D3" s="483" t="s">
        <v>2</v>
      </c>
      <c r="E3" s="484"/>
      <c r="F3" s="484"/>
      <c r="G3" s="484"/>
      <c r="H3" s="484"/>
      <c r="I3" s="484"/>
      <c r="J3" s="484"/>
      <c r="K3" s="482" t="s">
        <v>3</v>
      </c>
      <c r="L3" s="482"/>
      <c r="M3" s="482"/>
      <c r="N3" s="482"/>
      <c r="O3" s="482"/>
      <c r="P3" s="482"/>
      <c r="Q3" s="482"/>
      <c r="R3" s="482"/>
      <c r="S3" s="482"/>
      <c r="T3" s="480"/>
      <c r="U3" s="481"/>
    </row>
    <row r="5" spans="1:21" x14ac:dyDescent="0.25">
      <c r="B5"/>
    </row>
    <row r="6" spans="1:21" ht="26.25" x14ac:dyDescent="0.4">
      <c r="I6" s="41" t="s">
        <v>4</v>
      </c>
    </row>
    <row r="8" spans="1:21" x14ac:dyDescent="0.25">
      <c r="B8" s="36"/>
      <c r="C8" s="36"/>
      <c r="D8" s="36"/>
      <c r="E8" s="36"/>
      <c r="F8" s="36"/>
      <c r="G8" s="36"/>
      <c r="H8" s="36"/>
      <c r="I8" s="36"/>
      <c r="J8" s="36"/>
      <c r="K8" s="36"/>
      <c r="M8" s="39"/>
      <c r="N8" s="39"/>
      <c r="O8" s="39"/>
      <c r="P8" s="39"/>
      <c r="Q8" s="39"/>
      <c r="R8" s="39"/>
      <c r="S8" s="39"/>
      <c r="T8" s="39"/>
      <c r="U8" s="39"/>
    </row>
    <row r="9" spans="1:21" ht="64.5" customHeight="1" x14ac:dyDescent="0.25">
      <c r="B9" s="36"/>
      <c r="C9" s="129"/>
      <c r="D9" s="472" t="s">
        <v>5</v>
      </c>
      <c r="E9" s="472"/>
      <c r="F9" s="472"/>
      <c r="G9" s="472"/>
      <c r="H9" s="472"/>
      <c r="I9" s="472"/>
      <c r="J9" s="129"/>
      <c r="K9" s="130"/>
      <c r="M9" s="473" t="s">
        <v>6</v>
      </c>
      <c r="N9" s="473"/>
      <c r="O9" s="473"/>
      <c r="P9" s="473"/>
      <c r="Q9" s="473"/>
      <c r="R9" s="473"/>
      <c r="S9" s="473"/>
      <c r="T9" s="473"/>
      <c r="U9" s="473"/>
    </row>
    <row r="10" spans="1:21" x14ac:dyDescent="0.25">
      <c r="B10" s="36"/>
      <c r="C10" s="129"/>
      <c r="D10" s="129"/>
      <c r="E10" s="129"/>
      <c r="F10" s="129"/>
      <c r="G10" s="129"/>
      <c r="H10" s="129"/>
      <c r="I10" s="129"/>
      <c r="J10" s="129"/>
      <c r="K10" s="129"/>
      <c r="M10" s="39"/>
      <c r="N10" s="39"/>
      <c r="O10" s="39"/>
      <c r="P10" s="39"/>
      <c r="Q10" s="39"/>
      <c r="R10" s="39"/>
      <c r="S10" s="39"/>
      <c r="T10" s="39"/>
      <c r="U10" s="39"/>
    </row>
    <row r="11" spans="1:21" s="34" customFormat="1" ht="18" x14ac:dyDescent="0.25">
      <c r="B11" s="37"/>
      <c r="C11" s="131"/>
      <c r="D11" s="131"/>
      <c r="E11" s="131"/>
      <c r="F11" s="131"/>
      <c r="G11" s="131"/>
      <c r="H11" s="131"/>
      <c r="I11" s="131"/>
      <c r="J11" s="131"/>
      <c r="K11" s="131"/>
      <c r="M11" s="40"/>
      <c r="N11" s="471" t="s">
        <v>7</v>
      </c>
      <c r="O11" s="471"/>
      <c r="P11" s="471"/>
      <c r="Q11" s="471"/>
      <c r="R11" s="471"/>
      <c r="S11" s="471"/>
      <c r="T11" s="471"/>
      <c r="U11" s="471"/>
    </row>
    <row r="12" spans="1:21" s="34" customFormat="1" ht="30" customHeight="1" x14ac:dyDescent="0.25">
      <c r="B12" s="37"/>
      <c r="C12" s="131"/>
      <c r="D12" s="131"/>
      <c r="E12" s="131"/>
      <c r="F12" s="131"/>
      <c r="G12" s="131"/>
      <c r="H12" s="131"/>
      <c r="I12" s="131"/>
      <c r="J12" s="131"/>
      <c r="K12" s="131"/>
      <c r="M12" s="40"/>
      <c r="N12" s="471"/>
      <c r="O12" s="471"/>
      <c r="P12" s="471"/>
      <c r="Q12" s="471"/>
      <c r="R12" s="471"/>
      <c r="S12" s="471"/>
      <c r="T12" s="471"/>
      <c r="U12" s="471"/>
    </row>
    <row r="13" spans="1:21" s="34" customFormat="1" ht="20.25" x14ac:dyDescent="0.3">
      <c r="B13" s="37"/>
      <c r="C13" s="131"/>
      <c r="D13" s="131"/>
      <c r="E13" s="131"/>
      <c r="F13" s="131"/>
      <c r="G13" s="131"/>
      <c r="H13" s="131"/>
      <c r="I13" s="131"/>
      <c r="J13" s="131"/>
      <c r="K13" s="131"/>
      <c r="M13" s="40"/>
      <c r="N13" s="123"/>
      <c r="O13" s="123"/>
      <c r="P13" s="123"/>
      <c r="Q13" s="123"/>
      <c r="R13" s="123"/>
      <c r="S13" s="123"/>
      <c r="T13" s="123"/>
      <c r="U13" s="123"/>
    </row>
    <row r="14" spans="1:21" s="34" customFormat="1" ht="20.25" x14ac:dyDescent="0.3">
      <c r="B14" s="37"/>
      <c r="C14" s="131"/>
      <c r="D14" s="131"/>
      <c r="E14" s="131"/>
      <c r="F14" s="131"/>
      <c r="G14" s="131"/>
      <c r="H14" s="131"/>
      <c r="I14" s="131"/>
      <c r="J14" s="131"/>
      <c r="K14" s="131"/>
      <c r="M14" s="40"/>
      <c r="N14" s="124" t="s">
        <v>8</v>
      </c>
      <c r="O14" s="123"/>
      <c r="P14" s="123"/>
      <c r="Q14" s="123"/>
      <c r="R14" s="123"/>
      <c r="S14" s="123"/>
      <c r="T14" s="123"/>
      <c r="U14" s="123"/>
    </row>
    <row r="15" spans="1:21" s="34" customFormat="1" ht="20.25" x14ac:dyDescent="0.3">
      <c r="B15" s="37"/>
      <c r="C15" s="131"/>
      <c r="D15" s="131"/>
      <c r="E15" s="131"/>
      <c r="F15" s="131"/>
      <c r="G15" s="131"/>
      <c r="H15" s="131"/>
      <c r="I15" s="131"/>
      <c r="J15" s="131"/>
      <c r="K15" s="131"/>
      <c r="M15" s="40"/>
      <c r="N15" s="124" t="s">
        <v>9</v>
      </c>
      <c r="O15" s="123"/>
      <c r="P15" s="123"/>
      <c r="Q15" s="123"/>
      <c r="R15" s="123"/>
      <c r="S15" s="123"/>
      <c r="T15" s="123"/>
      <c r="U15" s="123"/>
    </row>
    <row r="16" spans="1:21" s="34" customFormat="1" ht="20.25" x14ac:dyDescent="0.3">
      <c r="B16" s="37"/>
      <c r="C16" s="131"/>
      <c r="D16" s="131"/>
      <c r="E16" s="131"/>
      <c r="F16" s="131"/>
      <c r="G16" s="131"/>
      <c r="H16" s="131"/>
      <c r="I16" s="131"/>
      <c r="J16" s="131"/>
      <c r="K16" s="131"/>
      <c r="M16" s="40"/>
      <c r="N16" s="124" t="s">
        <v>10</v>
      </c>
      <c r="O16" s="123"/>
      <c r="P16" s="123"/>
      <c r="Q16" s="123"/>
      <c r="R16" s="123"/>
      <c r="S16" s="123"/>
      <c r="T16" s="123"/>
      <c r="U16" s="123"/>
    </row>
    <row r="17" spans="2:21" ht="21" x14ac:dyDescent="0.35">
      <c r="B17" s="36"/>
      <c r="C17" s="129"/>
      <c r="D17" s="129"/>
      <c r="E17" s="129"/>
      <c r="F17" s="129"/>
      <c r="G17" s="129"/>
      <c r="H17" s="129"/>
      <c r="I17" s="129"/>
      <c r="J17" s="129"/>
      <c r="K17" s="129"/>
      <c r="M17" s="39"/>
      <c r="N17" s="124" t="s">
        <v>11</v>
      </c>
      <c r="O17" s="123"/>
      <c r="P17" s="123"/>
      <c r="Q17" s="123"/>
      <c r="R17" s="123"/>
      <c r="S17" s="125"/>
      <c r="T17" s="125"/>
      <c r="U17" s="125"/>
    </row>
    <row r="18" spans="2:21" ht="21" x14ac:dyDescent="0.35">
      <c r="B18" s="36"/>
      <c r="C18" s="129"/>
      <c r="D18" s="129"/>
      <c r="E18" s="129"/>
      <c r="F18" s="129"/>
      <c r="G18" s="129"/>
      <c r="H18" s="129"/>
      <c r="I18" s="129"/>
      <c r="J18" s="129"/>
      <c r="K18" s="129"/>
      <c r="M18" s="39"/>
      <c r="N18" s="124"/>
      <c r="O18" s="125"/>
      <c r="P18" s="125"/>
      <c r="Q18" s="125"/>
      <c r="R18" s="125"/>
      <c r="S18" s="125"/>
      <c r="T18" s="125"/>
      <c r="U18" s="125"/>
    </row>
    <row r="19" spans="2:21" ht="26.25" customHeight="1" x14ac:dyDescent="0.4">
      <c r="B19" s="38"/>
      <c r="C19" s="129"/>
      <c r="D19" s="129"/>
      <c r="E19" s="129"/>
      <c r="F19" s="129"/>
      <c r="G19" s="129"/>
      <c r="H19" s="129"/>
      <c r="I19" s="129"/>
      <c r="J19" s="129"/>
      <c r="K19" s="129"/>
      <c r="M19" s="39"/>
      <c r="N19" s="39"/>
      <c r="O19" s="39"/>
      <c r="P19" s="39"/>
      <c r="Q19" s="39"/>
      <c r="R19" s="39"/>
      <c r="S19" s="39"/>
      <c r="T19" s="39"/>
      <c r="U19" s="39"/>
    </row>
    <row r="20" spans="2:21" ht="15" customHeight="1" x14ac:dyDescent="0.25">
      <c r="B20" s="36"/>
      <c r="C20" s="132"/>
      <c r="D20" s="132"/>
      <c r="E20" s="132"/>
      <c r="F20" s="132"/>
      <c r="G20" s="132"/>
      <c r="H20" s="129"/>
      <c r="I20" s="129"/>
      <c r="J20" s="129"/>
      <c r="K20" s="129"/>
      <c r="M20" s="39"/>
      <c r="N20" s="39"/>
      <c r="O20" s="39"/>
      <c r="P20" s="39"/>
      <c r="Q20" s="39"/>
      <c r="R20" s="39"/>
      <c r="S20" s="39"/>
      <c r="T20" s="39"/>
      <c r="U20" s="39"/>
    </row>
    <row r="21" spans="2:21" ht="15" customHeight="1" x14ac:dyDescent="0.25">
      <c r="B21" s="36"/>
      <c r="C21" s="132"/>
      <c r="D21" s="132"/>
      <c r="E21" s="132"/>
      <c r="F21" s="132"/>
      <c r="G21" s="132"/>
      <c r="H21" s="129"/>
      <c r="I21" s="129"/>
      <c r="J21" s="129"/>
      <c r="K21" s="129"/>
      <c r="M21" s="39"/>
      <c r="N21" s="39"/>
      <c r="O21" s="39"/>
      <c r="P21" s="39"/>
      <c r="Q21" s="39"/>
      <c r="R21" s="39"/>
      <c r="S21" s="39"/>
      <c r="T21" s="39"/>
      <c r="U21" s="39"/>
    </row>
    <row r="22" spans="2:21" ht="15" customHeight="1" x14ac:dyDescent="0.25">
      <c r="B22" s="36"/>
      <c r="C22" s="133"/>
      <c r="D22" s="129"/>
      <c r="E22" s="129"/>
      <c r="F22" s="129"/>
      <c r="G22" s="129"/>
      <c r="H22" s="129"/>
      <c r="I22" s="129"/>
      <c r="J22" s="129"/>
      <c r="K22" s="129"/>
      <c r="M22" s="39"/>
      <c r="N22" s="39"/>
      <c r="O22" s="39"/>
      <c r="P22" s="39"/>
      <c r="Q22" s="39"/>
      <c r="R22" s="39"/>
      <c r="S22" s="39"/>
      <c r="T22" s="39"/>
      <c r="U22" s="39"/>
    </row>
    <row r="23" spans="2:21" x14ac:dyDescent="0.25">
      <c r="B23" s="36"/>
      <c r="C23" s="129"/>
      <c r="D23" s="129"/>
      <c r="E23" s="129"/>
      <c r="F23" s="129"/>
      <c r="G23" s="129"/>
      <c r="H23" s="129"/>
      <c r="I23" s="129"/>
      <c r="J23" s="129"/>
      <c r="K23" s="129"/>
      <c r="M23" s="39"/>
      <c r="N23" s="474" t="s">
        <v>12</v>
      </c>
      <c r="O23" s="474"/>
      <c r="P23" s="474"/>
      <c r="Q23" s="474"/>
      <c r="R23" s="474"/>
      <c r="S23" s="474"/>
      <c r="T23" s="474"/>
      <c r="U23" s="39"/>
    </row>
    <row r="24" spans="2:21" x14ac:dyDescent="0.25">
      <c r="B24" s="36"/>
      <c r="C24" s="129"/>
      <c r="D24" s="129"/>
      <c r="E24" s="129"/>
      <c r="F24" s="129"/>
      <c r="G24" s="129"/>
      <c r="H24" s="129"/>
      <c r="I24" s="129"/>
      <c r="J24" s="129"/>
      <c r="K24" s="129"/>
      <c r="M24" s="39"/>
      <c r="N24" s="474"/>
      <c r="O24" s="474"/>
      <c r="P24" s="474"/>
      <c r="Q24" s="474"/>
      <c r="R24" s="474"/>
      <c r="S24" s="474"/>
      <c r="T24" s="474"/>
      <c r="U24" s="39"/>
    </row>
    <row r="25" spans="2:21" x14ac:dyDescent="0.25">
      <c r="B25" s="36"/>
      <c r="C25" s="129"/>
      <c r="D25" s="129"/>
      <c r="E25" s="129"/>
      <c r="F25" s="129"/>
      <c r="G25" s="129"/>
      <c r="H25" s="129"/>
      <c r="I25" s="129"/>
      <c r="J25" s="129"/>
      <c r="K25" s="129"/>
      <c r="M25" s="39"/>
      <c r="N25" s="474"/>
      <c r="O25" s="474"/>
      <c r="P25" s="474"/>
      <c r="Q25" s="474"/>
      <c r="R25" s="474"/>
      <c r="S25" s="474"/>
      <c r="T25" s="474"/>
      <c r="U25" s="39"/>
    </row>
    <row r="26" spans="2:21" x14ac:dyDescent="0.25">
      <c r="B26" s="36"/>
      <c r="C26" s="129"/>
      <c r="D26" s="129"/>
      <c r="E26" s="129"/>
      <c r="F26" s="129"/>
      <c r="G26" s="129"/>
      <c r="H26" s="129"/>
      <c r="I26" s="129"/>
      <c r="J26" s="129"/>
      <c r="K26" s="129"/>
      <c r="M26" s="39"/>
      <c r="N26" s="474"/>
      <c r="O26" s="474"/>
      <c r="P26" s="474"/>
      <c r="Q26" s="474"/>
      <c r="R26" s="474"/>
      <c r="S26" s="474"/>
      <c r="T26" s="474"/>
      <c r="U26" s="39"/>
    </row>
    <row r="27" spans="2:21" x14ac:dyDescent="0.25">
      <c r="B27" s="36"/>
      <c r="C27" s="129"/>
      <c r="D27" s="129"/>
      <c r="E27" s="129"/>
      <c r="F27" s="129"/>
      <c r="G27" s="129"/>
      <c r="H27" s="129"/>
      <c r="I27" s="129"/>
      <c r="J27" s="129"/>
      <c r="K27" s="129"/>
      <c r="M27" s="39"/>
      <c r="N27" s="39"/>
      <c r="O27" s="39"/>
      <c r="P27" s="39"/>
      <c r="Q27" s="39"/>
      <c r="R27" s="39"/>
      <c r="S27" s="39"/>
      <c r="T27" s="39"/>
      <c r="U27" s="39"/>
    </row>
    <row r="28" spans="2:21" x14ac:dyDescent="0.25">
      <c r="B28" s="36"/>
      <c r="C28" s="129"/>
      <c r="D28" s="129"/>
      <c r="E28" s="129"/>
      <c r="F28" s="129"/>
      <c r="G28" s="129"/>
      <c r="H28" s="129"/>
      <c r="I28" s="129"/>
      <c r="J28" s="129"/>
      <c r="K28" s="129"/>
    </row>
    <row r="29" spans="2:21" x14ac:dyDescent="0.25">
      <c r="B29" s="36"/>
      <c r="C29" s="129"/>
      <c r="D29" s="129"/>
      <c r="E29" s="129"/>
      <c r="F29" s="129"/>
      <c r="G29" s="129"/>
      <c r="H29" s="129"/>
      <c r="I29" s="129"/>
      <c r="J29" s="129"/>
      <c r="K29" s="129"/>
    </row>
    <row r="30" spans="2:21" x14ac:dyDescent="0.25">
      <c r="B30" s="36"/>
      <c r="C30" s="129"/>
      <c r="D30" s="129"/>
      <c r="E30" s="129"/>
      <c r="F30" s="129"/>
      <c r="G30" s="129"/>
      <c r="H30" s="129"/>
      <c r="I30" s="129"/>
      <c r="J30" s="129"/>
      <c r="K30" s="129"/>
    </row>
    <row r="31" spans="2:21" x14ac:dyDescent="0.25">
      <c r="B31" s="36"/>
      <c r="C31" s="129"/>
      <c r="D31" s="129"/>
      <c r="E31" s="129"/>
      <c r="F31" s="129"/>
      <c r="G31" s="129"/>
      <c r="H31" s="129"/>
      <c r="I31" s="129"/>
      <c r="J31" s="129"/>
      <c r="K31" s="129"/>
    </row>
    <row r="32" spans="2:21" x14ac:dyDescent="0.25">
      <c r="B32" s="36"/>
      <c r="C32" s="129"/>
      <c r="D32" s="129"/>
      <c r="E32" s="129"/>
      <c r="F32" s="129"/>
      <c r="G32" s="129"/>
      <c r="H32" s="129"/>
      <c r="I32" s="129"/>
      <c r="J32" s="129"/>
      <c r="K32" s="129"/>
    </row>
    <row r="33" spans="2:11" x14ac:dyDescent="0.25">
      <c r="B33" s="36"/>
      <c r="C33" s="129"/>
      <c r="D33" s="129"/>
      <c r="E33" s="129"/>
      <c r="F33" s="129"/>
      <c r="G33" s="129"/>
      <c r="H33" s="129"/>
      <c r="I33" s="129"/>
      <c r="J33" s="129"/>
      <c r="K33" s="129"/>
    </row>
    <row r="34" spans="2:11" x14ac:dyDescent="0.25">
      <c r="B34" s="36"/>
      <c r="C34" s="129"/>
      <c r="D34" s="129"/>
      <c r="E34" s="129"/>
      <c r="F34" s="129"/>
      <c r="G34" s="129"/>
      <c r="H34" s="129"/>
      <c r="I34" s="129"/>
      <c r="J34" s="129"/>
      <c r="K34" s="129"/>
    </row>
  </sheetData>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5" customWidth="1"/>
    <col min="2" max="2" width="45.85546875" style="22" customWidth="1"/>
    <col min="3" max="3" width="136" style="16" customWidth="1"/>
    <col min="4" max="256" width="11.42578125" style="16"/>
    <col min="257" max="257" width="47.7109375" style="16" customWidth="1"/>
    <col min="258" max="258" width="103.7109375" style="16" customWidth="1"/>
    <col min="259" max="512" width="11.42578125" style="16"/>
    <col min="513" max="513" width="47.7109375" style="16" customWidth="1"/>
    <col min="514" max="514" width="103.7109375" style="16" customWidth="1"/>
    <col min="515" max="768" width="11.42578125" style="16"/>
    <col min="769" max="769" width="47.7109375" style="16" customWidth="1"/>
    <col min="770" max="770" width="103.7109375" style="16" customWidth="1"/>
    <col min="771" max="1024" width="11.42578125" style="16"/>
    <col min="1025" max="1025" width="47.7109375" style="16" customWidth="1"/>
    <col min="1026" max="1026" width="103.7109375" style="16" customWidth="1"/>
    <col min="1027" max="1280" width="11.42578125" style="16"/>
    <col min="1281" max="1281" width="47.7109375" style="16" customWidth="1"/>
    <col min="1282" max="1282" width="103.7109375" style="16" customWidth="1"/>
    <col min="1283" max="1536" width="11.42578125" style="16"/>
    <col min="1537" max="1537" width="47.7109375" style="16" customWidth="1"/>
    <col min="1538" max="1538" width="103.7109375" style="16" customWidth="1"/>
    <col min="1539" max="1792" width="11.42578125" style="16"/>
    <col min="1793" max="1793" width="47.7109375" style="16" customWidth="1"/>
    <col min="1794" max="1794" width="103.7109375" style="16" customWidth="1"/>
    <col min="1795" max="2048" width="11.42578125" style="16"/>
    <col min="2049" max="2049" width="47.7109375" style="16" customWidth="1"/>
    <col min="2050" max="2050" width="103.7109375" style="16" customWidth="1"/>
    <col min="2051" max="2304" width="11.42578125" style="16"/>
    <col min="2305" max="2305" width="47.7109375" style="16" customWidth="1"/>
    <col min="2306" max="2306" width="103.7109375" style="16" customWidth="1"/>
    <col min="2307" max="2560" width="11.42578125" style="16"/>
    <col min="2561" max="2561" width="47.7109375" style="16" customWidth="1"/>
    <col min="2562" max="2562" width="103.7109375" style="16" customWidth="1"/>
    <col min="2563" max="2816" width="11.42578125" style="16"/>
    <col min="2817" max="2817" width="47.7109375" style="16" customWidth="1"/>
    <col min="2818" max="2818" width="103.7109375" style="16" customWidth="1"/>
    <col min="2819" max="3072" width="11.42578125" style="16"/>
    <col min="3073" max="3073" width="47.7109375" style="16" customWidth="1"/>
    <col min="3074" max="3074" width="103.7109375" style="16" customWidth="1"/>
    <col min="3075" max="3328" width="11.42578125" style="16"/>
    <col min="3329" max="3329" width="47.7109375" style="16" customWidth="1"/>
    <col min="3330" max="3330" width="103.7109375" style="16" customWidth="1"/>
    <col min="3331" max="3584" width="11.42578125" style="16"/>
    <col min="3585" max="3585" width="47.7109375" style="16" customWidth="1"/>
    <col min="3586" max="3586" width="103.7109375" style="16" customWidth="1"/>
    <col min="3587" max="3840" width="11.42578125" style="16"/>
    <col min="3841" max="3841" width="47.7109375" style="16" customWidth="1"/>
    <col min="3842" max="3842" width="103.7109375" style="16" customWidth="1"/>
    <col min="3843" max="4096" width="11.42578125" style="16"/>
    <col min="4097" max="4097" width="47.7109375" style="16" customWidth="1"/>
    <col min="4098" max="4098" width="103.7109375" style="16" customWidth="1"/>
    <col min="4099" max="4352" width="11.42578125" style="16"/>
    <col min="4353" max="4353" width="47.7109375" style="16" customWidth="1"/>
    <col min="4354" max="4354" width="103.7109375" style="16" customWidth="1"/>
    <col min="4355" max="4608" width="11.42578125" style="16"/>
    <col min="4609" max="4609" width="47.7109375" style="16" customWidth="1"/>
    <col min="4610" max="4610" width="103.7109375" style="16" customWidth="1"/>
    <col min="4611" max="4864" width="11.42578125" style="16"/>
    <col min="4865" max="4865" width="47.7109375" style="16" customWidth="1"/>
    <col min="4866" max="4866" width="103.7109375" style="16" customWidth="1"/>
    <col min="4867" max="5120" width="11.42578125" style="16"/>
    <col min="5121" max="5121" width="47.7109375" style="16" customWidth="1"/>
    <col min="5122" max="5122" width="103.7109375" style="16" customWidth="1"/>
    <col min="5123" max="5376" width="11.42578125" style="16"/>
    <col min="5377" max="5377" width="47.7109375" style="16" customWidth="1"/>
    <col min="5378" max="5378" width="103.7109375" style="16" customWidth="1"/>
    <col min="5379" max="5632" width="11.42578125" style="16"/>
    <col min="5633" max="5633" width="47.7109375" style="16" customWidth="1"/>
    <col min="5634" max="5634" width="103.7109375" style="16" customWidth="1"/>
    <col min="5635" max="5888" width="11.42578125" style="16"/>
    <col min="5889" max="5889" width="47.7109375" style="16" customWidth="1"/>
    <col min="5890" max="5890" width="103.7109375" style="16" customWidth="1"/>
    <col min="5891" max="6144" width="11.42578125" style="16"/>
    <col min="6145" max="6145" width="47.7109375" style="16" customWidth="1"/>
    <col min="6146" max="6146" width="103.7109375" style="16" customWidth="1"/>
    <col min="6147" max="6400" width="11.42578125" style="16"/>
    <col min="6401" max="6401" width="47.7109375" style="16" customWidth="1"/>
    <col min="6402" max="6402" width="103.7109375" style="16" customWidth="1"/>
    <col min="6403" max="6656" width="11.42578125" style="16"/>
    <col min="6657" max="6657" width="47.7109375" style="16" customWidth="1"/>
    <col min="6658" max="6658" width="103.7109375" style="16" customWidth="1"/>
    <col min="6659" max="6912" width="11.42578125" style="16"/>
    <col min="6913" max="6913" width="47.7109375" style="16" customWidth="1"/>
    <col min="6914" max="6914" width="103.7109375" style="16" customWidth="1"/>
    <col min="6915" max="7168" width="11.42578125" style="16"/>
    <col min="7169" max="7169" width="47.7109375" style="16" customWidth="1"/>
    <col min="7170" max="7170" width="103.7109375" style="16" customWidth="1"/>
    <col min="7171" max="7424" width="11.42578125" style="16"/>
    <col min="7425" max="7425" width="47.7109375" style="16" customWidth="1"/>
    <col min="7426" max="7426" width="103.7109375" style="16" customWidth="1"/>
    <col min="7427" max="7680" width="11.42578125" style="16"/>
    <col min="7681" max="7681" width="47.7109375" style="16" customWidth="1"/>
    <col min="7682" max="7682" width="103.7109375" style="16" customWidth="1"/>
    <col min="7683" max="7936" width="11.42578125" style="16"/>
    <col min="7937" max="7937" width="47.7109375" style="16" customWidth="1"/>
    <col min="7938" max="7938" width="103.7109375" style="16" customWidth="1"/>
    <col min="7939" max="8192" width="11.42578125" style="16"/>
    <col min="8193" max="8193" width="47.7109375" style="16" customWidth="1"/>
    <col min="8194" max="8194" width="103.7109375" style="16" customWidth="1"/>
    <col min="8195" max="8448" width="11.42578125" style="16"/>
    <col min="8449" max="8449" width="47.7109375" style="16" customWidth="1"/>
    <col min="8450" max="8450" width="103.7109375" style="16" customWidth="1"/>
    <col min="8451" max="8704" width="11.42578125" style="16"/>
    <col min="8705" max="8705" width="47.7109375" style="16" customWidth="1"/>
    <col min="8706" max="8706" width="103.7109375" style="16" customWidth="1"/>
    <col min="8707" max="8960" width="11.42578125" style="16"/>
    <col min="8961" max="8961" width="47.7109375" style="16" customWidth="1"/>
    <col min="8962" max="8962" width="103.7109375" style="16" customWidth="1"/>
    <col min="8963" max="9216" width="11.42578125" style="16"/>
    <col min="9217" max="9217" width="47.7109375" style="16" customWidth="1"/>
    <col min="9218" max="9218" width="103.7109375" style="16" customWidth="1"/>
    <col min="9219" max="9472" width="11.42578125" style="16"/>
    <col min="9473" max="9473" width="47.7109375" style="16" customWidth="1"/>
    <col min="9474" max="9474" width="103.7109375" style="16" customWidth="1"/>
    <col min="9475" max="9728" width="11.42578125" style="16"/>
    <col min="9729" max="9729" width="47.7109375" style="16" customWidth="1"/>
    <col min="9730" max="9730" width="103.7109375" style="16" customWidth="1"/>
    <col min="9731" max="9984" width="11.42578125" style="16"/>
    <col min="9985" max="9985" width="47.7109375" style="16" customWidth="1"/>
    <col min="9986" max="9986" width="103.7109375" style="16" customWidth="1"/>
    <col min="9987" max="10240" width="11.42578125" style="16"/>
    <col min="10241" max="10241" width="47.7109375" style="16" customWidth="1"/>
    <col min="10242" max="10242" width="103.7109375" style="16" customWidth="1"/>
    <col min="10243" max="10496" width="11.42578125" style="16"/>
    <col min="10497" max="10497" width="47.7109375" style="16" customWidth="1"/>
    <col min="10498" max="10498" width="103.7109375" style="16" customWidth="1"/>
    <col min="10499" max="10752" width="11.42578125" style="16"/>
    <col min="10753" max="10753" width="47.7109375" style="16" customWidth="1"/>
    <col min="10754" max="10754" width="103.7109375" style="16" customWidth="1"/>
    <col min="10755" max="11008" width="11.42578125" style="16"/>
    <col min="11009" max="11009" width="47.7109375" style="16" customWidth="1"/>
    <col min="11010" max="11010" width="103.7109375" style="16" customWidth="1"/>
    <col min="11011" max="11264" width="11.42578125" style="16"/>
    <col min="11265" max="11265" width="47.7109375" style="16" customWidth="1"/>
    <col min="11266" max="11266" width="103.7109375" style="16" customWidth="1"/>
    <col min="11267" max="11520" width="11.42578125" style="16"/>
    <col min="11521" max="11521" width="47.7109375" style="16" customWidth="1"/>
    <col min="11522" max="11522" width="103.7109375" style="16" customWidth="1"/>
    <col min="11523" max="11776" width="11.42578125" style="16"/>
    <col min="11777" max="11777" width="47.7109375" style="16" customWidth="1"/>
    <col min="11778" max="11778" width="103.7109375" style="16" customWidth="1"/>
    <col min="11779" max="12032" width="11.42578125" style="16"/>
    <col min="12033" max="12033" width="47.7109375" style="16" customWidth="1"/>
    <col min="12034" max="12034" width="103.7109375" style="16" customWidth="1"/>
    <col min="12035" max="12288" width="11.42578125" style="16"/>
    <col min="12289" max="12289" width="47.7109375" style="16" customWidth="1"/>
    <col min="12290" max="12290" width="103.7109375" style="16" customWidth="1"/>
    <col min="12291" max="12544" width="11.42578125" style="16"/>
    <col min="12545" max="12545" width="47.7109375" style="16" customWidth="1"/>
    <col min="12546" max="12546" width="103.7109375" style="16" customWidth="1"/>
    <col min="12547" max="12800" width="11.42578125" style="16"/>
    <col min="12801" max="12801" width="47.7109375" style="16" customWidth="1"/>
    <col min="12802" max="12802" width="103.7109375" style="16" customWidth="1"/>
    <col min="12803" max="13056" width="11.42578125" style="16"/>
    <col min="13057" max="13057" width="47.7109375" style="16" customWidth="1"/>
    <col min="13058" max="13058" width="103.7109375" style="16" customWidth="1"/>
    <col min="13059" max="13312" width="11.42578125" style="16"/>
    <col min="13313" max="13313" width="47.7109375" style="16" customWidth="1"/>
    <col min="13314" max="13314" width="103.7109375" style="16" customWidth="1"/>
    <col min="13315" max="13568" width="11.42578125" style="16"/>
    <col min="13569" max="13569" width="47.7109375" style="16" customWidth="1"/>
    <col min="13570" max="13570" width="103.7109375" style="16" customWidth="1"/>
    <col min="13571" max="13824" width="11.42578125" style="16"/>
    <col min="13825" max="13825" width="47.7109375" style="16" customWidth="1"/>
    <col min="13826" max="13826" width="103.7109375" style="16" customWidth="1"/>
    <col min="13827" max="14080" width="11.42578125" style="16"/>
    <col min="14081" max="14081" width="47.7109375" style="16" customWidth="1"/>
    <col min="14082" max="14082" width="103.7109375" style="16" customWidth="1"/>
    <col min="14083" max="14336" width="11.42578125" style="16"/>
    <col min="14337" max="14337" width="47.7109375" style="16" customWidth="1"/>
    <col min="14338" max="14338" width="103.7109375" style="16" customWidth="1"/>
    <col min="14339" max="14592" width="11.42578125" style="16"/>
    <col min="14593" max="14593" width="47.7109375" style="16" customWidth="1"/>
    <col min="14594" max="14594" width="103.7109375" style="16" customWidth="1"/>
    <col min="14595" max="14848" width="11.42578125" style="16"/>
    <col min="14849" max="14849" width="47.7109375" style="16" customWidth="1"/>
    <col min="14850" max="14850" width="103.7109375" style="16" customWidth="1"/>
    <col min="14851" max="15104" width="11.42578125" style="16"/>
    <col min="15105" max="15105" width="47.7109375" style="16" customWidth="1"/>
    <col min="15106" max="15106" width="103.7109375" style="16" customWidth="1"/>
    <col min="15107" max="15360" width="11.42578125" style="16"/>
    <col min="15361" max="15361" width="47.7109375" style="16" customWidth="1"/>
    <col min="15362" max="15362" width="103.7109375" style="16" customWidth="1"/>
    <col min="15363" max="15616" width="11.42578125" style="16"/>
    <col min="15617" max="15617" width="47.7109375" style="16" customWidth="1"/>
    <col min="15618" max="15618" width="103.7109375" style="16" customWidth="1"/>
    <col min="15619" max="15872" width="11.42578125" style="16"/>
    <col min="15873" max="15873" width="47.7109375" style="16" customWidth="1"/>
    <col min="15874" max="15874" width="103.7109375" style="16" customWidth="1"/>
    <col min="15875" max="16128" width="11.42578125" style="16"/>
    <col min="16129" max="16129" width="47.7109375" style="16" customWidth="1"/>
    <col min="16130" max="16130" width="103.7109375" style="16" customWidth="1"/>
    <col min="16131" max="16384" width="11.42578125" style="16"/>
  </cols>
  <sheetData>
    <row r="3" spans="2:3" ht="12" customHeight="1" x14ac:dyDescent="0.2"/>
    <row r="4" spans="2:3" ht="26.25" customHeight="1" x14ac:dyDescent="0.35">
      <c r="B4" s="488" t="s">
        <v>712</v>
      </c>
      <c r="C4" s="489"/>
    </row>
    <row r="5" spans="2:3" ht="24" customHeight="1" thickBot="1" x14ac:dyDescent="0.25"/>
    <row r="6" spans="2:3" ht="71.25" x14ac:dyDescent="0.2">
      <c r="B6" s="23" t="s">
        <v>713</v>
      </c>
      <c r="C6" s="24" t="s">
        <v>714</v>
      </c>
    </row>
    <row r="7" spans="2:3" ht="85.5" x14ac:dyDescent="0.2">
      <c r="B7" s="25" t="s">
        <v>715</v>
      </c>
      <c r="C7" s="26" t="s">
        <v>716</v>
      </c>
    </row>
    <row r="8" spans="2:3" ht="142.5" x14ac:dyDescent="0.2">
      <c r="B8" s="25" t="s">
        <v>717</v>
      </c>
      <c r="C8" s="26" t="s">
        <v>718</v>
      </c>
    </row>
    <row r="9" spans="2:3" ht="85.5" x14ac:dyDescent="0.2">
      <c r="B9" s="27" t="s">
        <v>719</v>
      </c>
      <c r="C9" s="26" t="s">
        <v>720</v>
      </c>
    </row>
    <row r="10" spans="2:3" ht="37.5" x14ac:dyDescent="0.2">
      <c r="B10" s="27" t="s">
        <v>721</v>
      </c>
      <c r="C10" s="28" t="s">
        <v>722</v>
      </c>
    </row>
    <row r="11" spans="2:3" ht="75" x14ac:dyDescent="0.2">
      <c r="B11" s="27" t="s">
        <v>723</v>
      </c>
      <c r="C11" s="28" t="s">
        <v>724</v>
      </c>
    </row>
    <row r="12" spans="2:3" ht="115.5" customHeight="1" x14ac:dyDescent="0.2">
      <c r="B12" s="27" t="s">
        <v>725</v>
      </c>
      <c r="C12" s="28" t="s">
        <v>726</v>
      </c>
    </row>
    <row r="13" spans="2:3" ht="114" x14ac:dyDescent="0.2">
      <c r="B13" s="29" t="s">
        <v>727</v>
      </c>
      <c r="C13" s="26" t="s">
        <v>728</v>
      </c>
    </row>
    <row r="14" spans="2:3" ht="141.75" customHeight="1" x14ac:dyDescent="0.2">
      <c r="B14" s="29" t="s">
        <v>729</v>
      </c>
      <c r="C14" s="26" t="s">
        <v>730</v>
      </c>
    </row>
    <row r="15" spans="2:3" ht="66" customHeight="1" x14ac:dyDescent="0.2">
      <c r="B15" s="29" t="s">
        <v>731</v>
      </c>
      <c r="C15" s="26" t="s">
        <v>732</v>
      </c>
    </row>
    <row r="16" spans="2:3" x14ac:dyDescent="0.2">
      <c r="B16" s="30"/>
      <c r="C16" s="31"/>
    </row>
    <row r="17" spans="2:3" ht="28.5" x14ac:dyDescent="0.2">
      <c r="B17" s="29" t="s">
        <v>733</v>
      </c>
      <c r="C17" s="26" t="s">
        <v>734</v>
      </c>
    </row>
    <row r="18" spans="2:3" ht="152.25" customHeight="1" x14ac:dyDescent="0.2">
      <c r="B18" s="29" t="s">
        <v>735</v>
      </c>
      <c r="C18" s="26" t="s">
        <v>736</v>
      </c>
    </row>
    <row r="19" spans="2:3" ht="28.5" x14ac:dyDescent="0.2">
      <c r="B19" s="29" t="s">
        <v>737</v>
      </c>
      <c r="C19" s="26" t="s">
        <v>738</v>
      </c>
    </row>
    <row r="20" spans="2:3" x14ac:dyDescent="0.2">
      <c r="B20" s="29" t="s">
        <v>739</v>
      </c>
      <c r="C20" s="26" t="s">
        <v>740</v>
      </c>
    </row>
    <row r="21" spans="2:3" x14ac:dyDescent="0.2">
      <c r="B21" s="29" t="s">
        <v>741</v>
      </c>
      <c r="C21" s="26" t="s">
        <v>742</v>
      </c>
    </row>
    <row r="22" spans="2:3" ht="71.25" x14ac:dyDescent="0.2">
      <c r="B22" s="29" t="s">
        <v>743</v>
      </c>
      <c r="C22" s="26" t="s">
        <v>744</v>
      </c>
    </row>
    <row r="23" spans="2:3" ht="28.5" x14ac:dyDescent="0.2">
      <c r="B23" s="29" t="s">
        <v>745</v>
      </c>
      <c r="C23" s="26" t="s">
        <v>746</v>
      </c>
    </row>
    <row r="24" spans="2:3" ht="51" customHeight="1" x14ac:dyDescent="0.2">
      <c r="B24" s="29" t="s">
        <v>747</v>
      </c>
      <c r="C24" s="26" t="s">
        <v>748</v>
      </c>
    </row>
    <row r="25" spans="2:3" x14ac:dyDescent="0.2">
      <c r="B25" s="29" t="s">
        <v>749</v>
      </c>
      <c r="C25" s="31" t="s">
        <v>750</v>
      </c>
    </row>
    <row r="26" spans="2:3" ht="28.5" x14ac:dyDescent="0.2">
      <c r="B26" s="29" t="s">
        <v>751</v>
      </c>
      <c r="C26" s="26" t="s">
        <v>752</v>
      </c>
    </row>
    <row r="27" spans="2:3" x14ac:dyDescent="0.2">
      <c r="B27" s="29" t="s">
        <v>753</v>
      </c>
      <c r="C27" s="26" t="s">
        <v>754</v>
      </c>
    </row>
    <row r="28" spans="2:3" x14ac:dyDescent="0.2">
      <c r="B28" s="29" t="s">
        <v>755</v>
      </c>
      <c r="C28" s="31" t="s">
        <v>756</v>
      </c>
    </row>
    <row r="29" spans="2:3" ht="28.5" x14ac:dyDescent="0.2">
      <c r="B29" s="29" t="s">
        <v>757</v>
      </c>
      <c r="C29" s="26" t="s">
        <v>758</v>
      </c>
    </row>
    <row r="30" spans="2:3" ht="156.75" x14ac:dyDescent="0.2">
      <c r="B30" s="29" t="s">
        <v>759</v>
      </c>
      <c r="C30" s="26" t="s">
        <v>760</v>
      </c>
    </row>
    <row r="31" spans="2:3" ht="85.5" x14ac:dyDescent="0.2">
      <c r="B31" s="29" t="s">
        <v>761</v>
      </c>
      <c r="C31" s="26" t="s">
        <v>762</v>
      </c>
    </row>
    <row r="32" spans="2:3" ht="57.75" thickBot="1" x14ac:dyDescent="0.25">
      <c r="B32" s="32" t="s">
        <v>763</v>
      </c>
      <c r="C32" s="33" t="s">
        <v>764</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6" customWidth="1"/>
    <col min="3" max="3" width="32.140625" style="16" customWidth="1"/>
    <col min="4" max="4" width="224" style="16" customWidth="1"/>
    <col min="5" max="5" width="3.5703125" style="16" customWidth="1"/>
    <col min="6" max="258" width="11.42578125" style="16"/>
    <col min="259" max="259" width="47.7109375" style="16" customWidth="1"/>
    <col min="260" max="260" width="103.7109375" style="16" customWidth="1"/>
    <col min="261" max="514" width="11.42578125" style="16"/>
    <col min="515" max="515" width="47.7109375" style="16" customWidth="1"/>
    <col min="516" max="516" width="103.7109375" style="16" customWidth="1"/>
    <col min="517" max="770" width="11.42578125" style="16"/>
    <col min="771" max="771" width="47.7109375" style="16" customWidth="1"/>
    <col min="772" max="772" width="103.7109375" style="16" customWidth="1"/>
    <col min="773" max="1026" width="11.42578125" style="16"/>
    <col min="1027" max="1027" width="47.7109375" style="16" customWidth="1"/>
    <col min="1028" max="1028" width="103.7109375" style="16" customWidth="1"/>
    <col min="1029" max="1282" width="11.42578125" style="16"/>
    <col min="1283" max="1283" width="47.7109375" style="16" customWidth="1"/>
    <col min="1284" max="1284" width="103.7109375" style="16" customWidth="1"/>
    <col min="1285" max="1538" width="11.42578125" style="16"/>
    <col min="1539" max="1539" width="47.7109375" style="16" customWidth="1"/>
    <col min="1540" max="1540" width="103.7109375" style="16" customWidth="1"/>
    <col min="1541" max="1794" width="11.42578125" style="16"/>
    <col min="1795" max="1795" width="47.7109375" style="16" customWidth="1"/>
    <col min="1796" max="1796" width="103.7109375" style="16" customWidth="1"/>
    <col min="1797" max="2050" width="11.42578125" style="16"/>
    <col min="2051" max="2051" width="47.7109375" style="16" customWidth="1"/>
    <col min="2052" max="2052" width="103.7109375" style="16" customWidth="1"/>
    <col min="2053" max="2306" width="11.42578125" style="16"/>
    <col min="2307" max="2307" width="47.7109375" style="16" customWidth="1"/>
    <col min="2308" max="2308" width="103.7109375" style="16" customWidth="1"/>
    <col min="2309" max="2562" width="11.42578125" style="16"/>
    <col min="2563" max="2563" width="47.7109375" style="16" customWidth="1"/>
    <col min="2564" max="2564" width="103.7109375" style="16" customWidth="1"/>
    <col min="2565" max="2818" width="11.42578125" style="16"/>
    <col min="2819" max="2819" width="47.7109375" style="16" customWidth="1"/>
    <col min="2820" max="2820" width="103.7109375" style="16" customWidth="1"/>
    <col min="2821" max="3074" width="11.42578125" style="16"/>
    <col min="3075" max="3075" width="47.7109375" style="16" customWidth="1"/>
    <col min="3076" max="3076" width="103.7109375" style="16" customWidth="1"/>
    <col min="3077" max="3330" width="11.42578125" style="16"/>
    <col min="3331" max="3331" width="47.7109375" style="16" customWidth="1"/>
    <col min="3332" max="3332" width="103.7109375" style="16" customWidth="1"/>
    <col min="3333" max="3586" width="11.42578125" style="16"/>
    <col min="3587" max="3587" width="47.7109375" style="16" customWidth="1"/>
    <col min="3588" max="3588" width="103.7109375" style="16" customWidth="1"/>
    <col min="3589" max="3842" width="11.42578125" style="16"/>
    <col min="3843" max="3843" width="47.7109375" style="16" customWidth="1"/>
    <col min="3844" max="3844" width="103.7109375" style="16" customWidth="1"/>
    <col min="3845" max="4098" width="11.42578125" style="16"/>
    <col min="4099" max="4099" width="47.7109375" style="16" customWidth="1"/>
    <col min="4100" max="4100" width="103.7109375" style="16" customWidth="1"/>
    <col min="4101" max="4354" width="11.42578125" style="16"/>
    <col min="4355" max="4355" width="47.7109375" style="16" customWidth="1"/>
    <col min="4356" max="4356" width="103.7109375" style="16" customWidth="1"/>
    <col min="4357" max="4610" width="11.42578125" style="16"/>
    <col min="4611" max="4611" width="47.7109375" style="16" customWidth="1"/>
    <col min="4612" max="4612" width="103.7109375" style="16" customWidth="1"/>
    <col min="4613" max="4866" width="11.42578125" style="16"/>
    <col min="4867" max="4867" width="47.7109375" style="16" customWidth="1"/>
    <col min="4868" max="4868" width="103.7109375" style="16" customWidth="1"/>
    <col min="4869" max="5122" width="11.42578125" style="16"/>
    <col min="5123" max="5123" width="47.7109375" style="16" customWidth="1"/>
    <col min="5124" max="5124" width="103.7109375" style="16" customWidth="1"/>
    <col min="5125" max="5378" width="11.42578125" style="16"/>
    <col min="5379" max="5379" width="47.7109375" style="16" customWidth="1"/>
    <col min="5380" max="5380" width="103.7109375" style="16" customWidth="1"/>
    <col min="5381" max="5634" width="11.42578125" style="16"/>
    <col min="5635" max="5635" width="47.7109375" style="16" customWidth="1"/>
    <col min="5636" max="5636" width="103.7109375" style="16" customWidth="1"/>
    <col min="5637" max="5890" width="11.42578125" style="16"/>
    <col min="5891" max="5891" width="47.7109375" style="16" customWidth="1"/>
    <col min="5892" max="5892" width="103.7109375" style="16" customWidth="1"/>
    <col min="5893" max="6146" width="11.42578125" style="16"/>
    <col min="6147" max="6147" width="47.7109375" style="16" customWidth="1"/>
    <col min="6148" max="6148" width="103.7109375" style="16" customWidth="1"/>
    <col min="6149" max="6402" width="11.42578125" style="16"/>
    <col min="6403" max="6403" width="47.7109375" style="16" customWidth="1"/>
    <col min="6404" max="6404" width="103.7109375" style="16" customWidth="1"/>
    <col min="6405" max="6658" width="11.42578125" style="16"/>
    <col min="6659" max="6659" width="47.7109375" style="16" customWidth="1"/>
    <col min="6660" max="6660" width="103.7109375" style="16" customWidth="1"/>
    <col min="6661" max="6914" width="11.42578125" style="16"/>
    <col min="6915" max="6915" width="47.7109375" style="16" customWidth="1"/>
    <col min="6916" max="6916" width="103.7109375" style="16" customWidth="1"/>
    <col min="6917" max="7170" width="11.42578125" style="16"/>
    <col min="7171" max="7171" width="47.7109375" style="16" customWidth="1"/>
    <col min="7172" max="7172" width="103.7109375" style="16" customWidth="1"/>
    <col min="7173" max="7426" width="11.42578125" style="16"/>
    <col min="7427" max="7427" width="47.7109375" style="16" customWidth="1"/>
    <col min="7428" max="7428" width="103.7109375" style="16" customWidth="1"/>
    <col min="7429" max="7682" width="11.42578125" style="16"/>
    <col min="7683" max="7683" width="47.7109375" style="16" customWidth="1"/>
    <col min="7684" max="7684" width="103.7109375" style="16" customWidth="1"/>
    <col min="7685" max="7938" width="11.42578125" style="16"/>
    <col min="7939" max="7939" width="47.7109375" style="16" customWidth="1"/>
    <col min="7940" max="7940" width="103.7109375" style="16" customWidth="1"/>
    <col min="7941" max="8194" width="11.42578125" style="16"/>
    <col min="8195" max="8195" width="47.7109375" style="16" customWidth="1"/>
    <col min="8196" max="8196" width="103.7109375" style="16" customWidth="1"/>
    <col min="8197" max="8450" width="11.42578125" style="16"/>
    <col min="8451" max="8451" width="47.7109375" style="16" customWidth="1"/>
    <col min="8452" max="8452" width="103.7109375" style="16" customWidth="1"/>
    <col min="8453" max="8706" width="11.42578125" style="16"/>
    <col min="8707" max="8707" width="47.7109375" style="16" customWidth="1"/>
    <col min="8708" max="8708" width="103.7109375" style="16" customWidth="1"/>
    <col min="8709" max="8962" width="11.42578125" style="16"/>
    <col min="8963" max="8963" width="47.7109375" style="16" customWidth="1"/>
    <col min="8964" max="8964" width="103.7109375" style="16" customWidth="1"/>
    <col min="8965" max="9218" width="11.42578125" style="16"/>
    <col min="9219" max="9219" width="47.7109375" style="16" customWidth="1"/>
    <col min="9220" max="9220" width="103.7109375" style="16" customWidth="1"/>
    <col min="9221" max="9474" width="11.42578125" style="16"/>
    <col min="9475" max="9475" width="47.7109375" style="16" customWidth="1"/>
    <col min="9476" max="9476" width="103.7109375" style="16" customWidth="1"/>
    <col min="9477" max="9730" width="11.42578125" style="16"/>
    <col min="9731" max="9731" width="47.7109375" style="16" customWidth="1"/>
    <col min="9732" max="9732" width="103.7109375" style="16" customWidth="1"/>
    <col min="9733" max="9986" width="11.42578125" style="16"/>
    <col min="9987" max="9987" width="47.7109375" style="16" customWidth="1"/>
    <col min="9988" max="9988" width="103.7109375" style="16" customWidth="1"/>
    <col min="9989" max="10242" width="11.42578125" style="16"/>
    <col min="10243" max="10243" width="47.7109375" style="16" customWidth="1"/>
    <col min="10244" max="10244" width="103.7109375" style="16" customWidth="1"/>
    <col min="10245" max="10498" width="11.42578125" style="16"/>
    <col min="10499" max="10499" width="47.7109375" style="16" customWidth="1"/>
    <col min="10500" max="10500" width="103.7109375" style="16" customWidth="1"/>
    <col min="10501" max="10754" width="11.42578125" style="16"/>
    <col min="10755" max="10755" width="47.7109375" style="16" customWidth="1"/>
    <col min="10756" max="10756" width="103.7109375" style="16" customWidth="1"/>
    <col min="10757" max="11010" width="11.42578125" style="16"/>
    <col min="11011" max="11011" width="47.7109375" style="16" customWidth="1"/>
    <col min="11012" max="11012" width="103.7109375" style="16" customWidth="1"/>
    <col min="11013" max="11266" width="11.42578125" style="16"/>
    <col min="11267" max="11267" width="47.7109375" style="16" customWidth="1"/>
    <col min="11268" max="11268" width="103.7109375" style="16" customWidth="1"/>
    <col min="11269" max="11522" width="11.42578125" style="16"/>
    <col min="11523" max="11523" width="47.7109375" style="16" customWidth="1"/>
    <col min="11524" max="11524" width="103.7109375" style="16" customWidth="1"/>
    <col min="11525" max="11778" width="11.42578125" style="16"/>
    <col min="11779" max="11779" width="47.7109375" style="16" customWidth="1"/>
    <col min="11780" max="11780" width="103.7109375" style="16" customWidth="1"/>
    <col min="11781" max="12034" width="11.42578125" style="16"/>
    <col min="12035" max="12035" width="47.7109375" style="16" customWidth="1"/>
    <col min="12036" max="12036" width="103.7109375" style="16" customWidth="1"/>
    <col min="12037" max="12290" width="11.42578125" style="16"/>
    <col min="12291" max="12291" width="47.7109375" style="16" customWidth="1"/>
    <col min="12292" max="12292" width="103.7109375" style="16" customWidth="1"/>
    <col min="12293" max="12546" width="11.42578125" style="16"/>
    <col min="12547" max="12547" width="47.7109375" style="16" customWidth="1"/>
    <col min="12548" max="12548" width="103.7109375" style="16" customWidth="1"/>
    <col min="12549" max="12802" width="11.42578125" style="16"/>
    <col min="12803" max="12803" width="47.7109375" style="16" customWidth="1"/>
    <col min="12804" max="12804" width="103.7109375" style="16" customWidth="1"/>
    <col min="12805" max="13058" width="11.42578125" style="16"/>
    <col min="13059" max="13059" width="47.7109375" style="16" customWidth="1"/>
    <col min="13060" max="13060" width="103.7109375" style="16" customWidth="1"/>
    <col min="13061" max="13314" width="11.42578125" style="16"/>
    <col min="13315" max="13315" width="47.7109375" style="16" customWidth="1"/>
    <col min="13316" max="13316" width="103.7109375" style="16" customWidth="1"/>
    <col min="13317" max="13570" width="11.42578125" style="16"/>
    <col min="13571" max="13571" width="47.7109375" style="16" customWidth="1"/>
    <col min="13572" max="13572" width="103.7109375" style="16" customWidth="1"/>
    <col min="13573" max="13826" width="11.42578125" style="16"/>
    <col min="13827" max="13827" width="47.7109375" style="16" customWidth="1"/>
    <col min="13828" max="13828" width="103.7109375" style="16" customWidth="1"/>
    <col min="13829" max="14082" width="11.42578125" style="16"/>
    <col min="14083" max="14083" width="47.7109375" style="16" customWidth="1"/>
    <col min="14084" max="14084" width="103.7109375" style="16" customWidth="1"/>
    <col min="14085" max="14338" width="11.42578125" style="16"/>
    <col min="14339" max="14339" width="47.7109375" style="16" customWidth="1"/>
    <col min="14340" max="14340" width="103.7109375" style="16" customWidth="1"/>
    <col min="14341" max="14594" width="11.42578125" style="16"/>
    <col min="14595" max="14595" width="47.7109375" style="16" customWidth="1"/>
    <col min="14596" max="14596" width="103.7109375" style="16" customWidth="1"/>
    <col min="14597" max="14850" width="11.42578125" style="16"/>
    <col min="14851" max="14851" width="47.7109375" style="16" customWidth="1"/>
    <col min="14852" max="14852" width="103.7109375" style="16" customWidth="1"/>
    <col min="14853" max="15106" width="11.42578125" style="16"/>
    <col min="15107" max="15107" width="47.7109375" style="16" customWidth="1"/>
    <col min="15108" max="15108" width="103.7109375" style="16" customWidth="1"/>
    <col min="15109" max="15362" width="11.42578125" style="16"/>
    <col min="15363" max="15363" width="47.7109375" style="16" customWidth="1"/>
    <col min="15364" max="15364" width="103.7109375" style="16" customWidth="1"/>
    <col min="15365" max="15618" width="11.42578125" style="16"/>
    <col min="15619" max="15619" width="47.7109375" style="16" customWidth="1"/>
    <col min="15620" max="15620" width="103.7109375" style="16" customWidth="1"/>
    <col min="15621" max="15874" width="11.42578125" style="16"/>
    <col min="15875" max="15875" width="47.7109375" style="16" customWidth="1"/>
    <col min="15876" max="15876" width="103.7109375" style="16" customWidth="1"/>
    <col min="15877" max="16130" width="11.42578125" style="16"/>
    <col min="16131" max="16131" width="47.7109375" style="16" customWidth="1"/>
    <col min="16132" max="16132" width="103.7109375" style="16" customWidth="1"/>
    <col min="16133" max="16384" width="11.42578125" style="16"/>
  </cols>
  <sheetData>
    <row r="5" spans="2:5" ht="45" customHeight="1" x14ac:dyDescent="0.35">
      <c r="C5" s="488" t="s">
        <v>13</v>
      </c>
      <c r="D5" s="489"/>
      <c r="E5" s="136"/>
    </row>
    <row r="6" spans="2:5" ht="12.75" customHeight="1" x14ac:dyDescent="0.2"/>
    <row r="7" spans="2:5" ht="31.5" customHeight="1" x14ac:dyDescent="0.25">
      <c r="B7" s="46"/>
      <c r="C7" s="47" t="s">
        <v>14</v>
      </c>
      <c r="D7" s="46"/>
      <c r="E7" s="46"/>
    </row>
    <row r="8" spans="2:5" ht="9.75" customHeight="1" x14ac:dyDescent="0.25">
      <c r="B8" s="46"/>
      <c r="C8" s="47"/>
      <c r="D8" s="46"/>
      <c r="E8" s="46"/>
    </row>
    <row r="9" spans="2:5" ht="15.75" customHeight="1" x14ac:dyDescent="0.2">
      <c r="B9" s="122">
        <v>1</v>
      </c>
      <c r="C9" s="486" t="s">
        <v>15</v>
      </c>
      <c r="D9" s="486"/>
      <c r="E9" s="135"/>
    </row>
    <row r="10" spans="2:5" ht="15.75" customHeight="1" x14ac:dyDescent="0.2">
      <c r="B10" s="122">
        <v>2</v>
      </c>
      <c r="C10" s="486" t="s">
        <v>16</v>
      </c>
      <c r="D10" s="486"/>
      <c r="E10" s="135"/>
    </row>
    <row r="11" spans="2:5" ht="13.5" customHeight="1" x14ac:dyDescent="0.2">
      <c r="B11" s="122">
        <v>3</v>
      </c>
      <c r="C11" s="486" t="s">
        <v>17</v>
      </c>
      <c r="D11" s="486"/>
      <c r="E11" s="135"/>
    </row>
    <row r="12" spans="2:5" ht="15.75" customHeight="1" x14ac:dyDescent="0.2">
      <c r="B12" s="122">
        <v>4</v>
      </c>
      <c r="C12" s="490" t="s">
        <v>18</v>
      </c>
      <c r="D12" s="490"/>
      <c r="E12" s="137"/>
    </row>
    <row r="13" spans="2:5" ht="15.75" customHeight="1" x14ac:dyDescent="0.2">
      <c r="B13" s="122">
        <v>5</v>
      </c>
      <c r="C13" s="486" t="s">
        <v>19</v>
      </c>
      <c r="D13" s="486"/>
      <c r="E13" s="135"/>
    </row>
    <row r="14" spans="2:5" ht="13.5" customHeight="1" x14ac:dyDescent="0.2">
      <c r="B14" s="122">
        <v>6</v>
      </c>
      <c r="C14" s="486" t="s">
        <v>20</v>
      </c>
      <c r="D14" s="486"/>
      <c r="E14" s="135"/>
    </row>
    <row r="15" spans="2:5" ht="15" customHeight="1" x14ac:dyDescent="0.2">
      <c r="B15" s="122">
        <v>7</v>
      </c>
      <c r="C15" s="487" t="s">
        <v>21</v>
      </c>
      <c r="D15" s="487"/>
      <c r="E15" s="135"/>
    </row>
    <row r="16" spans="2:5" ht="15" customHeight="1" x14ac:dyDescent="0.2">
      <c r="B16" s="122">
        <v>8</v>
      </c>
      <c r="C16" s="46" t="s">
        <v>22</v>
      </c>
      <c r="D16" s="46"/>
      <c r="E16" s="46"/>
    </row>
    <row r="17" spans="1:6" ht="15" customHeight="1" x14ac:dyDescent="0.2">
      <c r="B17" s="122">
        <v>9</v>
      </c>
      <c r="C17" s="46" t="s">
        <v>23</v>
      </c>
      <c r="D17" s="46"/>
      <c r="E17" s="46"/>
    </row>
    <row r="18" spans="1:6" ht="41.25" customHeight="1" x14ac:dyDescent="0.2">
      <c r="B18" s="122">
        <v>10</v>
      </c>
      <c r="C18" s="485" t="s">
        <v>24</v>
      </c>
      <c r="D18" s="485"/>
      <c r="E18" s="134"/>
    </row>
    <row r="19" spans="1:6" ht="19.5" customHeight="1" x14ac:dyDescent="0.2">
      <c r="A19" s="42"/>
      <c r="B19" s="122">
        <v>11</v>
      </c>
      <c r="C19" s="485" t="s">
        <v>25</v>
      </c>
      <c r="D19" s="485"/>
      <c r="E19" s="48"/>
    </row>
    <row r="20" spans="1:6" ht="35.25" customHeight="1" x14ac:dyDescent="0.2">
      <c r="A20" s="21"/>
      <c r="B20" s="122">
        <v>12</v>
      </c>
      <c r="C20" s="485" t="s">
        <v>26</v>
      </c>
      <c r="D20" s="485"/>
      <c r="E20" s="48"/>
      <c r="F20" s="21"/>
    </row>
    <row r="21" spans="1:6" s="21" customFormat="1" ht="15" customHeight="1" x14ac:dyDescent="0.2">
      <c r="E21" s="35"/>
    </row>
    <row r="23" spans="1:6" s="17" customFormat="1" ht="18" x14ac:dyDescent="0.25">
      <c r="C23" s="49" t="s">
        <v>27</v>
      </c>
      <c r="D23" s="49" t="s">
        <v>28</v>
      </c>
      <c r="E23" s="43"/>
    </row>
    <row r="24" spans="1:6" ht="187.5" customHeight="1" x14ac:dyDescent="0.2">
      <c r="C24" s="50" t="s">
        <v>29</v>
      </c>
      <c r="D24" s="19" t="s">
        <v>30</v>
      </c>
      <c r="E24" s="44"/>
    </row>
    <row r="25" spans="1:6" ht="231.75" customHeight="1" x14ac:dyDescent="0.2">
      <c r="C25" s="50" t="s">
        <v>31</v>
      </c>
      <c r="D25" s="19" t="s">
        <v>32</v>
      </c>
      <c r="E25" s="44"/>
    </row>
    <row r="26" spans="1:6" ht="369.75" customHeight="1" x14ac:dyDescent="0.2">
      <c r="C26" s="50" t="s">
        <v>33</v>
      </c>
      <c r="D26" s="19" t="s">
        <v>34</v>
      </c>
      <c r="E26" s="44"/>
    </row>
    <row r="27" spans="1:6" ht="100.5" customHeight="1" x14ac:dyDescent="0.2">
      <c r="C27" s="50" t="s">
        <v>35</v>
      </c>
      <c r="D27" s="19" t="s">
        <v>36</v>
      </c>
      <c r="E27" s="44"/>
    </row>
    <row r="28" spans="1:6" ht="409.5" customHeight="1" x14ac:dyDescent="0.2">
      <c r="C28" s="51" t="s">
        <v>37</v>
      </c>
      <c r="D28" s="19" t="s">
        <v>38</v>
      </c>
      <c r="E28" s="44"/>
    </row>
    <row r="29" spans="1:6" ht="182.25" customHeight="1" x14ac:dyDescent="0.2">
      <c r="C29" s="51" t="s">
        <v>39</v>
      </c>
      <c r="D29" s="19" t="s">
        <v>40</v>
      </c>
      <c r="E29" s="44"/>
    </row>
    <row r="30" spans="1:6" ht="409.5" customHeight="1" x14ac:dyDescent="0.2">
      <c r="C30" s="51" t="s">
        <v>41</v>
      </c>
      <c r="D30" s="19" t="s">
        <v>42</v>
      </c>
      <c r="E30" s="44"/>
    </row>
    <row r="31" spans="1:6" ht="127.5" customHeight="1" x14ac:dyDescent="0.2">
      <c r="C31" s="18" t="s">
        <v>43</v>
      </c>
      <c r="D31" s="20" t="s">
        <v>44</v>
      </c>
      <c r="E31" s="45"/>
    </row>
    <row r="32" spans="1:6" ht="311.25" customHeight="1" x14ac:dyDescent="0.2">
      <c r="C32" s="51" t="s">
        <v>45</v>
      </c>
      <c r="D32" s="20" t="s">
        <v>46</v>
      </c>
      <c r="E32" s="45"/>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3" customWidth="1"/>
    <col min="2" max="2" width="18.85546875" style="53" customWidth="1"/>
    <col min="3" max="3" width="72.5703125" style="53" customWidth="1"/>
    <col min="4" max="4" width="17.5703125" style="54" customWidth="1"/>
    <col min="5" max="7" width="10.28515625" style="54" customWidth="1"/>
    <col min="8" max="8" width="26.28515625" style="54" customWidth="1"/>
    <col min="9" max="10" width="10.28515625" style="54" customWidth="1"/>
    <col min="11" max="11" width="10.28515625" style="53" customWidth="1"/>
    <col min="12" max="12" width="22.42578125" style="53" customWidth="1"/>
    <col min="13" max="13" width="1.85546875" style="53" customWidth="1"/>
    <col min="14" max="14" width="18.28515625" style="54" customWidth="1"/>
    <col min="15" max="256" width="11.42578125" style="53"/>
    <col min="257" max="257" width="7" style="53" customWidth="1"/>
    <col min="258" max="258" width="18.85546875" style="53" customWidth="1"/>
    <col min="259" max="259" width="72.5703125" style="53" customWidth="1"/>
    <col min="260" max="260" width="17.5703125" style="53" customWidth="1"/>
    <col min="261" max="263" width="10.28515625" style="53" customWidth="1"/>
    <col min="264" max="264" width="26.28515625" style="53" customWidth="1"/>
    <col min="265" max="267" width="10.28515625" style="53" customWidth="1"/>
    <col min="268" max="268" width="22.42578125" style="53" customWidth="1"/>
    <col min="269" max="269" width="1.85546875" style="53" customWidth="1"/>
    <col min="270" max="270" width="18.28515625" style="53" customWidth="1"/>
    <col min="271" max="512" width="11.42578125" style="53"/>
    <col min="513" max="513" width="7" style="53" customWidth="1"/>
    <col min="514" max="514" width="18.85546875" style="53" customWidth="1"/>
    <col min="515" max="515" width="72.5703125" style="53" customWidth="1"/>
    <col min="516" max="516" width="17.5703125" style="53" customWidth="1"/>
    <col min="517" max="519" width="10.28515625" style="53" customWidth="1"/>
    <col min="520" max="520" width="26.28515625" style="53" customWidth="1"/>
    <col min="521" max="523" width="10.28515625" style="53" customWidth="1"/>
    <col min="524" max="524" width="22.42578125" style="53" customWidth="1"/>
    <col min="525" max="525" width="1.85546875" style="53" customWidth="1"/>
    <col min="526" max="526" width="18.28515625" style="53" customWidth="1"/>
    <col min="527" max="768" width="11.42578125" style="53"/>
    <col min="769" max="769" width="7" style="53" customWidth="1"/>
    <col min="770" max="770" width="18.85546875" style="53" customWidth="1"/>
    <col min="771" max="771" width="72.5703125" style="53" customWidth="1"/>
    <col min="772" max="772" width="17.5703125" style="53" customWidth="1"/>
    <col min="773" max="775" width="10.28515625" style="53" customWidth="1"/>
    <col min="776" max="776" width="26.28515625" style="53" customWidth="1"/>
    <col min="777" max="779" width="10.28515625" style="53" customWidth="1"/>
    <col min="780" max="780" width="22.42578125" style="53" customWidth="1"/>
    <col min="781" max="781" width="1.85546875" style="53" customWidth="1"/>
    <col min="782" max="782" width="18.28515625" style="53" customWidth="1"/>
    <col min="783" max="1024" width="11.42578125" style="53"/>
    <col min="1025" max="1025" width="7" style="53" customWidth="1"/>
    <col min="1026" max="1026" width="18.85546875" style="53" customWidth="1"/>
    <col min="1027" max="1027" width="72.5703125" style="53" customWidth="1"/>
    <col min="1028" max="1028" width="17.5703125" style="53" customWidth="1"/>
    <col min="1029" max="1031" width="10.28515625" style="53" customWidth="1"/>
    <col min="1032" max="1032" width="26.28515625" style="53" customWidth="1"/>
    <col min="1033" max="1035" width="10.28515625" style="53" customWidth="1"/>
    <col min="1036" max="1036" width="22.42578125" style="53" customWidth="1"/>
    <col min="1037" max="1037" width="1.85546875" style="53" customWidth="1"/>
    <col min="1038" max="1038" width="18.28515625" style="53" customWidth="1"/>
    <col min="1039" max="1280" width="11.42578125" style="53"/>
    <col min="1281" max="1281" width="7" style="53" customWidth="1"/>
    <col min="1282" max="1282" width="18.85546875" style="53" customWidth="1"/>
    <col min="1283" max="1283" width="72.5703125" style="53" customWidth="1"/>
    <col min="1284" max="1284" width="17.5703125" style="53" customWidth="1"/>
    <col min="1285" max="1287" width="10.28515625" style="53" customWidth="1"/>
    <col min="1288" max="1288" width="26.28515625" style="53" customWidth="1"/>
    <col min="1289" max="1291" width="10.28515625" style="53" customWidth="1"/>
    <col min="1292" max="1292" width="22.42578125" style="53" customWidth="1"/>
    <col min="1293" max="1293" width="1.85546875" style="53" customWidth="1"/>
    <col min="1294" max="1294" width="18.28515625" style="53" customWidth="1"/>
    <col min="1295" max="1536" width="11.42578125" style="53"/>
    <col min="1537" max="1537" width="7" style="53" customWidth="1"/>
    <col min="1538" max="1538" width="18.85546875" style="53" customWidth="1"/>
    <col min="1539" max="1539" width="72.5703125" style="53" customWidth="1"/>
    <col min="1540" max="1540" width="17.5703125" style="53" customWidth="1"/>
    <col min="1541" max="1543" width="10.28515625" style="53" customWidth="1"/>
    <col min="1544" max="1544" width="26.28515625" style="53" customWidth="1"/>
    <col min="1545" max="1547" width="10.28515625" style="53" customWidth="1"/>
    <col min="1548" max="1548" width="22.42578125" style="53" customWidth="1"/>
    <col min="1549" max="1549" width="1.85546875" style="53" customWidth="1"/>
    <col min="1550" max="1550" width="18.28515625" style="53" customWidth="1"/>
    <col min="1551" max="1792" width="11.42578125" style="53"/>
    <col min="1793" max="1793" width="7" style="53" customWidth="1"/>
    <col min="1794" max="1794" width="18.85546875" style="53" customWidth="1"/>
    <col min="1795" max="1795" width="72.5703125" style="53" customWidth="1"/>
    <col min="1796" max="1796" width="17.5703125" style="53" customWidth="1"/>
    <col min="1797" max="1799" width="10.28515625" style="53" customWidth="1"/>
    <col min="1800" max="1800" width="26.28515625" style="53" customWidth="1"/>
    <col min="1801" max="1803" width="10.28515625" style="53" customWidth="1"/>
    <col min="1804" max="1804" width="22.42578125" style="53" customWidth="1"/>
    <col min="1805" max="1805" width="1.85546875" style="53" customWidth="1"/>
    <col min="1806" max="1806" width="18.28515625" style="53" customWidth="1"/>
    <col min="1807" max="2048" width="11.42578125" style="53"/>
    <col min="2049" max="2049" width="7" style="53" customWidth="1"/>
    <col min="2050" max="2050" width="18.85546875" style="53" customWidth="1"/>
    <col min="2051" max="2051" width="72.5703125" style="53" customWidth="1"/>
    <col min="2052" max="2052" width="17.5703125" style="53" customWidth="1"/>
    <col min="2053" max="2055" width="10.28515625" style="53" customWidth="1"/>
    <col min="2056" max="2056" width="26.28515625" style="53" customWidth="1"/>
    <col min="2057" max="2059" width="10.28515625" style="53" customWidth="1"/>
    <col min="2060" max="2060" width="22.42578125" style="53" customWidth="1"/>
    <col min="2061" max="2061" width="1.85546875" style="53" customWidth="1"/>
    <col min="2062" max="2062" width="18.28515625" style="53" customWidth="1"/>
    <col min="2063" max="2304" width="11.42578125" style="53"/>
    <col min="2305" max="2305" width="7" style="53" customWidth="1"/>
    <col min="2306" max="2306" width="18.85546875" style="53" customWidth="1"/>
    <col min="2307" max="2307" width="72.5703125" style="53" customWidth="1"/>
    <col min="2308" max="2308" width="17.5703125" style="53" customWidth="1"/>
    <col min="2309" max="2311" width="10.28515625" style="53" customWidth="1"/>
    <col min="2312" max="2312" width="26.28515625" style="53" customWidth="1"/>
    <col min="2313" max="2315" width="10.28515625" style="53" customWidth="1"/>
    <col min="2316" max="2316" width="22.42578125" style="53" customWidth="1"/>
    <col min="2317" max="2317" width="1.85546875" style="53" customWidth="1"/>
    <col min="2318" max="2318" width="18.28515625" style="53" customWidth="1"/>
    <col min="2319" max="2560" width="11.42578125" style="53"/>
    <col min="2561" max="2561" width="7" style="53" customWidth="1"/>
    <col min="2562" max="2562" width="18.85546875" style="53" customWidth="1"/>
    <col min="2563" max="2563" width="72.5703125" style="53" customWidth="1"/>
    <col min="2564" max="2564" width="17.5703125" style="53" customWidth="1"/>
    <col min="2565" max="2567" width="10.28515625" style="53" customWidth="1"/>
    <col min="2568" max="2568" width="26.28515625" style="53" customWidth="1"/>
    <col min="2569" max="2571" width="10.28515625" style="53" customWidth="1"/>
    <col min="2572" max="2572" width="22.42578125" style="53" customWidth="1"/>
    <col min="2573" max="2573" width="1.85546875" style="53" customWidth="1"/>
    <col min="2574" max="2574" width="18.28515625" style="53" customWidth="1"/>
    <col min="2575" max="2816" width="11.42578125" style="53"/>
    <col min="2817" max="2817" width="7" style="53" customWidth="1"/>
    <col min="2818" max="2818" width="18.85546875" style="53" customWidth="1"/>
    <col min="2819" max="2819" width="72.5703125" style="53" customWidth="1"/>
    <col min="2820" max="2820" width="17.5703125" style="53" customWidth="1"/>
    <col min="2821" max="2823" width="10.28515625" style="53" customWidth="1"/>
    <col min="2824" max="2824" width="26.28515625" style="53" customWidth="1"/>
    <col min="2825" max="2827" width="10.28515625" style="53" customWidth="1"/>
    <col min="2828" max="2828" width="22.42578125" style="53" customWidth="1"/>
    <col min="2829" max="2829" width="1.85546875" style="53" customWidth="1"/>
    <col min="2830" max="2830" width="18.28515625" style="53" customWidth="1"/>
    <col min="2831" max="3072" width="11.42578125" style="53"/>
    <col min="3073" max="3073" width="7" style="53" customWidth="1"/>
    <col min="3074" max="3074" width="18.85546875" style="53" customWidth="1"/>
    <col min="3075" max="3075" width="72.5703125" style="53" customWidth="1"/>
    <col min="3076" max="3076" width="17.5703125" style="53" customWidth="1"/>
    <col min="3077" max="3079" width="10.28515625" style="53" customWidth="1"/>
    <col min="3080" max="3080" width="26.28515625" style="53" customWidth="1"/>
    <col min="3081" max="3083" width="10.28515625" style="53" customWidth="1"/>
    <col min="3084" max="3084" width="22.42578125" style="53" customWidth="1"/>
    <col min="3085" max="3085" width="1.85546875" style="53" customWidth="1"/>
    <col min="3086" max="3086" width="18.28515625" style="53" customWidth="1"/>
    <col min="3087" max="3328" width="11.42578125" style="53"/>
    <col min="3329" max="3329" width="7" style="53" customWidth="1"/>
    <col min="3330" max="3330" width="18.85546875" style="53" customWidth="1"/>
    <col min="3331" max="3331" width="72.5703125" style="53" customWidth="1"/>
    <col min="3332" max="3332" width="17.5703125" style="53" customWidth="1"/>
    <col min="3333" max="3335" width="10.28515625" style="53" customWidth="1"/>
    <col min="3336" max="3336" width="26.28515625" style="53" customWidth="1"/>
    <col min="3337" max="3339" width="10.28515625" style="53" customWidth="1"/>
    <col min="3340" max="3340" width="22.42578125" style="53" customWidth="1"/>
    <col min="3341" max="3341" width="1.85546875" style="53" customWidth="1"/>
    <col min="3342" max="3342" width="18.28515625" style="53" customWidth="1"/>
    <col min="3343" max="3584" width="11.42578125" style="53"/>
    <col min="3585" max="3585" width="7" style="53" customWidth="1"/>
    <col min="3586" max="3586" width="18.85546875" style="53" customWidth="1"/>
    <col min="3587" max="3587" width="72.5703125" style="53" customWidth="1"/>
    <col min="3588" max="3588" width="17.5703125" style="53" customWidth="1"/>
    <col min="3589" max="3591" width="10.28515625" style="53" customWidth="1"/>
    <col min="3592" max="3592" width="26.28515625" style="53" customWidth="1"/>
    <col min="3593" max="3595" width="10.28515625" style="53" customWidth="1"/>
    <col min="3596" max="3596" width="22.42578125" style="53" customWidth="1"/>
    <col min="3597" max="3597" width="1.85546875" style="53" customWidth="1"/>
    <col min="3598" max="3598" width="18.28515625" style="53" customWidth="1"/>
    <col min="3599" max="3840" width="11.42578125" style="53"/>
    <col min="3841" max="3841" width="7" style="53" customWidth="1"/>
    <col min="3842" max="3842" width="18.85546875" style="53" customWidth="1"/>
    <col min="3843" max="3843" width="72.5703125" style="53" customWidth="1"/>
    <col min="3844" max="3844" width="17.5703125" style="53" customWidth="1"/>
    <col min="3845" max="3847" width="10.28515625" style="53" customWidth="1"/>
    <col min="3848" max="3848" width="26.28515625" style="53" customWidth="1"/>
    <col min="3849" max="3851" width="10.28515625" style="53" customWidth="1"/>
    <col min="3852" max="3852" width="22.42578125" style="53" customWidth="1"/>
    <col min="3853" max="3853" width="1.85546875" style="53" customWidth="1"/>
    <col min="3854" max="3854" width="18.28515625" style="53" customWidth="1"/>
    <col min="3855" max="4096" width="11.42578125" style="53"/>
    <col min="4097" max="4097" width="7" style="53" customWidth="1"/>
    <col min="4098" max="4098" width="18.85546875" style="53" customWidth="1"/>
    <col min="4099" max="4099" width="72.5703125" style="53" customWidth="1"/>
    <col min="4100" max="4100" width="17.5703125" style="53" customWidth="1"/>
    <col min="4101" max="4103" width="10.28515625" style="53" customWidth="1"/>
    <col min="4104" max="4104" width="26.28515625" style="53" customWidth="1"/>
    <col min="4105" max="4107" width="10.28515625" style="53" customWidth="1"/>
    <col min="4108" max="4108" width="22.42578125" style="53" customWidth="1"/>
    <col min="4109" max="4109" width="1.85546875" style="53" customWidth="1"/>
    <col min="4110" max="4110" width="18.28515625" style="53" customWidth="1"/>
    <col min="4111" max="4352" width="11.42578125" style="53"/>
    <col min="4353" max="4353" width="7" style="53" customWidth="1"/>
    <col min="4354" max="4354" width="18.85546875" style="53" customWidth="1"/>
    <col min="4355" max="4355" width="72.5703125" style="53" customWidth="1"/>
    <col min="4356" max="4356" width="17.5703125" style="53" customWidth="1"/>
    <col min="4357" max="4359" width="10.28515625" style="53" customWidth="1"/>
    <col min="4360" max="4360" width="26.28515625" style="53" customWidth="1"/>
    <col min="4361" max="4363" width="10.28515625" style="53" customWidth="1"/>
    <col min="4364" max="4364" width="22.42578125" style="53" customWidth="1"/>
    <col min="4365" max="4365" width="1.85546875" style="53" customWidth="1"/>
    <col min="4366" max="4366" width="18.28515625" style="53" customWidth="1"/>
    <col min="4367" max="4608" width="11.42578125" style="53"/>
    <col min="4609" max="4609" width="7" style="53" customWidth="1"/>
    <col min="4610" max="4610" width="18.85546875" style="53" customWidth="1"/>
    <col min="4611" max="4611" width="72.5703125" style="53" customWidth="1"/>
    <col min="4612" max="4612" width="17.5703125" style="53" customWidth="1"/>
    <col min="4613" max="4615" width="10.28515625" style="53" customWidth="1"/>
    <col min="4616" max="4616" width="26.28515625" style="53" customWidth="1"/>
    <col min="4617" max="4619" width="10.28515625" style="53" customWidth="1"/>
    <col min="4620" max="4620" width="22.42578125" style="53" customWidth="1"/>
    <col min="4621" max="4621" width="1.85546875" style="53" customWidth="1"/>
    <col min="4622" max="4622" width="18.28515625" style="53" customWidth="1"/>
    <col min="4623" max="4864" width="11.42578125" style="53"/>
    <col min="4865" max="4865" width="7" style="53" customWidth="1"/>
    <col min="4866" max="4866" width="18.85546875" style="53" customWidth="1"/>
    <col min="4867" max="4867" width="72.5703125" style="53" customWidth="1"/>
    <col min="4868" max="4868" width="17.5703125" style="53" customWidth="1"/>
    <col min="4869" max="4871" width="10.28515625" style="53" customWidth="1"/>
    <col min="4872" max="4872" width="26.28515625" style="53" customWidth="1"/>
    <col min="4873" max="4875" width="10.28515625" style="53" customWidth="1"/>
    <col min="4876" max="4876" width="22.42578125" style="53" customWidth="1"/>
    <col min="4877" max="4877" width="1.85546875" style="53" customWidth="1"/>
    <col min="4878" max="4878" width="18.28515625" style="53" customWidth="1"/>
    <col min="4879" max="5120" width="11.42578125" style="53"/>
    <col min="5121" max="5121" width="7" style="53" customWidth="1"/>
    <col min="5122" max="5122" width="18.85546875" style="53" customWidth="1"/>
    <col min="5123" max="5123" width="72.5703125" style="53" customWidth="1"/>
    <col min="5124" max="5124" width="17.5703125" style="53" customWidth="1"/>
    <col min="5125" max="5127" width="10.28515625" style="53" customWidth="1"/>
    <col min="5128" max="5128" width="26.28515625" style="53" customWidth="1"/>
    <col min="5129" max="5131" width="10.28515625" style="53" customWidth="1"/>
    <col min="5132" max="5132" width="22.42578125" style="53" customWidth="1"/>
    <col min="5133" max="5133" width="1.85546875" style="53" customWidth="1"/>
    <col min="5134" max="5134" width="18.28515625" style="53" customWidth="1"/>
    <col min="5135" max="5376" width="11.42578125" style="53"/>
    <col min="5377" max="5377" width="7" style="53" customWidth="1"/>
    <col min="5378" max="5378" width="18.85546875" style="53" customWidth="1"/>
    <col min="5379" max="5379" width="72.5703125" style="53" customWidth="1"/>
    <col min="5380" max="5380" width="17.5703125" style="53" customWidth="1"/>
    <col min="5381" max="5383" width="10.28515625" style="53" customWidth="1"/>
    <col min="5384" max="5384" width="26.28515625" style="53" customWidth="1"/>
    <col min="5385" max="5387" width="10.28515625" style="53" customWidth="1"/>
    <col min="5388" max="5388" width="22.42578125" style="53" customWidth="1"/>
    <col min="5389" max="5389" width="1.85546875" style="53" customWidth="1"/>
    <col min="5390" max="5390" width="18.28515625" style="53" customWidth="1"/>
    <col min="5391" max="5632" width="11.42578125" style="53"/>
    <col min="5633" max="5633" width="7" style="53" customWidth="1"/>
    <col min="5634" max="5634" width="18.85546875" style="53" customWidth="1"/>
    <col min="5635" max="5635" width="72.5703125" style="53" customWidth="1"/>
    <col min="5636" max="5636" width="17.5703125" style="53" customWidth="1"/>
    <col min="5637" max="5639" width="10.28515625" style="53" customWidth="1"/>
    <col min="5640" max="5640" width="26.28515625" style="53" customWidth="1"/>
    <col min="5641" max="5643" width="10.28515625" style="53" customWidth="1"/>
    <col min="5644" max="5644" width="22.42578125" style="53" customWidth="1"/>
    <col min="5645" max="5645" width="1.85546875" style="53" customWidth="1"/>
    <col min="5646" max="5646" width="18.28515625" style="53" customWidth="1"/>
    <col min="5647" max="5888" width="11.42578125" style="53"/>
    <col min="5889" max="5889" width="7" style="53" customWidth="1"/>
    <col min="5890" max="5890" width="18.85546875" style="53" customWidth="1"/>
    <col min="5891" max="5891" width="72.5703125" style="53" customWidth="1"/>
    <col min="5892" max="5892" width="17.5703125" style="53" customWidth="1"/>
    <col min="5893" max="5895" width="10.28515625" style="53" customWidth="1"/>
    <col min="5896" max="5896" width="26.28515625" style="53" customWidth="1"/>
    <col min="5897" max="5899" width="10.28515625" style="53" customWidth="1"/>
    <col min="5900" max="5900" width="22.42578125" style="53" customWidth="1"/>
    <col min="5901" max="5901" width="1.85546875" style="53" customWidth="1"/>
    <col min="5902" max="5902" width="18.28515625" style="53" customWidth="1"/>
    <col min="5903" max="6144" width="11.42578125" style="53"/>
    <col min="6145" max="6145" width="7" style="53" customWidth="1"/>
    <col min="6146" max="6146" width="18.85546875" style="53" customWidth="1"/>
    <col min="6147" max="6147" width="72.5703125" style="53" customWidth="1"/>
    <col min="6148" max="6148" width="17.5703125" style="53" customWidth="1"/>
    <col min="6149" max="6151" width="10.28515625" style="53" customWidth="1"/>
    <col min="6152" max="6152" width="26.28515625" style="53" customWidth="1"/>
    <col min="6153" max="6155" width="10.28515625" style="53" customWidth="1"/>
    <col min="6156" max="6156" width="22.42578125" style="53" customWidth="1"/>
    <col min="6157" max="6157" width="1.85546875" style="53" customWidth="1"/>
    <col min="6158" max="6158" width="18.28515625" style="53" customWidth="1"/>
    <col min="6159" max="6400" width="11.42578125" style="53"/>
    <col min="6401" max="6401" width="7" style="53" customWidth="1"/>
    <col min="6402" max="6402" width="18.85546875" style="53" customWidth="1"/>
    <col min="6403" max="6403" width="72.5703125" style="53" customWidth="1"/>
    <col min="6404" max="6404" width="17.5703125" style="53" customWidth="1"/>
    <col min="6405" max="6407" width="10.28515625" style="53" customWidth="1"/>
    <col min="6408" max="6408" width="26.28515625" style="53" customWidth="1"/>
    <col min="6409" max="6411" width="10.28515625" style="53" customWidth="1"/>
    <col min="6412" max="6412" width="22.42578125" style="53" customWidth="1"/>
    <col min="6413" max="6413" width="1.85546875" style="53" customWidth="1"/>
    <col min="6414" max="6414" width="18.28515625" style="53" customWidth="1"/>
    <col min="6415" max="6656" width="11.42578125" style="53"/>
    <col min="6657" max="6657" width="7" style="53" customWidth="1"/>
    <col min="6658" max="6658" width="18.85546875" style="53" customWidth="1"/>
    <col min="6659" max="6659" width="72.5703125" style="53" customWidth="1"/>
    <col min="6660" max="6660" width="17.5703125" style="53" customWidth="1"/>
    <col min="6661" max="6663" width="10.28515625" style="53" customWidth="1"/>
    <col min="6664" max="6664" width="26.28515625" style="53" customWidth="1"/>
    <col min="6665" max="6667" width="10.28515625" style="53" customWidth="1"/>
    <col min="6668" max="6668" width="22.42578125" style="53" customWidth="1"/>
    <col min="6669" max="6669" width="1.85546875" style="53" customWidth="1"/>
    <col min="6670" max="6670" width="18.28515625" style="53" customWidth="1"/>
    <col min="6671" max="6912" width="11.42578125" style="53"/>
    <col min="6913" max="6913" width="7" style="53" customWidth="1"/>
    <col min="6914" max="6914" width="18.85546875" style="53" customWidth="1"/>
    <col min="6915" max="6915" width="72.5703125" style="53" customWidth="1"/>
    <col min="6916" max="6916" width="17.5703125" style="53" customWidth="1"/>
    <col min="6917" max="6919" width="10.28515625" style="53" customWidth="1"/>
    <col min="6920" max="6920" width="26.28515625" style="53" customWidth="1"/>
    <col min="6921" max="6923" width="10.28515625" style="53" customWidth="1"/>
    <col min="6924" max="6924" width="22.42578125" style="53" customWidth="1"/>
    <col min="6925" max="6925" width="1.85546875" style="53" customWidth="1"/>
    <col min="6926" max="6926" width="18.28515625" style="53" customWidth="1"/>
    <col min="6927" max="7168" width="11.42578125" style="53"/>
    <col min="7169" max="7169" width="7" style="53" customWidth="1"/>
    <col min="7170" max="7170" width="18.85546875" style="53" customWidth="1"/>
    <col min="7171" max="7171" width="72.5703125" style="53" customWidth="1"/>
    <col min="7172" max="7172" width="17.5703125" style="53" customWidth="1"/>
    <col min="7173" max="7175" width="10.28515625" style="53" customWidth="1"/>
    <col min="7176" max="7176" width="26.28515625" style="53" customWidth="1"/>
    <col min="7177" max="7179" width="10.28515625" style="53" customWidth="1"/>
    <col min="7180" max="7180" width="22.42578125" style="53" customWidth="1"/>
    <col min="7181" max="7181" width="1.85546875" style="53" customWidth="1"/>
    <col min="7182" max="7182" width="18.28515625" style="53" customWidth="1"/>
    <col min="7183" max="7424" width="11.42578125" style="53"/>
    <col min="7425" max="7425" width="7" style="53" customWidth="1"/>
    <col min="7426" max="7426" width="18.85546875" style="53" customWidth="1"/>
    <col min="7427" max="7427" width="72.5703125" style="53" customWidth="1"/>
    <col min="7428" max="7428" width="17.5703125" style="53" customWidth="1"/>
    <col min="7429" max="7431" width="10.28515625" style="53" customWidth="1"/>
    <col min="7432" max="7432" width="26.28515625" style="53" customWidth="1"/>
    <col min="7433" max="7435" width="10.28515625" style="53" customWidth="1"/>
    <col min="7436" max="7436" width="22.42578125" style="53" customWidth="1"/>
    <col min="7437" max="7437" width="1.85546875" style="53" customWidth="1"/>
    <col min="7438" max="7438" width="18.28515625" style="53" customWidth="1"/>
    <col min="7439" max="7680" width="11.42578125" style="53"/>
    <col min="7681" max="7681" width="7" style="53" customWidth="1"/>
    <col min="7682" max="7682" width="18.85546875" style="53" customWidth="1"/>
    <col min="7683" max="7683" width="72.5703125" style="53" customWidth="1"/>
    <col min="7684" max="7684" width="17.5703125" style="53" customWidth="1"/>
    <col min="7685" max="7687" width="10.28515625" style="53" customWidth="1"/>
    <col min="7688" max="7688" width="26.28515625" style="53" customWidth="1"/>
    <col min="7689" max="7691" width="10.28515625" style="53" customWidth="1"/>
    <col min="7692" max="7692" width="22.42578125" style="53" customWidth="1"/>
    <col min="7693" max="7693" width="1.85546875" style="53" customWidth="1"/>
    <col min="7694" max="7694" width="18.28515625" style="53" customWidth="1"/>
    <col min="7695" max="7936" width="11.42578125" style="53"/>
    <col min="7937" max="7937" width="7" style="53" customWidth="1"/>
    <col min="7938" max="7938" width="18.85546875" style="53" customWidth="1"/>
    <col min="7939" max="7939" width="72.5703125" style="53" customWidth="1"/>
    <col min="7940" max="7940" width="17.5703125" style="53" customWidth="1"/>
    <col min="7941" max="7943" width="10.28515625" style="53" customWidth="1"/>
    <col min="7944" max="7944" width="26.28515625" style="53" customWidth="1"/>
    <col min="7945" max="7947" width="10.28515625" style="53" customWidth="1"/>
    <col min="7948" max="7948" width="22.42578125" style="53" customWidth="1"/>
    <col min="7949" max="7949" width="1.85546875" style="53" customWidth="1"/>
    <col min="7950" max="7950" width="18.28515625" style="53" customWidth="1"/>
    <col min="7951" max="8192" width="11.42578125" style="53"/>
    <col min="8193" max="8193" width="7" style="53" customWidth="1"/>
    <col min="8194" max="8194" width="18.85546875" style="53" customWidth="1"/>
    <col min="8195" max="8195" width="72.5703125" style="53" customWidth="1"/>
    <col min="8196" max="8196" width="17.5703125" style="53" customWidth="1"/>
    <col min="8197" max="8199" width="10.28515625" style="53" customWidth="1"/>
    <col min="8200" max="8200" width="26.28515625" style="53" customWidth="1"/>
    <col min="8201" max="8203" width="10.28515625" style="53" customWidth="1"/>
    <col min="8204" max="8204" width="22.42578125" style="53" customWidth="1"/>
    <col min="8205" max="8205" width="1.85546875" style="53" customWidth="1"/>
    <col min="8206" max="8206" width="18.28515625" style="53" customWidth="1"/>
    <col min="8207" max="8448" width="11.42578125" style="53"/>
    <col min="8449" max="8449" width="7" style="53" customWidth="1"/>
    <col min="8450" max="8450" width="18.85546875" style="53" customWidth="1"/>
    <col min="8451" max="8451" width="72.5703125" style="53" customWidth="1"/>
    <col min="8452" max="8452" width="17.5703125" style="53" customWidth="1"/>
    <col min="8453" max="8455" width="10.28515625" style="53" customWidth="1"/>
    <col min="8456" max="8456" width="26.28515625" style="53" customWidth="1"/>
    <col min="8457" max="8459" width="10.28515625" style="53" customWidth="1"/>
    <col min="8460" max="8460" width="22.42578125" style="53" customWidth="1"/>
    <col min="8461" max="8461" width="1.85546875" style="53" customWidth="1"/>
    <col min="8462" max="8462" width="18.28515625" style="53" customWidth="1"/>
    <col min="8463" max="8704" width="11.42578125" style="53"/>
    <col min="8705" max="8705" width="7" style="53" customWidth="1"/>
    <col min="8706" max="8706" width="18.85546875" style="53" customWidth="1"/>
    <col min="8707" max="8707" width="72.5703125" style="53" customWidth="1"/>
    <col min="8708" max="8708" width="17.5703125" style="53" customWidth="1"/>
    <col min="8709" max="8711" width="10.28515625" style="53" customWidth="1"/>
    <col min="8712" max="8712" width="26.28515625" style="53" customWidth="1"/>
    <col min="8713" max="8715" width="10.28515625" style="53" customWidth="1"/>
    <col min="8716" max="8716" width="22.42578125" style="53" customWidth="1"/>
    <col min="8717" max="8717" width="1.85546875" style="53" customWidth="1"/>
    <col min="8718" max="8718" width="18.28515625" style="53" customWidth="1"/>
    <col min="8719" max="8960" width="11.42578125" style="53"/>
    <col min="8961" max="8961" width="7" style="53" customWidth="1"/>
    <col min="8962" max="8962" width="18.85546875" style="53" customWidth="1"/>
    <col min="8963" max="8963" width="72.5703125" style="53" customWidth="1"/>
    <col min="8964" max="8964" width="17.5703125" style="53" customWidth="1"/>
    <col min="8965" max="8967" width="10.28515625" style="53" customWidth="1"/>
    <col min="8968" max="8968" width="26.28515625" style="53" customWidth="1"/>
    <col min="8969" max="8971" width="10.28515625" style="53" customWidth="1"/>
    <col min="8972" max="8972" width="22.42578125" style="53" customWidth="1"/>
    <col min="8973" max="8973" width="1.85546875" style="53" customWidth="1"/>
    <col min="8974" max="8974" width="18.28515625" style="53" customWidth="1"/>
    <col min="8975" max="9216" width="11.42578125" style="53"/>
    <col min="9217" max="9217" width="7" style="53" customWidth="1"/>
    <col min="9218" max="9218" width="18.85546875" style="53" customWidth="1"/>
    <col min="9219" max="9219" width="72.5703125" style="53" customWidth="1"/>
    <col min="9220" max="9220" width="17.5703125" style="53" customWidth="1"/>
    <col min="9221" max="9223" width="10.28515625" style="53" customWidth="1"/>
    <col min="9224" max="9224" width="26.28515625" style="53" customWidth="1"/>
    <col min="9225" max="9227" width="10.28515625" style="53" customWidth="1"/>
    <col min="9228" max="9228" width="22.42578125" style="53" customWidth="1"/>
    <col min="9229" max="9229" width="1.85546875" style="53" customWidth="1"/>
    <col min="9230" max="9230" width="18.28515625" style="53" customWidth="1"/>
    <col min="9231" max="9472" width="11.42578125" style="53"/>
    <col min="9473" max="9473" width="7" style="53" customWidth="1"/>
    <col min="9474" max="9474" width="18.85546875" style="53" customWidth="1"/>
    <col min="9475" max="9475" width="72.5703125" style="53" customWidth="1"/>
    <col min="9476" max="9476" width="17.5703125" style="53" customWidth="1"/>
    <col min="9477" max="9479" width="10.28515625" style="53" customWidth="1"/>
    <col min="9480" max="9480" width="26.28515625" style="53" customWidth="1"/>
    <col min="9481" max="9483" width="10.28515625" style="53" customWidth="1"/>
    <col min="9484" max="9484" width="22.42578125" style="53" customWidth="1"/>
    <col min="9485" max="9485" width="1.85546875" style="53" customWidth="1"/>
    <col min="9486" max="9486" width="18.28515625" style="53" customWidth="1"/>
    <col min="9487" max="9728" width="11.42578125" style="53"/>
    <col min="9729" max="9729" width="7" style="53" customWidth="1"/>
    <col min="9730" max="9730" width="18.85546875" style="53" customWidth="1"/>
    <col min="9731" max="9731" width="72.5703125" style="53" customWidth="1"/>
    <col min="9732" max="9732" width="17.5703125" style="53" customWidth="1"/>
    <col min="9733" max="9735" width="10.28515625" style="53" customWidth="1"/>
    <col min="9736" max="9736" width="26.28515625" style="53" customWidth="1"/>
    <col min="9737" max="9739" width="10.28515625" style="53" customWidth="1"/>
    <col min="9740" max="9740" width="22.42578125" style="53" customWidth="1"/>
    <col min="9741" max="9741" width="1.85546875" style="53" customWidth="1"/>
    <col min="9742" max="9742" width="18.28515625" style="53" customWidth="1"/>
    <col min="9743" max="9984" width="11.42578125" style="53"/>
    <col min="9985" max="9985" width="7" style="53" customWidth="1"/>
    <col min="9986" max="9986" width="18.85546875" style="53" customWidth="1"/>
    <col min="9987" max="9987" width="72.5703125" style="53" customWidth="1"/>
    <col min="9988" max="9988" width="17.5703125" style="53" customWidth="1"/>
    <col min="9989" max="9991" width="10.28515625" style="53" customWidth="1"/>
    <col min="9992" max="9992" width="26.28515625" style="53" customWidth="1"/>
    <col min="9993" max="9995" width="10.28515625" style="53" customWidth="1"/>
    <col min="9996" max="9996" width="22.42578125" style="53" customWidth="1"/>
    <col min="9997" max="9997" width="1.85546875" style="53" customWidth="1"/>
    <col min="9998" max="9998" width="18.28515625" style="53" customWidth="1"/>
    <col min="9999" max="10240" width="11.42578125" style="53"/>
    <col min="10241" max="10241" width="7" style="53" customWidth="1"/>
    <col min="10242" max="10242" width="18.85546875" style="53" customWidth="1"/>
    <col min="10243" max="10243" width="72.5703125" style="53" customWidth="1"/>
    <col min="10244" max="10244" width="17.5703125" style="53" customWidth="1"/>
    <col min="10245" max="10247" width="10.28515625" style="53" customWidth="1"/>
    <col min="10248" max="10248" width="26.28515625" style="53" customWidth="1"/>
    <col min="10249" max="10251" width="10.28515625" style="53" customWidth="1"/>
    <col min="10252" max="10252" width="22.42578125" style="53" customWidth="1"/>
    <col min="10253" max="10253" width="1.85546875" style="53" customWidth="1"/>
    <col min="10254" max="10254" width="18.28515625" style="53" customWidth="1"/>
    <col min="10255" max="10496" width="11.42578125" style="53"/>
    <col min="10497" max="10497" width="7" style="53" customWidth="1"/>
    <col min="10498" max="10498" width="18.85546875" style="53" customWidth="1"/>
    <col min="10499" max="10499" width="72.5703125" style="53" customWidth="1"/>
    <col min="10500" max="10500" width="17.5703125" style="53" customWidth="1"/>
    <col min="10501" max="10503" width="10.28515625" style="53" customWidth="1"/>
    <col min="10504" max="10504" width="26.28515625" style="53" customWidth="1"/>
    <col min="10505" max="10507" width="10.28515625" style="53" customWidth="1"/>
    <col min="10508" max="10508" width="22.42578125" style="53" customWidth="1"/>
    <col min="10509" max="10509" width="1.85546875" style="53" customWidth="1"/>
    <col min="10510" max="10510" width="18.28515625" style="53" customWidth="1"/>
    <col min="10511" max="10752" width="11.42578125" style="53"/>
    <col min="10753" max="10753" width="7" style="53" customWidth="1"/>
    <col min="10754" max="10754" width="18.85546875" style="53" customWidth="1"/>
    <col min="10755" max="10755" width="72.5703125" style="53" customWidth="1"/>
    <col min="10756" max="10756" width="17.5703125" style="53" customWidth="1"/>
    <col min="10757" max="10759" width="10.28515625" style="53" customWidth="1"/>
    <col min="10760" max="10760" width="26.28515625" style="53" customWidth="1"/>
    <col min="10761" max="10763" width="10.28515625" style="53" customWidth="1"/>
    <col min="10764" max="10764" width="22.42578125" style="53" customWidth="1"/>
    <col min="10765" max="10765" width="1.85546875" style="53" customWidth="1"/>
    <col min="10766" max="10766" width="18.28515625" style="53" customWidth="1"/>
    <col min="10767" max="11008" width="11.42578125" style="53"/>
    <col min="11009" max="11009" width="7" style="53" customWidth="1"/>
    <col min="11010" max="11010" width="18.85546875" style="53" customWidth="1"/>
    <col min="11011" max="11011" width="72.5703125" style="53" customWidth="1"/>
    <col min="11012" max="11012" width="17.5703125" style="53" customWidth="1"/>
    <col min="11013" max="11015" width="10.28515625" style="53" customWidth="1"/>
    <col min="11016" max="11016" width="26.28515625" style="53" customWidth="1"/>
    <col min="11017" max="11019" width="10.28515625" style="53" customWidth="1"/>
    <col min="11020" max="11020" width="22.42578125" style="53" customWidth="1"/>
    <col min="11021" max="11021" width="1.85546875" style="53" customWidth="1"/>
    <col min="11022" max="11022" width="18.28515625" style="53" customWidth="1"/>
    <col min="11023" max="11264" width="11.42578125" style="53"/>
    <col min="11265" max="11265" width="7" style="53" customWidth="1"/>
    <col min="11266" max="11266" width="18.85546875" style="53" customWidth="1"/>
    <col min="11267" max="11267" width="72.5703125" style="53" customWidth="1"/>
    <col min="11268" max="11268" width="17.5703125" style="53" customWidth="1"/>
    <col min="11269" max="11271" width="10.28515625" style="53" customWidth="1"/>
    <col min="11272" max="11272" width="26.28515625" style="53" customWidth="1"/>
    <col min="11273" max="11275" width="10.28515625" style="53" customWidth="1"/>
    <col min="11276" max="11276" width="22.42578125" style="53" customWidth="1"/>
    <col min="11277" max="11277" width="1.85546875" style="53" customWidth="1"/>
    <col min="11278" max="11278" width="18.28515625" style="53" customWidth="1"/>
    <col min="11279" max="11520" width="11.42578125" style="53"/>
    <col min="11521" max="11521" width="7" style="53" customWidth="1"/>
    <col min="11522" max="11522" width="18.85546875" style="53" customWidth="1"/>
    <col min="11523" max="11523" width="72.5703125" style="53" customWidth="1"/>
    <col min="11524" max="11524" width="17.5703125" style="53" customWidth="1"/>
    <col min="11525" max="11527" width="10.28515625" style="53" customWidth="1"/>
    <col min="11528" max="11528" width="26.28515625" style="53" customWidth="1"/>
    <col min="11529" max="11531" width="10.28515625" style="53" customWidth="1"/>
    <col min="11532" max="11532" width="22.42578125" style="53" customWidth="1"/>
    <col min="11533" max="11533" width="1.85546875" style="53" customWidth="1"/>
    <col min="11534" max="11534" width="18.28515625" style="53" customWidth="1"/>
    <col min="11535" max="11776" width="11.42578125" style="53"/>
    <col min="11777" max="11777" width="7" style="53" customWidth="1"/>
    <col min="11778" max="11778" width="18.85546875" style="53" customWidth="1"/>
    <col min="11779" max="11779" width="72.5703125" style="53" customWidth="1"/>
    <col min="11780" max="11780" width="17.5703125" style="53" customWidth="1"/>
    <col min="11781" max="11783" width="10.28515625" style="53" customWidth="1"/>
    <col min="11784" max="11784" width="26.28515625" style="53" customWidth="1"/>
    <col min="11785" max="11787" width="10.28515625" style="53" customWidth="1"/>
    <col min="11788" max="11788" width="22.42578125" style="53" customWidth="1"/>
    <col min="11789" max="11789" width="1.85546875" style="53" customWidth="1"/>
    <col min="11790" max="11790" width="18.28515625" style="53" customWidth="1"/>
    <col min="11791" max="12032" width="11.42578125" style="53"/>
    <col min="12033" max="12033" width="7" style="53" customWidth="1"/>
    <col min="12034" max="12034" width="18.85546875" style="53" customWidth="1"/>
    <col min="12035" max="12035" width="72.5703125" style="53" customWidth="1"/>
    <col min="12036" max="12036" width="17.5703125" style="53" customWidth="1"/>
    <col min="12037" max="12039" width="10.28515625" style="53" customWidth="1"/>
    <col min="12040" max="12040" width="26.28515625" style="53" customWidth="1"/>
    <col min="12041" max="12043" width="10.28515625" style="53" customWidth="1"/>
    <col min="12044" max="12044" width="22.42578125" style="53" customWidth="1"/>
    <col min="12045" max="12045" width="1.85546875" style="53" customWidth="1"/>
    <col min="12046" max="12046" width="18.28515625" style="53" customWidth="1"/>
    <col min="12047" max="12288" width="11.42578125" style="53"/>
    <col min="12289" max="12289" width="7" style="53" customWidth="1"/>
    <col min="12290" max="12290" width="18.85546875" style="53" customWidth="1"/>
    <col min="12291" max="12291" width="72.5703125" style="53" customWidth="1"/>
    <col min="12292" max="12292" width="17.5703125" style="53" customWidth="1"/>
    <col min="12293" max="12295" width="10.28515625" style="53" customWidth="1"/>
    <col min="12296" max="12296" width="26.28515625" style="53" customWidth="1"/>
    <col min="12297" max="12299" width="10.28515625" style="53" customWidth="1"/>
    <col min="12300" max="12300" width="22.42578125" style="53" customWidth="1"/>
    <col min="12301" max="12301" width="1.85546875" style="53" customWidth="1"/>
    <col min="12302" max="12302" width="18.28515625" style="53" customWidth="1"/>
    <col min="12303" max="12544" width="11.42578125" style="53"/>
    <col min="12545" max="12545" width="7" style="53" customWidth="1"/>
    <col min="12546" max="12546" width="18.85546875" style="53" customWidth="1"/>
    <col min="12547" max="12547" width="72.5703125" style="53" customWidth="1"/>
    <col min="12548" max="12548" width="17.5703125" style="53" customWidth="1"/>
    <col min="12549" max="12551" width="10.28515625" style="53" customWidth="1"/>
    <col min="12552" max="12552" width="26.28515625" style="53" customWidth="1"/>
    <col min="12553" max="12555" width="10.28515625" style="53" customWidth="1"/>
    <col min="12556" max="12556" width="22.42578125" style="53" customWidth="1"/>
    <col min="12557" max="12557" width="1.85546875" style="53" customWidth="1"/>
    <col min="12558" max="12558" width="18.28515625" style="53" customWidth="1"/>
    <col min="12559" max="12800" width="11.42578125" style="53"/>
    <col min="12801" max="12801" width="7" style="53" customWidth="1"/>
    <col min="12802" max="12802" width="18.85546875" style="53" customWidth="1"/>
    <col min="12803" max="12803" width="72.5703125" style="53" customWidth="1"/>
    <col min="12804" max="12804" width="17.5703125" style="53" customWidth="1"/>
    <col min="12805" max="12807" width="10.28515625" style="53" customWidth="1"/>
    <col min="12808" max="12808" width="26.28515625" style="53" customWidth="1"/>
    <col min="12809" max="12811" width="10.28515625" style="53" customWidth="1"/>
    <col min="12812" max="12812" width="22.42578125" style="53" customWidth="1"/>
    <col min="12813" max="12813" width="1.85546875" style="53" customWidth="1"/>
    <col min="12814" max="12814" width="18.28515625" style="53" customWidth="1"/>
    <col min="12815" max="13056" width="11.42578125" style="53"/>
    <col min="13057" max="13057" width="7" style="53" customWidth="1"/>
    <col min="13058" max="13058" width="18.85546875" style="53" customWidth="1"/>
    <col min="13059" max="13059" width="72.5703125" style="53" customWidth="1"/>
    <col min="13060" max="13060" width="17.5703125" style="53" customWidth="1"/>
    <col min="13061" max="13063" width="10.28515625" style="53" customWidth="1"/>
    <col min="13064" max="13064" width="26.28515625" style="53" customWidth="1"/>
    <col min="13065" max="13067" width="10.28515625" style="53" customWidth="1"/>
    <col min="13068" max="13068" width="22.42578125" style="53" customWidth="1"/>
    <col min="13069" max="13069" width="1.85546875" style="53" customWidth="1"/>
    <col min="13070" max="13070" width="18.28515625" style="53" customWidth="1"/>
    <col min="13071" max="13312" width="11.42578125" style="53"/>
    <col min="13313" max="13313" width="7" style="53" customWidth="1"/>
    <col min="13314" max="13314" width="18.85546875" style="53" customWidth="1"/>
    <col min="13315" max="13315" width="72.5703125" style="53" customWidth="1"/>
    <col min="13316" max="13316" width="17.5703125" style="53" customWidth="1"/>
    <col min="13317" max="13319" width="10.28515625" style="53" customWidth="1"/>
    <col min="13320" max="13320" width="26.28515625" style="53" customWidth="1"/>
    <col min="13321" max="13323" width="10.28515625" style="53" customWidth="1"/>
    <col min="13324" max="13324" width="22.42578125" style="53" customWidth="1"/>
    <col min="13325" max="13325" width="1.85546875" style="53" customWidth="1"/>
    <col min="13326" max="13326" width="18.28515625" style="53" customWidth="1"/>
    <col min="13327" max="13568" width="11.42578125" style="53"/>
    <col min="13569" max="13569" width="7" style="53" customWidth="1"/>
    <col min="13570" max="13570" width="18.85546875" style="53" customWidth="1"/>
    <col min="13571" max="13571" width="72.5703125" style="53" customWidth="1"/>
    <col min="13572" max="13572" width="17.5703125" style="53" customWidth="1"/>
    <col min="13573" max="13575" width="10.28515625" style="53" customWidth="1"/>
    <col min="13576" max="13576" width="26.28515625" style="53" customWidth="1"/>
    <col min="13577" max="13579" width="10.28515625" style="53" customWidth="1"/>
    <col min="13580" max="13580" width="22.42578125" style="53" customWidth="1"/>
    <col min="13581" max="13581" width="1.85546875" style="53" customWidth="1"/>
    <col min="13582" max="13582" width="18.28515625" style="53" customWidth="1"/>
    <col min="13583" max="13824" width="11.42578125" style="53"/>
    <col min="13825" max="13825" width="7" style="53" customWidth="1"/>
    <col min="13826" max="13826" width="18.85546875" style="53" customWidth="1"/>
    <col min="13827" max="13827" width="72.5703125" style="53" customWidth="1"/>
    <col min="13828" max="13828" width="17.5703125" style="53" customWidth="1"/>
    <col min="13829" max="13831" width="10.28515625" style="53" customWidth="1"/>
    <col min="13832" max="13832" width="26.28515625" style="53" customWidth="1"/>
    <col min="13833" max="13835" width="10.28515625" style="53" customWidth="1"/>
    <col min="13836" max="13836" width="22.42578125" style="53" customWidth="1"/>
    <col min="13837" max="13837" width="1.85546875" style="53" customWidth="1"/>
    <col min="13838" max="13838" width="18.28515625" style="53" customWidth="1"/>
    <col min="13839" max="14080" width="11.42578125" style="53"/>
    <col min="14081" max="14081" width="7" style="53" customWidth="1"/>
    <col min="14082" max="14082" width="18.85546875" style="53" customWidth="1"/>
    <col min="14083" max="14083" width="72.5703125" style="53" customWidth="1"/>
    <col min="14084" max="14084" width="17.5703125" style="53" customWidth="1"/>
    <col min="14085" max="14087" width="10.28515625" style="53" customWidth="1"/>
    <col min="14088" max="14088" width="26.28515625" style="53" customWidth="1"/>
    <col min="14089" max="14091" width="10.28515625" style="53" customWidth="1"/>
    <col min="14092" max="14092" width="22.42578125" style="53" customWidth="1"/>
    <col min="14093" max="14093" width="1.85546875" style="53" customWidth="1"/>
    <col min="14094" max="14094" width="18.28515625" style="53" customWidth="1"/>
    <col min="14095" max="14336" width="11.42578125" style="53"/>
    <col min="14337" max="14337" width="7" style="53" customWidth="1"/>
    <col min="14338" max="14338" width="18.85546875" style="53" customWidth="1"/>
    <col min="14339" max="14339" width="72.5703125" style="53" customWidth="1"/>
    <col min="14340" max="14340" width="17.5703125" style="53" customWidth="1"/>
    <col min="14341" max="14343" width="10.28515625" style="53" customWidth="1"/>
    <col min="14344" max="14344" width="26.28515625" style="53" customWidth="1"/>
    <col min="14345" max="14347" width="10.28515625" style="53" customWidth="1"/>
    <col min="14348" max="14348" width="22.42578125" style="53" customWidth="1"/>
    <col min="14349" max="14349" width="1.85546875" style="53" customWidth="1"/>
    <col min="14350" max="14350" width="18.28515625" style="53" customWidth="1"/>
    <col min="14351" max="14592" width="11.42578125" style="53"/>
    <col min="14593" max="14593" width="7" style="53" customWidth="1"/>
    <col min="14594" max="14594" width="18.85546875" style="53" customWidth="1"/>
    <col min="14595" max="14595" width="72.5703125" style="53" customWidth="1"/>
    <col min="14596" max="14596" width="17.5703125" style="53" customWidth="1"/>
    <col min="14597" max="14599" width="10.28515625" style="53" customWidth="1"/>
    <col min="14600" max="14600" width="26.28515625" style="53" customWidth="1"/>
    <col min="14601" max="14603" width="10.28515625" style="53" customWidth="1"/>
    <col min="14604" max="14604" width="22.42578125" style="53" customWidth="1"/>
    <col min="14605" max="14605" width="1.85546875" style="53" customWidth="1"/>
    <col min="14606" max="14606" width="18.28515625" style="53" customWidth="1"/>
    <col min="14607" max="14848" width="11.42578125" style="53"/>
    <col min="14849" max="14849" width="7" style="53" customWidth="1"/>
    <col min="14850" max="14850" width="18.85546875" style="53" customWidth="1"/>
    <col min="14851" max="14851" width="72.5703125" style="53" customWidth="1"/>
    <col min="14852" max="14852" width="17.5703125" style="53" customWidth="1"/>
    <col min="14853" max="14855" width="10.28515625" style="53" customWidth="1"/>
    <col min="14856" max="14856" width="26.28515625" style="53" customWidth="1"/>
    <col min="14857" max="14859" width="10.28515625" style="53" customWidth="1"/>
    <col min="14860" max="14860" width="22.42578125" style="53" customWidth="1"/>
    <col min="14861" max="14861" width="1.85546875" style="53" customWidth="1"/>
    <col min="14862" max="14862" width="18.28515625" style="53" customWidth="1"/>
    <col min="14863" max="15104" width="11.42578125" style="53"/>
    <col min="15105" max="15105" width="7" style="53" customWidth="1"/>
    <col min="15106" max="15106" width="18.85546875" style="53" customWidth="1"/>
    <col min="15107" max="15107" width="72.5703125" style="53" customWidth="1"/>
    <col min="15108" max="15108" width="17.5703125" style="53" customWidth="1"/>
    <col min="15109" max="15111" width="10.28515625" style="53" customWidth="1"/>
    <col min="15112" max="15112" width="26.28515625" style="53" customWidth="1"/>
    <col min="15113" max="15115" width="10.28515625" style="53" customWidth="1"/>
    <col min="15116" max="15116" width="22.42578125" style="53" customWidth="1"/>
    <col min="15117" max="15117" width="1.85546875" style="53" customWidth="1"/>
    <col min="15118" max="15118" width="18.28515625" style="53" customWidth="1"/>
    <col min="15119" max="15360" width="11.42578125" style="53"/>
    <col min="15361" max="15361" width="7" style="53" customWidth="1"/>
    <col min="15362" max="15362" width="18.85546875" style="53" customWidth="1"/>
    <col min="15363" max="15363" width="72.5703125" style="53" customWidth="1"/>
    <col min="15364" max="15364" width="17.5703125" style="53" customWidth="1"/>
    <col min="15365" max="15367" width="10.28515625" style="53" customWidth="1"/>
    <col min="15368" max="15368" width="26.28515625" style="53" customWidth="1"/>
    <col min="15369" max="15371" width="10.28515625" style="53" customWidth="1"/>
    <col min="15372" max="15372" width="22.42578125" style="53" customWidth="1"/>
    <col min="15373" max="15373" width="1.85546875" style="53" customWidth="1"/>
    <col min="15374" max="15374" width="18.28515625" style="53" customWidth="1"/>
    <col min="15375" max="15616" width="11.42578125" style="53"/>
    <col min="15617" max="15617" width="7" style="53" customWidth="1"/>
    <col min="15618" max="15618" width="18.85546875" style="53" customWidth="1"/>
    <col min="15619" max="15619" width="72.5703125" style="53" customWidth="1"/>
    <col min="15620" max="15620" width="17.5703125" style="53" customWidth="1"/>
    <col min="15621" max="15623" width="10.28515625" style="53" customWidth="1"/>
    <col min="15624" max="15624" width="26.28515625" style="53" customWidth="1"/>
    <col min="15625" max="15627" width="10.28515625" style="53" customWidth="1"/>
    <col min="15628" max="15628" width="22.42578125" style="53" customWidth="1"/>
    <col min="15629" max="15629" width="1.85546875" style="53" customWidth="1"/>
    <col min="15630" max="15630" width="18.28515625" style="53" customWidth="1"/>
    <col min="15631" max="15872" width="11.42578125" style="53"/>
    <col min="15873" max="15873" width="7" style="53" customWidth="1"/>
    <col min="15874" max="15874" width="18.85546875" style="53" customWidth="1"/>
    <col min="15875" max="15875" width="72.5703125" style="53" customWidth="1"/>
    <col min="15876" max="15876" width="17.5703125" style="53" customWidth="1"/>
    <col min="15877" max="15879" width="10.28515625" style="53" customWidth="1"/>
    <col min="15880" max="15880" width="26.28515625" style="53" customWidth="1"/>
    <col min="15881" max="15883" width="10.28515625" style="53" customWidth="1"/>
    <col min="15884" max="15884" width="22.42578125" style="53" customWidth="1"/>
    <col min="15885" max="15885" width="1.85546875" style="53" customWidth="1"/>
    <col min="15886" max="15886" width="18.28515625" style="53" customWidth="1"/>
    <col min="15887" max="16128" width="11.42578125" style="53"/>
    <col min="16129" max="16129" width="7" style="53" customWidth="1"/>
    <col min="16130" max="16130" width="18.85546875" style="53" customWidth="1"/>
    <col min="16131" max="16131" width="72.5703125" style="53" customWidth="1"/>
    <col min="16132" max="16132" width="17.5703125" style="53" customWidth="1"/>
    <col min="16133" max="16135" width="10.28515625" style="53" customWidth="1"/>
    <col min="16136" max="16136" width="26.28515625" style="53" customWidth="1"/>
    <col min="16137" max="16139" width="10.28515625" style="53" customWidth="1"/>
    <col min="16140" max="16140" width="22.42578125" style="53" customWidth="1"/>
    <col min="16141" max="16141" width="1.85546875" style="53" customWidth="1"/>
    <col min="16142" max="16142" width="18.28515625" style="53" customWidth="1"/>
    <col min="16143" max="16384" width="11.42578125" style="53"/>
  </cols>
  <sheetData>
    <row r="1" spans="2:14" x14ac:dyDescent="0.25">
      <c r="G1" s="55"/>
    </row>
    <row r="2" spans="2:14" ht="18.75" x14ac:dyDescent="0.25">
      <c r="B2" s="56" t="s">
        <v>47</v>
      </c>
      <c r="F2" s="55"/>
      <c r="G2" s="55"/>
    </row>
    <row r="3" spans="2:14" ht="19.5" thickBot="1" x14ac:dyDescent="0.3">
      <c r="B3" s="56" t="s">
        <v>48</v>
      </c>
    </row>
    <row r="4" spans="2:14" ht="16.5" customHeight="1" thickTop="1" thickBot="1" x14ac:dyDescent="0.3">
      <c r="B4" s="491" t="s">
        <v>49</v>
      </c>
      <c r="C4" s="492" t="s">
        <v>50</v>
      </c>
      <c r="D4" s="492" t="s">
        <v>51</v>
      </c>
      <c r="E4" s="492" t="s">
        <v>52</v>
      </c>
      <c r="F4" s="492" t="s">
        <v>53</v>
      </c>
      <c r="G4" s="492" t="s">
        <v>54</v>
      </c>
      <c r="H4" s="493" t="s">
        <v>55</v>
      </c>
      <c r="I4" s="492" t="s">
        <v>56</v>
      </c>
      <c r="J4" s="492" t="s">
        <v>57</v>
      </c>
      <c r="K4" s="492" t="s">
        <v>58</v>
      </c>
      <c r="L4" s="493" t="s">
        <v>59</v>
      </c>
      <c r="N4" s="491" t="s">
        <v>60</v>
      </c>
    </row>
    <row r="5" spans="2:14" s="57" customFormat="1" ht="18" customHeight="1" thickTop="1" thickBot="1" x14ac:dyDescent="0.3">
      <c r="B5" s="491"/>
      <c r="C5" s="492"/>
      <c r="D5" s="492"/>
      <c r="E5" s="492"/>
      <c r="F5" s="492"/>
      <c r="G5" s="492"/>
      <c r="H5" s="493"/>
      <c r="I5" s="492"/>
      <c r="J5" s="492"/>
      <c r="K5" s="492"/>
      <c r="L5" s="493"/>
      <c r="N5" s="491"/>
    </row>
    <row r="6" spans="2:14" ht="42" customHeight="1" thickTop="1" thickBot="1" x14ac:dyDescent="0.3">
      <c r="B6" s="491"/>
      <c r="C6" s="492"/>
      <c r="D6" s="138" t="s">
        <v>61</v>
      </c>
      <c r="E6" s="492"/>
      <c r="F6" s="492"/>
      <c r="G6" s="492"/>
      <c r="H6" s="493"/>
      <c r="I6" s="492"/>
      <c r="J6" s="492"/>
      <c r="K6" s="492"/>
      <c r="L6" s="493"/>
      <c r="N6" s="491"/>
    </row>
    <row r="7" spans="2:14" ht="7.5" customHeight="1" thickTop="1" x14ac:dyDescent="0.25">
      <c r="E7" s="53"/>
      <c r="F7" s="53"/>
      <c r="G7" s="53"/>
      <c r="H7" s="53"/>
      <c r="I7" s="53"/>
      <c r="J7" s="53"/>
    </row>
    <row r="8" spans="2:14" ht="38.25" customHeight="1" thickBot="1" x14ac:dyDescent="0.3">
      <c r="C8" s="58"/>
      <c r="E8" s="53"/>
      <c r="F8" s="53"/>
      <c r="G8" s="53"/>
      <c r="H8" s="53"/>
      <c r="I8" s="53"/>
      <c r="J8" s="53"/>
    </row>
    <row r="9" spans="2:14" ht="30" customHeight="1" thickTop="1" thickBot="1" x14ac:dyDescent="0.3">
      <c r="B9" s="494" t="s">
        <v>62</v>
      </c>
      <c r="C9" s="59" t="s">
        <v>63</v>
      </c>
      <c r="D9" s="60">
        <v>0.15</v>
      </c>
      <c r="E9" s="61"/>
      <c r="F9" s="62">
        <f>+($D$10*F10)+($D$11*F11)</f>
        <v>0.1</v>
      </c>
      <c r="G9" s="62">
        <f>+($D$10*G10)+($D$11*G11)</f>
        <v>0.9</v>
      </c>
      <c r="H9" s="497" t="s">
        <v>64</v>
      </c>
      <c r="I9" s="61"/>
      <c r="J9" s="63"/>
      <c r="K9" s="63"/>
      <c r="L9" s="497"/>
      <c r="N9" s="64">
        <f>SUM(I9:K9,E9:G9)</f>
        <v>1</v>
      </c>
    </row>
    <row r="10" spans="2:14" ht="20.25" customHeight="1" thickTop="1" x14ac:dyDescent="0.25">
      <c r="B10" s="495"/>
      <c r="C10" s="65" t="s">
        <v>65</v>
      </c>
      <c r="D10" s="66">
        <v>0.5</v>
      </c>
      <c r="E10" s="67"/>
      <c r="F10" s="68">
        <v>0.2</v>
      </c>
      <c r="G10" s="68">
        <v>0.8</v>
      </c>
      <c r="H10" s="498"/>
      <c r="I10" s="69"/>
      <c r="J10" s="141"/>
      <c r="K10" s="141"/>
      <c r="L10" s="498"/>
      <c r="N10" s="70">
        <f>SUM(I10:K10,E10:G10)</f>
        <v>1</v>
      </c>
    </row>
    <row r="11" spans="2:14" ht="15" thickBot="1" x14ac:dyDescent="0.3">
      <c r="B11" s="495"/>
      <c r="C11" s="71" t="s">
        <v>66</v>
      </c>
      <c r="D11" s="72">
        <v>0.5</v>
      </c>
      <c r="E11" s="73"/>
      <c r="F11" s="74"/>
      <c r="G11" s="74">
        <v>1</v>
      </c>
      <c r="H11" s="499"/>
      <c r="I11" s="75"/>
      <c r="J11" s="74"/>
      <c r="K11" s="74"/>
      <c r="L11" s="499"/>
      <c r="N11" s="76">
        <f>SUM(I11:K11,E11:G11)</f>
        <v>1</v>
      </c>
    </row>
    <row r="12" spans="2:14" ht="6.75" customHeight="1" thickTop="1" thickBot="1" x14ac:dyDescent="0.3">
      <c r="B12" s="495"/>
      <c r="E12" s="53"/>
      <c r="F12" s="53"/>
      <c r="G12" s="53"/>
      <c r="H12" s="53"/>
      <c r="I12" s="77"/>
      <c r="J12" s="77"/>
      <c r="K12" s="77"/>
      <c r="N12" s="55"/>
    </row>
    <row r="13" spans="2:14" ht="44.25" customHeight="1" thickTop="1" thickBot="1" x14ac:dyDescent="0.3">
      <c r="B13" s="495"/>
      <c r="C13" s="59" t="s">
        <v>67</v>
      </c>
      <c r="D13" s="60">
        <v>0.15</v>
      </c>
      <c r="E13" s="61"/>
      <c r="F13" s="78"/>
      <c r="G13" s="62">
        <f>+($D$14*G14)+($D$15*G15)+($D$16*G16)+($D$17*G17)</f>
        <v>0.27299999999999996</v>
      </c>
      <c r="H13" s="497" t="s">
        <v>68</v>
      </c>
      <c r="I13" s="62">
        <f>+($D$14*I14)+($D$15*I15)+($D$16*I16)+($D$17*I17)</f>
        <v>0.28300000000000003</v>
      </c>
      <c r="J13" s="62">
        <f>+($D$14*J14)+($D$15*J15)+($D$16*J16)+($D$17*J17)</f>
        <v>0.22200000000000003</v>
      </c>
      <c r="K13" s="62">
        <f>+($D$14*K14)+($D$15*K15)+($D$16*K16)+($D$17*K17)</f>
        <v>0.22200000000000003</v>
      </c>
      <c r="L13" s="497" t="s">
        <v>69</v>
      </c>
      <c r="N13" s="64">
        <f>SUM(I13:K13,E13:G13)</f>
        <v>1</v>
      </c>
    </row>
    <row r="14" spans="2:14" ht="43.5" thickTop="1" x14ac:dyDescent="0.25">
      <c r="B14" s="495"/>
      <c r="C14" s="79" t="s">
        <v>70</v>
      </c>
      <c r="D14" s="80">
        <v>0.15</v>
      </c>
      <c r="E14" s="81"/>
      <c r="F14" s="139"/>
      <c r="G14" s="82">
        <v>1</v>
      </c>
      <c r="H14" s="498"/>
      <c r="I14" s="83"/>
      <c r="J14" s="82"/>
      <c r="K14" s="82"/>
      <c r="L14" s="498"/>
      <c r="N14" s="70">
        <f>SUM(I14:K14,E14:G14)</f>
        <v>1</v>
      </c>
    </row>
    <row r="15" spans="2:14" ht="28.5" x14ac:dyDescent="0.25">
      <c r="B15" s="495"/>
      <c r="C15" s="79" t="s">
        <v>71</v>
      </c>
      <c r="D15" s="80">
        <v>0.15</v>
      </c>
      <c r="E15" s="81"/>
      <c r="F15" s="139"/>
      <c r="G15" s="139">
        <v>0.5</v>
      </c>
      <c r="H15" s="498"/>
      <c r="I15" s="81">
        <v>0.5</v>
      </c>
      <c r="J15" s="139"/>
      <c r="K15" s="139"/>
      <c r="L15" s="498"/>
      <c r="N15" s="84">
        <f>SUM(I15:K15,E15:G15)</f>
        <v>1</v>
      </c>
    </row>
    <row r="16" spans="2:14" ht="28.5" x14ac:dyDescent="0.25">
      <c r="B16" s="495"/>
      <c r="C16" s="79" t="s">
        <v>72</v>
      </c>
      <c r="D16" s="80">
        <v>0.2</v>
      </c>
      <c r="E16" s="81"/>
      <c r="F16" s="139"/>
      <c r="G16" s="139">
        <v>0.24</v>
      </c>
      <c r="H16" s="498"/>
      <c r="I16" s="85">
        <v>0.24</v>
      </c>
      <c r="J16" s="85">
        <v>0.26</v>
      </c>
      <c r="K16" s="85">
        <v>0.26</v>
      </c>
      <c r="L16" s="498"/>
      <c r="N16" s="84">
        <f>SUM(I16:K16,E16:G16)</f>
        <v>1</v>
      </c>
    </row>
    <row r="17" spans="2:14" ht="15" thickBot="1" x14ac:dyDescent="0.3">
      <c r="B17" s="496"/>
      <c r="C17" s="86" t="s">
        <v>73</v>
      </c>
      <c r="D17" s="87">
        <v>0.5</v>
      </c>
      <c r="E17" s="75"/>
      <c r="F17" s="74"/>
      <c r="G17" s="74"/>
      <c r="H17" s="499"/>
      <c r="I17" s="75">
        <v>0.32</v>
      </c>
      <c r="J17" s="74">
        <v>0.34</v>
      </c>
      <c r="K17" s="74">
        <v>0.34</v>
      </c>
      <c r="L17" s="499"/>
      <c r="N17" s="76">
        <f>SUM(I17:K17,E17:G17)</f>
        <v>1</v>
      </c>
    </row>
    <row r="18" spans="2:14" ht="9.75" customHeight="1" thickTop="1" x14ac:dyDescent="0.25">
      <c r="E18" s="53"/>
      <c r="F18" s="53"/>
      <c r="G18" s="53"/>
      <c r="H18" s="53"/>
      <c r="I18" s="77"/>
      <c r="J18" s="77"/>
      <c r="K18" s="77"/>
      <c r="N18" s="55"/>
    </row>
    <row r="19" spans="2:14" ht="9.75" customHeight="1" thickBot="1" x14ac:dyDescent="0.3">
      <c r="E19" s="53"/>
      <c r="F19" s="53"/>
      <c r="G19" s="53"/>
      <c r="H19" s="53"/>
      <c r="I19" s="77"/>
      <c r="J19" s="77"/>
      <c r="K19" s="77"/>
      <c r="N19" s="55"/>
    </row>
    <row r="20" spans="2:14" ht="33.75" hidden="1" customHeight="1" x14ac:dyDescent="0.25">
      <c r="B20" s="501" t="s">
        <v>74</v>
      </c>
      <c r="C20" s="502">
        <v>0.1</v>
      </c>
      <c r="D20" s="503">
        <v>0.4</v>
      </c>
      <c r="E20" s="504">
        <f>SUM(E21:G21)</f>
        <v>5.2500000000000005E-2</v>
      </c>
      <c r="F20" s="504"/>
      <c r="G20" s="504"/>
      <c r="H20" s="53"/>
      <c r="I20" s="500">
        <f>SUM(I21:K21)</f>
        <v>4.7500000000000001E-2</v>
      </c>
      <c r="J20" s="502"/>
      <c r="K20" s="502"/>
      <c r="L20" s="88">
        <f>+E20+I20</f>
        <v>0.1</v>
      </c>
      <c r="N20" s="55"/>
    </row>
    <row r="21" spans="2:14" ht="27.75" hidden="1" customHeight="1" x14ac:dyDescent="0.25">
      <c r="B21" s="501"/>
      <c r="C21" s="502"/>
      <c r="D21" s="503"/>
      <c r="E21" s="89">
        <f>+($C$20*E23)/$D$20</f>
        <v>1.5000000000000005E-2</v>
      </c>
      <c r="F21" s="89">
        <f>+($C$20*F23)/$D$20</f>
        <v>1.54E-2</v>
      </c>
      <c r="G21" s="89">
        <f>+($C$20*G23)/$D$20</f>
        <v>2.2100000000000002E-2</v>
      </c>
      <c r="H21" s="53"/>
      <c r="I21" s="89">
        <f>+($C$20*I23)/$D$20</f>
        <v>1.4800000000000001E-2</v>
      </c>
      <c r="J21" s="89">
        <f>+($C$20*J23)/$D$20</f>
        <v>1.635E-2</v>
      </c>
      <c r="K21" s="89">
        <f>+($C$20*K23)/$D$20</f>
        <v>1.635E-2</v>
      </c>
      <c r="N21" s="55"/>
    </row>
    <row r="22" spans="2:14" ht="27.75" hidden="1" customHeight="1" x14ac:dyDescent="0.25">
      <c r="B22" s="501"/>
      <c r="C22" s="502"/>
      <c r="D22" s="503"/>
      <c r="E22" s="500">
        <f>SUM(E23:G23)</f>
        <v>0.21000000000000002</v>
      </c>
      <c r="F22" s="500"/>
      <c r="G22" s="500"/>
      <c r="H22" s="53"/>
      <c r="I22" s="500">
        <f>SUM(I23:K23)</f>
        <v>0.19</v>
      </c>
      <c r="J22" s="500"/>
      <c r="K22" s="500"/>
      <c r="N22" s="55"/>
    </row>
    <row r="23" spans="2:14" ht="23.25" hidden="1" customHeight="1" thickBot="1" x14ac:dyDescent="0.3">
      <c r="B23" s="501"/>
      <c r="C23" s="502"/>
      <c r="D23" s="503"/>
      <c r="E23" s="90">
        <f>+($D$24*E24)+($D$30*E30)</f>
        <v>6.0000000000000012E-2</v>
      </c>
      <c r="F23" s="90">
        <f>+($D$24*F24)+($D$30*F30)</f>
        <v>6.1600000000000002E-2</v>
      </c>
      <c r="G23" s="90">
        <f>+($D$24*G24)+($D$30*G30)</f>
        <v>8.8400000000000006E-2</v>
      </c>
      <c r="H23" s="53"/>
      <c r="I23" s="90">
        <f>+($D$24*I24)+($D$30*I30)</f>
        <v>5.9200000000000003E-2</v>
      </c>
      <c r="J23" s="90">
        <f>+($D$24*J24)+($D$30*J30)</f>
        <v>6.54E-2</v>
      </c>
      <c r="K23" s="90">
        <f>+($D$24*K24)+($D$30*K30)</f>
        <v>6.54E-2</v>
      </c>
      <c r="N23" s="55"/>
    </row>
    <row r="24" spans="2:14" ht="44.25" customHeight="1" thickTop="1" thickBot="1" x14ac:dyDescent="0.3">
      <c r="B24" s="495" t="s">
        <v>75</v>
      </c>
      <c r="C24" s="91" t="s">
        <v>76</v>
      </c>
      <c r="D24" s="92">
        <v>0.2</v>
      </c>
      <c r="E24" s="93">
        <f>+($D$25*E25)+($D$26*E26)+($D$28*E28)+($D$27*E27)</f>
        <v>0.24000000000000002</v>
      </c>
      <c r="F24" s="93">
        <f>+($D$25*F25)+($D$26*F26)+($D$28*F28)+($D$27*F27)</f>
        <v>0.24800000000000003</v>
      </c>
      <c r="G24" s="93">
        <f>+($D$25*G25)+($D$26*G26)+($D$28*G28)+($D$27*G27)</f>
        <v>0.20800000000000002</v>
      </c>
      <c r="H24" s="497" t="s">
        <v>77</v>
      </c>
      <c r="I24" s="93">
        <f>+($D$25*I25)+($D$26*I26)+($D$28*I28)+($D$27*I27)</f>
        <v>9.1999999999999998E-2</v>
      </c>
      <c r="J24" s="93">
        <f>+($D$25*J25)+($D$26*J26)+($D$28*J28)+($D$27*J27)</f>
        <v>0.10599999999999998</v>
      </c>
      <c r="K24" s="93">
        <f>+($D$25*K25)+($D$26*K26)+($D$28*K28)+($D$27*K27)</f>
        <v>0.10599999999999998</v>
      </c>
      <c r="L24" s="497" t="s">
        <v>78</v>
      </c>
      <c r="N24" s="64">
        <f>SUM(I24:K24,E24:G24)</f>
        <v>1</v>
      </c>
    </row>
    <row r="25" spans="2:14" ht="43.5" customHeight="1" thickTop="1" x14ac:dyDescent="0.25">
      <c r="B25" s="495"/>
      <c r="C25" s="79" t="s">
        <v>79</v>
      </c>
      <c r="D25" s="80">
        <v>0.2</v>
      </c>
      <c r="E25" s="81">
        <v>0.16</v>
      </c>
      <c r="F25" s="139">
        <v>0.16</v>
      </c>
      <c r="G25" s="139">
        <v>0.16</v>
      </c>
      <c r="H25" s="498"/>
      <c r="I25" s="83">
        <v>0.16</v>
      </c>
      <c r="J25" s="139">
        <v>0.18</v>
      </c>
      <c r="K25" s="139">
        <v>0.18</v>
      </c>
      <c r="L25" s="498"/>
      <c r="N25" s="84">
        <f>SUM(I25:K25,E25:G25)</f>
        <v>1</v>
      </c>
    </row>
    <row r="26" spans="2:14" ht="31.5" customHeight="1" x14ac:dyDescent="0.25">
      <c r="B26" s="495"/>
      <c r="C26" s="79" t="s">
        <v>80</v>
      </c>
      <c r="D26" s="80">
        <v>0.2</v>
      </c>
      <c r="E26" s="81">
        <v>0.4</v>
      </c>
      <c r="F26" s="82">
        <v>0.4</v>
      </c>
      <c r="G26" s="82">
        <v>0.2</v>
      </c>
      <c r="H26" s="498"/>
      <c r="I26" s="83"/>
      <c r="J26" s="139"/>
      <c r="K26" s="139"/>
      <c r="L26" s="498"/>
      <c r="N26" s="84">
        <f>SUM(I26:K26,E26:G26)</f>
        <v>1</v>
      </c>
    </row>
    <row r="27" spans="2:14" ht="33" customHeight="1" x14ac:dyDescent="0.25">
      <c r="B27" s="495"/>
      <c r="C27" s="52" t="s">
        <v>81</v>
      </c>
      <c r="D27" s="94">
        <v>0.2</v>
      </c>
      <c r="E27" s="95"/>
      <c r="F27" s="96"/>
      <c r="G27" s="96"/>
      <c r="H27" s="498"/>
      <c r="I27" s="97">
        <v>0.3</v>
      </c>
      <c r="J27" s="140">
        <v>0.35</v>
      </c>
      <c r="K27" s="140">
        <v>0.35</v>
      </c>
      <c r="L27" s="498"/>
      <c r="N27" s="84">
        <f>SUM(I27:K27,E27:G27)</f>
        <v>0.99999999999999989</v>
      </c>
    </row>
    <row r="28" spans="2:14" ht="29.25" customHeight="1" thickBot="1" x14ac:dyDescent="0.3">
      <c r="B28" s="495"/>
      <c r="C28" s="98" t="s">
        <v>82</v>
      </c>
      <c r="D28" s="99">
        <v>0.4</v>
      </c>
      <c r="E28" s="75">
        <v>0.32</v>
      </c>
      <c r="F28" s="100">
        <v>0.34</v>
      </c>
      <c r="G28" s="100">
        <v>0.34</v>
      </c>
      <c r="H28" s="499"/>
      <c r="I28" s="101"/>
      <c r="J28" s="74"/>
      <c r="K28" s="74"/>
      <c r="L28" s="499"/>
      <c r="N28" s="76">
        <f>SUM(I28:K28,E28:G28)</f>
        <v>1</v>
      </c>
    </row>
    <row r="29" spans="2:14" ht="9" customHeight="1" thickTop="1" thickBot="1" x14ac:dyDescent="0.3">
      <c r="B29" s="495"/>
      <c r="D29" s="55"/>
      <c r="E29" s="77"/>
      <c r="F29" s="102"/>
      <c r="G29" s="102"/>
      <c r="H29" s="53"/>
      <c r="I29" s="102"/>
      <c r="J29" s="77"/>
      <c r="K29" s="77"/>
      <c r="N29" s="55"/>
    </row>
    <row r="30" spans="2:14" ht="44.25" customHeight="1" thickTop="1" thickBot="1" x14ac:dyDescent="0.3">
      <c r="B30" s="495"/>
      <c r="C30" s="59" t="s">
        <v>83</v>
      </c>
      <c r="D30" s="60">
        <v>0.2</v>
      </c>
      <c r="E30" s="103">
        <f>+($D$31*E31)+($D$32*E32)+($D$33*E33)+($D$34*E34)</f>
        <v>0.06</v>
      </c>
      <c r="F30" s="103">
        <f>+($D$31*F31)+($D$32*F32)+($D$33*F33)+($D$34*F34)</f>
        <v>0.06</v>
      </c>
      <c r="G30" s="103">
        <f>+($D$31*G31)+($D$32*G32)+($D$33*G33)+($D$34*G34)</f>
        <v>0.23399999999999999</v>
      </c>
      <c r="H30" s="497" t="s">
        <v>84</v>
      </c>
      <c r="I30" s="103">
        <f>+($D$31*I31)+($D$32*I32)+($D$33*I33)+($D$34*I34)</f>
        <v>0.20399999999999999</v>
      </c>
      <c r="J30" s="103">
        <f>+($D$31*J31)+($D$32*J32)+($D$33*J33)+($D$34*J34)</f>
        <v>0.221</v>
      </c>
      <c r="K30" s="103">
        <f>+($D$31*K31)+($D$32*K32)+($D$33*K33)+($D$34*K34)</f>
        <v>0.221</v>
      </c>
      <c r="L30" s="497" t="s">
        <v>85</v>
      </c>
      <c r="N30" s="64">
        <f>SUM(I30:K30,E30:G30)</f>
        <v>1</v>
      </c>
    </row>
    <row r="31" spans="2:14" ht="43.5" customHeight="1" thickTop="1" x14ac:dyDescent="0.25">
      <c r="B31" s="495"/>
      <c r="C31" s="79" t="s">
        <v>86</v>
      </c>
      <c r="D31" s="80">
        <v>0.15</v>
      </c>
      <c r="E31" s="67">
        <v>0.4</v>
      </c>
      <c r="F31" s="68">
        <v>0.4</v>
      </c>
      <c r="G31" s="68">
        <v>0.2</v>
      </c>
      <c r="H31" s="498"/>
      <c r="I31" s="104"/>
      <c r="J31" s="68"/>
      <c r="K31" s="68"/>
      <c r="L31" s="498"/>
      <c r="N31" s="84">
        <f>SUM(I31:K31,E31:G31)</f>
        <v>1</v>
      </c>
    </row>
    <row r="32" spans="2:14" ht="35.25" customHeight="1" x14ac:dyDescent="0.25">
      <c r="B32" s="495"/>
      <c r="C32" s="79" t="s">
        <v>87</v>
      </c>
      <c r="D32" s="80">
        <v>0.2</v>
      </c>
      <c r="E32" s="105"/>
      <c r="F32" s="82"/>
      <c r="G32" s="82">
        <v>0.24</v>
      </c>
      <c r="H32" s="498"/>
      <c r="I32" s="106">
        <v>0.24</v>
      </c>
      <c r="J32" s="139">
        <v>0.26</v>
      </c>
      <c r="K32" s="139">
        <v>0.26</v>
      </c>
      <c r="L32" s="498"/>
      <c r="N32" s="84">
        <f>SUM(I32:K32,E32:G32)</f>
        <v>1</v>
      </c>
    </row>
    <row r="33" spans="2:14" ht="42.75" customHeight="1" x14ac:dyDescent="0.25">
      <c r="B33" s="495"/>
      <c r="C33" s="52" t="s">
        <v>88</v>
      </c>
      <c r="D33" s="107">
        <v>0.15</v>
      </c>
      <c r="E33" s="105"/>
      <c r="F33" s="82"/>
      <c r="G33" s="82">
        <v>0.24</v>
      </c>
      <c r="H33" s="498"/>
      <c r="I33" s="106">
        <v>0.24</v>
      </c>
      <c r="J33" s="139">
        <v>0.26</v>
      </c>
      <c r="K33" s="139">
        <v>0.26</v>
      </c>
      <c r="L33" s="498"/>
      <c r="N33" s="84">
        <f>SUM(I33:K33,E33:G33)</f>
        <v>1</v>
      </c>
    </row>
    <row r="34" spans="2:14" ht="35.25" customHeight="1" thickBot="1" x14ac:dyDescent="0.3">
      <c r="B34" s="496"/>
      <c r="C34" s="71" t="s">
        <v>89</v>
      </c>
      <c r="D34" s="72">
        <v>0.5</v>
      </c>
      <c r="E34" s="73"/>
      <c r="F34" s="100"/>
      <c r="G34" s="100">
        <v>0.24</v>
      </c>
      <c r="H34" s="499"/>
      <c r="I34" s="108">
        <v>0.24</v>
      </c>
      <c r="J34" s="74">
        <v>0.26</v>
      </c>
      <c r="K34" s="74">
        <v>0.26</v>
      </c>
      <c r="L34" s="499"/>
      <c r="N34" s="76">
        <f>SUM(I34:K34,E34:G34)</f>
        <v>1</v>
      </c>
    </row>
    <row r="35" spans="2:14" ht="7.5" customHeight="1" thickTop="1" x14ac:dyDescent="0.25">
      <c r="D35" s="55"/>
      <c r="E35" s="77"/>
      <c r="F35" s="102"/>
      <c r="G35" s="102"/>
      <c r="H35" s="53"/>
      <c r="I35" s="102"/>
      <c r="J35" s="77"/>
      <c r="K35" s="77"/>
      <c r="N35" s="55"/>
    </row>
    <row r="36" spans="2:14" ht="32.25" hidden="1" customHeight="1" x14ac:dyDescent="0.25">
      <c r="D36" s="55"/>
      <c r="E36" s="77"/>
      <c r="F36" s="102"/>
      <c r="G36" s="102"/>
      <c r="H36" s="53"/>
      <c r="I36" s="102"/>
      <c r="J36" s="77"/>
      <c r="K36" s="77"/>
      <c r="N36" s="55"/>
    </row>
    <row r="37" spans="2:14" ht="32.25" hidden="1" customHeight="1" x14ac:dyDescent="0.25">
      <c r="B37" s="501" t="s">
        <v>90</v>
      </c>
      <c r="C37" s="505">
        <v>0.1</v>
      </c>
      <c r="D37" s="508">
        <v>0.3</v>
      </c>
      <c r="E37" s="511">
        <f>SUM(E38:G38)</f>
        <v>6.5000000000000002E-2</v>
      </c>
      <c r="F37" s="511"/>
      <c r="G37" s="511"/>
      <c r="H37" s="53"/>
      <c r="I37" s="511">
        <f>SUM(I38:K38)</f>
        <v>3.5000000000000003E-2</v>
      </c>
      <c r="J37" s="511"/>
      <c r="K37" s="511"/>
      <c r="L37" s="88">
        <f>+E37+I37</f>
        <v>0.1</v>
      </c>
      <c r="N37" s="55"/>
    </row>
    <row r="38" spans="2:14" ht="32.25" hidden="1" customHeight="1" x14ac:dyDescent="0.25">
      <c r="B38" s="501"/>
      <c r="C38" s="506"/>
      <c r="D38" s="509"/>
      <c r="E38" s="89">
        <f>+($C$37*E40)/$D$37</f>
        <v>1.95E-2</v>
      </c>
      <c r="F38" s="89">
        <f t="shared" ref="F38:K38" si="0">+($C$37*F40)/$D$37</f>
        <v>1.1500000000000002E-2</v>
      </c>
      <c r="G38" s="89">
        <f t="shared" si="0"/>
        <v>3.4000000000000002E-2</v>
      </c>
      <c r="H38" s="53"/>
      <c r="I38" s="89">
        <f t="shared" si="0"/>
        <v>1.1000000000000001E-2</v>
      </c>
      <c r="J38" s="89">
        <f t="shared" si="0"/>
        <v>1.2E-2</v>
      </c>
      <c r="K38" s="89">
        <f t="shared" si="0"/>
        <v>1.2E-2</v>
      </c>
      <c r="N38" s="55"/>
    </row>
    <row r="39" spans="2:14" ht="32.25" hidden="1" customHeight="1" x14ac:dyDescent="0.25">
      <c r="B39" s="501"/>
      <c r="C39" s="506"/>
      <c r="D39" s="509"/>
      <c r="E39" s="500">
        <f>SUM(E40:G40)</f>
        <v>0.19500000000000001</v>
      </c>
      <c r="F39" s="500"/>
      <c r="G39" s="500"/>
      <c r="H39" s="53"/>
      <c r="I39" s="500">
        <f>SUM(I40:K40)</f>
        <v>0.10500000000000001</v>
      </c>
      <c r="J39" s="500"/>
      <c r="K39" s="500"/>
      <c r="N39" s="55"/>
    </row>
    <row r="40" spans="2:14" ht="32.25" hidden="1" customHeight="1" x14ac:dyDescent="0.25">
      <c r="B40" s="501"/>
      <c r="C40" s="507"/>
      <c r="D40" s="510"/>
      <c r="E40" s="90">
        <f>+($D$42*E42)+($D$46*E46)</f>
        <v>5.8499999999999996E-2</v>
      </c>
      <c r="F40" s="90">
        <f>+($D$42*F42)+($D$46*F46)</f>
        <v>3.4500000000000003E-2</v>
      </c>
      <c r="G40" s="90">
        <f>+($D$42*G42)+($D$46*G46)</f>
        <v>0.10199999999999999</v>
      </c>
      <c r="H40" s="53"/>
      <c r="I40" s="90">
        <f>+($D$42*I42)+($D$46*I46)</f>
        <v>3.3000000000000002E-2</v>
      </c>
      <c r="J40" s="90">
        <f>+($D$42*J42)+($D$46*J46)</f>
        <v>3.5999999999999997E-2</v>
      </c>
      <c r="K40" s="90">
        <f>+($D$42*K42)+($D$46*K46)</f>
        <v>3.5999999999999997E-2</v>
      </c>
      <c r="N40" s="55"/>
    </row>
    <row r="41" spans="2:14" ht="7.5" customHeight="1" thickBot="1" x14ac:dyDescent="0.3">
      <c r="D41" s="55"/>
      <c r="E41" s="77"/>
      <c r="F41" s="102"/>
      <c r="G41" s="102"/>
      <c r="H41" s="53"/>
      <c r="I41" s="102"/>
      <c r="J41" s="77"/>
      <c r="K41" s="77"/>
      <c r="N41" s="55"/>
    </row>
    <row r="42" spans="2:14" ht="44.25" customHeight="1" thickTop="1" thickBot="1" x14ac:dyDescent="0.3">
      <c r="B42" s="494" t="s">
        <v>91</v>
      </c>
      <c r="C42" s="109" t="s">
        <v>92</v>
      </c>
      <c r="D42" s="60">
        <v>0.15</v>
      </c>
      <c r="E42" s="103">
        <f>+($D$43*E43)+($D$44*E44)</f>
        <v>0.39</v>
      </c>
      <c r="F42" s="103">
        <f>+($D$43*F43)+($D$44*F44)</f>
        <v>0.23</v>
      </c>
      <c r="G42" s="103">
        <f>+($D$43*G43)+($D$44*G44)</f>
        <v>0.38</v>
      </c>
      <c r="H42" s="497" t="s">
        <v>93</v>
      </c>
      <c r="I42" s="110"/>
      <c r="J42" s="63"/>
      <c r="K42" s="63"/>
      <c r="L42" s="497"/>
      <c r="N42" s="64">
        <f>SUM(I42:K42,E42:G42)</f>
        <v>1</v>
      </c>
    </row>
    <row r="43" spans="2:14" ht="43.5" customHeight="1" thickTop="1" x14ac:dyDescent="0.25">
      <c r="B43" s="495"/>
      <c r="C43" s="111" t="s">
        <v>94</v>
      </c>
      <c r="D43" s="107">
        <v>0.5</v>
      </c>
      <c r="E43" s="81">
        <v>0.66</v>
      </c>
      <c r="F43" s="82">
        <v>0.34</v>
      </c>
      <c r="G43" s="82"/>
      <c r="H43" s="498"/>
      <c r="I43" s="83"/>
      <c r="J43" s="139"/>
      <c r="K43" s="139"/>
      <c r="L43" s="498"/>
      <c r="N43" s="84">
        <f>SUM(I43:K43,E43:G43)</f>
        <v>1</v>
      </c>
    </row>
    <row r="44" spans="2:14" ht="33.75" customHeight="1" thickBot="1" x14ac:dyDescent="0.3">
      <c r="B44" s="495"/>
      <c r="C44" s="112" t="s">
        <v>95</v>
      </c>
      <c r="D44" s="72">
        <v>0.5</v>
      </c>
      <c r="E44" s="75">
        <v>0.12</v>
      </c>
      <c r="F44" s="74">
        <v>0.12</v>
      </c>
      <c r="G44" s="74">
        <v>0.76</v>
      </c>
      <c r="H44" s="499"/>
      <c r="I44" s="101"/>
      <c r="J44" s="74"/>
      <c r="K44" s="74"/>
      <c r="L44" s="499"/>
      <c r="N44" s="84">
        <f>SUM(I44:K44,E44:G44)</f>
        <v>1</v>
      </c>
    </row>
    <row r="45" spans="2:14" ht="15.75" thickTop="1" thickBot="1" x14ac:dyDescent="0.3">
      <c r="B45" s="495"/>
      <c r="D45" s="55"/>
      <c r="E45" s="77"/>
      <c r="F45" s="102"/>
      <c r="G45" s="102"/>
      <c r="H45" s="53"/>
      <c r="I45" s="102"/>
      <c r="J45" s="77"/>
      <c r="K45" s="77"/>
      <c r="N45" s="55"/>
    </row>
    <row r="46" spans="2:14" ht="30" thickTop="1" thickBot="1" x14ac:dyDescent="0.3">
      <c r="B46" s="495"/>
      <c r="C46" s="59" t="s">
        <v>96</v>
      </c>
      <c r="D46" s="60">
        <v>0.15</v>
      </c>
      <c r="E46" s="61"/>
      <c r="F46" s="78"/>
      <c r="G46" s="113">
        <f>+($D$47*G47)+($D$48*G48)</f>
        <v>0.3</v>
      </c>
      <c r="H46" s="497" t="s">
        <v>97</v>
      </c>
      <c r="I46" s="113">
        <f>+($D$47*I47)+($D$48*I48)</f>
        <v>0.22</v>
      </c>
      <c r="J46" s="113">
        <f>+($D$47*J47)+($D$48*J48)</f>
        <v>0.24</v>
      </c>
      <c r="K46" s="113">
        <f>+($D$47*K47)+($D$48*K48)</f>
        <v>0.24</v>
      </c>
      <c r="L46" s="497" t="s">
        <v>97</v>
      </c>
      <c r="N46" s="64">
        <f>SUM(I46:K46,E46:G46)</f>
        <v>1</v>
      </c>
    </row>
    <row r="47" spans="2:14" ht="20.25" customHeight="1" thickTop="1" thickBot="1" x14ac:dyDescent="0.3">
      <c r="B47" s="495"/>
      <c r="C47" s="71" t="s">
        <v>98</v>
      </c>
      <c r="D47" s="114">
        <v>0.5</v>
      </c>
      <c r="E47" s="81"/>
      <c r="F47" s="82"/>
      <c r="G47" s="82">
        <v>0.3</v>
      </c>
      <c r="H47" s="498"/>
      <c r="I47" s="83">
        <v>0.22</v>
      </c>
      <c r="J47" s="139">
        <v>0.24</v>
      </c>
      <c r="K47" s="139">
        <v>0.24</v>
      </c>
      <c r="L47" s="498"/>
      <c r="N47" s="84">
        <f>SUM(I47:K47,E47:G47)</f>
        <v>1</v>
      </c>
    </row>
    <row r="48" spans="2:14" ht="35.25" customHeight="1" thickTop="1" thickBot="1" x14ac:dyDescent="0.3">
      <c r="B48" s="496"/>
      <c r="C48" s="71" t="s">
        <v>99</v>
      </c>
      <c r="D48" s="72">
        <v>0.5</v>
      </c>
      <c r="E48" s="75"/>
      <c r="F48" s="100"/>
      <c r="G48" s="100">
        <v>0.3</v>
      </c>
      <c r="H48" s="499"/>
      <c r="I48" s="101">
        <v>0.22</v>
      </c>
      <c r="J48" s="74">
        <v>0.24</v>
      </c>
      <c r="K48" s="74">
        <v>0.24</v>
      </c>
      <c r="L48" s="499"/>
      <c r="N48" s="76">
        <f>SUM(I48:K48,E48:G48)</f>
        <v>1</v>
      </c>
    </row>
    <row r="49" spans="3:14" ht="6.75" customHeight="1" thickTop="1" thickBot="1" x14ac:dyDescent="0.3"/>
    <row r="50" spans="3:14" ht="22.5" customHeight="1" thickTop="1" thickBot="1" x14ac:dyDescent="0.3">
      <c r="C50" s="115" t="s">
        <v>100</v>
      </c>
      <c r="D50" s="116">
        <f>+D9+D13+D24+D30+D42+D46</f>
        <v>1</v>
      </c>
      <c r="E50" s="117">
        <f>+($D$9*E9)+($D$13*E13)+($D$24*E24)+($D$30*E30)+($D$42*E42)+($D$46*E46)</f>
        <v>0.11850000000000001</v>
      </c>
      <c r="F50" s="117">
        <f>+($D$9*F9)+($D$13*F13)+($D$24*F24)+($D$30*F30)+($D$42*F42)+($D$46*F46)</f>
        <v>0.1111</v>
      </c>
      <c r="G50" s="117">
        <f>+($D$9*G9)+($D$13*G13)+($D$24*G24)+($D$30*G30)+($D$42*G42)+($D$46*G46)</f>
        <v>0.36634999999999995</v>
      </c>
      <c r="H50" s="118"/>
      <c r="I50" s="117">
        <f>+($D$9*I9)+($D$13*I13)+($D$24*I24)+($D$30*I30)+($D$42*I42)+($D$46*I46)</f>
        <v>0.13464999999999999</v>
      </c>
      <c r="J50" s="117">
        <f>+($D$9*J9)+($D$13*J13)+($D$24*J24)+($D$30*J30)+($D$42*J42)+($D$46*J46)</f>
        <v>0.13470000000000001</v>
      </c>
      <c r="K50" s="117">
        <f>+($D$9*K9)+($D$13*K13)+($D$24*K24)+($D$30*K30)+($D$42*K42)+($D$46*K46)</f>
        <v>0.13470000000000001</v>
      </c>
      <c r="L50" s="119"/>
      <c r="M50" s="120"/>
      <c r="N50" s="121">
        <f>SUM(I50:K50,E50:G50)</f>
        <v>1</v>
      </c>
    </row>
    <row r="51" spans="3:14" ht="15" thickTop="1" x14ac:dyDescent="0.25"/>
  </sheetData>
  <mergeCells count="41">
    <mergeCell ref="B42:B48"/>
    <mergeCell ref="H42:H44"/>
    <mergeCell ref="L42:L44"/>
    <mergeCell ref="H46:H48"/>
    <mergeCell ref="L46:L48"/>
    <mergeCell ref="B37:B40"/>
    <mergeCell ref="C37:C40"/>
    <mergeCell ref="D37:D40"/>
    <mergeCell ref="E37:G37"/>
    <mergeCell ref="I37:K37"/>
    <mergeCell ref="E39:G39"/>
    <mergeCell ref="I39:K39"/>
    <mergeCell ref="E22:G22"/>
    <mergeCell ref="I22:K22"/>
    <mergeCell ref="B24:B34"/>
    <mergeCell ref="H24:H28"/>
    <mergeCell ref="L24:L28"/>
    <mergeCell ref="H30:H34"/>
    <mergeCell ref="L30:L34"/>
    <mergeCell ref="B20:B23"/>
    <mergeCell ref="C20:C23"/>
    <mergeCell ref="D20:D23"/>
    <mergeCell ref="E20:G20"/>
    <mergeCell ref="I20:K20"/>
    <mergeCell ref="B9:B17"/>
    <mergeCell ref="H9:H11"/>
    <mergeCell ref="L9:L11"/>
    <mergeCell ref="H13:H17"/>
    <mergeCell ref="L13:L17"/>
    <mergeCell ref="N4:N6"/>
    <mergeCell ref="B4:B6"/>
    <mergeCell ref="C4:C6"/>
    <mergeCell ref="D4:D5"/>
    <mergeCell ref="E4:E6"/>
    <mergeCell ref="F4:F6"/>
    <mergeCell ref="G4:G6"/>
    <mergeCell ref="H4:H6"/>
    <mergeCell ref="I4:I6"/>
    <mergeCell ref="J4:J6"/>
    <mergeCell ref="K4:K6"/>
    <mergeCell ref="L4:L6"/>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1"/>
  <sheetViews>
    <sheetView zoomScale="60" zoomScaleNormal="60" workbookViewId="0">
      <selection activeCell="H11" sqref="H11"/>
    </sheetView>
  </sheetViews>
  <sheetFormatPr baseColWidth="10" defaultColWidth="11.42578125" defaultRowHeight="14.25" x14ac:dyDescent="0.25"/>
  <cols>
    <col min="1" max="1" width="45.7109375" style="282" customWidth="1"/>
    <col min="2" max="2" width="16.28515625" style="282" customWidth="1"/>
    <col min="3" max="3" width="44" style="282" customWidth="1"/>
    <col min="4" max="4" width="24.140625" style="282" customWidth="1"/>
    <col min="5" max="5" width="21.7109375" style="282" customWidth="1"/>
    <col min="6" max="6" width="26.42578125" style="282" customWidth="1"/>
    <col min="7" max="7" width="31.140625" style="282" customWidth="1"/>
    <col min="8" max="8" width="23.42578125" style="282" customWidth="1"/>
    <col min="9" max="9" width="21.7109375" style="283" customWidth="1"/>
    <col min="10" max="10" width="34.85546875" style="282" customWidth="1"/>
    <col min="11" max="11" width="43.28515625" style="282" bestFit="1" customWidth="1"/>
    <col min="12" max="12" width="31.5703125" style="282" customWidth="1"/>
    <col min="13" max="13" width="26.5703125" style="282" customWidth="1"/>
    <col min="14" max="258" width="11.42578125" style="282"/>
    <col min="259" max="259" width="6.42578125" style="282" customWidth="1"/>
    <col min="260" max="260" width="63.5703125" style="282" customWidth="1"/>
    <col min="261" max="261" width="32.7109375" style="282" customWidth="1"/>
    <col min="262" max="263" width="21.7109375" style="282" customWidth="1"/>
    <col min="264" max="264" width="22" style="282" customWidth="1"/>
    <col min="265" max="265" width="24.7109375" style="282" customWidth="1"/>
    <col min="266" max="266" width="18.85546875" style="282" customWidth="1"/>
    <col min="267" max="267" width="12.5703125" style="282" bestFit="1" customWidth="1"/>
    <col min="268" max="268" width="20" style="282" bestFit="1" customWidth="1"/>
    <col min="269" max="514" width="11.42578125" style="282"/>
    <col min="515" max="515" width="6.42578125" style="282" customWidth="1"/>
    <col min="516" max="516" width="63.5703125" style="282" customWidth="1"/>
    <col min="517" max="517" width="32.7109375" style="282" customWidth="1"/>
    <col min="518" max="519" width="21.7109375" style="282" customWidth="1"/>
    <col min="520" max="520" width="22" style="282" customWidth="1"/>
    <col min="521" max="521" width="24.7109375" style="282" customWidth="1"/>
    <col min="522" max="522" width="18.85546875" style="282" customWidth="1"/>
    <col min="523" max="523" width="12.5703125" style="282" bestFit="1" customWidth="1"/>
    <col min="524" max="524" width="20" style="282" bestFit="1" customWidth="1"/>
    <col min="525" max="770" width="11.42578125" style="282"/>
    <col min="771" max="771" width="6.42578125" style="282" customWidth="1"/>
    <col min="772" max="772" width="63.5703125" style="282" customWidth="1"/>
    <col min="773" max="773" width="32.7109375" style="282" customWidth="1"/>
    <col min="774" max="775" width="21.7109375" style="282" customWidth="1"/>
    <col min="776" max="776" width="22" style="282" customWidth="1"/>
    <col min="777" max="777" width="24.7109375" style="282" customWidth="1"/>
    <col min="778" max="778" width="18.85546875" style="282" customWidth="1"/>
    <col min="779" max="779" width="12.5703125" style="282" bestFit="1" customWidth="1"/>
    <col min="780" max="780" width="20" style="282" bestFit="1" customWidth="1"/>
    <col min="781" max="1026" width="11.42578125" style="282"/>
    <col min="1027" max="1027" width="6.42578125" style="282" customWidth="1"/>
    <col min="1028" max="1028" width="63.5703125" style="282" customWidth="1"/>
    <col min="1029" max="1029" width="32.7109375" style="282" customWidth="1"/>
    <col min="1030" max="1031" width="21.7109375" style="282" customWidth="1"/>
    <col min="1032" max="1032" width="22" style="282" customWidth="1"/>
    <col min="1033" max="1033" width="24.7109375" style="282" customWidth="1"/>
    <col min="1034" max="1034" width="18.85546875" style="282" customWidth="1"/>
    <col min="1035" max="1035" width="12.5703125" style="282" bestFit="1" customWidth="1"/>
    <col min="1036" max="1036" width="20" style="282" bestFit="1" customWidth="1"/>
    <col min="1037" max="1282" width="11.42578125" style="282"/>
    <col min="1283" max="1283" width="6.42578125" style="282" customWidth="1"/>
    <col min="1284" max="1284" width="63.5703125" style="282" customWidth="1"/>
    <col min="1285" max="1285" width="32.7109375" style="282" customWidth="1"/>
    <col min="1286" max="1287" width="21.7109375" style="282" customWidth="1"/>
    <col min="1288" max="1288" width="22" style="282" customWidth="1"/>
    <col min="1289" max="1289" width="24.7109375" style="282" customWidth="1"/>
    <col min="1290" max="1290" width="18.85546875" style="282" customWidth="1"/>
    <col min="1291" max="1291" width="12.5703125" style="282" bestFit="1" customWidth="1"/>
    <col min="1292" max="1292" width="20" style="282" bestFit="1" customWidth="1"/>
    <col min="1293" max="1538" width="11.42578125" style="282"/>
    <col min="1539" max="1539" width="6.42578125" style="282" customWidth="1"/>
    <col min="1540" max="1540" width="63.5703125" style="282" customWidth="1"/>
    <col min="1541" max="1541" width="32.7109375" style="282" customWidth="1"/>
    <col min="1542" max="1543" width="21.7109375" style="282" customWidth="1"/>
    <col min="1544" max="1544" width="22" style="282" customWidth="1"/>
    <col min="1545" max="1545" width="24.7109375" style="282" customWidth="1"/>
    <col min="1546" max="1546" width="18.85546875" style="282" customWidth="1"/>
    <col min="1547" max="1547" width="12.5703125" style="282" bestFit="1" customWidth="1"/>
    <col min="1548" max="1548" width="20" style="282" bestFit="1" customWidth="1"/>
    <col min="1549" max="1794" width="11.42578125" style="282"/>
    <col min="1795" max="1795" width="6.42578125" style="282" customWidth="1"/>
    <col min="1796" max="1796" width="63.5703125" style="282" customWidth="1"/>
    <col min="1797" max="1797" width="32.7109375" style="282" customWidth="1"/>
    <col min="1798" max="1799" width="21.7109375" style="282" customWidth="1"/>
    <col min="1800" max="1800" width="22" style="282" customWidth="1"/>
    <col min="1801" max="1801" width="24.7109375" style="282" customWidth="1"/>
    <col min="1802" max="1802" width="18.85546875" style="282" customWidth="1"/>
    <col min="1803" max="1803" width="12.5703125" style="282" bestFit="1" customWidth="1"/>
    <col min="1804" max="1804" width="20" style="282" bestFit="1" customWidth="1"/>
    <col min="1805" max="2050" width="11.42578125" style="282"/>
    <col min="2051" max="2051" width="6.42578125" style="282" customWidth="1"/>
    <col min="2052" max="2052" width="63.5703125" style="282" customWidth="1"/>
    <col min="2053" max="2053" width="32.7109375" style="282" customWidth="1"/>
    <col min="2054" max="2055" width="21.7109375" style="282" customWidth="1"/>
    <col min="2056" max="2056" width="22" style="282" customWidth="1"/>
    <col min="2057" max="2057" width="24.7109375" style="282" customWidth="1"/>
    <col min="2058" max="2058" width="18.85546875" style="282" customWidth="1"/>
    <col min="2059" max="2059" width="12.5703125" style="282" bestFit="1" customWidth="1"/>
    <col min="2060" max="2060" width="20" style="282" bestFit="1" customWidth="1"/>
    <col min="2061" max="2306" width="11.42578125" style="282"/>
    <col min="2307" max="2307" width="6.42578125" style="282" customWidth="1"/>
    <col min="2308" max="2308" width="63.5703125" style="282" customWidth="1"/>
    <col min="2309" max="2309" width="32.7109375" style="282" customWidth="1"/>
    <col min="2310" max="2311" width="21.7109375" style="282" customWidth="1"/>
    <col min="2312" max="2312" width="22" style="282" customWidth="1"/>
    <col min="2313" max="2313" width="24.7109375" style="282" customWidth="1"/>
    <col min="2314" max="2314" width="18.85546875" style="282" customWidth="1"/>
    <col min="2315" max="2315" width="12.5703125" style="282" bestFit="1" customWidth="1"/>
    <col min="2316" max="2316" width="20" style="282" bestFit="1" customWidth="1"/>
    <col min="2317" max="2562" width="11.42578125" style="282"/>
    <col min="2563" max="2563" width="6.42578125" style="282" customWidth="1"/>
    <col min="2564" max="2564" width="63.5703125" style="282" customWidth="1"/>
    <col min="2565" max="2565" width="32.7109375" style="282" customWidth="1"/>
    <col min="2566" max="2567" width="21.7109375" style="282" customWidth="1"/>
    <col min="2568" max="2568" width="22" style="282" customWidth="1"/>
    <col min="2569" max="2569" width="24.7109375" style="282" customWidth="1"/>
    <col min="2570" max="2570" width="18.85546875" style="282" customWidth="1"/>
    <col min="2571" max="2571" width="12.5703125" style="282" bestFit="1" customWidth="1"/>
    <col min="2572" max="2572" width="20" style="282" bestFit="1" customWidth="1"/>
    <col min="2573" max="2818" width="11.42578125" style="282"/>
    <col min="2819" max="2819" width="6.42578125" style="282" customWidth="1"/>
    <col min="2820" max="2820" width="63.5703125" style="282" customWidth="1"/>
    <col min="2821" max="2821" width="32.7109375" style="282" customWidth="1"/>
    <col min="2822" max="2823" width="21.7109375" style="282" customWidth="1"/>
    <col min="2824" max="2824" width="22" style="282" customWidth="1"/>
    <col min="2825" max="2825" width="24.7109375" style="282" customWidth="1"/>
    <col min="2826" max="2826" width="18.85546875" style="282" customWidth="1"/>
    <col min="2827" max="2827" width="12.5703125" style="282" bestFit="1" customWidth="1"/>
    <col min="2828" max="2828" width="20" style="282" bestFit="1" customWidth="1"/>
    <col min="2829" max="3074" width="11.42578125" style="282"/>
    <col min="3075" max="3075" width="6.42578125" style="282" customWidth="1"/>
    <col min="3076" max="3076" width="63.5703125" style="282" customWidth="1"/>
    <col min="3077" max="3077" width="32.7109375" style="282" customWidth="1"/>
    <col min="3078" max="3079" width="21.7109375" style="282" customWidth="1"/>
    <col min="3080" max="3080" width="22" style="282" customWidth="1"/>
    <col min="3081" max="3081" width="24.7109375" style="282" customWidth="1"/>
    <col min="3082" max="3082" width="18.85546875" style="282" customWidth="1"/>
    <col min="3083" max="3083" width="12.5703125" style="282" bestFit="1" customWidth="1"/>
    <col min="3084" max="3084" width="20" style="282" bestFit="1" customWidth="1"/>
    <col min="3085" max="3330" width="11.42578125" style="282"/>
    <col min="3331" max="3331" width="6.42578125" style="282" customWidth="1"/>
    <col min="3332" max="3332" width="63.5703125" style="282" customWidth="1"/>
    <col min="3333" max="3333" width="32.7109375" style="282" customWidth="1"/>
    <col min="3334" max="3335" width="21.7109375" style="282" customWidth="1"/>
    <col min="3336" max="3336" width="22" style="282" customWidth="1"/>
    <col min="3337" max="3337" width="24.7109375" style="282" customWidth="1"/>
    <col min="3338" max="3338" width="18.85546875" style="282" customWidth="1"/>
    <col min="3339" max="3339" width="12.5703125" style="282" bestFit="1" customWidth="1"/>
    <col min="3340" max="3340" width="20" style="282" bestFit="1" customWidth="1"/>
    <col min="3341" max="3586" width="11.42578125" style="282"/>
    <col min="3587" max="3587" width="6.42578125" style="282" customWidth="1"/>
    <col min="3588" max="3588" width="63.5703125" style="282" customWidth="1"/>
    <col min="3589" max="3589" width="32.7109375" style="282" customWidth="1"/>
    <col min="3590" max="3591" width="21.7109375" style="282" customWidth="1"/>
    <col min="3592" max="3592" width="22" style="282" customWidth="1"/>
    <col min="3593" max="3593" width="24.7109375" style="282" customWidth="1"/>
    <col min="3594" max="3594" width="18.85546875" style="282" customWidth="1"/>
    <col min="3595" max="3595" width="12.5703125" style="282" bestFit="1" customWidth="1"/>
    <col min="3596" max="3596" width="20" style="282" bestFit="1" customWidth="1"/>
    <col min="3597" max="3842" width="11.42578125" style="282"/>
    <col min="3843" max="3843" width="6.42578125" style="282" customWidth="1"/>
    <col min="3844" max="3844" width="63.5703125" style="282" customWidth="1"/>
    <col min="3845" max="3845" width="32.7109375" style="282" customWidth="1"/>
    <col min="3846" max="3847" width="21.7109375" style="282" customWidth="1"/>
    <col min="3848" max="3848" width="22" style="282" customWidth="1"/>
    <col min="3849" max="3849" width="24.7109375" style="282" customWidth="1"/>
    <col min="3850" max="3850" width="18.85546875" style="282" customWidth="1"/>
    <col min="3851" max="3851" width="12.5703125" style="282" bestFit="1" customWidth="1"/>
    <col min="3852" max="3852" width="20" style="282" bestFit="1" customWidth="1"/>
    <col min="3853" max="4098" width="11.42578125" style="282"/>
    <col min="4099" max="4099" width="6.42578125" style="282" customWidth="1"/>
    <col min="4100" max="4100" width="63.5703125" style="282" customWidth="1"/>
    <col min="4101" max="4101" width="32.7109375" style="282" customWidth="1"/>
    <col min="4102" max="4103" width="21.7109375" style="282" customWidth="1"/>
    <col min="4104" max="4104" width="22" style="282" customWidth="1"/>
    <col min="4105" max="4105" width="24.7109375" style="282" customWidth="1"/>
    <col min="4106" max="4106" width="18.85546875" style="282" customWidth="1"/>
    <col min="4107" max="4107" width="12.5703125" style="282" bestFit="1" customWidth="1"/>
    <col min="4108" max="4108" width="20" style="282" bestFit="1" customWidth="1"/>
    <col min="4109" max="4354" width="11.42578125" style="282"/>
    <col min="4355" max="4355" width="6.42578125" style="282" customWidth="1"/>
    <col min="4356" max="4356" width="63.5703125" style="282" customWidth="1"/>
    <col min="4357" max="4357" width="32.7109375" style="282" customWidth="1"/>
    <col min="4358" max="4359" width="21.7109375" style="282" customWidth="1"/>
    <col min="4360" max="4360" width="22" style="282" customWidth="1"/>
    <col min="4361" max="4361" width="24.7109375" style="282" customWidth="1"/>
    <col min="4362" max="4362" width="18.85546875" style="282" customWidth="1"/>
    <col min="4363" max="4363" width="12.5703125" style="282" bestFit="1" customWidth="1"/>
    <col min="4364" max="4364" width="20" style="282" bestFit="1" customWidth="1"/>
    <col min="4365" max="4610" width="11.42578125" style="282"/>
    <col min="4611" max="4611" width="6.42578125" style="282" customWidth="1"/>
    <col min="4612" max="4612" width="63.5703125" style="282" customWidth="1"/>
    <col min="4613" max="4613" width="32.7109375" style="282" customWidth="1"/>
    <col min="4614" max="4615" width="21.7109375" style="282" customWidth="1"/>
    <col min="4616" max="4616" width="22" style="282" customWidth="1"/>
    <col min="4617" max="4617" width="24.7109375" style="282" customWidth="1"/>
    <col min="4618" max="4618" width="18.85546875" style="282" customWidth="1"/>
    <col min="4619" max="4619" width="12.5703125" style="282" bestFit="1" customWidth="1"/>
    <col min="4620" max="4620" width="20" style="282" bestFit="1" customWidth="1"/>
    <col min="4621" max="4866" width="11.42578125" style="282"/>
    <col min="4867" max="4867" width="6.42578125" style="282" customWidth="1"/>
    <col min="4868" max="4868" width="63.5703125" style="282" customWidth="1"/>
    <col min="4869" max="4869" width="32.7109375" style="282" customWidth="1"/>
    <col min="4870" max="4871" width="21.7109375" style="282" customWidth="1"/>
    <col min="4872" max="4872" width="22" style="282" customWidth="1"/>
    <col min="4873" max="4873" width="24.7109375" style="282" customWidth="1"/>
    <col min="4874" max="4874" width="18.85546875" style="282" customWidth="1"/>
    <col min="4875" max="4875" width="12.5703125" style="282" bestFit="1" customWidth="1"/>
    <col min="4876" max="4876" width="20" style="282" bestFit="1" customWidth="1"/>
    <col min="4877" max="5122" width="11.42578125" style="282"/>
    <col min="5123" max="5123" width="6.42578125" style="282" customWidth="1"/>
    <col min="5124" max="5124" width="63.5703125" style="282" customWidth="1"/>
    <col min="5125" max="5125" width="32.7109375" style="282" customWidth="1"/>
    <col min="5126" max="5127" width="21.7109375" style="282" customWidth="1"/>
    <col min="5128" max="5128" width="22" style="282" customWidth="1"/>
    <col min="5129" max="5129" width="24.7109375" style="282" customWidth="1"/>
    <col min="5130" max="5130" width="18.85546875" style="282" customWidth="1"/>
    <col min="5131" max="5131" width="12.5703125" style="282" bestFit="1" customWidth="1"/>
    <col min="5132" max="5132" width="20" style="282" bestFit="1" customWidth="1"/>
    <col min="5133" max="5378" width="11.42578125" style="282"/>
    <col min="5379" max="5379" width="6.42578125" style="282" customWidth="1"/>
    <col min="5380" max="5380" width="63.5703125" style="282" customWidth="1"/>
    <col min="5381" max="5381" width="32.7109375" style="282" customWidth="1"/>
    <col min="5382" max="5383" width="21.7109375" style="282" customWidth="1"/>
    <col min="5384" max="5384" width="22" style="282" customWidth="1"/>
    <col min="5385" max="5385" width="24.7109375" style="282" customWidth="1"/>
    <col min="5386" max="5386" width="18.85546875" style="282" customWidth="1"/>
    <col min="5387" max="5387" width="12.5703125" style="282" bestFit="1" customWidth="1"/>
    <col min="5388" max="5388" width="20" style="282" bestFit="1" customWidth="1"/>
    <col min="5389" max="5634" width="11.42578125" style="282"/>
    <col min="5635" max="5635" width="6.42578125" style="282" customWidth="1"/>
    <col min="5636" max="5636" width="63.5703125" style="282" customWidth="1"/>
    <col min="5637" max="5637" width="32.7109375" style="282" customWidth="1"/>
    <col min="5638" max="5639" width="21.7109375" style="282" customWidth="1"/>
    <col min="5640" max="5640" width="22" style="282" customWidth="1"/>
    <col min="5641" max="5641" width="24.7109375" style="282" customWidth="1"/>
    <col min="5642" max="5642" width="18.85546875" style="282" customWidth="1"/>
    <col min="5643" max="5643" width="12.5703125" style="282" bestFit="1" customWidth="1"/>
    <col min="5644" max="5644" width="20" style="282" bestFit="1" customWidth="1"/>
    <col min="5645" max="5890" width="11.42578125" style="282"/>
    <col min="5891" max="5891" width="6.42578125" style="282" customWidth="1"/>
    <col min="5892" max="5892" width="63.5703125" style="282" customWidth="1"/>
    <col min="5893" max="5893" width="32.7109375" style="282" customWidth="1"/>
    <col min="5894" max="5895" width="21.7109375" style="282" customWidth="1"/>
    <col min="5896" max="5896" width="22" style="282" customWidth="1"/>
    <col min="5897" max="5897" width="24.7109375" style="282" customWidth="1"/>
    <col min="5898" max="5898" width="18.85546875" style="282" customWidth="1"/>
    <col min="5899" max="5899" width="12.5703125" style="282" bestFit="1" customWidth="1"/>
    <col min="5900" max="5900" width="20" style="282" bestFit="1" customWidth="1"/>
    <col min="5901" max="6146" width="11.42578125" style="282"/>
    <col min="6147" max="6147" width="6.42578125" style="282" customWidth="1"/>
    <col min="6148" max="6148" width="63.5703125" style="282" customWidth="1"/>
    <col min="6149" max="6149" width="32.7109375" style="282" customWidth="1"/>
    <col min="6150" max="6151" width="21.7109375" style="282" customWidth="1"/>
    <col min="6152" max="6152" width="22" style="282" customWidth="1"/>
    <col min="6153" max="6153" width="24.7109375" style="282" customWidth="1"/>
    <col min="6154" max="6154" width="18.85546875" style="282" customWidth="1"/>
    <col min="6155" max="6155" width="12.5703125" style="282" bestFit="1" customWidth="1"/>
    <col min="6156" max="6156" width="20" style="282" bestFit="1" customWidth="1"/>
    <col min="6157" max="6402" width="11.42578125" style="282"/>
    <col min="6403" max="6403" width="6.42578125" style="282" customWidth="1"/>
    <col min="6404" max="6404" width="63.5703125" style="282" customWidth="1"/>
    <col min="6405" max="6405" width="32.7109375" style="282" customWidth="1"/>
    <col min="6406" max="6407" width="21.7109375" style="282" customWidth="1"/>
    <col min="6408" max="6408" width="22" style="282" customWidth="1"/>
    <col min="6409" max="6409" width="24.7109375" style="282" customWidth="1"/>
    <col min="6410" max="6410" width="18.85546875" style="282" customWidth="1"/>
    <col min="6411" max="6411" width="12.5703125" style="282" bestFit="1" customWidth="1"/>
    <col min="6412" max="6412" width="20" style="282" bestFit="1" customWidth="1"/>
    <col min="6413" max="6658" width="11.42578125" style="282"/>
    <col min="6659" max="6659" width="6.42578125" style="282" customWidth="1"/>
    <col min="6660" max="6660" width="63.5703125" style="282" customWidth="1"/>
    <col min="6661" max="6661" width="32.7109375" style="282" customWidth="1"/>
    <col min="6662" max="6663" width="21.7109375" style="282" customWidth="1"/>
    <col min="6664" max="6664" width="22" style="282" customWidth="1"/>
    <col min="6665" max="6665" width="24.7109375" style="282" customWidth="1"/>
    <col min="6666" max="6666" width="18.85546875" style="282" customWidth="1"/>
    <col min="6667" max="6667" width="12.5703125" style="282" bestFit="1" customWidth="1"/>
    <col min="6668" max="6668" width="20" style="282" bestFit="1" customWidth="1"/>
    <col min="6669" max="6914" width="11.42578125" style="282"/>
    <col min="6915" max="6915" width="6.42578125" style="282" customWidth="1"/>
    <col min="6916" max="6916" width="63.5703125" style="282" customWidth="1"/>
    <col min="6917" max="6917" width="32.7109375" style="282" customWidth="1"/>
    <col min="6918" max="6919" width="21.7109375" style="282" customWidth="1"/>
    <col min="6920" max="6920" width="22" style="282" customWidth="1"/>
    <col min="6921" max="6921" width="24.7109375" style="282" customWidth="1"/>
    <col min="6922" max="6922" width="18.85546875" style="282" customWidth="1"/>
    <col min="6923" max="6923" width="12.5703125" style="282" bestFit="1" customWidth="1"/>
    <col min="6924" max="6924" width="20" style="282" bestFit="1" customWidth="1"/>
    <col min="6925" max="7170" width="11.42578125" style="282"/>
    <col min="7171" max="7171" width="6.42578125" style="282" customWidth="1"/>
    <col min="7172" max="7172" width="63.5703125" style="282" customWidth="1"/>
    <col min="7173" max="7173" width="32.7109375" style="282" customWidth="1"/>
    <col min="7174" max="7175" width="21.7109375" style="282" customWidth="1"/>
    <col min="7176" max="7176" width="22" style="282" customWidth="1"/>
    <col min="7177" max="7177" width="24.7109375" style="282" customWidth="1"/>
    <col min="7178" max="7178" width="18.85546875" style="282" customWidth="1"/>
    <col min="7179" max="7179" width="12.5703125" style="282" bestFit="1" customWidth="1"/>
    <col min="7180" max="7180" width="20" style="282" bestFit="1" customWidth="1"/>
    <col min="7181" max="7426" width="11.42578125" style="282"/>
    <col min="7427" max="7427" width="6.42578125" style="282" customWidth="1"/>
    <col min="7428" max="7428" width="63.5703125" style="282" customWidth="1"/>
    <col min="7429" max="7429" width="32.7109375" style="282" customWidth="1"/>
    <col min="7430" max="7431" width="21.7109375" style="282" customWidth="1"/>
    <col min="7432" max="7432" width="22" style="282" customWidth="1"/>
    <col min="7433" max="7433" width="24.7109375" style="282" customWidth="1"/>
    <col min="7434" max="7434" width="18.85546875" style="282" customWidth="1"/>
    <col min="7435" max="7435" width="12.5703125" style="282" bestFit="1" customWidth="1"/>
    <col min="7436" max="7436" width="20" style="282" bestFit="1" customWidth="1"/>
    <col min="7437" max="7682" width="11.42578125" style="282"/>
    <col min="7683" max="7683" width="6.42578125" style="282" customWidth="1"/>
    <col min="7684" max="7684" width="63.5703125" style="282" customWidth="1"/>
    <col min="7685" max="7685" width="32.7109375" style="282" customWidth="1"/>
    <col min="7686" max="7687" width="21.7109375" style="282" customWidth="1"/>
    <col min="7688" max="7688" width="22" style="282" customWidth="1"/>
    <col min="7689" max="7689" width="24.7109375" style="282" customWidth="1"/>
    <col min="7690" max="7690" width="18.85546875" style="282" customWidth="1"/>
    <col min="7691" max="7691" width="12.5703125" style="282" bestFit="1" customWidth="1"/>
    <col min="7692" max="7692" width="20" style="282" bestFit="1" customWidth="1"/>
    <col min="7693" max="7938" width="11.42578125" style="282"/>
    <col min="7939" max="7939" width="6.42578125" style="282" customWidth="1"/>
    <col min="7940" max="7940" width="63.5703125" style="282" customWidth="1"/>
    <col min="7941" max="7941" width="32.7109375" style="282" customWidth="1"/>
    <col min="7942" max="7943" width="21.7109375" style="282" customWidth="1"/>
    <col min="7944" max="7944" width="22" style="282" customWidth="1"/>
    <col min="7945" max="7945" width="24.7109375" style="282" customWidth="1"/>
    <col min="7946" max="7946" width="18.85546875" style="282" customWidth="1"/>
    <col min="7947" max="7947" width="12.5703125" style="282" bestFit="1" customWidth="1"/>
    <col min="7948" max="7948" width="20" style="282" bestFit="1" customWidth="1"/>
    <col min="7949" max="8194" width="11.42578125" style="282"/>
    <col min="8195" max="8195" width="6.42578125" style="282" customWidth="1"/>
    <col min="8196" max="8196" width="63.5703125" style="282" customWidth="1"/>
    <col min="8197" max="8197" width="32.7109375" style="282" customWidth="1"/>
    <col min="8198" max="8199" width="21.7109375" style="282" customWidth="1"/>
    <col min="8200" max="8200" width="22" style="282" customWidth="1"/>
    <col min="8201" max="8201" width="24.7109375" style="282" customWidth="1"/>
    <col min="8202" max="8202" width="18.85546875" style="282" customWidth="1"/>
    <col min="8203" max="8203" width="12.5703125" style="282" bestFit="1" customWidth="1"/>
    <col min="8204" max="8204" width="20" style="282" bestFit="1" customWidth="1"/>
    <col min="8205" max="8450" width="11.42578125" style="282"/>
    <col min="8451" max="8451" width="6.42578125" style="282" customWidth="1"/>
    <col min="8452" max="8452" width="63.5703125" style="282" customWidth="1"/>
    <col min="8453" max="8453" width="32.7109375" style="282" customWidth="1"/>
    <col min="8454" max="8455" width="21.7109375" style="282" customWidth="1"/>
    <col min="8456" max="8456" width="22" style="282" customWidth="1"/>
    <col min="8457" max="8457" width="24.7109375" style="282" customWidth="1"/>
    <col min="8458" max="8458" width="18.85546875" style="282" customWidth="1"/>
    <col min="8459" max="8459" width="12.5703125" style="282" bestFit="1" customWidth="1"/>
    <col min="8460" max="8460" width="20" style="282" bestFit="1" customWidth="1"/>
    <col min="8461" max="8706" width="11.42578125" style="282"/>
    <col min="8707" max="8707" width="6.42578125" style="282" customWidth="1"/>
    <col min="8708" max="8708" width="63.5703125" style="282" customWidth="1"/>
    <col min="8709" max="8709" width="32.7109375" style="282" customWidth="1"/>
    <col min="8710" max="8711" width="21.7109375" style="282" customWidth="1"/>
    <col min="8712" max="8712" width="22" style="282" customWidth="1"/>
    <col min="8713" max="8713" width="24.7109375" style="282" customWidth="1"/>
    <col min="8714" max="8714" width="18.85546875" style="282" customWidth="1"/>
    <col min="8715" max="8715" width="12.5703125" style="282" bestFit="1" customWidth="1"/>
    <col min="8716" max="8716" width="20" style="282" bestFit="1" customWidth="1"/>
    <col min="8717" max="8962" width="11.42578125" style="282"/>
    <col min="8963" max="8963" width="6.42578125" style="282" customWidth="1"/>
    <col min="8964" max="8964" width="63.5703125" style="282" customWidth="1"/>
    <col min="8965" max="8965" width="32.7109375" style="282" customWidth="1"/>
    <col min="8966" max="8967" width="21.7109375" style="282" customWidth="1"/>
    <col min="8968" max="8968" width="22" style="282" customWidth="1"/>
    <col min="8969" max="8969" width="24.7109375" style="282" customWidth="1"/>
    <col min="8970" max="8970" width="18.85546875" style="282" customWidth="1"/>
    <col min="8971" max="8971" width="12.5703125" style="282" bestFit="1" customWidth="1"/>
    <col min="8972" max="8972" width="20" style="282" bestFit="1" customWidth="1"/>
    <col min="8973" max="9218" width="11.42578125" style="282"/>
    <col min="9219" max="9219" width="6.42578125" style="282" customWidth="1"/>
    <col min="9220" max="9220" width="63.5703125" style="282" customWidth="1"/>
    <col min="9221" max="9221" width="32.7109375" style="282" customWidth="1"/>
    <col min="9222" max="9223" width="21.7109375" style="282" customWidth="1"/>
    <col min="9224" max="9224" width="22" style="282" customWidth="1"/>
    <col min="9225" max="9225" width="24.7109375" style="282" customWidth="1"/>
    <col min="9226" max="9226" width="18.85546875" style="282" customWidth="1"/>
    <col min="9227" max="9227" width="12.5703125" style="282" bestFit="1" customWidth="1"/>
    <col min="9228" max="9228" width="20" style="282" bestFit="1" customWidth="1"/>
    <col min="9229" max="9474" width="11.42578125" style="282"/>
    <col min="9475" max="9475" width="6.42578125" style="282" customWidth="1"/>
    <col min="9476" max="9476" width="63.5703125" style="282" customWidth="1"/>
    <col min="9477" max="9477" width="32.7109375" style="282" customWidth="1"/>
    <col min="9478" max="9479" width="21.7109375" style="282" customWidth="1"/>
    <col min="9480" max="9480" width="22" style="282" customWidth="1"/>
    <col min="9481" max="9481" width="24.7109375" style="282" customWidth="1"/>
    <col min="9482" max="9482" width="18.85546875" style="282" customWidth="1"/>
    <col min="9483" max="9483" width="12.5703125" style="282" bestFit="1" customWidth="1"/>
    <col min="9484" max="9484" width="20" style="282" bestFit="1" customWidth="1"/>
    <col min="9485" max="9730" width="11.42578125" style="282"/>
    <col min="9731" max="9731" width="6.42578125" style="282" customWidth="1"/>
    <col min="9732" max="9732" width="63.5703125" style="282" customWidth="1"/>
    <col min="9733" max="9733" width="32.7109375" style="282" customWidth="1"/>
    <col min="9734" max="9735" width="21.7109375" style="282" customWidth="1"/>
    <col min="9736" max="9736" width="22" style="282" customWidth="1"/>
    <col min="9737" max="9737" width="24.7109375" style="282" customWidth="1"/>
    <col min="9738" max="9738" width="18.85546875" style="282" customWidth="1"/>
    <col min="9739" max="9739" width="12.5703125" style="282" bestFit="1" customWidth="1"/>
    <col min="9740" max="9740" width="20" style="282" bestFit="1" customWidth="1"/>
    <col min="9741" max="9986" width="11.42578125" style="282"/>
    <col min="9987" max="9987" width="6.42578125" style="282" customWidth="1"/>
    <col min="9988" max="9988" width="63.5703125" style="282" customWidth="1"/>
    <col min="9989" max="9989" width="32.7109375" style="282" customWidth="1"/>
    <col min="9990" max="9991" width="21.7109375" style="282" customWidth="1"/>
    <col min="9992" max="9992" width="22" style="282" customWidth="1"/>
    <col min="9993" max="9993" width="24.7109375" style="282" customWidth="1"/>
    <col min="9994" max="9994" width="18.85546875" style="282" customWidth="1"/>
    <col min="9995" max="9995" width="12.5703125" style="282" bestFit="1" customWidth="1"/>
    <col min="9996" max="9996" width="20" style="282" bestFit="1" customWidth="1"/>
    <col min="9997" max="10242" width="11.42578125" style="282"/>
    <col min="10243" max="10243" width="6.42578125" style="282" customWidth="1"/>
    <col min="10244" max="10244" width="63.5703125" style="282" customWidth="1"/>
    <col min="10245" max="10245" width="32.7109375" style="282" customWidth="1"/>
    <col min="10246" max="10247" width="21.7109375" style="282" customWidth="1"/>
    <col min="10248" max="10248" width="22" style="282" customWidth="1"/>
    <col min="10249" max="10249" width="24.7109375" style="282" customWidth="1"/>
    <col min="10250" max="10250" width="18.85546875" style="282" customWidth="1"/>
    <col min="10251" max="10251" width="12.5703125" style="282" bestFit="1" customWidth="1"/>
    <col min="10252" max="10252" width="20" style="282" bestFit="1" customWidth="1"/>
    <col min="10253" max="10498" width="11.42578125" style="282"/>
    <col min="10499" max="10499" width="6.42578125" style="282" customWidth="1"/>
    <col min="10500" max="10500" width="63.5703125" style="282" customWidth="1"/>
    <col min="10501" max="10501" width="32.7109375" style="282" customWidth="1"/>
    <col min="10502" max="10503" width="21.7109375" style="282" customWidth="1"/>
    <col min="10504" max="10504" width="22" style="282" customWidth="1"/>
    <col min="10505" max="10505" width="24.7109375" style="282" customWidth="1"/>
    <col min="10506" max="10506" width="18.85546875" style="282" customWidth="1"/>
    <col min="10507" max="10507" width="12.5703125" style="282" bestFit="1" customWidth="1"/>
    <col min="10508" max="10508" width="20" style="282" bestFit="1" customWidth="1"/>
    <col min="10509" max="10754" width="11.42578125" style="282"/>
    <col min="10755" max="10755" width="6.42578125" style="282" customWidth="1"/>
    <col min="10756" max="10756" width="63.5703125" style="282" customWidth="1"/>
    <col min="10757" max="10757" width="32.7109375" style="282" customWidth="1"/>
    <col min="10758" max="10759" width="21.7109375" style="282" customWidth="1"/>
    <col min="10760" max="10760" width="22" style="282" customWidth="1"/>
    <col min="10761" max="10761" width="24.7109375" style="282" customWidth="1"/>
    <col min="10762" max="10762" width="18.85546875" style="282" customWidth="1"/>
    <col min="10763" max="10763" width="12.5703125" style="282" bestFit="1" customWidth="1"/>
    <col min="10764" max="10764" width="20" style="282" bestFit="1" customWidth="1"/>
    <col min="10765" max="11010" width="11.42578125" style="282"/>
    <col min="11011" max="11011" width="6.42578125" style="282" customWidth="1"/>
    <col min="11012" max="11012" width="63.5703125" style="282" customWidth="1"/>
    <col min="11013" max="11013" width="32.7109375" style="282" customWidth="1"/>
    <col min="11014" max="11015" width="21.7109375" style="282" customWidth="1"/>
    <col min="11016" max="11016" width="22" style="282" customWidth="1"/>
    <col min="11017" max="11017" width="24.7109375" style="282" customWidth="1"/>
    <col min="11018" max="11018" width="18.85546875" style="282" customWidth="1"/>
    <col min="11019" max="11019" width="12.5703125" style="282" bestFit="1" customWidth="1"/>
    <col min="11020" max="11020" width="20" style="282" bestFit="1" customWidth="1"/>
    <col min="11021" max="11266" width="11.42578125" style="282"/>
    <col min="11267" max="11267" width="6.42578125" style="282" customWidth="1"/>
    <col min="11268" max="11268" width="63.5703125" style="282" customWidth="1"/>
    <col min="11269" max="11269" width="32.7109375" style="282" customWidth="1"/>
    <col min="11270" max="11271" width="21.7109375" style="282" customWidth="1"/>
    <col min="11272" max="11272" width="22" style="282" customWidth="1"/>
    <col min="11273" max="11273" width="24.7109375" style="282" customWidth="1"/>
    <col min="11274" max="11274" width="18.85546875" style="282" customWidth="1"/>
    <col min="11275" max="11275" width="12.5703125" style="282" bestFit="1" customWidth="1"/>
    <col min="11276" max="11276" width="20" style="282" bestFit="1" customWidth="1"/>
    <col min="11277" max="11522" width="11.42578125" style="282"/>
    <col min="11523" max="11523" width="6.42578125" style="282" customWidth="1"/>
    <col min="11524" max="11524" width="63.5703125" style="282" customWidth="1"/>
    <col min="11525" max="11525" width="32.7109375" style="282" customWidth="1"/>
    <col min="11526" max="11527" width="21.7109375" style="282" customWidth="1"/>
    <col min="11528" max="11528" width="22" style="282" customWidth="1"/>
    <col min="11529" max="11529" width="24.7109375" style="282" customWidth="1"/>
    <col min="11530" max="11530" width="18.85546875" style="282" customWidth="1"/>
    <col min="11531" max="11531" width="12.5703125" style="282" bestFit="1" customWidth="1"/>
    <col min="11532" max="11532" width="20" style="282" bestFit="1" customWidth="1"/>
    <col min="11533" max="11778" width="11.42578125" style="282"/>
    <col min="11779" max="11779" width="6.42578125" style="282" customWidth="1"/>
    <col min="11780" max="11780" width="63.5703125" style="282" customWidth="1"/>
    <col min="11781" max="11781" width="32.7109375" style="282" customWidth="1"/>
    <col min="11782" max="11783" width="21.7109375" style="282" customWidth="1"/>
    <col min="11784" max="11784" width="22" style="282" customWidth="1"/>
    <col min="11785" max="11785" width="24.7109375" style="282" customWidth="1"/>
    <col min="11786" max="11786" width="18.85546875" style="282" customWidth="1"/>
    <col min="11787" max="11787" width="12.5703125" style="282" bestFit="1" customWidth="1"/>
    <col min="11788" max="11788" width="20" style="282" bestFit="1" customWidth="1"/>
    <col min="11789" max="12034" width="11.42578125" style="282"/>
    <col min="12035" max="12035" width="6.42578125" style="282" customWidth="1"/>
    <col min="12036" max="12036" width="63.5703125" style="282" customWidth="1"/>
    <col min="12037" max="12037" width="32.7109375" style="282" customWidth="1"/>
    <col min="12038" max="12039" width="21.7109375" style="282" customWidth="1"/>
    <col min="12040" max="12040" width="22" style="282" customWidth="1"/>
    <col min="12041" max="12041" width="24.7109375" style="282" customWidth="1"/>
    <col min="12042" max="12042" width="18.85546875" style="282" customWidth="1"/>
    <col min="12043" max="12043" width="12.5703125" style="282" bestFit="1" customWidth="1"/>
    <col min="12044" max="12044" width="20" style="282" bestFit="1" customWidth="1"/>
    <col min="12045" max="12290" width="11.42578125" style="282"/>
    <col min="12291" max="12291" width="6.42578125" style="282" customWidth="1"/>
    <col min="12292" max="12292" width="63.5703125" style="282" customWidth="1"/>
    <col min="12293" max="12293" width="32.7109375" style="282" customWidth="1"/>
    <col min="12294" max="12295" width="21.7109375" style="282" customWidth="1"/>
    <col min="12296" max="12296" width="22" style="282" customWidth="1"/>
    <col min="12297" max="12297" width="24.7109375" style="282" customWidth="1"/>
    <col min="12298" max="12298" width="18.85546875" style="282" customWidth="1"/>
    <col min="12299" max="12299" width="12.5703125" style="282" bestFit="1" customWidth="1"/>
    <col min="12300" max="12300" width="20" style="282" bestFit="1" customWidth="1"/>
    <col min="12301" max="12546" width="11.42578125" style="282"/>
    <col min="12547" max="12547" width="6.42578125" style="282" customWidth="1"/>
    <col min="12548" max="12548" width="63.5703125" style="282" customWidth="1"/>
    <col min="12549" max="12549" width="32.7109375" style="282" customWidth="1"/>
    <col min="12550" max="12551" width="21.7109375" style="282" customWidth="1"/>
    <col min="12552" max="12552" width="22" style="282" customWidth="1"/>
    <col min="12553" max="12553" width="24.7109375" style="282" customWidth="1"/>
    <col min="12554" max="12554" width="18.85546875" style="282" customWidth="1"/>
    <col min="12555" max="12555" width="12.5703125" style="282" bestFit="1" customWidth="1"/>
    <col min="12556" max="12556" width="20" style="282" bestFit="1" customWidth="1"/>
    <col min="12557" max="12802" width="11.42578125" style="282"/>
    <col min="12803" max="12803" width="6.42578125" style="282" customWidth="1"/>
    <col min="12804" max="12804" width="63.5703125" style="282" customWidth="1"/>
    <col min="12805" max="12805" width="32.7109375" style="282" customWidth="1"/>
    <col min="12806" max="12807" width="21.7109375" style="282" customWidth="1"/>
    <col min="12808" max="12808" width="22" style="282" customWidth="1"/>
    <col min="12809" max="12809" width="24.7109375" style="282" customWidth="1"/>
    <col min="12810" max="12810" width="18.85546875" style="282" customWidth="1"/>
    <col min="12811" max="12811" width="12.5703125" style="282" bestFit="1" customWidth="1"/>
    <col min="12812" max="12812" width="20" style="282" bestFit="1" customWidth="1"/>
    <col min="12813" max="13058" width="11.42578125" style="282"/>
    <col min="13059" max="13059" width="6.42578125" style="282" customWidth="1"/>
    <col min="13060" max="13060" width="63.5703125" style="282" customWidth="1"/>
    <col min="13061" max="13061" width="32.7109375" style="282" customWidth="1"/>
    <col min="13062" max="13063" width="21.7109375" style="282" customWidth="1"/>
    <col min="13064" max="13064" width="22" style="282" customWidth="1"/>
    <col min="13065" max="13065" width="24.7109375" style="282" customWidth="1"/>
    <col min="13066" max="13066" width="18.85546875" style="282" customWidth="1"/>
    <col min="13067" max="13067" width="12.5703125" style="282" bestFit="1" customWidth="1"/>
    <col min="13068" max="13068" width="20" style="282" bestFit="1" customWidth="1"/>
    <col min="13069" max="13314" width="11.42578125" style="282"/>
    <col min="13315" max="13315" width="6.42578125" style="282" customWidth="1"/>
    <col min="13316" max="13316" width="63.5703125" style="282" customWidth="1"/>
    <col min="13317" max="13317" width="32.7109375" style="282" customWidth="1"/>
    <col min="13318" max="13319" width="21.7109375" style="282" customWidth="1"/>
    <col min="13320" max="13320" width="22" style="282" customWidth="1"/>
    <col min="13321" max="13321" width="24.7109375" style="282" customWidth="1"/>
    <col min="13322" max="13322" width="18.85546875" style="282" customWidth="1"/>
    <col min="13323" max="13323" width="12.5703125" style="282" bestFit="1" customWidth="1"/>
    <col min="13324" max="13324" width="20" style="282" bestFit="1" customWidth="1"/>
    <col min="13325" max="13570" width="11.42578125" style="282"/>
    <col min="13571" max="13571" width="6.42578125" style="282" customWidth="1"/>
    <col min="13572" max="13572" width="63.5703125" style="282" customWidth="1"/>
    <col min="13573" max="13573" width="32.7109375" style="282" customWidth="1"/>
    <col min="13574" max="13575" width="21.7109375" style="282" customWidth="1"/>
    <col min="13576" max="13576" width="22" style="282" customWidth="1"/>
    <col min="13577" max="13577" width="24.7109375" style="282" customWidth="1"/>
    <col min="13578" max="13578" width="18.85546875" style="282" customWidth="1"/>
    <col min="13579" max="13579" width="12.5703125" style="282" bestFit="1" customWidth="1"/>
    <col min="13580" max="13580" width="20" style="282" bestFit="1" customWidth="1"/>
    <col min="13581" max="13826" width="11.42578125" style="282"/>
    <col min="13827" max="13827" width="6.42578125" style="282" customWidth="1"/>
    <col min="13828" max="13828" width="63.5703125" style="282" customWidth="1"/>
    <col min="13829" max="13829" width="32.7109375" style="282" customWidth="1"/>
    <col min="13830" max="13831" width="21.7109375" style="282" customWidth="1"/>
    <col min="13832" max="13832" width="22" style="282" customWidth="1"/>
    <col min="13833" max="13833" width="24.7109375" style="282" customWidth="1"/>
    <col min="13834" max="13834" width="18.85546875" style="282" customWidth="1"/>
    <col min="13835" max="13835" width="12.5703125" style="282" bestFit="1" customWidth="1"/>
    <col min="13836" max="13836" width="20" style="282" bestFit="1" customWidth="1"/>
    <col min="13837" max="14082" width="11.42578125" style="282"/>
    <col min="14083" max="14083" width="6.42578125" style="282" customWidth="1"/>
    <col min="14084" max="14084" width="63.5703125" style="282" customWidth="1"/>
    <col min="14085" max="14085" width="32.7109375" style="282" customWidth="1"/>
    <col min="14086" max="14087" width="21.7109375" style="282" customWidth="1"/>
    <col min="14088" max="14088" width="22" style="282" customWidth="1"/>
    <col min="14089" max="14089" width="24.7109375" style="282" customWidth="1"/>
    <col min="14090" max="14090" width="18.85546875" style="282" customWidth="1"/>
    <col min="14091" max="14091" width="12.5703125" style="282" bestFit="1" customWidth="1"/>
    <col min="14092" max="14092" width="20" style="282" bestFit="1" customWidth="1"/>
    <col min="14093" max="14338" width="11.42578125" style="282"/>
    <col min="14339" max="14339" width="6.42578125" style="282" customWidth="1"/>
    <col min="14340" max="14340" width="63.5703125" style="282" customWidth="1"/>
    <col min="14341" max="14341" width="32.7109375" style="282" customWidth="1"/>
    <col min="14342" max="14343" width="21.7109375" style="282" customWidth="1"/>
    <col min="14344" max="14344" width="22" style="282" customWidth="1"/>
    <col min="14345" max="14345" width="24.7109375" style="282" customWidth="1"/>
    <col min="14346" max="14346" width="18.85546875" style="282" customWidth="1"/>
    <col min="14347" max="14347" width="12.5703125" style="282" bestFit="1" customWidth="1"/>
    <col min="14348" max="14348" width="20" style="282" bestFit="1" customWidth="1"/>
    <col min="14349" max="14594" width="11.42578125" style="282"/>
    <col min="14595" max="14595" width="6.42578125" style="282" customWidth="1"/>
    <col min="14596" max="14596" width="63.5703125" style="282" customWidth="1"/>
    <col min="14597" max="14597" width="32.7109375" style="282" customWidth="1"/>
    <col min="14598" max="14599" width="21.7109375" style="282" customWidth="1"/>
    <col min="14600" max="14600" width="22" style="282" customWidth="1"/>
    <col min="14601" max="14601" width="24.7109375" style="282" customWidth="1"/>
    <col min="14602" max="14602" width="18.85546875" style="282" customWidth="1"/>
    <col min="14603" max="14603" width="12.5703125" style="282" bestFit="1" customWidth="1"/>
    <col min="14604" max="14604" width="20" style="282" bestFit="1" customWidth="1"/>
    <col min="14605" max="14850" width="11.42578125" style="282"/>
    <col min="14851" max="14851" width="6.42578125" style="282" customWidth="1"/>
    <col min="14852" max="14852" width="63.5703125" style="282" customWidth="1"/>
    <col min="14853" max="14853" width="32.7109375" style="282" customWidth="1"/>
    <col min="14854" max="14855" width="21.7109375" style="282" customWidth="1"/>
    <col min="14856" max="14856" width="22" style="282" customWidth="1"/>
    <col min="14857" max="14857" width="24.7109375" style="282" customWidth="1"/>
    <col min="14858" max="14858" width="18.85546875" style="282" customWidth="1"/>
    <col min="14859" max="14859" width="12.5703125" style="282" bestFit="1" customWidth="1"/>
    <col min="14860" max="14860" width="20" style="282" bestFit="1" customWidth="1"/>
    <col min="14861" max="15106" width="11.42578125" style="282"/>
    <col min="15107" max="15107" width="6.42578125" style="282" customWidth="1"/>
    <col min="15108" max="15108" width="63.5703125" style="282" customWidth="1"/>
    <col min="15109" max="15109" width="32.7109375" style="282" customWidth="1"/>
    <col min="15110" max="15111" width="21.7109375" style="282" customWidth="1"/>
    <col min="15112" max="15112" width="22" style="282" customWidth="1"/>
    <col min="15113" max="15113" width="24.7109375" style="282" customWidth="1"/>
    <col min="15114" max="15114" width="18.85546875" style="282" customWidth="1"/>
    <col min="15115" max="15115" width="12.5703125" style="282" bestFit="1" customWidth="1"/>
    <col min="15116" max="15116" width="20" style="282" bestFit="1" customWidth="1"/>
    <col min="15117" max="15362" width="11.42578125" style="282"/>
    <col min="15363" max="15363" width="6.42578125" style="282" customWidth="1"/>
    <col min="15364" max="15364" width="63.5703125" style="282" customWidth="1"/>
    <col min="15365" max="15365" width="32.7109375" style="282" customWidth="1"/>
    <col min="15366" max="15367" width="21.7109375" style="282" customWidth="1"/>
    <col min="15368" max="15368" width="22" style="282" customWidth="1"/>
    <col min="15369" max="15369" width="24.7109375" style="282" customWidth="1"/>
    <col min="15370" max="15370" width="18.85546875" style="282" customWidth="1"/>
    <col min="15371" max="15371" width="12.5703125" style="282" bestFit="1" customWidth="1"/>
    <col min="15372" max="15372" width="20" style="282" bestFit="1" customWidth="1"/>
    <col min="15373" max="15618" width="11.42578125" style="282"/>
    <col min="15619" max="15619" width="6.42578125" style="282" customWidth="1"/>
    <col min="15620" max="15620" width="63.5703125" style="282" customWidth="1"/>
    <col min="15621" max="15621" width="32.7109375" style="282" customWidth="1"/>
    <col min="15622" max="15623" width="21.7109375" style="282" customWidth="1"/>
    <col min="15624" max="15624" width="22" style="282" customWidth="1"/>
    <col min="15625" max="15625" width="24.7109375" style="282" customWidth="1"/>
    <col min="15626" max="15626" width="18.85546875" style="282" customWidth="1"/>
    <col min="15627" max="15627" width="12.5703125" style="282" bestFit="1" customWidth="1"/>
    <col min="15628" max="15628" width="20" style="282" bestFit="1" customWidth="1"/>
    <col min="15629" max="15874" width="11.42578125" style="282"/>
    <col min="15875" max="15875" width="6.42578125" style="282" customWidth="1"/>
    <col min="15876" max="15876" width="63.5703125" style="282" customWidth="1"/>
    <col min="15877" max="15877" width="32.7109375" style="282" customWidth="1"/>
    <col min="15878" max="15879" width="21.7109375" style="282" customWidth="1"/>
    <col min="15880" max="15880" width="22" style="282" customWidth="1"/>
    <col min="15881" max="15881" width="24.7109375" style="282" customWidth="1"/>
    <col min="15882" max="15882" width="18.85546875" style="282" customWidth="1"/>
    <col min="15883" max="15883" width="12.5703125" style="282" bestFit="1" customWidth="1"/>
    <col min="15884" max="15884" width="20" style="282" bestFit="1" customWidth="1"/>
    <col min="15885" max="16130" width="11.42578125" style="282"/>
    <col min="16131" max="16131" width="6.42578125" style="282" customWidth="1"/>
    <col min="16132" max="16132" width="63.5703125" style="282" customWidth="1"/>
    <col min="16133" max="16133" width="32.7109375" style="282" customWidth="1"/>
    <col min="16134" max="16135" width="21.7109375" style="282" customWidth="1"/>
    <col min="16136" max="16136" width="22" style="282" customWidth="1"/>
    <col min="16137" max="16137" width="24.7109375" style="282" customWidth="1"/>
    <col min="16138" max="16138" width="18.85546875" style="282" customWidth="1"/>
    <col min="16139" max="16139" width="12.5703125" style="282" bestFit="1" customWidth="1"/>
    <col min="16140" max="16140" width="20" style="282" bestFit="1" customWidth="1"/>
    <col min="16141" max="16384" width="11.42578125" style="282"/>
  </cols>
  <sheetData>
    <row r="1" spans="1:11" s="280" customFormat="1" ht="36" customHeight="1" x14ac:dyDescent="0.25">
      <c r="A1" s="516"/>
      <c r="B1" s="512" t="s">
        <v>101</v>
      </c>
      <c r="C1" s="512"/>
      <c r="D1" s="512"/>
      <c r="E1" s="512"/>
      <c r="F1" s="513"/>
      <c r="I1" s="281"/>
    </row>
    <row r="2" spans="1:11" s="280" customFormat="1" ht="36" customHeight="1" x14ac:dyDescent="0.25">
      <c r="A2" s="517"/>
      <c r="B2" s="512" t="s">
        <v>1</v>
      </c>
      <c r="C2" s="512"/>
      <c r="D2" s="512"/>
      <c r="E2" s="512"/>
      <c r="F2" s="514"/>
      <c r="I2" s="281"/>
    </row>
    <row r="3" spans="1:11" s="280" customFormat="1" ht="36" customHeight="1" x14ac:dyDescent="0.25">
      <c r="A3" s="518"/>
      <c r="B3" s="512" t="s">
        <v>2</v>
      </c>
      <c r="C3" s="512"/>
      <c r="D3" s="519" t="s">
        <v>3</v>
      </c>
      <c r="E3" s="520"/>
      <c r="F3" s="515"/>
      <c r="I3" s="281"/>
    </row>
    <row r="4" spans="1:11" s="280" customFormat="1" ht="41.25" customHeight="1" x14ac:dyDescent="0.25">
      <c r="I4" s="281"/>
    </row>
    <row r="5" spans="1:11" s="280" customFormat="1" ht="17.25" customHeight="1" x14ac:dyDescent="0.25">
      <c r="A5" s="538" t="s">
        <v>102</v>
      </c>
      <c r="B5" s="539"/>
      <c r="C5" s="540" t="s">
        <v>103</v>
      </c>
      <c r="D5" s="541"/>
      <c r="E5" s="541"/>
      <c r="F5" s="542"/>
      <c r="G5" s="282"/>
      <c r="H5" s="282"/>
      <c r="I5" s="283"/>
      <c r="J5" s="282"/>
      <c r="K5" s="282"/>
    </row>
    <row r="6" spans="1:11" s="280" customFormat="1" ht="18" customHeight="1" x14ac:dyDescent="0.25">
      <c r="A6" s="538" t="s">
        <v>104</v>
      </c>
      <c r="B6" s="539"/>
      <c r="C6" s="543" t="s">
        <v>105</v>
      </c>
      <c r="D6" s="543"/>
      <c r="E6" s="543"/>
      <c r="F6" s="543"/>
      <c r="G6" s="282"/>
      <c r="H6" s="282"/>
      <c r="I6" s="283"/>
      <c r="J6" s="282"/>
      <c r="K6" s="282"/>
    </row>
    <row r="7" spans="1:11" s="280" customFormat="1" ht="15" x14ac:dyDescent="0.25">
      <c r="A7" s="544" t="s">
        <v>106</v>
      </c>
      <c r="B7" s="545"/>
      <c r="C7" s="547" t="s">
        <v>107</v>
      </c>
      <c r="D7" s="548"/>
      <c r="E7" s="548"/>
      <c r="F7" s="549"/>
      <c r="G7" s="282"/>
      <c r="H7" s="282"/>
      <c r="I7" s="283"/>
      <c r="J7" s="282"/>
      <c r="K7" s="282"/>
    </row>
    <row r="8" spans="1:11" s="280" customFormat="1" ht="123.75" customHeight="1" x14ac:dyDescent="0.25">
      <c r="A8" s="544" t="s">
        <v>108</v>
      </c>
      <c r="B8" s="545"/>
      <c r="C8" s="546" t="s">
        <v>766</v>
      </c>
      <c r="D8" s="546"/>
      <c r="E8" s="546"/>
      <c r="F8" s="546"/>
      <c r="G8" s="282"/>
      <c r="H8" s="282"/>
      <c r="I8" s="283"/>
      <c r="J8" s="282"/>
      <c r="K8" s="282"/>
    </row>
    <row r="9" spans="1:11" s="280" customFormat="1" ht="51.75" customHeight="1" x14ac:dyDescent="0.25">
      <c r="A9" s="538" t="s">
        <v>109</v>
      </c>
      <c r="B9" s="539"/>
      <c r="C9" s="546" t="s">
        <v>110</v>
      </c>
      <c r="D9" s="546"/>
      <c r="E9" s="546"/>
      <c r="F9" s="546"/>
      <c r="G9" s="282"/>
      <c r="H9" s="282"/>
      <c r="I9" s="283"/>
      <c r="J9" s="282"/>
    </row>
    <row r="10" spans="1:11" s="280" customFormat="1" ht="33" customHeight="1" x14ac:dyDescent="0.25">
      <c r="A10" s="544" t="s">
        <v>111</v>
      </c>
      <c r="B10" s="545"/>
      <c r="C10" s="546" t="s">
        <v>112</v>
      </c>
      <c r="D10" s="546"/>
      <c r="E10" s="546"/>
      <c r="F10" s="546"/>
      <c r="G10" s="282"/>
      <c r="H10" s="282"/>
      <c r="I10" s="283"/>
      <c r="J10" s="282"/>
      <c r="K10" s="282"/>
    </row>
    <row r="11" spans="1:11" s="280" customFormat="1" ht="30.75" customHeight="1" x14ac:dyDescent="0.25">
      <c r="A11" s="544" t="s">
        <v>113</v>
      </c>
      <c r="B11" s="545"/>
      <c r="C11" s="550" t="s">
        <v>765</v>
      </c>
      <c r="D11" s="550"/>
      <c r="E11" s="550"/>
      <c r="F11" s="550"/>
      <c r="G11" s="282"/>
      <c r="H11" s="282"/>
      <c r="I11" s="283"/>
      <c r="J11" s="282"/>
      <c r="K11" s="282"/>
    </row>
    <row r="12" spans="1:11" s="280" customFormat="1" ht="20.25" customHeight="1" x14ac:dyDescent="0.25">
      <c r="A12" s="538" t="s">
        <v>114</v>
      </c>
      <c r="B12" s="539"/>
      <c r="C12" s="543" t="s">
        <v>115</v>
      </c>
      <c r="D12" s="543"/>
      <c r="E12" s="543"/>
      <c r="F12" s="543"/>
      <c r="G12" s="282"/>
      <c r="H12" s="282"/>
      <c r="I12" s="283"/>
      <c r="J12" s="282"/>
      <c r="K12" s="282"/>
    </row>
    <row r="13" spans="1:11" s="280" customFormat="1" ht="24.75" customHeight="1" x14ac:dyDescent="0.25">
      <c r="A13" s="532" t="s">
        <v>116</v>
      </c>
      <c r="B13" s="533"/>
      <c r="C13" s="284" t="s">
        <v>117</v>
      </c>
      <c r="D13" s="536"/>
      <c r="E13" s="536"/>
      <c r="F13" s="537">
        <v>2024</v>
      </c>
      <c r="G13" s="282"/>
      <c r="H13" s="282"/>
      <c r="I13" s="283"/>
      <c r="J13" s="282"/>
      <c r="K13" s="282"/>
    </row>
    <row r="14" spans="1:11" s="280" customFormat="1" x14ac:dyDescent="0.25">
      <c r="A14" s="534"/>
      <c r="B14" s="535"/>
      <c r="C14" s="284" t="s">
        <v>118</v>
      </c>
      <c r="D14" s="536"/>
      <c r="E14" s="536"/>
      <c r="F14" s="537"/>
      <c r="G14" s="282"/>
      <c r="H14" s="282"/>
      <c r="I14" s="283"/>
      <c r="J14" s="282"/>
      <c r="K14" s="282"/>
    </row>
    <row r="15" spans="1:11" ht="15" x14ac:dyDescent="0.25">
      <c r="B15" s="285"/>
    </row>
    <row r="16" spans="1:11" ht="15" x14ac:dyDescent="0.25">
      <c r="B16" s="286"/>
    </row>
    <row r="17" spans="1:13" ht="15" x14ac:dyDescent="0.25">
      <c r="B17" s="286"/>
    </row>
    <row r="18" spans="1:13" ht="15.75" x14ac:dyDescent="0.25">
      <c r="A18" s="287" t="s">
        <v>119</v>
      </c>
      <c r="C18" s="288"/>
      <c r="D18" s="289"/>
      <c r="E18" s="288"/>
      <c r="F18" s="288"/>
      <c r="G18" s="288"/>
      <c r="H18" s="288"/>
      <c r="I18" s="290"/>
      <c r="J18" s="288"/>
      <c r="K18" s="291" t="s">
        <v>120</v>
      </c>
    </row>
    <row r="19" spans="1:13" s="295" customFormat="1" ht="48" customHeight="1" x14ac:dyDescent="0.25">
      <c r="A19" s="292" t="s">
        <v>121</v>
      </c>
      <c r="B19" s="292" t="s">
        <v>122</v>
      </c>
      <c r="C19" s="292" t="s">
        <v>123</v>
      </c>
      <c r="D19" s="292" t="s">
        <v>124</v>
      </c>
      <c r="E19" s="292" t="s">
        <v>125</v>
      </c>
      <c r="F19" s="292" t="s">
        <v>126</v>
      </c>
      <c r="G19" s="292" t="s">
        <v>127</v>
      </c>
      <c r="H19" s="293" t="s">
        <v>128</v>
      </c>
      <c r="I19" s="294" t="s">
        <v>129</v>
      </c>
      <c r="J19" s="292" t="s">
        <v>130</v>
      </c>
      <c r="K19" s="292" t="s">
        <v>131</v>
      </c>
      <c r="L19" s="293" t="s">
        <v>132</v>
      </c>
      <c r="M19" s="293" t="s">
        <v>133</v>
      </c>
    </row>
    <row r="20" spans="1:13" ht="23.25" customHeight="1" x14ac:dyDescent="0.25">
      <c r="A20" s="524" t="s">
        <v>134</v>
      </c>
      <c r="B20" s="525">
        <v>1</v>
      </c>
      <c r="C20" s="526" t="s">
        <v>778</v>
      </c>
      <c r="D20" s="527" t="s">
        <v>135</v>
      </c>
      <c r="E20" s="834">
        <v>2024</v>
      </c>
      <c r="F20" s="835">
        <v>3700</v>
      </c>
      <c r="G20" s="528">
        <f>SUM(F20:F24)</f>
        <v>50000</v>
      </c>
      <c r="H20" s="314"/>
      <c r="I20" s="528">
        <f>SUM(H20:H24)</f>
        <v>0</v>
      </c>
      <c r="J20" s="274">
        <v>335456963</v>
      </c>
      <c r="K20" s="531">
        <f>+J20+J21+J22+J23+J24</f>
        <v>3863367623</v>
      </c>
      <c r="L20" s="316"/>
      <c r="M20" s="521">
        <f>+L20+L21+L22+L23+L24</f>
        <v>0</v>
      </c>
    </row>
    <row r="21" spans="1:13" ht="23.25" customHeight="1" x14ac:dyDescent="0.25">
      <c r="A21" s="524"/>
      <c r="B21" s="525"/>
      <c r="C21" s="526"/>
      <c r="D21" s="527"/>
      <c r="E21" s="128">
        <v>2025</v>
      </c>
      <c r="F21" s="275">
        <v>18800</v>
      </c>
      <c r="G21" s="529"/>
      <c r="H21" s="314"/>
      <c r="I21" s="529"/>
      <c r="J21" s="296">
        <v>1446226792</v>
      </c>
      <c r="K21" s="531"/>
      <c r="L21" s="316"/>
      <c r="M21" s="522"/>
    </row>
    <row r="22" spans="1:13" ht="23.25" customHeight="1" x14ac:dyDescent="0.25">
      <c r="A22" s="524"/>
      <c r="B22" s="525"/>
      <c r="C22" s="526"/>
      <c r="D22" s="527"/>
      <c r="E22" s="128">
        <v>2026</v>
      </c>
      <c r="F22" s="275">
        <v>15500</v>
      </c>
      <c r="G22" s="529"/>
      <c r="H22" s="315"/>
      <c r="I22" s="529"/>
      <c r="J22" s="296">
        <v>1137789170</v>
      </c>
      <c r="K22" s="531"/>
      <c r="L22" s="316"/>
      <c r="M22" s="522"/>
    </row>
    <row r="23" spans="1:13" ht="23.25" customHeight="1" x14ac:dyDescent="0.25">
      <c r="A23" s="524"/>
      <c r="B23" s="525"/>
      <c r="C23" s="526"/>
      <c r="D23" s="527"/>
      <c r="E23" s="128">
        <v>2027</v>
      </c>
      <c r="F23" s="275">
        <v>12000</v>
      </c>
      <c r="G23" s="529"/>
      <c r="H23" s="314"/>
      <c r="I23" s="529"/>
      <c r="J23" s="296">
        <v>943894698</v>
      </c>
      <c r="K23" s="531"/>
      <c r="L23" s="316"/>
      <c r="M23" s="522"/>
    </row>
    <row r="24" spans="1:13" ht="23.25" hidden="1" customHeight="1" x14ac:dyDescent="0.25">
      <c r="A24" s="524"/>
      <c r="B24" s="525"/>
      <c r="C24" s="526"/>
      <c r="D24" s="527"/>
      <c r="E24" s="128"/>
      <c r="F24" s="275"/>
      <c r="G24" s="530"/>
      <c r="H24" s="314"/>
      <c r="I24" s="530"/>
      <c r="J24" s="296"/>
      <c r="K24" s="531"/>
      <c r="L24" s="316"/>
      <c r="M24" s="523"/>
    </row>
    <row r="25" spans="1:13" ht="23.25" customHeight="1" x14ac:dyDescent="0.25">
      <c r="A25" s="524" t="s">
        <v>134</v>
      </c>
      <c r="B25" s="525">
        <v>2</v>
      </c>
      <c r="C25" s="526" t="s">
        <v>779</v>
      </c>
      <c r="D25" s="527" t="s">
        <v>135</v>
      </c>
      <c r="E25" s="834">
        <v>2024</v>
      </c>
      <c r="F25" s="836">
        <v>0.09</v>
      </c>
      <c r="G25" s="528">
        <f>SUM(F25:F29)</f>
        <v>1</v>
      </c>
      <c r="H25" s="314"/>
      <c r="I25" s="551">
        <f>SUM(H25:H29)</f>
        <v>0</v>
      </c>
      <c r="J25" s="274">
        <v>320138397</v>
      </c>
      <c r="K25" s="531">
        <f>+J25+J26+J27+J28+J29</f>
        <v>3307743564</v>
      </c>
      <c r="L25" s="316"/>
      <c r="M25" s="521">
        <f>+L25+L26+L27+L28+L29</f>
        <v>0</v>
      </c>
    </row>
    <row r="26" spans="1:13" ht="23.25" customHeight="1" x14ac:dyDescent="0.25">
      <c r="A26" s="524"/>
      <c r="B26" s="525"/>
      <c r="C26" s="526"/>
      <c r="D26" s="527"/>
      <c r="E26" s="128">
        <v>2025</v>
      </c>
      <c r="F26" s="275">
        <v>0.37</v>
      </c>
      <c r="G26" s="529"/>
      <c r="H26" s="314"/>
      <c r="I26" s="552"/>
      <c r="J26" s="296">
        <v>1233965358</v>
      </c>
      <c r="K26" s="531"/>
      <c r="L26" s="316"/>
      <c r="M26" s="522"/>
    </row>
    <row r="27" spans="1:13" ht="23.25" customHeight="1" x14ac:dyDescent="0.25">
      <c r="A27" s="524"/>
      <c r="B27" s="525"/>
      <c r="C27" s="526"/>
      <c r="D27" s="527"/>
      <c r="E27" s="128">
        <v>2026</v>
      </c>
      <c r="F27" s="275">
        <v>0.3</v>
      </c>
      <c r="G27" s="529"/>
      <c r="H27" s="315"/>
      <c r="I27" s="552"/>
      <c r="J27" s="296">
        <v>1002735837</v>
      </c>
      <c r="K27" s="531"/>
      <c r="L27" s="316"/>
      <c r="M27" s="522"/>
    </row>
    <row r="28" spans="1:13" ht="23.25" customHeight="1" x14ac:dyDescent="0.25">
      <c r="A28" s="524"/>
      <c r="B28" s="525"/>
      <c r="C28" s="526"/>
      <c r="D28" s="527"/>
      <c r="E28" s="128">
        <v>2027</v>
      </c>
      <c r="F28" s="275">
        <v>0.24</v>
      </c>
      <c r="G28" s="529"/>
      <c r="H28" s="314"/>
      <c r="I28" s="552"/>
      <c r="J28" s="296">
        <v>750903972</v>
      </c>
      <c r="K28" s="531"/>
      <c r="L28" s="316"/>
      <c r="M28" s="522"/>
    </row>
    <row r="29" spans="1:13" ht="23.25" hidden="1" customHeight="1" x14ac:dyDescent="0.25">
      <c r="A29" s="524"/>
      <c r="B29" s="525"/>
      <c r="C29" s="526"/>
      <c r="D29" s="527"/>
      <c r="E29" s="128"/>
      <c r="F29" s="275"/>
      <c r="G29" s="530"/>
      <c r="H29" s="314"/>
      <c r="I29" s="553"/>
      <c r="J29" s="296"/>
      <c r="K29" s="531"/>
      <c r="L29" s="316"/>
      <c r="M29" s="523"/>
    </row>
    <row r="30" spans="1:13" ht="23.25" customHeight="1" x14ac:dyDescent="0.25">
      <c r="A30" s="524" t="s">
        <v>136</v>
      </c>
      <c r="B30" s="525">
        <v>3</v>
      </c>
      <c r="C30" s="526" t="s">
        <v>780</v>
      </c>
      <c r="D30" s="527" t="s">
        <v>135</v>
      </c>
      <c r="E30" s="834">
        <v>2024</v>
      </c>
      <c r="F30" s="836">
        <v>0.04</v>
      </c>
      <c r="G30" s="528">
        <f>SUM(F30:F33)</f>
        <v>1</v>
      </c>
      <c r="H30" s="314"/>
      <c r="I30" s="551">
        <f>SUM(H30:H33)</f>
        <v>0</v>
      </c>
      <c r="J30" s="274">
        <v>130356520</v>
      </c>
      <c r="K30" s="531">
        <f>+J30+J31+J32+J33</f>
        <v>3333196298</v>
      </c>
      <c r="L30" s="316"/>
      <c r="M30" s="521">
        <f>+L30+L31+L32+L33</f>
        <v>0</v>
      </c>
    </row>
    <row r="31" spans="1:13" ht="23.25" customHeight="1" x14ac:dyDescent="0.25">
      <c r="A31" s="524"/>
      <c r="B31" s="525"/>
      <c r="C31" s="526"/>
      <c r="D31" s="527"/>
      <c r="E31" s="128">
        <v>2025</v>
      </c>
      <c r="F31" s="275">
        <v>0.42</v>
      </c>
      <c r="G31" s="529"/>
      <c r="H31" s="314"/>
      <c r="I31" s="552"/>
      <c r="J31" s="296">
        <v>1426098570</v>
      </c>
      <c r="K31" s="531"/>
      <c r="L31" s="316"/>
      <c r="M31" s="522"/>
    </row>
    <row r="32" spans="1:13" ht="23.25" customHeight="1" x14ac:dyDescent="0.25">
      <c r="A32" s="524"/>
      <c r="B32" s="525"/>
      <c r="C32" s="526"/>
      <c r="D32" s="527"/>
      <c r="E32" s="128">
        <v>2026</v>
      </c>
      <c r="F32" s="275">
        <v>0.3</v>
      </c>
      <c r="G32" s="529"/>
      <c r="H32" s="315"/>
      <c r="I32" s="552"/>
      <c r="J32" s="296">
        <v>1000970060</v>
      </c>
      <c r="K32" s="531"/>
      <c r="L32" s="316"/>
      <c r="M32" s="522"/>
    </row>
    <row r="33" spans="1:13" ht="23.25" customHeight="1" x14ac:dyDescent="0.25">
      <c r="A33" s="524"/>
      <c r="B33" s="525"/>
      <c r="C33" s="526"/>
      <c r="D33" s="527"/>
      <c r="E33" s="128">
        <v>2027</v>
      </c>
      <c r="F33" s="275">
        <v>0.24</v>
      </c>
      <c r="G33" s="530"/>
      <c r="H33" s="314"/>
      <c r="I33" s="553"/>
      <c r="J33" s="296">
        <v>775771148</v>
      </c>
      <c r="K33" s="531"/>
      <c r="L33" s="316"/>
      <c r="M33" s="522"/>
    </row>
    <row r="34" spans="1:13" ht="51.75" customHeight="1" x14ac:dyDescent="0.25">
      <c r="A34" s="297" t="s">
        <v>137</v>
      </c>
      <c r="B34" s="297"/>
      <c r="D34" s="297"/>
      <c r="E34" s="298"/>
      <c r="F34" s="299"/>
      <c r="G34" s="300"/>
      <c r="H34" s="301"/>
      <c r="I34" s="302"/>
      <c r="J34" s="303" t="s">
        <v>138</v>
      </c>
      <c r="K34" s="276">
        <f>SUM(K20:K33)</f>
        <v>10504307485</v>
      </c>
      <c r="L34" s="303" t="s">
        <v>139</v>
      </c>
      <c r="M34" s="276">
        <f>SUM(M20:M33)</f>
        <v>0</v>
      </c>
    </row>
    <row r="35" spans="1:13" s="304" customFormat="1" ht="27" customHeight="1" x14ac:dyDescent="0.25">
      <c r="I35" s="305"/>
    </row>
    <row r="36" spans="1:13" x14ac:dyDescent="0.25">
      <c r="E36" s="306"/>
      <c r="F36" s="306"/>
      <c r="J36" s="306"/>
    </row>
    <row r="37" spans="1:13" ht="15" x14ac:dyDescent="0.25">
      <c r="E37" s="306"/>
      <c r="F37" s="306"/>
      <c r="G37" s="306"/>
      <c r="H37" s="306"/>
      <c r="I37" s="307"/>
      <c r="J37" s="308" t="s">
        <v>140</v>
      </c>
      <c r="K37" s="308" t="s">
        <v>141</v>
      </c>
      <c r="L37" s="308" t="s">
        <v>142</v>
      </c>
    </row>
    <row r="38" spans="1:13" ht="20.25" customHeight="1" x14ac:dyDescent="0.25">
      <c r="E38" s="306"/>
      <c r="F38" s="306"/>
      <c r="J38" s="128">
        <v>2024</v>
      </c>
      <c r="K38" s="277">
        <f>+SUMIF($E$20:$E$33,J38,$J$20:$J$33)</f>
        <v>785951880</v>
      </c>
      <c r="L38" s="277">
        <f>+SUMIF($E$20:$E$33,J38,$L$20:$L$33)</f>
        <v>0</v>
      </c>
    </row>
    <row r="39" spans="1:13" ht="20.25" customHeight="1" x14ac:dyDescent="0.25">
      <c r="J39" s="128">
        <v>2025</v>
      </c>
      <c r="K39" s="277">
        <f>+SUMIF($E$20:$E$33,J39,$J$20:$J$33)</f>
        <v>4106290720</v>
      </c>
      <c r="L39" s="277">
        <f>+SUMIF($E$20:$E$33,J39,$L$20:$L$33)</f>
        <v>0</v>
      </c>
    </row>
    <row r="40" spans="1:13" ht="20.25" customHeight="1" x14ac:dyDescent="0.25">
      <c r="J40" s="128">
        <v>2026</v>
      </c>
      <c r="K40" s="277">
        <f>+SUMIF($E$20:$E$33,J40,$J$20:$J$33)</f>
        <v>3141495067</v>
      </c>
      <c r="L40" s="277">
        <f>+SUMIF($E$20:$E$33,J40,$L$20:$L$33)</f>
        <v>0</v>
      </c>
      <c r="M40" s="309"/>
    </row>
    <row r="41" spans="1:13" ht="20.25" customHeight="1" x14ac:dyDescent="0.25">
      <c r="J41" s="128">
        <v>2027</v>
      </c>
      <c r="K41" s="277">
        <f>+SUMIF($E$20:$E$33,J41,$J$20:$J$33)</f>
        <v>2470569818</v>
      </c>
      <c r="L41" s="277">
        <f>+SUMIF($E$20:$E$33,J41,$L$20:$L$33)</f>
        <v>0</v>
      </c>
      <c r="M41" s="309"/>
    </row>
    <row r="42" spans="1:13" hidden="1" x14ac:dyDescent="0.25">
      <c r="J42" s="128"/>
      <c r="K42" s="278">
        <f>+SUMIF($E$20:$E$33,J42,$J$20:$J$33)</f>
        <v>0</v>
      </c>
      <c r="L42" s="278">
        <f>+SUMIF($E$20:$E$33,J42,$L$20:$L$33)</f>
        <v>0</v>
      </c>
      <c r="M42" s="310"/>
    </row>
    <row r="43" spans="1:13" ht="30" x14ac:dyDescent="0.25">
      <c r="J43" s="308" t="s">
        <v>143</v>
      </c>
      <c r="K43" s="279">
        <f>SUM(K38:K42)</f>
        <v>10504307485</v>
      </c>
      <c r="L43" s="279">
        <f>SUM(L38:L42)</f>
        <v>0</v>
      </c>
    </row>
    <row r="44" spans="1:13" x14ac:dyDescent="0.25">
      <c r="F44" s="311"/>
      <c r="K44" s="312"/>
      <c r="L44" s="312"/>
    </row>
    <row r="45" spans="1:13" x14ac:dyDescent="0.25">
      <c r="J45" s="313"/>
      <c r="K45" s="312"/>
      <c r="L45" s="312"/>
    </row>
    <row r="46" spans="1:13" x14ac:dyDescent="0.25">
      <c r="J46" s="313"/>
      <c r="K46" s="312"/>
      <c r="L46" s="312"/>
    </row>
    <row r="47" spans="1:13" x14ac:dyDescent="0.25">
      <c r="J47" s="313"/>
      <c r="K47" s="312"/>
      <c r="L47" s="312"/>
    </row>
    <row r="48" spans="1:13" x14ac:dyDescent="0.25">
      <c r="J48" s="313"/>
      <c r="K48" s="312"/>
      <c r="L48" s="312"/>
    </row>
    <row r="49" spans="10:12" x14ac:dyDescent="0.25">
      <c r="J49" s="313"/>
      <c r="K49" s="312"/>
      <c r="L49" s="312"/>
    </row>
    <row r="50" spans="10:12" x14ac:dyDescent="0.25">
      <c r="J50" s="313"/>
      <c r="K50" s="312"/>
      <c r="L50" s="312"/>
    </row>
    <row r="51" spans="10:12" x14ac:dyDescent="0.25">
      <c r="K51" s="312"/>
      <c r="L51" s="312"/>
    </row>
  </sheetData>
  <sheetProtection algorithmName="SHA-512" hashValue="NeNO82sb/Db6yT5urvel9q3LGhEqqyAiZ9wyf4VqyAeOVqaYHkXa8+wpBzMyS/7uibap+OAHUctykPKgb8Il1g==" saltValue="1R3YEFl6M8sTHtgErEETGQ==" spinCount="100000" sheet="1" objects="1" scenarios="1"/>
  <mergeCells count="50">
    <mergeCell ref="K25:K29"/>
    <mergeCell ref="M25:M29"/>
    <mergeCell ref="A30:A33"/>
    <mergeCell ref="B30:B33"/>
    <mergeCell ref="D30:D33"/>
    <mergeCell ref="G30:G33"/>
    <mergeCell ref="I30:I33"/>
    <mergeCell ref="K30:K33"/>
    <mergeCell ref="M30:M33"/>
    <mergeCell ref="A25:A29"/>
    <mergeCell ref="B25:B29"/>
    <mergeCell ref="D25:D29"/>
    <mergeCell ref="G25:G29"/>
    <mergeCell ref="C30:C33"/>
    <mergeCell ref="I25:I29"/>
    <mergeCell ref="A9:B9"/>
    <mergeCell ref="C9:F9"/>
    <mergeCell ref="A10:B10"/>
    <mergeCell ref="C10:F10"/>
    <mergeCell ref="A12:B12"/>
    <mergeCell ref="C12:F12"/>
    <mergeCell ref="A11:B11"/>
    <mergeCell ref="C11:F11"/>
    <mergeCell ref="A5:B5"/>
    <mergeCell ref="C5:F5"/>
    <mergeCell ref="A6:B6"/>
    <mergeCell ref="C6:F6"/>
    <mergeCell ref="A8:B8"/>
    <mergeCell ref="C8:F8"/>
    <mergeCell ref="A7:B7"/>
    <mergeCell ref="C7:F7"/>
    <mergeCell ref="A13:B14"/>
    <mergeCell ref="D13:E13"/>
    <mergeCell ref="F13:F14"/>
    <mergeCell ref="D14:E14"/>
    <mergeCell ref="C25:C29"/>
    <mergeCell ref="M20:M24"/>
    <mergeCell ref="A20:A24"/>
    <mergeCell ref="B20:B24"/>
    <mergeCell ref="C20:C24"/>
    <mergeCell ref="D20:D24"/>
    <mergeCell ref="G20:G24"/>
    <mergeCell ref="I20:I24"/>
    <mergeCell ref="K20:K24"/>
    <mergeCell ref="B1:E1"/>
    <mergeCell ref="B2:E2"/>
    <mergeCell ref="F1:F3"/>
    <mergeCell ref="A1:A3"/>
    <mergeCell ref="B3:C3"/>
    <mergeCell ref="D3:E3"/>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49"/>
  <sheetViews>
    <sheetView zoomScale="70" zoomScaleNormal="70" zoomScaleSheetLayoutView="85" workbookViewId="0">
      <selection activeCell="J11" sqref="J11"/>
    </sheetView>
  </sheetViews>
  <sheetFormatPr baseColWidth="10" defaultColWidth="11.42578125" defaultRowHeight="14.25" x14ac:dyDescent="0.2"/>
  <cols>
    <col min="1" max="1" width="15.28515625" style="319" customWidth="1"/>
    <col min="2" max="2" width="52.140625" style="321" customWidth="1"/>
    <col min="3" max="3" width="18.5703125" style="321" bestFit="1" customWidth="1"/>
    <col min="4" max="4" width="27.140625" style="321" customWidth="1"/>
    <col min="5" max="5" width="11.140625" style="321" customWidth="1"/>
    <col min="6" max="6" width="17.7109375" style="320" bestFit="1" customWidth="1"/>
    <col min="7" max="7" width="12.7109375" style="320" bestFit="1" customWidth="1"/>
    <col min="8" max="8" width="16" style="320" bestFit="1" customWidth="1"/>
    <col min="9" max="9" width="17.5703125" style="321" bestFit="1" customWidth="1"/>
    <col min="10" max="11" width="17.42578125" style="321" customWidth="1"/>
    <col min="12" max="12" width="17.5703125" style="321" bestFit="1" customWidth="1"/>
    <col min="13" max="13" width="11.42578125" style="321" bestFit="1" customWidth="1"/>
    <col min="14" max="14" width="71.42578125" style="320" customWidth="1"/>
    <col min="15" max="15" width="50.7109375" style="320" customWidth="1"/>
    <col min="16" max="16" width="46" style="320" customWidth="1"/>
    <col min="17" max="17" width="50.85546875" style="320" customWidth="1"/>
    <col min="18" max="19" width="94.28515625" style="320" customWidth="1"/>
    <col min="20" max="20" width="99.7109375" style="320" customWidth="1"/>
    <col min="21" max="252" width="11.42578125" style="320"/>
    <col min="253" max="253" width="7.28515625" style="320" customWidth="1"/>
    <col min="254" max="254" width="66" style="320" customWidth="1"/>
    <col min="255" max="255" width="31.7109375" style="320" customWidth="1"/>
    <col min="256" max="256" width="25.42578125" style="320" customWidth="1"/>
    <col min="257" max="508" width="11.42578125" style="320"/>
    <col min="509" max="509" width="7.28515625" style="320" customWidth="1"/>
    <col min="510" max="510" width="66" style="320" customWidth="1"/>
    <col min="511" max="511" width="31.7109375" style="320" customWidth="1"/>
    <col min="512" max="512" width="25.42578125" style="320" customWidth="1"/>
    <col min="513" max="764" width="11.42578125" style="320"/>
    <col min="765" max="765" width="7.28515625" style="320" customWidth="1"/>
    <col min="766" max="766" width="66" style="320" customWidth="1"/>
    <col min="767" max="767" width="31.7109375" style="320" customWidth="1"/>
    <col min="768" max="768" width="25.42578125" style="320" customWidth="1"/>
    <col min="769" max="1020" width="11.42578125" style="320"/>
    <col min="1021" max="1021" width="7.28515625" style="320" customWidth="1"/>
    <col min="1022" max="1022" width="66" style="320" customWidth="1"/>
    <col min="1023" max="1023" width="31.7109375" style="320" customWidth="1"/>
    <col min="1024" max="1024" width="25.42578125" style="320" customWidth="1"/>
    <col min="1025" max="1276" width="11.42578125" style="320"/>
    <col min="1277" max="1277" width="7.28515625" style="320" customWidth="1"/>
    <col min="1278" max="1278" width="66" style="320" customWidth="1"/>
    <col min="1279" max="1279" width="31.7109375" style="320" customWidth="1"/>
    <col min="1280" max="1280" width="25.42578125" style="320" customWidth="1"/>
    <col min="1281" max="1532" width="11.42578125" style="320"/>
    <col min="1533" max="1533" width="7.28515625" style="320" customWidth="1"/>
    <col min="1534" max="1534" width="66" style="320" customWidth="1"/>
    <col min="1535" max="1535" width="31.7109375" style="320" customWidth="1"/>
    <col min="1536" max="1536" width="25.42578125" style="320" customWidth="1"/>
    <col min="1537" max="1788" width="11.42578125" style="320"/>
    <col min="1789" max="1789" width="7.28515625" style="320" customWidth="1"/>
    <col min="1790" max="1790" width="66" style="320" customWidth="1"/>
    <col min="1791" max="1791" width="31.7109375" style="320" customWidth="1"/>
    <col min="1792" max="1792" width="25.42578125" style="320" customWidth="1"/>
    <col min="1793" max="2044" width="11.42578125" style="320"/>
    <col min="2045" max="2045" width="7.28515625" style="320" customWidth="1"/>
    <col min="2046" max="2046" width="66" style="320" customWidth="1"/>
    <col min="2047" max="2047" width="31.7109375" style="320" customWidth="1"/>
    <col min="2048" max="2048" width="25.42578125" style="320" customWidth="1"/>
    <col min="2049" max="2300" width="11.42578125" style="320"/>
    <col min="2301" max="2301" width="7.28515625" style="320" customWidth="1"/>
    <col min="2302" max="2302" width="66" style="320" customWidth="1"/>
    <col min="2303" max="2303" width="31.7109375" style="320" customWidth="1"/>
    <col min="2304" max="2304" width="25.42578125" style="320" customWidth="1"/>
    <col min="2305" max="2556" width="11.42578125" style="320"/>
    <col min="2557" max="2557" width="7.28515625" style="320" customWidth="1"/>
    <col min="2558" max="2558" width="66" style="320" customWidth="1"/>
    <col min="2559" max="2559" width="31.7109375" style="320" customWidth="1"/>
    <col min="2560" max="2560" width="25.42578125" style="320" customWidth="1"/>
    <col min="2561" max="2812" width="11.42578125" style="320"/>
    <col min="2813" max="2813" width="7.28515625" style="320" customWidth="1"/>
    <col min="2814" max="2814" width="66" style="320" customWidth="1"/>
    <col min="2815" max="2815" width="31.7109375" style="320" customWidth="1"/>
    <col min="2816" max="2816" width="25.42578125" style="320" customWidth="1"/>
    <col min="2817" max="3068" width="11.42578125" style="320"/>
    <col min="3069" max="3069" width="7.28515625" style="320" customWidth="1"/>
    <col min="3070" max="3070" width="66" style="320" customWidth="1"/>
    <col min="3071" max="3071" width="31.7109375" style="320" customWidth="1"/>
    <col min="3072" max="3072" width="25.42578125" style="320" customWidth="1"/>
    <col min="3073" max="3324" width="11.42578125" style="320"/>
    <col min="3325" max="3325" width="7.28515625" style="320" customWidth="1"/>
    <col min="3326" max="3326" width="66" style="320" customWidth="1"/>
    <col min="3327" max="3327" width="31.7109375" style="320" customWidth="1"/>
    <col min="3328" max="3328" width="25.42578125" style="320" customWidth="1"/>
    <col min="3329" max="3580" width="11.42578125" style="320"/>
    <col min="3581" max="3581" width="7.28515625" style="320" customWidth="1"/>
    <col min="3582" max="3582" width="66" style="320" customWidth="1"/>
    <col min="3583" max="3583" width="31.7109375" style="320" customWidth="1"/>
    <col min="3584" max="3584" width="25.42578125" style="320" customWidth="1"/>
    <col min="3585" max="3836" width="11.42578125" style="320"/>
    <col min="3837" max="3837" width="7.28515625" style="320" customWidth="1"/>
    <col min="3838" max="3838" width="66" style="320" customWidth="1"/>
    <col min="3839" max="3839" width="31.7109375" style="320" customWidth="1"/>
    <col min="3840" max="3840" width="25.42578125" style="320" customWidth="1"/>
    <col min="3841" max="4092" width="11.42578125" style="320"/>
    <col min="4093" max="4093" width="7.28515625" style="320" customWidth="1"/>
    <col min="4094" max="4094" width="66" style="320" customWidth="1"/>
    <col min="4095" max="4095" width="31.7109375" style="320" customWidth="1"/>
    <col min="4096" max="4096" width="25.42578125" style="320" customWidth="1"/>
    <col min="4097" max="4348" width="11.42578125" style="320"/>
    <col min="4349" max="4349" width="7.28515625" style="320" customWidth="1"/>
    <col min="4350" max="4350" width="66" style="320" customWidth="1"/>
    <col min="4351" max="4351" width="31.7109375" style="320" customWidth="1"/>
    <col min="4352" max="4352" width="25.42578125" style="320" customWidth="1"/>
    <col min="4353" max="4604" width="11.42578125" style="320"/>
    <col min="4605" max="4605" width="7.28515625" style="320" customWidth="1"/>
    <col min="4606" max="4606" width="66" style="320" customWidth="1"/>
    <col min="4607" max="4607" width="31.7109375" style="320" customWidth="1"/>
    <col min="4608" max="4608" width="25.42578125" style="320" customWidth="1"/>
    <col min="4609" max="4860" width="11.42578125" style="320"/>
    <col min="4861" max="4861" width="7.28515625" style="320" customWidth="1"/>
    <col min="4862" max="4862" width="66" style="320" customWidth="1"/>
    <col min="4863" max="4863" width="31.7109375" style="320" customWidth="1"/>
    <col min="4864" max="4864" width="25.42578125" style="320" customWidth="1"/>
    <col min="4865" max="5116" width="11.42578125" style="320"/>
    <col min="5117" max="5117" width="7.28515625" style="320" customWidth="1"/>
    <col min="5118" max="5118" width="66" style="320" customWidth="1"/>
    <col min="5119" max="5119" width="31.7109375" style="320" customWidth="1"/>
    <col min="5120" max="5120" width="25.42578125" style="320" customWidth="1"/>
    <col min="5121" max="5372" width="11.42578125" style="320"/>
    <col min="5373" max="5373" width="7.28515625" style="320" customWidth="1"/>
    <col min="5374" max="5374" width="66" style="320" customWidth="1"/>
    <col min="5375" max="5375" width="31.7109375" style="320" customWidth="1"/>
    <col min="5376" max="5376" width="25.42578125" style="320" customWidth="1"/>
    <col min="5377" max="5628" width="11.42578125" style="320"/>
    <col min="5629" max="5629" width="7.28515625" style="320" customWidth="1"/>
    <col min="5630" max="5630" width="66" style="320" customWidth="1"/>
    <col min="5631" max="5631" width="31.7109375" style="320" customWidth="1"/>
    <col min="5632" max="5632" width="25.42578125" style="320" customWidth="1"/>
    <col min="5633" max="5884" width="11.42578125" style="320"/>
    <col min="5885" max="5885" width="7.28515625" style="320" customWidth="1"/>
    <col min="5886" max="5886" width="66" style="320" customWidth="1"/>
    <col min="5887" max="5887" width="31.7109375" style="320" customWidth="1"/>
    <col min="5888" max="5888" width="25.42578125" style="320" customWidth="1"/>
    <col min="5889" max="6140" width="11.42578125" style="320"/>
    <col min="6141" max="6141" width="7.28515625" style="320" customWidth="1"/>
    <col min="6142" max="6142" width="66" style="320" customWidth="1"/>
    <col min="6143" max="6143" width="31.7109375" style="320" customWidth="1"/>
    <col min="6144" max="6144" width="25.42578125" style="320" customWidth="1"/>
    <col min="6145" max="6396" width="11.42578125" style="320"/>
    <col min="6397" max="6397" width="7.28515625" style="320" customWidth="1"/>
    <col min="6398" max="6398" width="66" style="320" customWidth="1"/>
    <col min="6399" max="6399" width="31.7109375" style="320" customWidth="1"/>
    <col min="6400" max="6400" width="25.42578125" style="320" customWidth="1"/>
    <col min="6401" max="6652" width="11.42578125" style="320"/>
    <col min="6653" max="6653" width="7.28515625" style="320" customWidth="1"/>
    <col min="6654" max="6654" width="66" style="320" customWidth="1"/>
    <col min="6655" max="6655" width="31.7109375" style="320" customWidth="1"/>
    <col min="6656" max="6656" width="25.42578125" style="320" customWidth="1"/>
    <col min="6657" max="6908" width="11.42578125" style="320"/>
    <col min="6909" max="6909" width="7.28515625" style="320" customWidth="1"/>
    <col min="6910" max="6910" width="66" style="320" customWidth="1"/>
    <col min="6911" max="6911" width="31.7109375" style="320" customWidth="1"/>
    <col min="6912" max="6912" width="25.42578125" style="320" customWidth="1"/>
    <col min="6913" max="7164" width="11.42578125" style="320"/>
    <col min="7165" max="7165" width="7.28515625" style="320" customWidth="1"/>
    <col min="7166" max="7166" width="66" style="320" customWidth="1"/>
    <col min="7167" max="7167" width="31.7109375" style="320" customWidth="1"/>
    <col min="7168" max="7168" width="25.42578125" style="320" customWidth="1"/>
    <col min="7169" max="7420" width="11.42578125" style="320"/>
    <col min="7421" max="7421" width="7.28515625" style="320" customWidth="1"/>
    <col min="7422" max="7422" width="66" style="320" customWidth="1"/>
    <col min="7423" max="7423" width="31.7109375" style="320" customWidth="1"/>
    <col min="7424" max="7424" width="25.42578125" style="320" customWidth="1"/>
    <col min="7425" max="7676" width="11.42578125" style="320"/>
    <col min="7677" max="7677" width="7.28515625" style="320" customWidth="1"/>
    <col min="7678" max="7678" width="66" style="320" customWidth="1"/>
    <col min="7679" max="7679" width="31.7109375" style="320" customWidth="1"/>
    <col min="7680" max="7680" width="25.42578125" style="320" customWidth="1"/>
    <col min="7681" max="7932" width="11.42578125" style="320"/>
    <col min="7933" max="7933" width="7.28515625" style="320" customWidth="1"/>
    <col min="7934" max="7934" width="66" style="320" customWidth="1"/>
    <col min="7935" max="7935" width="31.7109375" style="320" customWidth="1"/>
    <col min="7936" max="7936" width="25.42578125" style="320" customWidth="1"/>
    <col min="7937" max="8188" width="11.42578125" style="320"/>
    <col min="8189" max="8189" width="7.28515625" style="320" customWidth="1"/>
    <col min="8190" max="8190" width="66" style="320" customWidth="1"/>
    <col min="8191" max="8191" width="31.7109375" style="320" customWidth="1"/>
    <col min="8192" max="8192" width="25.42578125" style="320" customWidth="1"/>
    <col min="8193" max="8444" width="11.42578125" style="320"/>
    <col min="8445" max="8445" width="7.28515625" style="320" customWidth="1"/>
    <col min="8446" max="8446" width="66" style="320" customWidth="1"/>
    <col min="8447" max="8447" width="31.7109375" style="320" customWidth="1"/>
    <col min="8448" max="8448" width="25.42578125" style="320" customWidth="1"/>
    <col min="8449" max="8700" width="11.42578125" style="320"/>
    <col min="8701" max="8701" width="7.28515625" style="320" customWidth="1"/>
    <col min="8702" max="8702" width="66" style="320" customWidth="1"/>
    <col min="8703" max="8703" width="31.7109375" style="320" customWidth="1"/>
    <col min="8704" max="8704" width="25.42578125" style="320" customWidth="1"/>
    <col min="8705" max="8956" width="11.42578125" style="320"/>
    <col min="8957" max="8957" width="7.28515625" style="320" customWidth="1"/>
    <col min="8958" max="8958" width="66" style="320" customWidth="1"/>
    <col min="8959" max="8959" width="31.7109375" style="320" customWidth="1"/>
    <col min="8960" max="8960" width="25.42578125" style="320" customWidth="1"/>
    <col min="8961" max="9212" width="11.42578125" style="320"/>
    <col min="9213" max="9213" width="7.28515625" style="320" customWidth="1"/>
    <col min="9214" max="9214" width="66" style="320" customWidth="1"/>
    <col min="9215" max="9215" width="31.7109375" style="320" customWidth="1"/>
    <col min="9216" max="9216" width="25.42578125" style="320" customWidth="1"/>
    <col min="9217" max="9468" width="11.42578125" style="320"/>
    <col min="9469" max="9469" width="7.28515625" style="320" customWidth="1"/>
    <col min="9470" max="9470" width="66" style="320" customWidth="1"/>
    <col min="9471" max="9471" width="31.7109375" style="320" customWidth="1"/>
    <col min="9472" max="9472" width="25.42578125" style="320" customWidth="1"/>
    <col min="9473" max="9724" width="11.42578125" style="320"/>
    <col min="9725" max="9725" width="7.28515625" style="320" customWidth="1"/>
    <col min="9726" max="9726" width="66" style="320" customWidth="1"/>
    <col min="9727" max="9727" width="31.7109375" style="320" customWidth="1"/>
    <col min="9728" max="9728" width="25.42578125" style="320" customWidth="1"/>
    <col min="9729" max="9980" width="11.42578125" style="320"/>
    <col min="9981" max="9981" width="7.28515625" style="320" customWidth="1"/>
    <col min="9982" max="9982" width="66" style="320" customWidth="1"/>
    <col min="9983" max="9983" width="31.7109375" style="320" customWidth="1"/>
    <col min="9984" max="9984" width="25.42578125" style="320" customWidth="1"/>
    <col min="9985" max="10236" width="11.42578125" style="320"/>
    <col min="10237" max="10237" width="7.28515625" style="320" customWidth="1"/>
    <col min="10238" max="10238" width="66" style="320" customWidth="1"/>
    <col min="10239" max="10239" width="31.7109375" style="320" customWidth="1"/>
    <col min="10240" max="10240" width="25.42578125" style="320" customWidth="1"/>
    <col min="10241" max="10492" width="11.42578125" style="320"/>
    <col min="10493" max="10493" width="7.28515625" style="320" customWidth="1"/>
    <col min="10494" max="10494" width="66" style="320" customWidth="1"/>
    <col min="10495" max="10495" width="31.7109375" style="320" customWidth="1"/>
    <col min="10496" max="10496" width="25.42578125" style="320" customWidth="1"/>
    <col min="10497" max="10748" width="11.42578125" style="320"/>
    <col min="10749" max="10749" width="7.28515625" style="320" customWidth="1"/>
    <col min="10750" max="10750" width="66" style="320" customWidth="1"/>
    <col min="10751" max="10751" width="31.7109375" style="320" customWidth="1"/>
    <col min="10752" max="10752" width="25.42578125" style="320" customWidth="1"/>
    <col min="10753" max="11004" width="11.42578125" style="320"/>
    <col min="11005" max="11005" width="7.28515625" style="320" customWidth="1"/>
    <col min="11006" max="11006" width="66" style="320" customWidth="1"/>
    <col min="11007" max="11007" width="31.7109375" style="320" customWidth="1"/>
    <col min="11008" max="11008" width="25.42578125" style="320" customWidth="1"/>
    <col min="11009" max="11260" width="11.42578125" style="320"/>
    <col min="11261" max="11261" width="7.28515625" style="320" customWidth="1"/>
    <col min="11262" max="11262" width="66" style="320" customWidth="1"/>
    <col min="11263" max="11263" width="31.7109375" style="320" customWidth="1"/>
    <col min="11264" max="11264" width="25.42578125" style="320" customWidth="1"/>
    <col min="11265" max="11516" width="11.42578125" style="320"/>
    <col min="11517" max="11517" width="7.28515625" style="320" customWidth="1"/>
    <col min="11518" max="11518" width="66" style="320" customWidth="1"/>
    <col min="11519" max="11519" width="31.7109375" style="320" customWidth="1"/>
    <col min="11520" max="11520" width="25.42578125" style="320" customWidth="1"/>
    <col min="11521" max="11772" width="11.42578125" style="320"/>
    <col min="11773" max="11773" width="7.28515625" style="320" customWidth="1"/>
    <col min="11774" max="11774" width="66" style="320" customWidth="1"/>
    <col min="11775" max="11775" width="31.7109375" style="320" customWidth="1"/>
    <col min="11776" max="11776" width="25.42578125" style="320" customWidth="1"/>
    <col min="11777" max="12028" width="11.42578125" style="320"/>
    <col min="12029" max="12029" width="7.28515625" style="320" customWidth="1"/>
    <col min="12030" max="12030" width="66" style="320" customWidth="1"/>
    <col min="12031" max="12031" width="31.7109375" style="320" customWidth="1"/>
    <col min="12032" max="12032" width="25.42578125" style="320" customWidth="1"/>
    <col min="12033" max="12284" width="11.42578125" style="320"/>
    <col min="12285" max="12285" width="7.28515625" style="320" customWidth="1"/>
    <col min="12286" max="12286" width="66" style="320" customWidth="1"/>
    <col min="12287" max="12287" width="31.7109375" style="320" customWidth="1"/>
    <col min="12288" max="12288" width="25.42578125" style="320" customWidth="1"/>
    <col min="12289" max="12540" width="11.42578125" style="320"/>
    <col min="12541" max="12541" width="7.28515625" style="320" customWidth="1"/>
    <col min="12542" max="12542" width="66" style="320" customWidth="1"/>
    <col min="12543" max="12543" width="31.7109375" style="320" customWidth="1"/>
    <col min="12544" max="12544" width="25.42578125" style="320" customWidth="1"/>
    <col min="12545" max="12796" width="11.42578125" style="320"/>
    <col min="12797" max="12797" width="7.28515625" style="320" customWidth="1"/>
    <col min="12798" max="12798" width="66" style="320" customWidth="1"/>
    <col min="12799" max="12799" width="31.7109375" style="320" customWidth="1"/>
    <col min="12800" max="12800" width="25.42578125" style="320" customWidth="1"/>
    <col min="12801" max="13052" width="11.42578125" style="320"/>
    <col min="13053" max="13053" width="7.28515625" style="320" customWidth="1"/>
    <col min="13054" max="13054" width="66" style="320" customWidth="1"/>
    <col min="13055" max="13055" width="31.7109375" style="320" customWidth="1"/>
    <col min="13056" max="13056" width="25.42578125" style="320" customWidth="1"/>
    <col min="13057" max="13308" width="11.42578125" style="320"/>
    <col min="13309" max="13309" width="7.28515625" style="320" customWidth="1"/>
    <col min="13310" max="13310" width="66" style="320" customWidth="1"/>
    <col min="13311" max="13311" width="31.7109375" style="320" customWidth="1"/>
    <col min="13312" max="13312" width="25.42578125" style="320" customWidth="1"/>
    <col min="13313" max="13564" width="11.42578125" style="320"/>
    <col min="13565" max="13565" width="7.28515625" style="320" customWidth="1"/>
    <col min="13566" max="13566" width="66" style="320" customWidth="1"/>
    <col min="13567" max="13567" width="31.7109375" style="320" customWidth="1"/>
    <col min="13568" max="13568" width="25.42578125" style="320" customWidth="1"/>
    <col min="13569" max="13820" width="11.42578125" style="320"/>
    <col min="13821" max="13821" width="7.28515625" style="320" customWidth="1"/>
    <col min="13822" max="13822" width="66" style="320" customWidth="1"/>
    <col min="13823" max="13823" width="31.7109375" style="320" customWidth="1"/>
    <col min="13824" max="13824" width="25.42578125" style="320" customWidth="1"/>
    <col min="13825" max="14076" width="11.42578125" style="320"/>
    <col min="14077" max="14077" width="7.28515625" style="320" customWidth="1"/>
    <col min="14078" max="14078" width="66" style="320" customWidth="1"/>
    <col min="14079" max="14079" width="31.7109375" style="320" customWidth="1"/>
    <col min="14080" max="14080" width="25.42578125" style="320" customWidth="1"/>
    <col min="14081" max="14332" width="11.42578125" style="320"/>
    <col min="14333" max="14333" width="7.28515625" style="320" customWidth="1"/>
    <col min="14334" max="14334" width="66" style="320" customWidth="1"/>
    <col min="14335" max="14335" width="31.7109375" style="320" customWidth="1"/>
    <col min="14336" max="14336" width="25.42578125" style="320" customWidth="1"/>
    <col min="14337" max="14588" width="11.42578125" style="320"/>
    <col min="14589" max="14589" width="7.28515625" style="320" customWidth="1"/>
    <col min="14590" max="14590" width="66" style="320" customWidth="1"/>
    <col min="14591" max="14591" width="31.7109375" style="320" customWidth="1"/>
    <col min="14592" max="14592" width="25.42578125" style="320" customWidth="1"/>
    <col min="14593" max="14844" width="11.42578125" style="320"/>
    <col min="14845" max="14845" width="7.28515625" style="320" customWidth="1"/>
    <col min="14846" max="14846" width="66" style="320" customWidth="1"/>
    <col min="14847" max="14847" width="31.7109375" style="320" customWidth="1"/>
    <col min="14848" max="14848" width="25.42578125" style="320" customWidth="1"/>
    <col min="14849" max="15100" width="11.42578125" style="320"/>
    <col min="15101" max="15101" width="7.28515625" style="320" customWidth="1"/>
    <col min="15102" max="15102" width="66" style="320" customWidth="1"/>
    <col min="15103" max="15103" width="31.7109375" style="320" customWidth="1"/>
    <col min="15104" max="15104" width="25.42578125" style="320" customWidth="1"/>
    <col min="15105" max="15356" width="11.42578125" style="320"/>
    <col min="15357" max="15357" width="7.28515625" style="320" customWidth="1"/>
    <col min="15358" max="15358" width="66" style="320" customWidth="1"/>
    <col min="15359" max="15359" width="31.7109375" style="320" customWidth="1"/>
    <col min="15360" max="15360" width="25.42578125" style="320" customWidth="1"/>
    <col min="15361" max="15612" width="11.42578125" style="320"/>
    <col min="15613" max="15613" width="7.28515625" style="320" customWidth="1"/>
    <col min="15614" max="15614" width="66" style="320" customWidth="1"/>
    <col min="15615" max="15615" width="31.7109375" style="320" customWidth="1"/>
    <col min="15616" max="15616" width="25.42578125" style="320" customWidth="1"/>
    <col min="15617" max="15868" width="11.42578125" style="320"/>
    <col min="15869" max="15869" width="7.28515625" style="320" customWidth="1"/>
    <col min="15870" max="15870" width="66" style="320" customWidth="1"/>
    <col min="15871" max="15871" width="31.7109375" style="320" customWidth="1"/>
    <col min="15872" max="15872" width="25.42578125" style="320" customWidth="1"/>
    <col min="15873" max="16124" width="11.42578125" style="320"/>
    <col min="16125" max="16125" width="7.28515625" style="320" customWidth="1"/>
    <col min="16126" max="16126" width="66" style="320" customWidth="1"/>
    <col min="16127" max="16127" width="31.7109375" style="320" customWidth="1"/>
    <col min="16128" max="16128" width="25.42578125" style="320" customWidth="1"/>
    <col min="16129" max="16384" width="11.42578125" style="320"/>
  </cols>
  <sheetData>
    <row r="1" spans="1:50" s="280" customFormat="1" ht="36" customHeight="1" x14ac:dyDescent="0.25">
      <c r="A1" s="516"/>
      <c r="B1" s="512" t="s">
        <v>101</v>
      </c>
      <c r="C1" s="512"/>
      <c r="D1" s="512"/>
      <c r="E1" s="512"/>
      <c r="F1" s="513"/>
      <c r="I1" s="281"/>
      <c r="J1" s="281"/>
      <c r="K1" s="281"/>
    </row>
    <row r="2" spans="1:50" s="280" customFormat="1" ht="36" customHeight="1" x14ac:dyDescent="0.25">
      <c r="A2" s="517"/>
      <c r="B2" s="512" t="s">
        <v>1</v>
      </c>
      <c r="C2" s="512"/>
      <c r="D2" s="512"/>
      <c r="E2" s="512"/>
      <c r="F2" s="514"/>
      <c r="I2" s="281"/>
      <c r="J2" s="281"/>
      <c r="K2" s="281"/>
    </row>
    <row r="3" spans="1:50" s="280" customFormat="1" ht="36" customHeight="1" x14ac:dyDescent="0.25">
      <c r="A3" s="518"/>
      <c r="B3" s="512" t="s">
        <v>2</v>
      </c>
      <c r="C3" s="512"/>
      <c r="D3" s="519" t="s">
        <v>3</v>
      </c>
      <c r="E3" s="520"/>
      <c r="F3" s="515"/>
      <c r="I3" s="281"/>
      <c r="J3" s="281"/>
      <c r="K3" s="281"/>
    </row>
    <row r="6" spans="1:50" s="318" customFormat="1" ht="3.75" customHeight="1" x14ac:dyDescent="0.2">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7"/>
      <c r="AX6" s="317"/>
    </row>
    <row r="7" spans="1:50" s="318" customFormat="1" x14ac:dyDescent="0.2">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row>
    <row r="8" spans="1:50" s="280" customFormat="1" ht="17.25" customHeight="1" x14ac:dyDescent="0.25">
      <c r="A8" s="538" t="s">
        <v>102</v>
      </c>
      <c r="B8" s="539"/>
      <c r="C8" s="540" t="s">
        <v>103</v>
      </c>
      <c r="D8" s="541"/>
      <c r="E8" s="541"/>
      <c r="F8" s="542"/>
      <c r="G8" s="282"/>
      <c r="H8" s="282"/>
      <c r="I8" s="283"/>
      <c r="J8" s="283"/>
      <c r="K8" s="283"/>
      <c r="L8" s="282"/>
      <c r="M8" s="282"/>
    </row>
    <row r="9" spans="1:50" s="280" customFormat="1" ht="18" customHeight="1" x14ac:dyDescent="0.25">
      <c r="A9" s="538" t="s">
        <v>104</v>
      </c>
      <c r="B9" s="539"/>
      <c r="C9" s="543" t="s">
        <v>105</v>
      </c>
      <c r="D9" s="543"/>
      <c r="E9" s="543"/>
      <c r="F9" s="543"/>
      <c r="G9" s="282"/>
      <c r="H9" s="282"/>
      <c r="I9" s="283"/>
      <c r="J9" s="283"/>
      <c r="K9" s="283"/>
      <c r="L9" s="282"/>
      <c r="M9" s="282"/>
    </row>
    <row r="10" spans="1:50" s="280" customFormat="1" ht="15" customHeight="1" x14ac:dyDescent="0.25">
      <c r="A10" s="544" t="s">
        <v>106</v>
      </c>
      <c r="B10" s="545"/>
      <c r="C10" s="547" t="s">
        <v>107</v>
      </c>
      <c r="D10" s="548"/>
      <c r="E10" s="548"/>
      <c r="F10" s="549"/>
      <c r="G10" s="282"/>
      <c r="H10" s="282"/>
      <c r="I10" s="283"/>
      <c r="J10" s="283"/>
      <c r="K10" s="283"/>
      <c r="L10" s="282"/>
      <c r="M10" s="282"/>
    </row>
    <row r="11" spans="1:50" s="280" customFormat="1" ht="162.75" customHeight="1" x14ac:dyDescent="0.25">
      <c r="A11" s="544" t="s">
        <v>108</v>
      </c>
      <c r="B11" s="545"/>
      <c r="C11" s="546" t="s">
        <v>767</v>
      </c>
      <c r="D11" s="546"/>
      <c r="E11" s="546"/>
      <c r="F11" s="546"/>
      <c r="G11" s="282"/>
      <c r="H11" s="282"/>
      <c r="I11" s="283"/>
      <c r="J11" s="283"/>
      <c r="K11" s="283"/>
      <c r="L11" s="282"/>
      <c r="M11" s="282"/>
    </row>
    <row r="12" spans="1:50" s="280" customFormat="1" ht="44.25" customHeight="1" x14ac:dyDescent="0.25">
      <c r="A12" s="538" t="s">
        <v>109</v>
      </c>
      <c r="B12" s="539"/>
      <c r="C12" s="546" t="s">
        <v>801</v>
      </c>
      <c r="D12" s="546"/>
      <c r="E12" s="546"/>
      <c r="F12" s="546"/>
      <c r="G12" s="282"/>
      <c r="H12" s="282"/>
      <c r="I12" s="283"/>
      <c r="J12" s="283"/>
      <c r="K12" s="283"/>
      <c r="L12" s="282"/>
    </row>
    <row r="13" spans="1:50" s="280" customFormat="1" ht="56.25" customHeight="1" x14ac:dyDescent="0.25">
      <c r="A13" s="544" t="s">
        <v>111</v>
      </c>
      <c r="B13" s="545"/>
      <c r="C13" s="546" t="s">
        <v>112</v>
      </c>
      <c r="D13" s="546"/>
      <c r="E13" s="546"/>
      <c r="F13" s="546"/>
      <c r="G13" s="282"/>
      <c r="H13" s="282"/>
      <c r="I13" s="283"/>
      <c r="J13" s="283"/>
      <c r="K13" s="283"/>
      <c r="L13" s="282"/>
      <c r="M13" s="282"/>
    </row>
    <row r="14" spans="1:50" s="280" customFormat="1" ht="20.25" customHeight="1" x14ac:dyDescent="0.25">
      <c r="A14" s="544" t="s">
        <v>113</v>
      </c>
      <c r="B14" s="545"/>
      <c r="C14" s="550" t="s">
        <v>765</v>
      </c>
      <c r="D14" s="550"/>
      <c r="E14" s="550"/>
      <c r="F14" s="550"/>
      <c r="G14" s="282"/>
      <c r="H14" s="282"/>
      <c r="I14" s="283"/>
      <c r="J14" s="283"/>
      <c r="K14" s="283"/>
      <c r="L14" s="282"/>
      <c r="M14" s="282"/>
    </row>
    <row r="15" spans="1:50" s="280" customFormat="1" ht="20.25" customHeight="1" x14ac:dyDescent="0.25">
      <c r="A15" s="538" t="s">
        <v>114</v>
      </c>
      <c r="B15" s="539"/>
      <c r="C15" s="543" t="s">
        <v>115</v>
      </c>
      <c r="D15" s="543"/>
      <c r="E15" s="543"/>
      <c r="F15" s="543"/>
      <c r="G15" s="282"/>
      <c r="H15" s="282"/>
      <c r="I15" s="283"/>
      <c r="J15" s="283"/>
      <c r="K15" s="283"/>
      <c r="L15" s="282"/>
      <c r="M15" s="282"/>
    </row>
    <row r="16" spans="1:50" s="280" customFormat="1" ht="24.75" customHeight="1" x14ac:dyDescent="0.25">
      <c r="A16" s="532" t="s">
        <v>116</v>
      </c>
      <c r="B16" s="533"/>
      <c r="C16" s="284" t="s">
        <v>117</v>
      </c>
      <c r="D16" s="536"/>
      <c r="E16" s="536"/>
      <c r="F16" s="537">
        <v>2024</v>
      </c>
      <c r="G16" s="282"/>
      <c r="H16" s="282"/>
      <c r="I16" s="283"/>
      <c r="J16" s="283"/>
      <c r="K16" s="283"/>
      <c r="L16" s="282"/>
      <c r="M16" s="282"/>
    </row>
    <row r="17" spans="1:17" s="280" customFormat="1" ht="14.25" customHeight="1" x14ac:dyDescent="0.25">
      <c r="A17" s="534"/>
      <c r="B17" s="535"/>
      <c r="C17" s="284" t="s">
        <v>118</v>
      </c>
      <c r="D17" s="536"/>
      <c r="E17" s="536"/>
      <c r="F17" s="537"/>
      <c r="G17" s="282"/>
      <c r="H17" s="282"/>
      <c r="I17" s="283"/>
      <c r="J17" s="283"/>
      <c r="K17" s="283"/>
      <c r="L17" s="282"/>
      <c r="M17" s="282"/>
    </row>
    <row r="18" spans="1:17" ht="15" x14ac:dyDescent="0.2">
      <c r="B18" s="286"/>
      <c r="C18" s="320"/>
      <c r="I18" s="320"/>
      <c r="J18" s="320"/>
      <c r="K18" s="320"/>
    </row>
    <row r="19" spans="1:17" ht="21" customHeight="1" thickBot="1" x14ac:dyDescent="0.3">
      <c r="A19" s="532" t="s">
        <v>145</v>
      </c>
      <c r="B19" s="533"/>
      <c r="C19" s="322"/>
      <c r="D19" s="323"/>
      <c r="E19" s="323"/>
      <c r="F19" s="322"/>
      <c r="H19" s="324" t="s">
        <v>120</v>
      </c>
      <c r="I19" s="322"/>
      <c r="J19" s="322"/>
      <c r="K19" s="322"/>
      <c r="L19" s="323"/>
      <c r="M19" s="323"/>
    </row>
    <row r="20" spans="1:17" s="326" customFormat="1" ht="21" customHeight="1" x14ac:dyDescent="0.25">
      <c r="A20" s="840"/>
      <c r="B20" s="841"/>
      <c r="C20" s="846" t="s">
        <v>146</v>
      </c>
      <c r="D20" s="847"/>
      <c r="E20" s="848"/>
      <c r="F20" s="853" t="s">
        <v>147</v>
      </c>
      <c r="G20" s="854"/>
      <c r="H20" s="855"/>
      <c r="I20" s="846" t="s">
        <v>148</v>
      </c>
      <c r="J20" s="847"/>
      <c r="K20" s="847"/>
      <c r="L20" s="847"/>
      <c r="M20" s="848"/>
      <c r="N20" s="864"/>
      <c r="O20" s="865"/>
      <c r="P20" s="865"/>
      <c r="Q20" s="866"/>
    </row>
    <row r="21" spans="1:17" s="329" customFormat="1" ht="151.5" customHeight="1" x14ac:dyDescent="0.25">
      <c r="A21" s="842" t="s">
        <v>149</v>
      </c>
      <c r="B21" s="843" t="s">
        <v>123</v>
      </c>
      <c r="C21" s="849" t="s">
        <v>150</v>
      </c>
      <c r="D21" s="327" t="s">
        <v>151</v>
      </c>
      <c r="E21" s="850" t="s">
        <v>152</v>
      </c>
      <c r="F21" s="856" t="s">
        <v>153</v>
      </c>
      <c r="G21" s="325" t="s">
        <v>154</v>
      </c>
      <c r="H21" s="857" t="s">
        <v>152</v>
      </c>
      <c r="I21" s="849" t="s">
        <v>150</v>
      </c>
      <c r="J21" s="327" t="s">
        <v>155</v>
      </c>
      <c r="K21" s="327" t="s">
        <v>156</v>
      </c>
      <c r="L21" s="327" t="s">
        <v>151</v>
      </c>
      <c r="M21" s="850" t="s">
        <v>152</v>
      </c>
      <c r="N21" s="867" t="s">
        <v>157</v>
      </c>
      <c r="O21" s="328" t="s">
        <v>158</v>
      </c>
      <c r="P21" s="328" t="s">
        <v>159</v>
      </c>
      <c r="Q21" s="868" t="s">
        <v>160</v>
      </c>
    </row>
    <row r="22" spans="1:17" s="331" customFormat="1" ht="75" x14ac:dyDescent="0.25">
      <c r="A22" s="844">
        <v>1</v>
      </c>
      <c r="B22" s="845" t="s">
        <v>798</v>
      </c>
      <c r="C22" s="851">
        <v>335456963</v>
      </c>
      <c r="D22" s="837">
        <f>'1.PROGRAMACION CUATRIENIO'!L20</f>
        <v>0</v>
      </c>
      <c r="E22" s="852">
        <f>D22/C22</f>
        <v>0</v>
      </c>
      <c r="F22" s="858">
        <v>3700</v>
      </c>
      <c r="G22" s="838">
        <f>'1.PROGRAMACION CUATRIENIO'!H20</f>
        <v>0</v>
      </c>
      <c r="H22" s="859">
        <f>G22/F22</f>
        <v>0</v>
      </c>
      <c r="I22" s="861"/>
      <c r="J22" s="341"/>
      <c r="K22" s="330">
        <f>I22-J22</f>
        <v>0</v>
      </c>
      <c r="L22" s="341"/>
      <c r="M22" s="862" t="e">
        <f>L22/K22</f>
        <v>#DIV/0!</v>
      </c>
      <c r="N22" s="869"/>
      <c r="O22" s="195"/>
      <c r="P22" s="195"/>
      <c r="Q22" s="870"/>
    </row>
    <row r="23" spans="1:17" s="282" customFormat="1" ht="60" x14ac:dyDescent="0.25">
      <c r="A23" s="844">
        <v>2</v>
      </c>
      <c r="B23" s="845" t="s">
        <v>799</v>
      </c>
      <c r="C23" s="851">
        <v>320138397</v>
      </c>
      <c r="D23" s="837">
        <f>'1.PROGRAMACION CUATRIENIO'!L25</f>
        <v>0</v>
      </c>
      <c r="E23" s="852">
        <f t="shared" ref="E23:E24" si="0">D23/C23</f>
        <v>0</v>
      </c>
      <c r="F23" s="860">
        <v>0.09</v>
      </c>
      <c r="G23" s="839">
        <f>'1.PROGRAMACION CUATRIENIO'!H25</f>
        <v>0</v>
      </c>
      <c r="H23" s="859">
        <f t="shared" ref="H23:H24" si="1">G23/F23</f>
        <v>0</v>
      </c>
      <c r="I23" s="861"/>
      <c r="J23" s="341"/>
      <c r="K23" s="330">
        <f t="shared" ref="K23:K24" si="2">I23-J23</f>
        <v>0</v>
      </c>
      <c r="L23" s="341"/>
      <c r="M23" s="862" t="e">
        <f t="shared" ref="M23:M24" si="3">L23/K23</f>
        <v>#DIV/0!</v>
      </c>
      <c r="N23" s="869"/>
      <c r="O23" s="195"/>
      <c r="P23" s="195"/>
      <c r="Q23" s="870"/>
    </row>
    <row r="24" spans="1:17" s="282" customFormat="1" ht="60.75" thickBot="1" x14ac:dyDescent="0.3">
      <c r="A24" s="874">
        <v>3</v>
      </c>
      <c r="B24" s="875" t="s">
        <v>800</v>
      </c>
      <c r="C24" s="876">
        <v>130356520</v>
      </c>
      <c r="D24" s="877">
        <f>'1.PROGRAMACION CUATRIENIO'!L30</f>
        <v>0</v>
      </c>
      <c r="E24" s="878">
        <f t="shared" si="0"/>
        <v>0</v>
      </c>
      <c r="F24" s="879">
        <v>0.04</v>
      </c>
      <c r="G24" s="880">
        <f>'1.PROGRAMACION CUATRIENIO'!H30</f>
        <v>0</v>
      </c>
      <c r="H24" s="881">
        <f t="shared" si="1"/>
        <v>0</v>
      </c>
      <c r="I24" s="882"/>
      <c r="J24" s="883"/>
      <c r="K24" s="884">
        <f t="shared" si="2"/>
        <v>0</v>
      </c>
      <c r="L24" s="883"/>
      <c r="M24" s="885" t="e">
        <f t="shared" si="3"/>
        <v>#DIV/0!</v>
      </c>
      <c r="N24" s="871"/>
      <c r="O24" s="872"/>
      <c r="P24" s="872"/>
      <c r="Q24" s="873"/>
    </row>
    <row r="25" spans="1:17" ht="41.25" customHeight="1" thickBot="1" x14ac:dyDescent="0.25">
      <c r="A25" s="886" t="s">
        <v>161</v>
      </c>
      <c r="B25" s="887"/>
      <c r="C25" s="888">
        <f>SUM(C22:C24)</f>
        <v>785951880</v>
      </c>
      <c r="D25" s="889">
        <f>SUM(D22:D24)</f>
        <v>0</v>
      </c>
      <c r="E25" s="890">
        <f>+D25/C25</f>
        <v>0</v>
      </c>
      <c r="F25" s="891"/>
      <c r="G25" s="892"/>
      <c r="H25" s="893"/>
      <c r="I25" s="888">
        <f>SUM(I22:I24)</f>
        <v>0</v>
      </c>
      <c r="J25" s="889">
        <f>SUM(J22:J24)</f>
        <v>0</v>
      </c>
      <c r="K25" s="889">
        <f>SUM(K22:K24)</f>
        <v>0</v>
      </c>
      <c r="L25" s="889">
        <f>SUM(L22:L24)</f>
        <v>0</v>
      </c>
      <c r="M25" s="894" t="e">
        <f t="shared" ref="M25" si="4">+L25/I25</f>
        <v>#DIV/0!</v>
      </c>
      <c r="N25" s="332"/>
      <c r="O25" s="333"/>
      <c r="P25" s="333"/>
      <c r="Q25" s="863"/>
    </row>
    <row r="26" spans="1:17" x14ac:dyDescent="0.2">
      <c r="C26" s="334" t="e">
        <f>SUM(#REF!)</f>
        <v>#REF!</v>
      </c>
      <c r="D26" s="334"/>
      <c r="I26" s="334" t="e">
        <f>SUM(#REF!)</f>
        <v>#REF!</v>
      </c>
      <c r="J26" s="334"/>
      <c r="K26" s="334"/>
      <c r="L26" s="334"/>
    </row>
    <row r="28" spans="1:17" x14ac:dyDescent="0.2">
      <c r="I28" s="335"/>
      <c r="J28" s="335"/>
      <c r="K28" s="335"/>
      <c r="L28" s="336"/>
    </row>
    <row r="29" spans="1:17" x14ac:dyDescent="0.2">
      <c r="C29" s="320"/>
      <c r="D29" s="320"/>
      <c r="E29" s="320"/>
      <c r="F29" s="321"/>
      <c r="G29" s="337"/>
      <c r="H29" s="321"/>
      <c r="I29" s="320"/>
      <c r="J29" s="320"/>
      <c r="K29" s="320"/>
      <c r="L29" s="320"/>
      <c r="M29" s="320"/>
    </row>
    <row r="30" spans="1:17" ht="15" x14ac:dyDescent="0.2">
      <c r="C30" s="320"/>
      <c r="D30" s="320"/>
      <c r="E30" s="320"/>
      <c r="F30" s="338"/>
      <c r="G30" s="339"/>
      <c r="H30" s="321"/>
      <c r="I30" s="320"/>
      <c r="J30" s="320"/>
      <c r="K30" s="320"/>
      <c r="L30" s="320"/>
      <c r="M30" s="320"/>
    </row>
    <row r="31" spans="1:17" ht="15" x14ac:dyDescent="0.2">
      <c r="C31" s="320"/>
      <c r="D31" s="320"/>
      <c r="E31" s="320"/>
      <c r="F31" s="338"/>
      <c r="G31" s="339"/>
      <c r="H31" s="321"/>
      <c r="I31" s="320"/>
      <c r="J31" s="320"/>
      <c r="K31" s="320"/>
      <c r="L31" s="320"/>
      <c r="M31" s="320"/>
    </row>
    <row r="32" spans="1:17" ht="15" x14ac:dyDescent="0.2">
      <c r="C32" s="320"/>
      <c r="D32" s="320"/>
      <c r="E32" s="320"/>
      <c r="F32" s="338"/>
      <c r="G32" s="339"/>
      <c r="H32" s="321"/>
      <c r="I32" s="320"/>
      <c r="J32" s="320"/>
      <c r="K32" s="320"/>
      <c r="L32" s="320"/>
      <c r="M32" s="320"/>
    </row>
    <row r="33" spans="3:13" ht="15" x14ac:dyDescent="0.2">
      <c r="C33" s="320"/>
      <c r="D33" s="320"/>
      <c r="E33" s="320"/>
      <c r="F33" s="338"/>
      <c r="G33" s="339"/>
      <c r="H33" s="321"/>
      <c r="I33" s="320"/>
      <c r="J33" s="320"/>
      <c r="K33" s="320"/>
      <c r="L33" s="320"/>
      <c r="M33" s="320"/>
    </row>
    <row r="34" spans="3:13" ht="15" x14ac:dyDescent="0.2">
      <c r="C34" s="320"/>
      <c r="D34" s="320"/>
      <c r="E34" s="320"/>
      <c r="F34" s="338"/>
      <c r="G34" s="339"/>
      <c r="H34" s="321"/>
      <c r="I34" s="320"/>
      <c r="J34" s="320"/>
      <c r="K34" s="320"/>
      <c r="L34" s="320"/>
      <c r="M34" s="320"/>
    </row>
    <row r="35" spans="3:13" ht="15" x14ac:dyDescent="0.2">
      <c r="C35" s="320"/>
      <c r="D35" s="320"/>
      <c r="E35" s="320"/>
      <c r="F35" s="338"/>
      <c r="G35" s="339"/>
      <c r="H35" s="321"/>
      <c r="I35" s="320"/>
      <c r="J35" s="320"/>
      <c r="K35" s="320"/>
      <c r="L35" s="320"/>
      <c r="M35" s="320"/>
    </row>
    <row r="36" spans="3:13" ht="15" x14ac:dyDescent="0.2">
      <c r="C36" s="320"/>
      <c r="D36" s="320"/>
      <c r="E36" s="320"/>
      <c r="F36" s="338"/>
      <c r="G36" s="339"/>
      <c r="H36" s="321"/>
      <c r="I36" s="320"/>
      <c r="J36" s="320"/>
      <c r="K36" s="320"/>
      <c r="L36" s="320"/>
      <c r="M36" s="320"/>
    </row>
    <row r="38" spans="3:13" x14ac:dyDescent="0.2">
      <c r="I38" s="340"/>
      <c r="J38" s="340"/>
      <c r="K38" s="340"/>
      <c r="L38" s="340"/>
    </row>
    <row r="39" spans="3:13" x14ac:dyDescent="0.2">
      <c r="I39" s="340"/>
      <c r="J39" s="340"/>
      <c r="K39" s="340"/>
      <c r="L39" s="340"/>
    </row>
    <row r="40" spans="3:13" x14ac:dyDescent="0.2">
      <c r="I40" s="340"/>
      <c r="J40" s="340"/>
      <c r="K40" s="340"/>
      <c r="L40" s="340"/>
    </row>
    <row r="41" spans="3:13" x14ac:dyDescent="0.2">
      <c r="I41" s="340"/>
      <c r="J41" s="340"/>
      <c r="K41" s="340"/>
      <c r="L41" s="340"/>
    </row>
    <row r="42" spans="3:13" x14ac:dyDescent="0.2">
      <c r="I42" s="340"/>
      <c r="J42" s="340"/>
      <c r="K42" s="340"/>
      <c r="L42" s="340"/>
    </row>
    <row r="43" spans="3:13" x14ac:dyDescent="0.2">
      <c r="I43" s="340"/>
      <c r="J43" s="340"/>
      <c r="K43" s="340"/>
      <c r="L43" s="340"/>
    </row>
    <row r="44" spans="3:13" x14ac:dyDescent="0.2">
      <c r="I44" s="340"/>
      <c r="J44" s="340"/>
      <c r="K44" s="340"/>
      <c r="L44" s="340"/>
    </row>
    <row r="45" spans="3:13" x14ac:dyDescent="0.2">
      <c r="I45" s="340"/>
      <c r="J45" s="340"/>
      <c r="K45" s="340"/>
    </row>
    <row r="46" spans="3:13" x14ac:dyDescent="0.2">
      <c r="I46" s="340"/>
      <c r="J46" s="340"/>
      <c r="K46" s="340"/>
    </row>
    <row r="47" spans="3:13" x14ac:dyDescent="0.2">
      <c r="I47" s="340"/>
      <c r="J47" s="340"/>
      <c r="K47" s="340"/>
    </row>
    <row r="48" spans="3:13" x14ac:dyDescent="0.2">
      <c r="I48" s="340"/>
      <c r="J48" s="340"/>
      <c r="K48" s="340"/>
    </row>
    <row r="49" spans="9:11" x14ac:dyDescent="0.2">
      <c r="I49" s="340"/>
      <c r="J49" s="340"/>
      <c r="K49" s="340"/>
    </row>
  </sheetData>
  <sheetProtection algorithmName="SHA-512" hashValue="GwnKU5BOr+pEAhku/6fGuEBt/dad9q8aIrj07QPhhddxB2ZKdBMsf7vJydPkfov9C6Goea4oW2bSbsixBhOutQ==" saltValue="ZKuPtV+Q6PEhnD26lO3LIA==" spinCount="100000" sheet="1" objects="1" scenarios="1"/>
  <mergeCells count="33">
    <mergeCell ref="F25:H25"/>
    <mergeCell ref="A25:B25"/>
    <mergeCell ref="N20:Q20"/>
    <mergeCell ref="F20:H20"/>
    <mergeCell ref="A19:B19"/>
    <mergeCell ref="C20:E20"/>
    <mergeCell ref="I20:M20"/>
    <mergeCell ref="C14:F14"/>
    <mergeCell ref="D16:E16"/>
    <mergeCell ref="A15:B15"/>
    <mergeCell ref="A16:B17"/>
    <mergeCell ref="C15:F15"/>
    <mergeCell ref="F16:F17"/>
    <mergeCell ref="D17:E17"/>
    <mergeCell ref="A14:B14"/>
    <mergeCell ref="A8:B8"/>
    <mergeCell ref="C8:F8"/>
    <mergeCell ref="A9:B9"/>
    <mergeCell ref="C9:F9"/>
    <mergeCell ref="A10:B10"/>
    <mergeCell ref="C10:F10"/>
    <mergeCell ref="A11:B11"/>
    <mergeCell ref="C11:F11"/>
    <mergeCell ref="A12:B12"/>
    <mergeCell ref="C12:F12"/>
    <mergeCell ref="A13:B13"/>
    <mergeCell ref="C13:F13"/>
    <mergeCell ref="A1:A3"/>
    <mergeCell ref="B1:E1"/>
    <mergeCell ref="F1:F3"/>
    <mergeCell ref="B2:E2"/>
    <mergeCell ref="B3:C3"/>
    <mergeCell ref="D3:E3"/>
  </mergeCells>
  <dataValidations xWindow="57" yWindow="631" count="12">
    <dataValidation allowBlank="1" showInputMessage="1" showErrorMessage="1" prompt="No.  META: Corresponde número de la meta establecida en la ficha EBI." sqref="A20:A21" xr:uid="{00000000-0002-0000-0400-000001000000}"/>
    <dataValidation allowBlank="1" showInputMessage="1" showErrorMessage="1" prompt="DESCRIPCIÓN DE LA META: Transcriba, literalmente, la meta según como se encuentra en Ficha EBI. " sqref="B20:B21" xr:uid="{00000000-0002-0000-0400-000002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3000000}"/>
    <dataValidation allowBlank="1" showInputMessage="1" showErrorMessage="1" prompt="Son los recursos ejecutados o que cuentan con Registro  Presupuestal. Debe coincidir con las Herramientas Financieras y BOGDATA." sqref="L21 D21" xr:uid="{00000000-0002-0000-0400-000004000000}"/>
    <dataValidation allowBlank="1" showInputMessage="1" showErrorMessage="1" prompt="Las celdas de los porcentajes se encuentran formuladas automáticamente, su formula es: (Ejecutado/Programado)*100" sqref="E21 H21 M21" xr:uid="{00000000-0002-0000-0400-000005000000}"/>
    <dataValidation allowBlank="1" showInputMessage="1" showErrorMessage="1" prompt="EJECUTADO: Ingrese el avance de la magnitud al corte de la presentación del reporte._x000a_" sqref="G21" xr:uid="{00000000-0002-0000-0400-000006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9000000}"/>
    <dataValidation allowBlank="1" showInputMessage="1" showErrorMessage="1" prompt="RETRASOS PARA CUMPLIMIENTO META: Mencionar aspectos de la gestión o de la implementación que hayan retrasado el cumplimiento de la meta. " sqref="O21" xr:uid="{00000000-0002-0000-0400-00000A000000}"/>
    <dataValidation allowBlank="1" showInputMessage="1" showErrorMessage="1" prompt="SOLUCIONES A LOS RETRASOS: Mencionar las acciones adelantadas para atenuar el impacto del retraso." sqref="P21" xr:uid="{00000000-0002-0000-0400-00000B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C000000}"/>
    <dataValidation allowBlank="1" showInputMessage="1" showErrorMessage="1" prompt="Ingrese numéricamente la programación a la fecha de reporte. Si se requiere ajuste de la meta se debe solicitar el aval a la OAP de manera oficial." sqref="F21" xr:uid="{00000000-0002-0000-0400-00000D000000}"/>
    <dataValidation allowBlank="1" showInputMessage="1" showErrorMessage="1" prompt="REPORTE CUALITATIVO: de forma sintética se debe colocar la información de avance cualitativo de las diferentes metas." sqref="N20:Q20" xr:uid="{00000000-0002-0000-0400-000000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E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60FBA-A1F3-4717-B05A-82C10DE707EE}">
  <dimension ref="A1:V90"/>
  <sheetViews>
    <sheetView topLeftCell="A22" zoomScale="70" zoomScaleNormal="70" workbookViewId="0">
      <selection activeCell="E28" sqref="E28:H28"/>
    </sheetView>
  </sheetViews>
  <sheetFormatPr baseColWidth="10" defaultColWidth="11.42578125" defaultRowHeight="14.25" x14ac:dyDescent="0.25"/>
  <cols>
    <col min="1" max="1" width="27" style="144" customWidth="1"/>
    <col min="2" max="2" width="28.28515625" style="144" customWidth="1"/>
    <col min="3" max="3" width="26.28515625" style="144" customWidth="1"/>
    <col min="4" max="4" width="24.7109375" style="144" bestFit="1" customWidth="1"/>
    <col min="5" max="5" width="28" style="144" customWidth="1"/>
    <col min="6" max="6" width="29.5703125" style="144" bestFit="1" customWidth="1"/>
    <col min="7" max="7" width="19.28515625" style="144" customWidth="1"/>
    <col min="8" max="8" width="24.42578125" style="144" customWidth="1"/>
    <col min="9" max="9" width="24" style="144" customWidth="1"/>
    <col min="10" max="10" width="20.42578125" style="144" customWidth="1"/>
    <col min="11" max="11" width="28.140625" style="144" customWidth="1"/>
    <col min="12" max="12" width="25.7109375" style="144" customWidth="1"/>
    <col min="13" max="13" width="30.28515625" style="144" customWidth="1"/>
    <col min="14" max="15" width="20.140625" style="144" customWidth="1"/>
    <col min="16" max="16" width="20.42578125" style="144" bestFit="1" customWidth="1"/>
    <col min="17" max="17" width="20" style="144" customWidth="1"/>
    <col min="18" max="18" width="22.5703125" style="144" customWidth="1"/>
    <col min="19" max="19" width="24.42578125" style="144" customWidth="1"/>
    <col min="20" max="16384" width="11.42578125" style="144"/>
  </cols>
  <sheetData>
    <row r="1" spans="1:22" ht="41.25" customHeight="1" x14ac:dyDescent="0.25">
      <c r="A1" s="591"/>
      <c r="B1" s="594" t="s">
        <v>101</v>
      </c>
      <c r="C1" s="595"/>
      <c r="D1" s="595"/>
      <c r="E1" s="595"/>
      <c r="F1" s="595"/>
      <c r="G1" s="596"/>
      <c r="H1" s="591"/>
    </row>
    <row r="2" spans="1:22" ht="41.25" customHeight="1" x14ac:dyDescent="0.25">
      <c r="A2" s="592"/>
      <c r="B2" s="594" t="s">
        <v>1</v>
      </c>
      <c r="C2" s="595"/>
      <c r="D2" s="595"/>
      <c r="E2" s="595"/>
      <c r="F2" s="595"/>
      <c r="G2" s="596"/>
      <c r="H2" s="592"/>
    </row>
    <row r="3" spans="1:22" ht="41.25" customHeight="1" x14ac:dyDescent="0.25">
      <c r="A3" s="593"/>
      <c r="B3" s="594" t="s">
        <v>2</v>
      </c>
      <c r="C3" s="595"/>
      <c r="D3" s="596"/>
      <c r="E3" s="594" t="s">
        <v>3</v>
      </c>
      <c r="F3" s="595"/>
      <c r="G3" s="596"/>
      <c r="H3" s="593"/>
    </row>
    <row r="4" spans="1:22" s="146" customFormat="1" ht="15" x14ac:dyDescent="0.25">
      <c r="A4" s="145"/>
      <c r="B4" s="145"/>
    </row>
    <row r="5" spans="1:22" s="146" customFormat="1" ht="15" x14ac:dyDescent="0.25">
      <c r="A5" s="145"/>
      <c r="B5" s="145"/>
    </row>
    <row r="6" spans="1:22" s="146" customFormat="1" x14ac:dyDescent="0.25"/>
    <row r="7" spans="1:22" s="146" customFormat="1" ht="24" customHeight="1" x14ac:dyDescent="0.25"/>
    <row r="8" spans="1:22" s="146" customFormat="1" ht="17.25" customHeight="1" x14ac:dyDescent="0.25">
      <c r="A8" s="538" t="s">
        <v>102</v>
      </c>
      <c r="B8" s="539"/>
      <c r="C8" s="540" t="s">
        <v>103</v>
      </c>
      <c r="D8" s="541"/>
      <c r="E8" s="541"/>
      <c r="F8" s="542"/>
      <c r="G8" s="147"/>
      <c r="H8" s="147"/>
      <c r="I8" s="147"/>
      <c r="J8" s="147"/>
      <c r="K8" s="147"/>
      <c r="L8" s="147"/>
      <c r="M8" s="147"/>
      <c r="N8" s="147"/>
      <c r="O8" s="147"/>
      <c r="P8" s="147"/>
      <c r="Q8" s="147"/>
      <c r="R8" s="148"/>
      <c r="S8" s="148"/>
      <c r="T8" s="148"/>
      <c r="U8" s="147"/>
      <c r="V8" s="147"/>
    </row>
    <row r="9" spans="1:22" s="146" customFormat="1" ht="18" customHeight="1" x14ac:dyDescent="0.25">
      <c r="A9" s="538" t="s">
        <v>104</v>
      </c>
      <c r="B9" s="539"/>
      <c r="C9" s="543" t="s">
        <v>105</v>
      </c>
      <c r="D9" s="543"/>
      <c r="E9" s="543"/>
      <c r="F9" s="543"/>
      <c r="G9" s="147"/>
      <c r="H9" s="147"/>
      <c r="I9" s="147"/>
      <c r="J9" s="147"/>
      <c r="K9" s="147"/>
      <c r="L9" s="147"/>
      <c r="M9" s="147"/>
      <c r="N9" s="147"/>
      <c r="O9" s="147"/>
      <c r="P9" s="147"/>
      <c r="Q9" s="147"/>
      <c r="R9" s="148"/>
      <c r="S9" s="148"/>
      <c r="T9" s="148"/>
      <c r="U9" s="147"/>
      <c r="V9" s="147"/>
    </row>
    <row r="10" spans="1:22" s="146" customFormat="1" ht="15" x14ac:dyDescent="0.25">
      <c r="A10" s="544" t="s">
        <v>106</v>
      </c>
      <c r="B10" s="545"/>
      <c r="C10" s="547" t="s">
        <v>107</v>
      </c>
      <c r="D10" s="548"/>
      <c r="E10" s="548"/>
      <c r="F10" s="549"/>
      <c r="G10" s="147"/>
      <c r="H10" s="147"/>
      <c r="I10" s="147"/>
      <c r="J10" s="147"/>
      <c r="K10" s="147"/>
      <c r="L10" s="147"/>
      <c r="M10" s="147"/>
      <c r="N10" s="147"/>
      <c r="O10" s="147"/>
      <c r="P10" s="147"/>
      <c r="Q10" s="147"/>
      <c r="R10" s="148"/>
      <c r="S10" s="148"/>
      <c r="T10" s="148"/>
      <c r="U10" s="147"/>
      <c r="V10" s="147"/>
    </row>
    <row r="11" spans="1:22" s="146" customFormat="1" ht="129" customHeight="1" x14ac:dyDescent="0.25">
      <c r="A11" s="544" t="s">
        <v>108</v>
      </c>
      <c r="B11" s="545"/>
      <c r="C11" s="543" t="s">
        <v>767</v>
      </c>
      <c r="D11" s="543"/>
      <c r="E11" s="543"/>
      <c r="F11" s="543"/>
      <c r="G11" s="147"/>
      <c r="H11" s="147"/>
      <c r="I11" s="147"/>
      <c r="J11" s="147"/>
      <c r="K11" s="147"/>
      <c r="L11" s="147"/>
      <c r="M11" s="147"/>
      <c r="N11" s="147"/>
      <c r="O11" s="147"/>
      <c r="P11" s="147"/>
      <c r="Q11" s="147"/>
      <c r="R11" s="148"/>
      <c r="S11" s="148"/>
      <c r="T11" s="148"/>
      <c r="U11" s="147"/>
      <c r="V11" s="147"/>
    </row>
    <row r="12" spans="1:22" s="146" customFormat="1" ht="39" customHeight="1" x14ac:dyDescent="0.25">
      <c r="A12" s="538" t="s">
        <v>109</v>
      </c>
      <c r="B12" s="539"/>
      <c r="C12" s="546" t="s">
        <v>110</v>
      </c>
      <c r="D12" s="546"/>
      <c r="E12" s="546"/>
      <c r="F12" s="546"/>
      <c r="G12" s="147"/>
      <c r="H12" s="147"/>
      <c r="I12" s="147"/>
      <c r="J12" s="147"/>
      <c r="K12" s="147"/>
      <c r="L12" s="147"/>
      <c r="M12" s="147"/>
      <c r="N12" s="147"/>
      <c r="O12" s="147"/>
      <c r="P12" s="147"/>
      <c r="Q12" s="147"/>
      <c r="R12" s="148"/>
      <c r="S12" s="148"/>
      <c r="T12" s="148"/>
      <c r="U12" s="147"/>
    </row>
    <row r="13" spans="1:22" s="146" customFormat="1" ht="33" customHeight="1" x14ac:dyDescent="0.25">
      <c r="A13" s="544" t="s">
        <v>111</v>
      </c>
      <c r="B13" s="545"/>
      <c r="C13" s="546" t="s">
        <v>112</v>
      </c>
      <c r="D13" s="546"/>
      <c r="E13" s="546"/>
      <c r="F13" s="546"/>
      <c r="G13" s="147"/>
      <c r="H13" s="147"/>
      <c r="I13" s="147"/>
      <c r="J13" s="147"/>
      <c r="K13" s="147"/>
      <c r="L13" s="147"/>
      <c r="M13" s="147"/>
      <c r="N13" s="147"/>
      <c r="O13" s="147"/>
      <c r="P13" s="147"/>
      <c r="Q13" s="147"/>
      <c r="R13" s="148"/>
      <c r="S13" s="148"/>
      <c r="T13" s="148"/>
      <c r="U13" s="147"/>
      <c r="V13" s="147"/>
    </row>
    <row r="14" spans="1:22" s="146" customFormat="1" ht="44.25" customHeight="1" x14ac:dyDescent="0.25">
      <c r="A14" s="544" t="s">
        <v>113</v>
      </c>
      <c r="B14" s="545"/>
      <c r="C14" s="550" t="s">
        <v>765</v>
      </c>
      <c r="D14" s="550"/>
      <c r="E14" s="550"/>
      <c r="F14" s="550"/>
      <c r="G14" s="147"/>
      <c r="H14" s="147"/>
      <c r="I14" s="147"/>
      <c r="J14" s="147"/>
      <c r="K14" s="147"/>
      <c r="L14" s="147"/>
      <c r="M14" s="147"/>
      <c r="N14" s="147"/>
      <c r="O14" s="147"/>
      <c r="P14" s="147"/>
      <c r="Q14" s="147"/>
      <c r="R14" s="148"/>
      <c r="S14" s="148"/>
      <c r="T14" s="148"/>
      <c r="U14" s="147"/>
      <c r="V14" s="147"/>
    </row>
    <row r="15" spans="1:22" s="146" customFormat="1" ht="33" customHeight="1" x14ac:dyDescent="0.25">
      <c r="A15" s="538" t="s">
        <v>114</v>
      </c>
      <c r="B15" s="539"/>
      <c r="C15" s="543" t="s">
        <v>115</v>
      </c>
      <c r="D15" s="543"/>
      <c r="E15" s="543"/>
      <c r="F15" s="543"/>
      <c r="G15" s="147"/>
      <c r="H15" s="147"/>
      <c r="I15" s="147"/>
      <c r="J15" s="147"/>
      <c r="K15" s="147"/>
      <c r="L15" s="147"/>
      <c r="M15" s="147"/>
      <c r="N15" s="147"/>
      <c r="O15" s="147"/>
      <c r="P15" s="147"/>
      <c r="Q15" s="147"/>
      <c r="R15" s="148"/>
      <c r="S15" s="148"/>
      <c r="T15" s="148"/>
      <c r="U15" s="147"/>
      <c r="V15" s="147"/>
    </row>
    <row r="16" spans="1:22" s="146" customFormat="1" ht="24.75" customHeight="1" x14ac:dyDescent="0.25">
      <c r="A16" s="532" t="s">
        <v>116</v>
      </c>
      <c r="B16" s="533"/>
      <c r="C16" s="149" t="s">
        <v>117</v>
      </c>
      <c r="D16" s="589"/>
      <c r="E16" s="589"/>
      <c r="F16" s="590">
        <v>2024</v>
      </c>
      <c r="G16" s="147"/>
      <c r="H16" s="147"/>
      <c r="I16" s="147"/>
      <c r="J16" s="147"/>
      <c r="K16" s="147"/>
      <c r="L16" s="147"/>
      <c r="M16" s="147"/>
      <c r="N16" s="147"/>
      <c r="O16" s="147"/>
      <c r="P16" s="147"/>
      <c r="Q16" s="147"/>
      <c r="R16" s="148"/>
      <c r="S16" s="148"/>
      <c r="T16" s="148"/>
      <c r="U16" s="147"/>
      <c r="V16" s="147"/>
    </row>
    <row r="17" spans="1:22" s="146" customFormat="1" ht="14.25" customHeight="1" x14ac:dyDescent="0.25">
      <c r="A17" s="534"/>
      <c r="B17" s="535"/>
      <c r="C17" s="149" t="s">
        <v>118</v>
      </c>
      <c r="D17" s="589"/>
      <c r="E17" s="589"/>
      <c r="F17" s="590"/>
      <c r="G17" s="147"/>
      <c r="H17" s="147"/>
      <c r="I17" s="147"/>
      <c r="J17" s="147"/>
      <c r="K17" s="147"/>
      <c r="L17" s="147"/>
      <c r="M17" s="147"/>
      <c r="N17" s="147"/>
      <c r="O17" s="147"/>
      <c r="P17" s="147"/>
      <c r="Q17" s="147"/>
      <c r="R17" s="148"/>
      <c r="S17" s="148"/>
      <c r="T17" s="148"/>
      <c r="U17" s="147"/>
      <c r="V17" s="147"/>
    </row>
    <row r="18" spans="1:22" s="146" customFormat="1" ht="15.75" x14ac:dyDescent="0.25">
      <c r="A18" s="150"/>
      <c r="B18" s="150"/>
      <c r="C18" s="151"/>
      <c r="E18" s="152"/>
    </row>
    <row r="19" spans="1:22" s="146" customFormat="1" ht="15.75" x14ac:dyDescent="0.25">
      <c r="A19" s="150"/>
      <c r="B19" s="150"/>
      <c r="C19" s="153" t="e">
        <f>+C23-D23-E23-#REF!-F23</f>
        <v>#REF!</v>
      </c>
      <c r="E19" s="154"/>
    </row>
    <row r="20" spans="1:22" s="157" customFormat="1" ht="15.75" x14ac:dyDescent="0.25">
      <c r="A20" s="155" t="s">
        <v>258</v>
      </c>
      <c r="B20" s="155"/>
      <c r="C20" s="155"/>
      <c r="D20" s="146"/>
      <c r="E20" s="155"/>
      <c r="F20" s="155"/>
      <c r="G20" s="156"/>
      <c r="H20" s="155"/>
    </row>
    <row r="21" spans="1:22" s="157" customFormat="1" ht="35.25" customHeight="1" x14ac:dyDescent="0.25">
      <c r="A21" s="566" t="s">
        <v>259</v>
      </c>
      <c r="B21" s="566"/>
      <c r="C21" s="566"/>
      <c r="D21" s="566"/>
      <c r="E21" s="566"/>
      <c r="F21" s="566"/>
      <c r="G21" s="566"/>
      <c r="H21" s="566"/>
    </row>
    <row r="22" spans="1:22" s="157" customFormat="1" ht="43.5" customHeight="1" x14ac:dyDescent="0.25">
      <c r="A22" s="158" t="s">
        <v>260</v>
      </c>
      <c r="B22" s="158" t="s">
        <v>261</v>
      </c>
      <c r="C22" s="158" t="s">
        <v>262</v>
      </c>
      <c r="D22" s="158" t="s">
        <v>263</v>
      </c>
      <c r="E22" s="158" t="s">
        <v>264</v>
      </c>
      <c r="F22" s="158" t="s">
        <v>265</v>
      </c>
      <c r="G22" s="581" t="s">
        <v>266</v>
      </c>
      <c r="H22" s="582"/>
    </row>
    <row r="23" spans="1:22" s="157" customFormat="1" ht="29.25" customHeight="1" x14ac:dyDescent="0.25">
      <c r="A23" s="126"/>
      <c r="B23" s="126"/>
      <c r="C23" s="126"/>
      <c r="D23" s="126"/>
      <c r="E23" s="142">
        <f>+C58</f>
        <v>0</v>
      </c>
      <c r="F23" s="143">
        <f>+D77</f>
        <v>0</v>
      </c>
      <c r="G23" s="583">
        <f>+C87</f>
        <v>0</v>
      </c>
      <c r="H23" s="584"/>
      <c r="I23" s="159">
        <f>+D23-G23</f>
        <v>0</v>
      </c>
    </row>
    <row r="24" spans="1:22" s="157" customFormat="1" ht="21.75" customHeight="1" x14ac:dyDescent="0.25">
      <c r="A24" s="585" t="s">
        <v>267</v>
      </c>
      <c r="B24" s="585"/>
      <c r="C24" s="343"/>
      <c r="D24" s="343" t="e">
        <f>+D23/C23</f>
        <v>#DIV/0!</v>
      </c>
      <c r="E24" s="343" t="e">
        <f>E23/C23</f>
        <v>#DIV/0!</v>
      </c>
      <c r="F24" s="343" t="e">
        <f>+F23/C23</f>
        <v>#DIV/0!</v>
      </c>
      <c r="G24" s="586" t="e">
        <f>+G23/C23</f>
        <v>#DIV/0!</v>
      </c>
      <c r="H24" s="587"/>
      <c r="I24" s="160"/>
    </row>
    <row r="25" spans="1:22" s="157" customFormat="1" ht="34.5" customHeight="1" x14ac:dyDescent="0.25">
      <c r="A25" s="566" t="s">
        <v>268</v>
      </c>
      <c r="B25" s="566"/>
      <c r="C25" s="566"/>
      <c r="D25" s="566"/>
      <c r="E25" s="566"/>
      <c r="F25" s="566"/>
      <c r="G25" s="566"/>
      <c r="H25" s="566"/>
      <c r="I25" s="161"/>
    </row>
    <row r="26" spans="1:22" s="157" customFormat="1" ht="43.5" customHeight="1" x14ac:dyDescent="0.25">
      <c r="A26" s="158" t="s">
        <v>269</v>
      </c>
      <c r="B26" s="158" t="s">
        <v>270</v>
      </c>
      <c r="C26" s="158" t="s">
        <v>271</v>
      </c>
      <c r="D26" s="158" t="s">
        <v>272</v>
      </c>
      <c r="E26" s="581" t="s">
        <v>273</v>
      </c>
      <c r="F26" s="588"/>
      <c r="G26" s="588"/>
      <c r="H26" s="582"/>
    </row>
    <row r="27" spans="1:22" ht="15.75" x14ac:dyDescent="0.25">
      <c r="A27" s="162"/>
      <c r="B27" s="163"/>
      <c r="C27" s="164"/>
      <c r="D27" s="165"/>
      <c r="E27" s="574"/>
      <c r="F27" s="575"/>
      <c r="G27" s="575"/>
      <c r="H27" s="576"/>
    </row>
    <row r="28" spans="1:22" ht="15.75" x14ac:dyDescent="0.25">
      <c r="A28" s="162"/>
      <c r="B28" s="163"/>
      <c r="C28" s="164"/>
      <c r="D28" s="165"/>
      <c r="E28" s="574"/>
      <c r="F28" s="575"/>
      <c r="G28" s="575"/>
      <c r="H28" s="576"/>
    </row>
    <row r="29" spans="1:22" ht="15.75" x14ac:dyDescent="0.25">
      <c r="A29" s="162"/>
      <c r="B29" s="163"/>
      <c r="C29" s="164"/>
      <c r="D29" s="165"/>
      <c r="E29" s="574"/>
      <c r="F29" s="575"/>
      <c r="G29" s="575"/>
      <c r="H29" s="576"/>
    </row>
    <row r="30" spans="1:22" ht="15.75" x14ac:dyDescent="0.25">
      <c r="A30" s="162"/>
      <c r="B30" s="163"/>
      <c r="C30" s="164"/>
      <c r="D30" s="165"/>
      <c r="E30" s="574"/>
      <c r="F30" s="575"/>
      <c r="G30" s="575"/>
      <c r="H30" s="576"/>
    </row>
    <row r="31" spans="1:22" ht="15.75" x14ac:dyDescent="0.25">
      <c r="A31" s="162"/>
      <c r="B31" s="163"/>
      <c r="C31" s="164"/>
      <c r="D31" s="165"/>
      <c r="E31" s="574"/>
      <c r="F31" s="575"/>
      <c r="G31" s="575"/>
      <c r="H31" s="576"/>
    </row>
    <row r="32" spans="1:22" ht="15.75" x14ac:dyDescent="0.25">
      <c r="A32" s="162"/>
      <c r="B32" s="163"/>
      <c r="C32" s="164"/>
      <c r="D32" s="165"/>
      <c r="E32" s="574"/>
      <c r="F32" s="575"/>
      <c r="G32" s="575"/>
      <c r="H32" s="576"/>
    </row>
    <row r="33" spans="1:9" ht="15.75" x14ac:dyDescent="0.25">
      <c r="A33" s="162"/>
      <c r="B33" s="163"/>
      <c r="C33" s="164"/>
      <c r="D33" s="165"/>
      <c r="E33" s="574"/>
      <c r="F33" s="575"/>
      <c r="G33" s="575"/>
      <c r="H33" s="576"/>
    </row>
    <row r="34" spans="1:9" ht="15.75" x14ac:dyDescent="0.25">
      <c r="A34" s="162"/>
      <c r="B34" s="163"/>
      <c r="C34" s="164"/>
      <c r="D34" s="165"/>
      <c r="E34" s="574"/>
      <c r="F34" s="575"/>
      <c r="G34" s="575"/>
      <c r="H34" s="576"/>
    </row>
    <row r="35" spans="1:9" ht="15.75" x14ac:dyDescent="0.25">
      <c r="A35" s="162"/>
      <c r="B35" s="163"/>
      <c r="C35" s="164"/>
      <c r="D35" s="165"/>
      <c r="E35" s="574"/>
      <c r="F35" s="575"/>
      <c r="G35" s="575"/>
      <c r="H35" s="576"/>
    </row>
    <row r="36" spans="1:9" ht="15.75" x14ac:dyDescent="0.25">
      <c r="A36" s="162"/>
      <c r="B36" s="163"/>
      <c r="C36" s="164"/>
      <c r="D36" s="165"/>
      <c r="E36" s="574"/>
      <c r="F36" s="575"/>
      <c r="G36" s="575"/>
      <c r="H36" s="576"/>
    </row>
    <row r="37" spans="1:9" ht="15.75" x14ac:dyDescent="0.25">
      <c r="A37" s="162"/>
      <c r="B37" s="163"/>
      <c r="C37" s="164"/>
      <c r="D37" s="165"/>
      <c r="E37" s="574"/>
      <c r="F37" s="575"/>
      <c r="G37" s="575"/>
      <c r="H37" s="576"/>
    </row>
    <row r="38" spans="1:9" ht="15.75" x14ac:dyDescent="0.25">
      <c r="A38" s="162"/>
      <c r="B38" s="163"/>
      <c r="C38" s="164"/>
      <c r="D38" s="165"/>
      <c r="E38" s="574"/>
      <c r="F38" s="575"/>
      <c r="G38" s="575"/>
      <c r="H38" s="576"/>
    </row>
    <row r="39" spans="1:9" ht="15.75" x14ac:dyDescent="0.25">
      <c r="A39" s="162"/>
      <c r="B39" s="163"/>
      <c r="C39" s="164"/>
      <c r="D39" s="165"/>
      <c r="E39" s="574"/>
      <c r="F39" s="575"/>
      <c r="G39" s="575"/>
      <c r="H39" s="576"/>
    </row>
    <row r="40" spans="1:9" ht="15.75" x14ac:dyDescent="0.25">
      <c r="A40" s="162"/>
      <c r="B40" s="163"/>
      <c r="C40" s="164"/>
      <c r="D40" s="165"/>
      <c r="E40" s="574"/>
      <c r="F40" s="575"/>
      <c r="G40" s="575"/>
      <c r="H40" s="576"/>
    </row>
    <row r="41" spans="1:9" ht="15.75" x14ac:dyDescent="0.25">
      <c r="A41" s="162"/>
      <c r="B41" s="163"/>
      <c r="C41" s="164"/>
      <c r="D41" s="165"/>
      <c r="E41" s="574"/>
      <c r="F41" s="575"/>
      <c r="G41" s="575"/>
      <c r="H41" s="576"/>
    </row>
    <row r="42" spans="1:9" ht="15.75" x14ac:dyDescent="0.25">
      <c r="A42" s="162"/>
      <c r="B42" s="163"/>
      <c r="C42" s="164"/>
      <c r="D42" s="165"/>
      <c r="E42" s="574"/>
      <c r="F42" s="575"/>
      <c r="G42" s="575"/>
      <c r="H42" s="576"/>
    </row>
    <row r="43" spans="1:9" ht="15.75" x14ac:dyDescent="0.25">
      <c r="A43" s="162"/>
      <c r="B43" s="163"/>
      <c r="C43" s="164"/>
      <c r="D43" s="165"/>
      <c r="E43" s="574"/>
      <c r="F43" s="575"/>
      <c r="G43" s="575"/>
      <c r="H43" s="576"/>
      <c r="I43" s="166"/>
    </row>
    <row r="44" spans="1:9" ht="15.75" x14ac:dyDescent="0.25">
      <c r="A44" s="162"/>
      <c r="B44" s="163"/>
      <c r="C44" s="164"/>
      <c r="D44" s="165"/>
      <c r="E44" s="574"/>
      <c r="F44" s="575"/>
      <c r="G44" s="575"/>
      <c r="H44" s="576"/>
    </row>
    <row r="45" spans="1:9" ht="15.75" x14ac:dyDescent="0.25">
      <c r="A45" s="162"/>
      <c r="B45" s="163"/>
      <c r="C45" s="164"/>
      <c r="D45" s="165"/>
      <c r="E45" s="574"/>
      <c r="F45" s="575"/>
      <c r="G45" s="575"/>
      <c r="H45" s="576"/>
    </row>
    <row r="46" spans="1:9" ht="15.75" x14ac:dyDescent="0.25">
      <c r="A46" s="162"/>
      <c r="B46" s="163"/>
      <c r="C46" s="164"/>
      <c r="D46" s="165"/>
      <c r="E46" s="574"/>
      <c r="F46" s="575"/>
      <c r="G46" s="575"/>
      <c r="H46" s="576"/>
    </row>
    <row r="47" spans="1:9" ht="15.75" x14ac:dyDescent="0.25">
      <c r="A47" s="162"/>
      <c r="B47" s="163"/>
      <c r="C47" s="164"/>
      <c r="D47" s="165"/>
      <c r="E47" s="574"/>
      <c r="F47" s="575"/>
      <c r="G47" s="575"/>
      <c r="H47" s="576"/>
    </row>
    <row r="48" spans="1:9" ht="15.75" x14ac:dyDescent="0.25">
      <c r="A48" s="162"/>
      <c r="B48" s="163"/>
      <c r="C48" s="164"/>
      <c r="D48" s="165"/>
      <c r="E48" s="574"/>
      <c r="F48" s="575"/>
      <c r="G48" s="575"/>
      <c r="H48" s="576"/>
    </row>
    <row r="49" spans="1:8" ht="15.75" x14ac:dyDescent="0.25">
      <c r="A49" s="162"/>
      <c r="B49" s="163"/>
      <c r="C49" s="164"/>
      <c r="D49" s="165"/>
      <c r="E49" s="574"/>
      <c r="F49" s="575"/>
      <c r="G49" s="575"/>
      <c r="H49" s="576"/>
    </row>
    <row r="50" spans="1:8" ht="15.75" x14ac:dyDescent="0.25">
      <c r="A50" s="162"/>
      <c r="B50" s="163"/>
      <c r="C50" s="164"/>
      <c r="D50" s="165"/>
      <c r="E50" s="574"/>
      <c r="F50" s="575"/>
      <c r="G50" s="575"/>
      <c r="H50" s="576"/>
    </row>
    <row r="51" spans="1:8" ht="15.75" x14ac:dyDescent="0.25">
      <c r="A51" s="162"/>
      <c r="B51" s="163"/>
      <c r="C51" s="164"/>
      <c r="D51" s="165"/>
      <c r="E51" s="574"/>
      <c r="F51" s="575"/>
      <c r="G51" s="575"/>
      <c r="H51" s="576"/>
    </row>
    <row r="52" spans="1:8" ht="15.75" x14ac:dyDescent="0.25">
      <c r="A52" s="162"/>
      <c r="B52" s="163"/>
      <c r="C52" s="164"/>
      <c r="D52" s="165"/>
      <c r="E52" s="574"/>
      <c r="F52" s="575"/>
      <c r="G52" s="575"/>
      <c r="H52" s="576"/>
    </row>
    <row r="53" spans="1:8" ht="15.75" x14ac:dyDescent="0.25">
      <c r="A53" s="162"/>
      <c r="B53" s="163"/>
      <c r="C53" s="164"/>
      <c r="D53" s="165"/>
      <c r="E53" s="574"/>
      <c r="F53" s="575"/>
      <c r="G53" s="575"/>
      <c r="H53" s="576"/>
    </row>
    <row r="54" spans="1:8" ht="15.75" x14ac:dyDescent="0.25">
      <c r="A54" s="162"/>
      <c r="B54" s="163"/>
      <c r="C54" s="164"/>
      <c r="D54" s="165"/>
      <c r="E54" s="574"/>
      <c r="F54" s="575"/>
      <c r="G54" s="575"/>
      <c r="H54" s="576"/>
    </row>
    <row r="55" spans="1:8" ht="15.75" x14ac:dyDescent="0.25">
      <c r="A55" s="162"/>
      <c r="B55" s="163"/>
      <c r="C55" s="164"/>
      <c r="D55" s="165"/>
      <c r="E55" s="574"/>
      <c r="F55" s="575"/>
      <c r="G55" s="575"/>
      <c r="H55" s="576"/>
    </row>
    <row r="56" spans="1:8" ht="15.75" x14ac:dyDescent="0.25">
      <c r="A56" s="162"/>
      <c r="B56" s="163"/>
      <c r="C56" s="164"/>
      <c r="D56" s="165"/>
      <c r="E56" s="574"/>
      <c r="F56" s="575"/>
      <c r="G56" s="575"/>
      <c r="H56" s="576"/>
    </row>
    <row r="57" spans="1:8" ht="15.75" x14ac:dyDescent="0.25">
      <c r="A57" s="162"/>
      <c r="B57" s="163"/>
      <c r="C57" s="164"/>
      <c r="D57" s="165"/>
      <c r="E57" s="574"/>
      <c r="F57" s="575"/>
      <c r="G57" s="575"/>
      <c r="H57" s="576"/>
    </row>
    <row r="58" spans="1:8" ht="15.75" x14ac:dyDescent="0.25">
      <c r="A58" s="342" t="s">
        <v>274</v>
      </c>
      <c r="B58" s="344"/>
      <c r="C58" s="344">
        <f>SUM(C27:C57)</f>
        <v>0</v>
      </c>
      <c r="D58" s="345"/>
      <c r="E58" s="577"/>
      <c r="F58" s="578"/>
      <c r="G58" s="578"/>
      <c r="H58" s="579"/>
    </row>
    <row r="59" spans="1:8" ht="15.75" x14ac:dyDescent="0.25">
      <c r="A59" s="566" t="s">
        <v>275</v>
      </c>
      <c r="B59" s="566"/>
      <c r="C59" s="566"/>
      <c r="D59" s="566"/>
      <c r="E59" s="566"/>
      <c r="F59" s="566"/>
      <c r="G59" s="566"/>
      <c r="H59" s="566"/>
    </row>
    <row r="60" spans="1:8" ht="71.25" customHeight="1" x14ac:dyDescent="0.25">
      <c r="A60" s="167" t="s">
        <v>276</v>
      </c>
      <c r="B60" s="167" t="s">
        <v>277</v>
      </c>
      <c r="C60" s="167" t="s">
        <v>278</v>
      </c>
      <c r="D60" s="167" t="s">
        <v>279</v>
      </c>
      <c r="E60" s="580" t="s">
        <v>280</v>
      </c>
      <c r="F60" s="580"/>
      <c r="G60" s="580"/>
      <c r="H60" s="580"/>
    </row>
    <row r="61" spans="1:8" ht="15.75" x14ac:dyDescent="0.25">
      <c r="A61" s="168"/>
      <c r="B61" s="169"/>
      <c r="D61" s="170"/>
      <c r="E61" s="567"/>
      <c r="F61" s="568"/>
      <c r="G61" s="568"/>
      <c r="H61" s="569"/>
    </row>
    <row r="62" spans="1:8" ht="15.75" x14ac:dyDescent="0.25">
      <c r="A62" s="168"/>
      <c r="B62" s="171"/>
      <c r="C62" s="169"/>
      <c r="D62" s="170"/>
      <c r="E62" s="567"/>
      <c r="F62" s="568"/>
      <c r="G62" s="568"/>
      <c r="H62" s="569"/>
    </row>
    <row r="63" spans="1:8" ht="15.75" x14ac:dyDescent="0.25">
      <c r="A63" s="168"/>
      <c r="B63" s="171"/>
      <c r="C63" s="169"/>
      <c r="D63" s="170"/>
      <c r="E63" s="567"/>
      <c r="F63" s="568"/>
      <c r="G63" s="568"/>
      <c r="H63" s="569"/>
    </row>
    <row r="64" spans="1:8" ht="15.75" x14ac:dyDescent="0.25">
      <c r="A64" s="168"/>
      <c r="B64" s="171"/>
      <c r="C64" s="169"/>
      <c r="D64" s="170"/>
      <c r="E64" s="567"/>
      <c r="F64" s="568"/>
      <c r="G64" s="568"/>
      <c r="H64" s="569"/>
    </row>
    <row r="65" spans="1:8" ht="15.75" x14ac:dyDescent="0.25">
      <c r="A65" s="168"/>
      <c r="B65" s="171"/>
      <c r="C65" s="169"/>
      <c r="D65" s="170"/>
      <c r="E65" s="567"/>
      <c r="F65" s="568"/>
      <c r="G65" s="568"/>
      <c r="H65" s="569"/>
    </row>
    <row r="66" spans="1:8" ht="15.75" x14ac:dyDescent="0.25">
      <c r="A66" s="168"/>
      <c r="B66" s="171"/>
      <c r="C66" s="169"/>
      <c r="D66" s="170"/>
      <c r="E66" s="567"/>
      <c r="F66" s="568"/>
      <c r="G66" s="568"/>
      <c r="H66" s="569"/>
    </row>
    <row r="67" spans="1:8" ht="15.75" x14ac:dyDescent="0.25">
      <c r="A67" s="168"/>
      <c r="B67" s="171"/>
      <c r="C67" s="169"/>
      <c r="D67" s="170"/>
      <c r="E67" s="567"/>
      <c r="F67" s="568"/>
      <c r="G67" s="568"/>
      <c r="H67" s="569"/>
    </row>
    <row r="68" spans="1:8" ht="15.75" x14ac:dyDescent="0.25">
      <c r="A68" s="168"/>
      <c r="B68" s="171"/>
      <c r="C68" s="169"/>
      <c r="D68" s="170"/>
      <c r="E68" s="567"/>
      <c r="F68" s="568"/>
      <c r="G68" s="568"/>
      <c r="H68" s="569"/>
    </row>
    <row r="69" spans="1:8" ht="15.75" x14ac:dyDescent="0.25">
      <c r="A69" s="168"/>
      <c r="B69" s="171"/>
      <c r="C69" s="169"/>
      <c r="D69" s="170"/>
      <c r="E69" s="567"/>
      <c r="F69" s="568"/>
      <c r="G69" s="568"/>
      <c r="H69" s="569"/>
    </row>
    <row r="70" spans="1:8" ht="15.75" x14ac:dyDescent="0.25">
      <c r="A70" s="168"/>
      <c r="B70" s="171"/>
      <c r="C70" s="169"/>
      <c r="D70" s="170"/>
      <c r="E70" s="567"/>
      <c r="F70" s="568"/>
      <c r="G70" s="568"/>
      <c r="H70" s="569"/>
    </row>
    <row r="71" spans="1:8" ht="15.75" x14ac:dyDescent="0.25">
      <c r="A71" s="168"/>
      <c r="B71" s="171"/>
      <c r="C71" s="169"/>
      <c r="D71" s="170"/>
      <c r="E71" s="567"/>
      <c r="F71" s="568"/>
      <c r="G71" s="568"/>
      <c r="H71" s="569"/>
    </row>
    <row r="72" spans="1:8" ht="15.75" x14ac:dyDescent="0.25">
      <c r="A72" s="168"/>
      <c r="B72" s="171"/>
      <c r="C72" s="169"/>
      <c r="D72" s="170"/>
      <c r="E72" s="567"/>
      <c r="F72" s="568"/>
      <c r="G72" s="568"/>
      <c r="H72" s="569"/>
    </row>
    <row r="73" spans="1:8" ht="15.75" x14ac:dyDescent="0.25">
      <c r="A73" s="168"/>
      <c r="B73" s="171"/>
      <c r="C73" s="169"/>
      <c r="D73" s="170"/>
      <c r="E73" s="567"/>
      <c r="F73" s="568"/>
      <c r="G73" s="568"/>
      <c r="H73" s="569"/>
    </row>
    <row r="74" spans="1:8" ht="15.75" x14ac:dyDescent="0.25">
      <c r="A74" s="168"/>
      <c r="B74" s="171"/>
      <c r="C74" s="169"/>
      <c r="D74" s="170"/>
      <c r="E74" s="567"/>
      <c r="F74" s="568"/>
      <c r="G74" s="568"/>
      <c r="H74" s="569"/>
    </row>
    <row r="75" spans="1:8" ht="15.75" x14ac:dyDescent="0.25">
      <c r="A75" s="168"/>
      <c r="B75" s="171"/>
      <c r="C75" s="169"/>
      <c r="D75" s="170"/>
      <c r="E75" s="567"/>
      <c r="F75" s="568"/>
      <c r="G75" s="568"/>
      <c r="H75" s="569"/>
    </row>
    <row r="76" spans="1:8" ht="15.75" x14ac:dyDescent="0.25">
      <c r="A76" s="168"/>
      <c r="B76" s="171"/>
      <c r="C76" s="169"/>
      <c r="D76" s="170"/>
      <c r="E76" s="567"/>
      <c r="F76" s="568"/>
      <c r="G76" s="568"/>
      <c r="H76" s="569"/>
    </row>
    <row r="77" spans="1:8" ht="15.75" x14ac:dyDescent="0.25">
      <c r="A77" s="346" t="s">
        <v>274</v>
      </c>
      <c r="B77" s="347"/>
      <c r="C77" s="347"/>
      <c r="D77" s="348">
        <f>SUM(D61:D76)</f>
        <v>0</v>
      </c>
      <c r="E77" s="570"/>
      <c r="F77" s="571"/>
      <c r="G77" s="571"/>
      <c r="H77" s="572"/>
    </row>
    <row r="78" spans="1:8" ht="31.5" x14ac:dyDescent="0.25">
      <c r="A78" s="349" t="s">
        <v>281</v>
      </c>
      <c r="B78" s="573">
        <f>SUM(C58,D77)</f>
        <v>0</v>
      </c>
      <c r="C78" s="573"/>
      <c r="D78" s="573"/>
      <c r="E78" s="573"/>
      <c r="F78" s="573"/>
      <c r="G78" s="573"/>
      <c r="H78" s="573"/>
    </row>
    <row r="79" spans="1:8" ht="15.75" x14ac:dyDescent="0.25">
      <c r="A79" s="566" t="s">
        <v>282</v>
      </c>
      <c r="B79" s="566"/>
      <c r="C79" s="566"/>
      <c r="D79" s="566"/>
      <c r="E79" s="566"/>
      <c r="F79" s="566"/>
      <c r="G79" s="566"/>
      <c r="H79" s="566"/>
    </row>
    <row r="80" spans="1:8" ht="69.75" customHeight="1" x14ac:dyDescent="0.25">
      <c r="A80" s="158" t="s">
        <v>276</v>
      </c>
      <c r="B80" s="158" t="s">
        <v>283</v>
      </c>
      <c r="C80" s="158" t="s">
        <v>284</v>
      </c>
      <c r="D80" s="158" t="s">
        <v>285</v>
      </c>
      <c r="E80" s="560" t="s">
        <v>286</v>
      </c>
      <c r="F80" s="561"/>
      <c r="G80" s="562"/>
      <c r="H80" s="172" t="s">
        <v>287</v>
      </c>
    </row>
    <row r="81" spans="1:8" ht="15.75" x14ac:dyDescent="0.25">
      <c r="A81" s="173"/>
      <c r="B81" s="127"/>
      <c r="C81" s="127"/>
      <c r="D81" s="351" t="e">
        <f>C81/B81</f>
        <v>#DIV/0!</v>
      </c>
      <c r="E81" s="563"/>
      <c r="F81" s="564"/>
      <c r="G81" s="565"/>
      <c r="H81" s="352">
        <f>B81-C81</f>
        <v>0</v>
      </c>
    </row>
    <row r="82" spans="1:8" ht="15.75" x14ac:dyDescent="0.25">
      <c r="A82" s="173"/>
      <c r="B82" s="127"/>
      <c r="C82" s="127"/>
      <c r="D82" s="351" t="e">
        <f t="shared" ref="D82:D86" si="0">C82/B82</f>
        <v>#DIV/0!</v>
      </c>
      <c r="E82" s="563"/>
      <c r="F82" s="564"/>
      <c r="G82" s="565"/>
      <c r="H82" s="352">
        <f t="shared" ref="H82:H86" si="1">B82-C82</f>
        <v>0</v>
      </c>
    </row>
    <row r="83" spans="1:8" ht="15.75" x14ac:dyDescent="0.25">
      <c r="A83" s="173"/>
      <c r="B83" s="127"/>
      <c r="C83" s="127"/>
      <c r="D83" s="351" t="e">
        <f t="shared" si="0"/>
        <v>#DIV/0!</v>
      </c>
      <c r="E83" s="563"/>
      <c r="F83" s="564"/>
      <c r="G83" s="565"/>
      <c r="H83" s="352">
        <f t="shared" si="1"/>
        <v>0</v>
      </c>
    </row>
    <row r="84" spans="1:8" ht="15.75" x14ac:dyDescent="0.25">
      <c r="A84" s="173"/>
      <c r="B84" s="127"/>
      <c r="C84" s="127"/>
      <c r="D84" s="351" t="e">
        <f t="shared" si="0"/>
        <v>#DIV/0!</v>
      </c>
      <c r="E84" s="563"/>
      <c r="F84" s="564"/>
      <c r="G84" s="565"/>
      <c r="H84" s="352">
        <f t="shared" si="1"/>
        <v>0</v>
      </c>
    </row>
    <row r="85" spans="1:8" ht="15.75" x14ac:dyDescent="0.25">
      <c r="A85" s="173"/>
      <c r="B85" s="127"/>
      <c r="C85" s="127"/>
      <c r="D85" s="351" t="e">
        <f t="shared" si="0"/>
        <v>#DIV/0!</v>
      </c>
      <c r="E85" s="554"/>
      <c r="F85" s="555"/>
      <c r="G85" s="556"/>
      <c r="H85" s="352">
        <f t="shared" si="1"/>
        <v>0</v>
      </c>
    </row>
    <row r="86" spans="1:8" ht="15.75" x14ac:dyDescent="0.25">
      <c r="A86" s="173"/>
      <c r="B86" s="127"/>
      <c r="C86" s="127"/>
      <c r="D86" s="351" t="e">
        <f t="shared" si="0"/>
        <v>#DIV/0!</v>
      </c>
      <c r="E86" s="554"/>
      <c r="F86" s="555"/>
      <c r="G86" s="556"/>
      <c r="H86" s="352">
        <f t="shared" si="1"/>
        <v>0</v>
      </c>
    </row>
    <row r="87" spans="1:8" ht="15.75" x14ac:dyDescent="0.25">
      <c r="A87" s="342" t="s">
        <v>288</v>
      </c>
      <c r="B87" s="344">
        <f>SUM(B81:B86)</f>
        <v>0</v>
      </c>
      <c r="C87" s="344">
        <f>SUM(C81:C86)</f>
        <v>0</v>
      </c>
      <c r="D87" s="350" t="e">
        <f>+C87/B87</f>
        <v>#DIV/0!</v>
      </c>
      <c r="E87" s="557"/>
      <c r="F87" s="558"/>
      <c r="G87" s="559"/>
      <c r="H87" s="344">
        <f>SUM(H81:H86)</f>
        <v>0</v>
      </c>
    </row>
    <row r="88" spans="1:8" ht="15.75" x14ac:dyDescent="0.25">
      <c r="A88" s="174" t="s">
        <v>289</v>
      </c>
      <c r="C88" s="166"/>
      <c r="G88" s="175"/>
    </row>
    <row r="89" spans="1:8" x14ac:dyDescent="0.25">
      <c r="D89" s="175"/>
    </row>
    <row r="90" spans="1:8" x14ac:dyDescent="0.25">
      <c r="C90" s="166"/>
      <c r="E90" s="166"/>
    </row>
  </sheetData>
  <sheetProtection algorithmName="SHA-512" hashValue="nLId9DavCqyhNd1ildyguwezRXXTem4RGKp3ffL6zWueGCmkHjSgvpiwV76jUfKHODa8jWeXmhCs6lyKrL+qLg==" saltValue="eXSxypQdRyy32PmQhzec6A==" spinCount="100000" sheet="1" objects="1" scenarios="1"/>
  <mergeCells count="94">
    <mergeCell ref="A1:A3"/>
    <mergeCell ref="B1:G1"/>
    <mergeCell ref="H1:H3"/>
    <mergeCell ref="B2:G2"/>
    <mergeCell ref="B3:D3"/>
    <mergeCell ref="E3:G3"/>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15:B15"/>
    <mergeCell ref="C15:F15"/>
    <mergeCell ref="A16:B17"/>
    <mergeCell ref="D16:E16"/>
    <mergeCell ref="F16:F17"/>
    <mergeCell ref="D17:E17"/>
    <mergeCell ref="E31:H31"/>
    <mergeCell ref="A21:H21"/>
    <mergeCell ref="G22:H22"/>
    <mergeCell ref="G23:H23"/>
    <mergeCell ref="A24:B24"/>
    <mergeCell ref="G24:H24"/>
    <mergeCell ref="A25:H25"/>
    <mergeCell ref="E26:H26"/>
    <mergeCell ref="E27:H27"/>
    <mergeCell ref="E28:H28"/>
    <mergeCell ref="E29:H29"/>
    <mergeCell ref="E30:H30"/>
    <mergeCell ref="E43:H43"/>
    <mergeCell ref="E32:H32"/>
    <mergeCell ref="E33:H33"/>
    <mergeCell ref="E34:H34"/>
    <mergeCell ref="E35:H35"/>
    <mergeCell ref="E36:H36"/>
    <mergeCell ref="E37:H37"/>
    <mergeCell ref="E38:H38"/>
    <mergeCell ref="E39:H39"/>
    <mergeCell ref="E40:H40"/>
    <mergeCell ref="E41:H41"/>
    <mergeCell ref="E42:H42"/>
    <mergeCell ref="E55:H55"/>
    <mergeCell ref="E44:H44"/>
    <mergeCell ref="E45:H45"/>
    <mergeCell ref="E46:H46"/>
    <mergeCell ref="E47:H47"/>
    <mergeCell ref="E48:H48"/>
    <mergeCell ref="E49:H49"/>
    <mergeCell ref="E50:H50"/>
    <mergeCell ref="E51:H51"/>
    <mergeCell ref="E52:H52"/>
    <mergeCell ref="E53:H53"/>
    <mergeCell ref="E54:H54"/>
    <mergeCell ref="E67:H67"/>
    <mergeCell ref="E56:H56"/>
    <mergeCell ref="E57:H57"/>
    <mergeCell ref="E58:H58"/>
    <mergeCell ref="A59:H59"/>
    <mergeCell ref="E60:H60"/>
    <mergeCell ref="E61:H61"/>
    <mergeCell ref="E62:H62"/>
    <mergeCell ref="E63:H63"/>
    <mergeCell ref="E64:H64"/>
    <mergeCell ref="E65:H65"/>
    <mergeCell ref="E66:H66"/>
    <mergeCell ref="A79:H79"/>
    <mergeCell ref="E68:H68"/>
    <mergeCell ref="E69:H69"/>
    <mergeCell ref="E70:H70"/>
    <mergeCell ref="E71:H71"/>
    <mergeCell ref="E72:H72"/>
    <mergeCell ref="E73:H73"/>
    <mergeCell ref="E74:H74"/>
    <mergeCell ref="E75:H75"/>
    <mergeCell ref="E76:H76"/>
    <mergeCell ref="E77:H77"/>
    <mergeCell ref="B78:H78"/>
    <mergeCell ref="E86:G86"/>
    <mergeCell ref="E87:G87"/>
    <mergeCell ref="E80:G80"/>
    <mergeCell ref="E81:G81"/>
    <mergeCell ref="E82:G82"/>
    <mergeCell ref="E83:G83"/>
    <mergeCell ref="E84:G84"/>
    <mergeCell ref="E85:G85"/>
  </mergeCells>
  <dataValidations count="31">
    <dataValidation allowBlank="1" showInputMessage="1" showErrorMessage="1" prompt="Presupuesto comprometido: Relacione el total del presupuesto que cuenta con contrato firmado. Debe coincidir con BOGDATA." sqref="D22" xr:uid="{5DF5A09A-4E82-4FFF-9F1B-39979C35B22A}"/>
    <dataValidation allowBlank="1" showInputMessage="1" showErrorMessage="1" prompt="Apropiación inicial: Relacione el presupuesto asignado para la vigencia del reporte. Debe coincidir con BOGDATA." sqref="A22" xr:uid="{63481F72-D1FB-4784-B46A-D3CE6275088A}"/>
    <dataValidation allowBlank="1" showInputMessage="1" showErrorMessage="1" prompt="VALOR: Relacione por fuente el recurso disponible o que no cuenta con CDP asociado. Debe coincidir con el presupuesto disponible." sqref="D60" xr:uid="{F81257FB-0534-437B-9716-4467CE41C543}"/>
    <dataValidation allowBlank="1" showInputMessage="1" showErrorMessage="1" prompt="Fecha estimada de inicio de proceso: Relacionar la fecha estimada de inicio del proceso de la linea PAA._x000a_" sqref="C60" xr:uid="{92FF0C6F-59B2-4F02-B784-A575496CE93A}"/>
    <dataValidation allowBlank="1" showInputMessage="1" showErrorMessage="1" prompt="FUENTE: Relacione la fuente de financiación asociada al concepto de gasto y meta. Debe coincidir con herramienta financiera. " sqref="B61 C62:C76" xr:uid="{8848C411-BDBC-4689-8015-CA1105DE98AA}"/>
    <dataValidation allowBlank="1" showInputMessage="1" showErrorMessage="1" prompt="CODIGO: Relacione la linea PAA del proceso pendiente de CDP no relacionar la que se encuentra &quot;CON PROCESO&quot; ya que el valor debe coincidir con el presupuesto disponible." sqref="B60" xr:uid="{AF056C15-D2BD-4A86-942C-128428E46531}"/>
    <dataValidation allowBlank="1" showInputMessage="1" showErrorMessage="1" prompt="TOTAL VALOR CDP: Relacione el valor total del CDP expedido por_x000a_el equipo Financiero." sqref="C26" xr:uid="{6BAE1EB9-B45E-442F-ACD7-86294053386E}"/>
    <dataValidation allowBlank="1" showInputMessage="1" showErrorMessage="1" prompt="No CDP: Relacione el numero del CDP expedido por el equipo Financiero." sqref="B26" xr:uid="{4DCB7931-34D1-4BDB-8E3C-B0507C171E11}"/>
    <dataValidation allowBlank="1" showInputMessage="1" showErrorMessage="1" prompt="CODIGO Y OBJETO A CONTRATAR: Colocar el codigo PAA y el OBJETO a contratar_x000a_" sqref="A26" xr:uid="{7D66849E-DA4C-4174-9E74-8A7FC342A5D9}"/>
    <dataValidation allowBlank="1" showInputMessage="1" showErrorMessage="1" prompt="Giros de vigencia: Relacione el total del presupuesto girado. Debe coincidir con BOGDATA. " sqref="G24:H24" xr:uid="{1D68C87F-4FC3-4C37-B530-5F795F9BE093}"/>
    <dataValidation allowBlank="1" showInputMessage="1" showErrorMessage="1" prompt="Presupuesto Disponible : Relacione el total del presupuesto que no cuenta con expedición de disponibilidad presupuestal (CDP). Debe coincidir con BOGDATA. " sqref="E24:F24" xr:uid="{74116340-4BD2-453B-83AD-F73EC587E8FB}"/>
    <dataValidation allowBlank="1" showInputMessage="1" showErrorMessage="1" prompt="CDPs sin CRP: Relacione el total del presupuesto que cuenta con registro presupuestal (CRP). Debe coincidir con BOGDATA." sqref="D24" xr:uid="{068267A9-610A-45ED-85DB-367E1A7F09CD}"/>
    <dataValidation allowBlank="1" showInputMessage="1" showErrorMessage="1" prompt="ESTADO Y OBSERVACIONES: Relacione el estado actual del proceso, mencionar para cuándo se tiene proyectada su adjudicación." sqref="E26:E58 D27:D57" xr:uid="{42AD7AA2-9462-4EFD-9F81-7CBC2968487E}"/>
    <dataValidation allowBlank="1" showInputMessage="1" showErrorMessage="1" prompt="QUÉ SE VA A CONTRATAR: Mencione qué elemento o servicio será contratado. " sqref="A27:A57" xr:uid="{8CCFCABA-1672-4D3F-BFFF-36F4ACE9E39C}"/>
    <dataValidation allowBlank="1" showInputMessage="1" showErrorMessage="1" prompt="%DE GIROS: Ya se encuentra formulado, es la división entre “Valor girado” y “Valor comprometido”." sqref="D80" xr:uid="{E73B7240-E347-4399-ADFE-34C119C8D7B3}"/>
    <dataValidation allowBlank="1" showInputMessage="1" showErrorMessage="1" prompt="VALOR GIRADO: Relacione por meta los giros realizados en el periodo. Debe coincidir con herramienta financiera.  " sqref="C80" xr:uid="{EE2B81BA-D115-4B45-8DF5-7791C03DCE2E}"/>
    <dataValidation allowBlank="1" showInputMessage="1" showErrorMessage="1" prompt="VALOR COMPROMETIDO: Relacione por meta el presupuesto que cuenta con contrato firmado. Debe coincidir con herramienta financiera." sqref="B80" xr:uid="{5D84C529-709D-4FD4-9E82-38CF01E8ECE6}"/>
    <dataValidation allowBlank="1" showInputMessage="1" showErrorMessage="1" prompt="MES EXPEDICIÓN CDP: Relacione el mes de expedición del CDP por el Equipo Financiero." sqref="C27:C57 D26" xr:uid="{C32EB613-1FB5-4D61-92A5-115C07CD59AE}"/>
    <dataValidation allowBlank="1" showInputMessage="1" showErrorMessage="1" prompt="TOTAL VALOR CDP: Relacione el valor total del CDP expedido por la el equipo Financiero." sqref="B27:B57" xr:uid="{52719EE4-359D-4DF7-9723-B2B4C9DD470C}"/>
    <dataValidation allowBlank="1" showInputMessage="1" showErrorMessage="1" prompt="Giros de vigencia: Relacione el total del presupuesto girado. Debe coincidir con BOGDATA " sqref="G22:H22" xr:uid="{A7CF5938-9876-43D0-A48D-5B1CCB07395F}"/>
    <dataValidation allowBlank="1" showInputMessage="1" showErrorMessage="1" prompt="Presupuesto Disponible : Relacione el total del presupuesto que no cuenta con expedición de disponibilidad presupuestal (CDP). Debe coincidir con BOGDATA " sqref="F22" xr:uid="{73072124-E053-437D-BC31-9125DD2F6763}"/>
    <dataValidation allowBlank="1" showInputMessage="1" showErrorMessage="1" prompt="CDPs sin CRP: Relacione el total del presupuesto que cuenta con CDP pero sin registro presupuestal (CRP). Debe coincidir con BOGDATA." sqref="E22" xr:uid="{00F2A794-DE03-4100-94F4-2C98D03CD70D}"/>
    <dataValidation allowBlank="1" showInputMessage="1" showErrorMessage="1" prompt="Presupuesto comprometido: Relacione el total del presupuesto que cuenta con contrato firmado. Debe coincidir con PREDIS y herramienta financiera." sqref="C24" xr:uid="{76120D1C-4FCE-4C9D-A116-7A83BEC29CB9}"/>
    <dataValidation allowBlank="1" showInputMessage="1" showErrorMessage="1" prompt="Apropiación vigente: Relacione el total del presupuesto actual sumando las adiciones o restando las diminuciones. Debe coincidir con BOGDATA." sqref="C22" xr:uid="{B3D4A22B-CFF0-4F97-BE8E-A85092007786}"/>
    <dataValidation allowBlank="1" showInputMessage="1" showErrorMessage="1" prompt="Modificaciones: Relacione la modificacion realizada al presupuesto total al proyecto de inversión para la vigencia del reporte. Debe coincidir con BOGDATA. " sqref="B22" xr:uid="{67000ED0-3589-4A4B-9AFA-1565F7FA563D}"/>
    <dataValidation allowBlank="1" showInputMessage="1" showErrorMessage="1" prompt="VALOR: Relacione por fuente el recurso disponible o que no cuenta con CDP asociado. Debe coincidir con herramienta financiera." sqref="D61:D76" xr:uid="{76FE9C56-9819-4674-90F7-6EBD12389282}"/>
    <dataValidation allowBlank="1" showInputMessage="1" showErrorMessage="1" prompt="CONCEPTO DE GASTO: Relacione el concepto de gasto asociado a la meta. Debe coincidir con herramienta financiera." sqref="B61:B76" xr:uid="{E9D45247-5D61-407E-A285-844BFF03E30B}"/>
    <dataValidation allowBlank="1" showInputMessage="1" showErrorMessage="1" prompt="NÚMERO Y DESCRIPCIÓN DE LA META: Relacione el número y descripción de la meta relacionados con los recursos disponibles. Debe coincidir con herramienta financiera." sqref="A60:A76" xr:uid="{BF7CFD59-C2B3-4DAE-A6AB-B24642D6E39F}"/>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F60:H60 E60:E77" xr:uid="{8032374C-F16A-41F4-83E9-33F07C53851E}"/>
    <dataValidation allowBlank="1" showInputMessage="1" showErrorMessage="1" prompt="PROYECCIÓN RESERVAS A CONSTITUIR: Relacione los recursos que serán constituido como reservas presupuestales." sqref="H80" xr:uid="{D468E836-DEA8-4C1C-974F-5FB9933194F9}"/>
    <dataValidation allowBlank="1" showInputMessage="1" showErrorMessage="1" prompt="OBSERVACIONES DEL SALDO POR GIRAR: Describa en qué contratos se encuentra el saldo por girar y la proyección del mismo, para el caso de recurso humano relacionar por meta total contratos y total valor." sqref="E80:G80" xr:uid="{D6F4A69C-55C2-46BB-965F-9A90A9DD06FB}"/>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1265"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1126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499984740745262"/>
  </sheetPr>
  <dimension ref="A1:FB49"/>
  <sheetViews>
    <sheetView zoomScale="70" zoomScaleNormal="70" zoomScalePageLayoutView="60" workbookViewId="0">
      <selection activeCell="CP22" sqref="CP22"/>
    </sheetView>
  </sheetViews>
  <sheetFormatPr baseColWidth="10" defaultColWidth="11.42578125" defaultRowHeight="38.25" customHeight="1" x14ac:dyDescent="0.2"/>
  <cols>
    <col min="1" max="1" width="23.140625" style="369" customWidth="1"/>
    <col min="2" max="2" width="26.140625" style="369" customWidth="1"/>
    <col min="3" max="3" width="35.42578125" style="357" customWidth="1"/>
    <col min="4" max="4" width="9.42578125" style="357" bestFit="1" customWidth="1"/>
    <col min="5" max="5" width="32.140625" style="357" customWidth="1"/>
    <col min="6" max="6" width="20.140625" style="359" customWidth="1"/>
    <col min="7" max="7" width="16.140625" style="359" customWidth="1"/>
    <col min="8" max="8" width="21" style="359" customWidth="1"/>
    <col min="9" max="9" width="20.28515625" style="359" bestFit="1" customWidth="1"/>
    <col min="10" max="10" width="8.140625" style="358" customWidth="1"/>
    <col min="11" max="11" width="32.42578125" style="359" customWidth="1"/>
    <col min="12" max="12" width="36.140625" style="359" customWidth="1"/>
    <col min="13" max="13" width="18.140625" style="359" customWidth="1"/>
    <col min="14" max="14" width="21.5703125" style="359" bestFit="1" customWidth="1"/>
    <col min="15" max="15" width="23.85546875" style="359" bestFit="1" customWidth="1"/>
    <col min="16" max="17" width="15.7109375" style="359" customWidth="1"/>
    <col min="18" max="18" width="17.7109375" style="456" bestFit="1" customWidth="1"/>
    <col min="19" max="19" width="52.42578125" style="359" customWidth="1"/>
    <col min="20" max="20" width="14.7109375" style="457" customWidth="1"/>
    <col min="21" max="21" width="14.85546875" style="359" customWidth="1"/>
    <col min="22" max="22" width="13.7109375" style="359" customWidth="1"/>
    <col min="23" max="26" width="13.42578125" style="359" customWidth="1"/>
    <col min="27" max="27" width="21.7109375" style="359" customWidth="1"/>
    <col min="28" max="28" width="44.28515625" style="359" customWidth="1"/>
    <col min="29" max="35" width="13.42578125" style="359" customWidth="1"/>
    <col min="36" max="36" width="44.28515625" style="359" customWidth="1"/>
    <col min="37" max="43" width="13.42578125" style="359" customWidth="1"/>
    <col min="44" max="44" width="44.28515625" style="359" customWidth="1"/>
    <col min="45" max="51" width="13.42578125" style="359" customWidth="1"/>
    <col min="52" max="52" width="44.28515625" style="359" customWidth="1"/>
    <col min="53" max="59" width="13.42578125" style="359" customWidth="1"/>
    <col min="60" max="60" width="44.28515625" style="359" customWidth="1"/>
    <col min="61" max="61" width="11.85546875" style="359" customWidth="1"/>
    <col min="62" max="62" width="14.5703125" style="359" customWidth="1"/>
    <col min="63" max="63" width="10.28515625" style="359" customWidth="1"/>
    <col min="64" max="67" width="13.42578125" style="359" customWidth="1"/>
    <col min="68" max="68" width="44.28515625" style="359" customWidth="1"/>
    <col min="69" max="69" width="13.42578125" style="359" customWidth="1"/>
    <col min="70" max="70" width="18.140625" style="359" customWidth="1"/>
    <col min="71" max="71" width="12.42578125" style="359" customWidth="1"/>
    <col min="72" max="75" width="13.42578125" style="359" customWidth="1"/>
    <col min="76" max="76" width="44.28515625" style="359" customWidth="1"/>
    <col min="77" max="78" width="13.42578125" style="359" customWidth="1"/>
    <col min="79" max="79" width="10.7109375" style="359" customWidth="1"/>
    <col min="80" max="80" width="13.42578125" style="359" customWidth="1"/>
    <col min="81" max="81" width="13.42578125" style="358" customWidth="1"/>
    <col min="82" max="82" width="13.42578125" style="359" customWidth="1"/>
    <col min="83" max="83" width="21.85546875" style="359" customWidth="1"/>
    <col min="84" max="84" width="44.28515625" style="359" customWidth="1"/>
    <col min="85" max="85" width="11.85546875" style="359" customWidth="1"/>
    <col min="86" max="86" width="11.140625" style="359" customWidth="1"/>
    <col min="87" max="87" width="12.7109375" style="359" customWidth="1"/>
    <col min="88" max="89" width="13.42578125" style="359" customWidth="1"/>
    <col min="90" max="90" width="12.7109375" style="359" customWidth="1"/>
    <col min="91" max="91" width="23.85546875" style="359" customWidth="1"/>
    <col min="92" max="92" width="44.28515625" style="359" customWidth="1"/>
    <col min="93" max="99" width="13.42578125" style="359" customWidth="1"/>
    <col min="100" max="100" width="44.28515625" style="459" customWidth="1"/>
    <col min="101" max="106" width="13.42578125" style="359" customWidth="1"/>
    <col min="107" max="107" width="23.42578125" style="359" customWidth="1"/>
    <col min="108" max="108" width="44.28515625" style="359" customWidth="1"/>
    <col min="109" max="110" width="13.42578125" style="359" customWidth="1"/>
    <col min="111" max="111" width="13" style="359" customWidth="1"/>
    <col min="112" max="114" width="13.42578125" style="359" customWidth="1"/>
    <col min="115" max="115" width="21.140625" style="359" customWidth="1"/>
    <col min="116" max="116" width="44.28515625" style="359" customWidth="1"/>
    <col min="117" max="117" width="28" style="356" customWidth="1"/>
    <col min="118" max="118" width="17" style="359" customWidth="1"/>
    <col min="119" max="123" width="14.28515625" style="359" customWidth="1"/>
    <col min="124" max="124" width="16.140625" style="359" customWidth="1"/>
    <col min="125" max="126" width="14.28515625" style="359" customWidth="1"/>
    <col min="127" max="127" width="15.85546875" style="359" customWidth="1"/>
    <col min="128" max="132" width="14.28515625" style="359" customWidth="1"/>
    <col min="133" max="133" width="17.28515625" style="359" customWidth="1"/>
    <col min="134" max="141" width="14.28515625" style="359" customWidth="1"/>
    <col min="142" max="142" width="17.5703125" style="359" customWidth="1"/>
    <col min="143" max="153" width="14.28515625" style="359" customWidth="1"/>
    <col min="154" max="154" width="12.42578125" style="465" customWidth="1"/>
    <col min="155" max="162" width="11.42578125" style="359" customWidth="1"/>
    <col min="163" max="16384" width="11.42578125" style="359"/>
  </cols>
  <sheetData>
    <row r="1" spans="1:154" ht="29.25" customHeight="1" x14ac:dyDescent="0.2">
      <c r="A1" s="669"/>
      <c r="B1" s="660" t="s">
        <v>101</v>
      </c>
      <c r="C1" s="661"/>
      <c r="D1" s="661"/>
      <c r="E1" s="661"/>
      <c r="F1" s="661"/>
      <c r="G1" s="661"/>
      <c r="H1" s="661"/>
      <c r="I1" s="661"/>
      <c r="J1" s="661"/>
      <c r="K1" s="661"/>
      <c r="L1" s="661"/>
      <c r="M1" s="661"/>
      <c r="N1" s="661"/>
      <c r="O1" s="661"/>
      <c r="P1" s="661"/>
      <c r="Q1" s="661"/>
      <c r="R1" s="661"/>
      <c r="S1" s="661"/>
      <c r="T1" s="661"/>
      <c r="U1" s="661"/>
      <c r="V1" s="661"/>
      <c r="W1" s="661"/>
      <c r="X1" s="661"/>
      <c r="Y1" s="661"/>
      <c r="Z1" s="662"/>
      <c r="AA1" s="353"/>
      <c r="AB1" s="654"/>
      <c r="AC1" s="655"/>
      <c r="AD1" s="354"/>
      <c r="AE1" s="354"/>
      <c r="AF1" s="354"/>
      <c r="AG1" s="354"/>
      <c r="AH1" s="354"/>
      <c r="AI1" s="354"/>
      <c r="AJ1" s="354"/>
      <c r="AK1" s="354"/>
      <c r="AL1" s="354"/>
      <c r="AM1" s="354"/>
      <c r="AN1" s="354"/>
      <c r="AO1" s="354"/>
      <c r="AP1" s="354"/>
      <c r="AQ1" s="354"/>
      <c r="AR1" s="354"/>
      <c r="AS1" s="354"/>
      <c r="AT1" s="355"/>
      <c r="AU1" s="354"/>
      <c r="AV1" s="354"/>
      <c r="AW1" s="354"/>
      <c r="AX1" s="354"/>
      <c r="AY1" s="354"/>
      <c r="AZ1" s="354"/>
      <c r="BA1" s="354"/>
      <c r="BB1" s="354"/>
      <c r="BC1" s="354"/>
      <c r="BD1" s="354"/>
      <c r="BE1" s="354"/>
      <c r="BF1" s="354"/>
      <c r="BG1" s="354"/>
      <c r="BH1" s="354"/>
      <c r="BI1" s="354"/>
      <c r="BJ1" s="354"/>
      <c r="BK1" s="354"/>
      <c r="BL1" s="354"/>
      <c r="BM1" s="354"/>
      <c r="BN1" s="354"/>
      <c r="BO1" s="354"/>
      <c r="BP1" s="354"/>
      <c r="BQ1" s="354"/>
      <c r="BR1" s="354"/>
      <c r="BS1" s="354"/>
      <c r="BT1" s="354"/>
      <c r="BU1" s="354"/>
      <c r="BV1" s="354"/>
      <c r="BW1" s="354"/>
      <c r="BX1" s="354"/>
      <c r="BY1" s="354"/>
      <c r="BZ1" s="354"/>
      <c r="CA1" s="354"/>
      <c r="CB1" s="354"/>
      <c r="CC1" s="354"/>
      <c r="CD1" s="354"/>
      <c r="CE1" s="354"/>
      <c r="CF1" s="354"/>
      <c r="CG1" s="354"/>
      <c r="CH1" s="354"/>
      <c r="CI1" s="354"/>
      <c r="CJ1" s="354"/>
      <c r="CK1" s="354"/>
      <c r="CL1" s="354"/>
      <c r="CM1" s="354"/>
      <c r="CN1" s="354"/>
      <c r="CO1" s="354"/>
      <c r="CP1" s="354"/>
      <c r="CQ1" s="354"/>
      <c r="CR1" s="354"/>
      <c r="CS1" s="354"/>
      <c r="CT1" s="354"/>
      <c r="CU1" s="354"/>
      <c r="CV1" s="354"/>
      <c r="CW1" s="354"/>
      <c r="CX1" s="354"/>
      <c r="CY1" s="354"/>
      <c r="CZ1" s="354"/>
      <c r="DA1" s="354"/>
      <c r="DB1" s="354"/>
      <c r="DC1" s="354"/>
      <c r="DD1" s="354"/>
      <c r="DE1" s="354"/>
      <c r="DF1" s="354"/>
      <c r="DG1" s="354"/>
      <c r="DH1" s="354"/>
      <c r="DI1" s="354"/>
      <c r="DJ1" s="354"/>
      <c r="DK1" s="354"/>
      <c r="DL1" s="354"/>
      <c r="DN1" s="354"/>
      <c r="DO1" s="354"/>
      <c r="DP1" s="354"/>
      <c r="DQ1" s="354"/>
      <c r="DR1" s="354"/>
      <c r="DS1" s="354"/>
      <c r="DT1" s="354"/>
      <c r="DU1" s="354"/>
      <c r="DV1" s="354"/>
      <c r="DW1" s="357"/>
      <c r="DX1" s="357"/>
      <c r="DY1" s="357"/>
      <c r="DZ1" s="357"/>
      <c r="EA1" s="357"/>
      <c r="EB1" s="357"/>
      <c r="EC1" s="357"/>
      <c r="ED1" s="357"/>
      <c r="EE1" s="357"/>
      <c r="EF1" s="357"/>
      <c r="EG1" s="357"/>
      <c r="EH1" s="357"/>
      <c r="EI1" s="357"/>
      <c r="EJ1" s="357"/>
      <c r="EK1" s="357"/>
      <c r="EL1" s="357"/>
      <c r="EM1" s="357"/>
      <c r="EN1" s="357"/>
      <c r="EO1" s="357"/>
      <c r="EP1" s="357"/>
      <c r="EQ1" s="357"/>
      <c r="ER1" s="357"/>
      <c r="ES1" s="357"/>
      <c r="ET1" s="357"/>
      <c r="EU1" s="357"/>
      <c r="EV1" s="357"/>
      <c r="EW1" s="357"/>
    </row>
    <row r="2" spans="1:154" ht="29.25" customHeight="1" x14ac:dyDescent="0.2">
      <c r="A2" s="670"/>
      <c r="B2" s="660" t="s">
        <v>1</v>
      </c>
      <c r="C2" s="661"/>
      <c r="D2" s="661"/>
      <c r="E2" s="661"/>
      <c r="F2" s="661"/>
      <c r="G2" s="661"/>
      <c r="H2" s="661"/>
      <c r="I2" s="661"/>
      <c r="J2" s="661"/>
      <c r="K2" s="661"/>
      <c r="L2" s="661"/>
      <c r="M2" s="661"/>
      <c r="N2" s="661"/>
      <c r="O2" s="661"/>
      <c r="P2" s="661"/>
      <c r="Q2" s="661"/>
      <c r="R2" s="661"/>
      <c r="S2" s="661"/>
      <c r="T2" s="661"/>
      <c r="U2" s="661"/>
      <c r="V2" s="661"/>
      <c r="W2" s="661"/>
      <c r="X2" s="661"/>
      <c r="Y2" s="661"/>
      <c r="Z2" s="662"/>
      <c r="AA2" s="360"/>
      <c r="AB2" s="656"/>
      <c r="AC2" s="657"/>
      <c r="AD2" s="354"/>
      <c r="AE2" s="354"/>
      <c r="AF2" s="354"/>
      <c r="AG2" s="354"/>
      <c r="AH2" s="354"/>
      <c r="AI2" s="354"/>
      <c r="AJ2" s="354"/>
      <c r="AK2" s="354"/>
      <c r="AL2" s="354"/>
      <c r="AM2" s="354"/>
      <c r="AN2" s="354"/>
      <c r="AO2" s="354"/>
      <c r="AP2" s="354"/>
      <c r="AQ2" s="354"/>
      <c r="AR2" s="354"/>
      <c r="AS2" s="354"/>
      <c r="AT2" s="355"/>
      <c r="AU2" s="354"/>
      <c r="AV2" s="354"/>
      <c r="AW2" s="354"/>
      <c r="AX2" s="354"/>
      <c r="AY2" s="354"/>
      <c r="AZ2" s="354"/>
      <c r="BA2" s="354"/>
      <c r="BB2" s="354"/>
      <c r="BC2" s="354"/>
      <c r="BD2" s="354"/>
      <c r="BE2" s="354"/>
      <c r="BF2" s="354"/>
      <c r="BG2" s="354"/>
      <c r="BH2" s="354"/>
      <c r="BI2" s="354"/>
      <c r="BJ2" s="354"/>
      <c r="BK2" s="354"/>
      <c r="BL2" s="354"/>
      <c r="BM2" s="354"/>
      <c r="BN2" s="354"/>
      <c r="BO2" s="354"/>
      <c r="BP2" s="354"/>
      <c r="BQ2" s="354"/>
      <c r="BR2" s="354"/>
      <c r="BS2" s="354"/>
      <c r="BT2" s="354"/>
      <c r="BU2" s="354"/>
      <c r="BV2" s="354"/>
      <c r="BW2" s="354"/>
      <c r="BX2" s="354"/>
      <c r="BY2" s="354"/>
      <c r="BZ2" s="354"/>
      <c r="CA2" s="354"/>
      <c r="CB2" s="354"/>
      <c r="CC2" s="354"/>
      <c r="CD2" s="354"/>
      <c r="CE2" s="354"/>
      <c r="CF2" s="354"/>
      <c r="CG2" s="354"/>
      <c r="CH2" s="354"/>
      <c r="CI2" s="354"/>
      <c r="CJ2" s="354"/>
      <c r="CK2" s="354"/>
      <c r="CL2" s="354"/>
      <c r="CM2" s="354"/>
      <c r="CN2" s="354"/>
      <c r="CO2" s="354"/>
      <c r="CP2" s="354"/>
      <c r="CQ2" s="354"/>
      <c r="CR2" s="354"/>
      <c r="CS2" s="354"/>
      <c r="CT2" s="354"/>
      <c r="CU2" s="354"/>
      <c r="CV2" s="354"/>
      <c r="CW2" s="354"/>
      <c r="CX2" s="354"/>
      <c r="CY2" s="354"/>
      <c r="CZ2" s="354"/>
      <c r="DA2" s="354"/>
      <c r="DB2" s="354"/>
      <c r="DC2" s="354"/>
      <c r="DD2" s="354"/>
      <c r="DE2" s="354"/>
      <c r="DF2" s="354"/>
      <c r="DG2" s="354"/>
      <c r="DH2" s="354"/>
      <c r="DI2" s="354"/>
      <c r="DJ2" s="354"/>
      <c r="DK2" s="354"/>
      <c r="DL2" s="354"/>
      <c r="DN2" s="354"/>
      <c r="DO2" s="354"/>
      <c r="DP2" s="354"/>
      <c r="DQ2" s="354"/>
      <c r="DR2" s="354"/>
      <c r="DS2" s="354"/>
      <c r="DT2" s="354"/>
      <c r="DU2" s="354"/>
      <c r="DV2" s="354"/>
      <c r="DW2" s="357"/>
      <c r="DX2" s="357"/>
      <c r="DY2" s="357"/>
      <c r="DZ2" s="357"/>
      <c r="EA2" s="357"/>
      <c r="EB2" s="357"/>
      <c r="EC2" s="357"/>
      <c r="ED2" s="357"/>
      <c r="EE2" s="357"/>
      <c r="EF2" s="357"/>
      <c r="EG2" s="357"/>
      <c r="EH2" s="357"/>
      <c r="EI2" s="357"/>
      <c r="EJ2" s="357"/>
      <c r="EK2" s="357"/>
      <c r="EL2" s="357"/>
      <c r="EM2" s="357"/>
      <c r="EN2" s="357"/>
      <c r="EO2" s="357"/>
      <c r="EP2" s="357"/>
      <c r="EQ2" s="357"/>
      <c r="ER2" s="357"/>
      <c r="ES2" s="357"/>
      <c r="ET2" s="357"/>
      <c r="EU2" s="357"/>
      <c r="EV2" s="357"/>
      <c r="EW2" s="357"/>
    </row>
    <row r="3" spans="1:154" ht="29.25" customHeight="1" x14ac:dyDescent="0.2">
      <c r="A3" s="671"/>
      <c r="B3" s="660" t="s">
        <v>2</v>
      </c>
      <c r="C3" s="661"/>
      <c r="D3" s="661"/>
      <c r="E3" s="661"/>
      <c r="F3" s="661"/>
      <c r="G3" s="661"/>
      <c r="H3" s="661"/>
      <c r="I3" s="661"/>
      <c r="J3" s="661"/>
      <c r="K3" s="662"/>
      <c r="L3" s="663" t="s">
        <v>3</v>
      </c>
      <c r="M3" s="664"/>
      <c r="N3" s="664"/>
      <c r="O3" s="664"/>
      <c r="P3" s="664"/>
      <c r="Q3" s="664"/>
      <c r="R3" s="664"/>
      <c r="S3" s="664"/>
      <c r="T3" s="664"/>
      <c r="U3" s="664"/>
      <c r="V3" s="664"/>
      <c r="W3" s="664"/>
      <c r="X3" s="664"/>
      <c r="Y3" s="664"/>
      <c r="Z3" s="665"/>
      <c r="AA3" s="361"/>
      <c r="AB3" s="658"/>
      <c r="AC3" s="659"/>
      <c r="AD3" s="354"/>
      <c r="AE3" s="354"/>
      <c r="AF3" s="354"/>
      <c r="AG3" s="354"/>
      <c r="AH3" s="354"/>
      <c r="AI3" s="354"/>
      <c r="AJ3" s="354"/>
      <c r="AK3" s="354"/>
      <c r="AL3" s="354"/>
      <c r="AM3" s="354"/>
      <c r="AN3" s="354"/>
      <c r="AO3" s="354"/>
      <c r="AP3" s="354"/>
      <c r="AQ3" s="354"/>
      <c r="AR3" s="354"/>
      <c r="AS3" s="354"/>
      <c r="AT3" s="355"/>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c r="CM3" s="354"/>
      <c r="CN3" s="354"/>
      <c r="CO3" s="354"/>
      <c r="CP3" s="354"/>
      <c r="CQ3" s="354"/>
      <c r="CR3" s="354"/>
      <c r="CS3" s="354"/>
      <c r="CT3" s="354"/>
      <c r="CU3" s="354"/>
      <c r="CV3" s="354"/>
      <c r="CW3" s="354"/>
      <c r="CX3" s="354"/>
      <c r="CY3" s="354"/>
      <c r="CZ3" s="354"/>
      <c r="DA3" s="354"/>
      <c r="DB3" s="354"/>
      <c r="DC3" s="354"/>
      <c r="DD3" s="354"/>
      <c r="DE3" s="354"/>
      <c r="DF3" s="354"/>
      <c r="DG3" s="354"/>
      <c r="DH3" s="354"/>
      <c r="DI3" s="354"/>
      <c r="DJ3" s="354"/>
      <c r="DK3" s="354"/>
      <c r="DL3" s="354"/>
      <c r="DN3" s="354"/>
      <c r="DO3" s="354"/>
      <c r="DP3" s="354"/>
      <c r="DQ3" s="354"/>
      <c r="DR3" s="354"/>
      <c r="DS3" s="354"/>
      <c r="DT3" s="354"/>
      <c r="DU3" s="354"/>
      <c r="DV3" s="354"/>
      <c r="DW3" s="357"/>
      <c r="DX3" s="357"/>
      <c r="DY3" s="357"/>
      <c r="DZ3" s="357"/>
      <c r="EA3" s="357"/>
      <c r="EB3" s="357"/>
      <c r="EC3" s="357"/>
      <c r="ED3" s="357"/>
      <c r="EE3" s="357"/>
      <c r="EF3" s="357"/>
      <c r="EG3" s="357"/>
      <c r="EH3" s="357"/>
      <c r="EI3" s="357"/>
      <c r="EJ3" s="357"/>
      <c r="EK3" s="357"/>
      <c r="EL3" s="357"/>
      <c r="EM3" s="357"/>
      <c r="EN3" s="357"/>
      <c r="EO3" s="357"/>
      <c r="EP3" s="357"/>
      <c r="EQ3" s="357"/>
      <c r="ER3" s="357"/>
      <c r="ES3" s="357"/>
      <c r="ET3" s="357"/>
      <c r="EU3" s="357"/>
      <c r="EV3" s="357"/>
      <c r="EW3" s="357"/>
    </row>
    <row r="4" spans="1:154" s="272" customFormat="1" ht="18.75" customHeight="1" x14ac:dyDescent="0.2">
      <c r="A4" s="318"/>
      <c r="B4" s="318"/>
      <c r="C4" s="318"/>
      <c r="D4" s="318"/>
      <c r="E4" s="318"/>
      <c r="F4" s="362"/>
      <c r="G4" s="362"/>
      <c r="H4" s="318"/>
      <c r="I4" s="363"/>
      <c r="J4" s="363"/>
      <c r="K4" s="363"/>
      <c r="L4" s="363"/>
      <c r="P4" s="364"/>
      <c r="Q4" s="364"/>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c r="AP4" s="363"/>
      <c r="AQ4" s="363"/>
      <c r="AR4" s="363"/>
      <c r="AS4" s="363"/>
      <c r="AT4" s="363"/>
      <c r="AU4" s="363"/>
      <c r="AV4" s="363"/>
      <c r="AW4" s="363"/>
      <c r="AX4" s="363"/>
      <c r="AY4" s="363"/>
      <c r="AZ4" s="363"/>
      <c r="BA4" s="363"/>
      <c r="BB4" s="363"/>
      <c r="BC4" s="363"/>
      <c r="BD4" s="363"/>
      <c r="BE4" s="363"/>
      <c r="BF4" s="363"/>
      <c r="BG4" s="363"/>
      <c r="BH4" s="363"/>
      <c r="BI4" s="363"/>
      <c r="BJ4" s="363"/>
      <c r="BK4" s="363"/>
      <c r="BL4" s="363"/>
      <c r="BM4" s="363"/>
      <c r="BN4" s="363"/>
      <c r="BO4" s="363"/>
      <c r="BP4" s="363"/>
      <c r="BQ4" s="363"/>
      <c r="BR4" s="363"/>
      <c r="BS4" s="363"/>
      <c r="BT4" s="363"/>
      <c r="BU4" s="363"/>
      <c r="BV4" s="363"/>
      <c r="BW4" s="363"/>
      <c r="BX4" s="363"/>
      <c r="BY4" s="363"/>
      <c r="BZ4" s="363"/>
      <c r="CA4" s="363"/>
      <c r="CB4" s="363"/>
      <c r="CC4" s="365"/>
      <c r="CD4" s="363"/>
      <c r="CE4" s="363"/>
      <c r="CF4" s="363"/>
      <c r="CG4" s="363"/>
      <c r="CH4" s="363"/>
      <c r="CI4" s="363"/>
      <c r="CJ4" s="363"/>
      <c r="CK4" s="363"/>
      <c r="CL4" s="363"/>
      <c r="CM4" s="363"/>
      <c r="CN4" s="363"/>
      <c r="CO4" s="363"/>
      <c r="CP4" s="363"/>
      <c r="CQ4" s="363"/>
      <c r="CR4" s="363"/>
      <c r="CS4" s="363"/>
      <c r="CT4" s="363"/>
      <c r="CU4" s="363"/>
      <c r="CV4" s="366"/>
      <c r="CW4" s="363"/>
      <c r="CX4" s="363"/>
      <c r="CY4" s="363"/>
      <c r="CZ4" s="363"/>
      <c r="DA4" s="363"/>
      <c r="DB4" s="363"/>
      <c r="DC4" s="363"/>
      <c r="DD4" s="363"/>
      <c r="DE4" s="363"/>
      <c r="DF4" s="363"/>
      <c r="DG4" s="363"/>
      <c r="DH4" s="363"/>
      <c r="DI4" s="363"/>
      <c r="DJ4" s="363"/>
      <c r="DK4" s="363"/>
      <c r="DL4" s="363"/>
      <c r="DN4" s="363"/>
      <c r="DO4" s="363"/>
      <c r="DP4" s="363"/>
      <c r="DQ4" s="363"/>
      <c r="DR4" s="363"/>
      <c r="DS4" s="363"/>
      <c r="DT4" s="363"/>
      <c r="DU4" s="363"/>
      <c r="DV4" s="363"/>
      <c r="DW4" s="363"/>
      <c r="DX4" s="363"/>
      <c r="DY4" s="363"/>
      <c r="DZ4" s="363"/>
      <c r="EA4" s="363"/>
      <c r="EB4" s="363"/>
      <c r="EC4" s="363"/>
      <c r="ED4" s="363"/>
      <c r="EE4" s="363"/>
      <c r="EF4" s="363"/>
      <c r="EG4" s="363"/>
      <c r="EH4" s="363"/>
      <c r="EI4" s="363"/>
      <c r="EJ4" s="363"/>
      <c r="EK4" s="363"/>
      <c r="EL4" s="363"/>
      <c r="EM4" s="363"/>
      <c r="EN4" s="363"/>
      <c r="EO4" s="363"/>
      <c r="EP4" s="363"/>
      <c r="EQ4" s="363"/>
      <c r="ER4" s="363"/>
      <c r="ES4" s="363"/>
      <c r="ET4" s="363"/>
      <c r="EU4" s="363"/>
      <c r="EV4" s="363"/>
      <c r="EW4" s="363"/>
      <c r="EX4" s="466"/>
    </row>
    <row r="5" spans="1:154" s="272" customFormat="1" ht="18.75" customHeight="1" x14ac:dyDescent="0.2">
      <c r="A5" s="318"/>
      <c r="B5" s="318"/>
      <c r="C5" s="318"/>
      <c r="D5" s="318"/>
      <c r="E5" s="318"/>
      <c r="F5" s="362"/>
      <c r="G5" s="362"/>
      <c r="H5" s="318"/>
      <c r="I5" s="363"/>
      <c r="J5" s="363"/>
      <c r="K5" s="363"/>
      <c r="L5" s="363"/>
      <c r="M5" s="282"/>
      <c r="N5" s="282"/>
      <c r="O5" s="282"/>
      <c r="P5" s="364"/>
      <c r="Q5" s="364"/>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c r="BG5" s="363"/>
      <c r="BH5" s="363"/>
      <c r="BI5" s="363"/>
      <c r="BJ5" s="363"/>
      <c r="BK5" s="363"/>
      <c r="BL5" s="363"/>
      <c r="BM5" s="363"/>
      <c r="BN5" s="363"/>
      <c r="BO5" s="363"/>
      <c r="BP5" s="363"/>
      <c r="BQ5" s="363"/>
      <c r="BR5" s="363"/>
      <c r="BS5" s="363"/>
      <c r="BT5" s="363"/>
      <c r="BU5" s="363"/>
      <c r="BV5" s="363"/>
      <c r="BW5" s="363"/>
      <c r="BX5" s="363"/>
      <c r="BY5" s="363"/>
      <c r="BZ5" s="363"/>
      <c r="CA5" s="363"/>
      <c r="CB5" s="363"/>
      <c r="CC5" s="365"/>
      <c r="CD5" s="363"/>
      <c r="CE5" s="363"/>
      <c r="CF5" s="363"/>
      <c r="CG5" s="363"/>
      <c r="CH5" s="363"/>
      <c r="CI5" s="363"/>
      <c r="CJ5" s="363"/>
      <c r="CK5" s="363"/>
      <c r="CL5" s="363"/>
      <c r="CM5" s="363"/>
      <c r="CN5" s="363"/>
      <c r="CO5" s="363"/>
      <c r="CP5" s="363"/>
      <c r="CQ5" s="363"/>
      <c r="CR5" s="363"/>
      <c r="CS5" s="363"/>
      <c r="CT5" s="363"/>
      <c r="CU5" s="363"/>
      <c r="CV5" s="366"/>
      <c r="CW5" s="363"/>
      <c r="CX5" s="363"/>
      <c r="CY5" s="363"/>
      <c r="CZ5" s="363"/>
      <c r="DA5" s="363"/>
      <c r="DB5" s="363"/>
      <c r="DC5" s="363"/>
      <c r="DD5" s="363"/>
      <c r="DE5" s="363"/>
      <c r="DF5" s="363"/>
      <c r="DG5" s="363"/>
      <c r="DH5" s="363"/>
      <c r="DI5" s="363"/>
      <c r="DJ5" s="363"/>
      <c r="DK5" s="363"/>
      <c r="DL5" s="363"/>
      <c r="DN5" s="363"/>
      <c r="DO5" s="363"/>
      <c r="DP5" s="363"/>
      <c r="DQ5" s="363"/>
      <c r="DR5" s="363"/>
      <c r="DS5" s="363"/>
      <c r="DT5" s="363"/>
      <c r="DU5" s="363"/>
      <c r="DV5" s="363"/>
      <c r="DW5" s="363"/>
      <c r="DX5" s="363"/>
      <c r="DY5" s="363"/>
      <c r="DZ5" s="363"/>
      <c r="EA5" s="363"/>
      <c r="EB5" s="363"/>
      <c r="EC5" s="363"/>
      <c r="ED5" s="363"/>
      <c r="EE5" s="363"/>
      <c r="EF5" s="363"/>
      <c r="EG5" s="363"/>
      <c r="EH5" s="363"/>
      <c r="EI5" s="363"/>
      <c r="EJ5" s="363"/>
      <c r="EK5" s="363"/>
      <c r="EL5" s="363"/>
      <c r="EM5" s="363"/>
      <c r="EN5" s="363"/>
      <c r="EO5" s="363"/>
      <c r="EP5" s="363"/>
      <c r="EQ5" s="363"/>
      <c r="ER5" s="363"/>
      <c r="ES5" s="363"/>
      <c r="ET5" s="363"/>
      <c r="EU5" s="363"/>
      <c r="EV5" s="363"/>
      <c r="EW5" s="363"/>
      <c r="EX5" s="466"/>
    </row>
    <row r="6" spans="1:154" s="273" customFormat="1" ht="17.25" customHeight="1" x14ac:dyDescent="0.2">
      <c r="A6" s="538" t="s">
        <v>102</v>
      </c>
      <c r="B6" s="539"/>
      <c r="C6" s="540" t="s">
        <v>162</v>
      </c>
      <c r="D6" s="541"/>
      <c r="E6" s="541"/>
      <c r="F6" s="541"/>
      <c r="G6" s="541"/>
      <c r="H6" s="542"/>
      <c r="I6" s="282"/>
      <c r="J6" s="282"/>
      <c r="K6" s="282"/>
      <c r="L6" s="282"/>
      <c r="M6" s="282"/>
      <c r="N6" s="282"/>
      <c r="O6" s="282"/>
      <c r="P6" s="282"/>
      <c r="Q6" s="282"/>
      <c r="R6" s="282"/>
      <c r="S6" s="282"/>
      <c r="T6" s="283"/>
      <c r="U6" s="283"/>
      <c r="V6" s="283"/>
      <c r="W6" s="282"/>
      <c r="X6" s="282"/>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80"/>
      <c r="BT6" s="280"/>
      <c r="BU6" s="280"/>
      <c r="BV6" s="280"/>
      <c r="BW6" s="280"/>
      <c r="BX6" s="280"/>
      <c r="BY6" s="280"/>
      <c r="BZ6" s="280"/>
      <c r="CA6" s="280"/>
      <c r="CB6" s="280"/>
      <c r="CC6" s="367"/>
      <c r="CD6" s="280"/>
      <c r="CE6" s="280"/>
      <c r="CF6" s="280"/>
      <c r="CG6" s="280"/>
      <c r="CH6" s="280"/>
      <c r="CI6" s="280"/>
      <c r="CJ6" s="280"/>
      <c r="CK6" s="280"/>
      <c r="CL6" s="280"/>
      <c r="CM6" s="280"/>
      <c r="CN6" s="280"/>
      <c r="CO6" s="280"/>
      <c r="CP6" s="280"/>
      <c r="CQ6" s="280"/>
      <c r="CR6" s="280"/>
      <c r="CS6" s="280"/>
      <c r="CT6" s="280"/>
      <c r="CU6" s="280"/>
      <c r="CV6" s="280"/>
      <c r="CW6" s="280"/>
      <c r="CX6" s="280"/>
      <c r="CY6" s="280"/>
      <c r="CZ6" s="280"/>
      <c r="DA6" s="280"/>
      <c r="DB6" s="280"/>
      <c r="DC6" s="280"/>
      <c r="DD6" s="280"/>
      <c r="DE6" s="280"/>
      <c r="DF6" s="280"/>
      <c r="DG6" s="280"/>
      <c r="DH6" s="280"/>
      <c r="DI6" s="280"/>
      <c r="DJ6" s="280"/>
      <c r="DK6" s="280"/>
      <c r="DL6" s="280"/>
      <c r="DM6" s="362"/>
      <c r="DN6" s="280"/>
      <c r="DO6" s="280"/>
      <c r="DP6" s="280"/>
      <c r="DQ6" s="280"/>
      <c r="DR6" s="280"/>
      <c r="DS6" s="280"/>
      <c r="DT6" s="280"/>
      <c r="DU6" s="280"/>
      <c r="DV6" s="280"/>
      <c r="DW6" s="280"/>
      <c r="DX6" s="280"/>
      <c r="DY6" s="280"/>
      <c r="DZ6" s="280"/>
      <c r="EA6" s="280"/>
      <c r="EB6" s="280"/>
      <c r="EC6" s="280"/>
      <c r="ED6" s="280"/>
      <c r="EE6" s="280"/>
      <c r="EF6" s="280"/>
      <c r="EG6" s="280"/>
      <c r="EH6" s="280"/>
      <c r="EI6" s="280"/>
      <c r="EJ6" s="280"/>
      <c r="EK6" s="280"/>
      <c r="EL6" s="280"/>
      <c r="EM6" s="280"/>
      <c r="EN6" s="280"/>
      <c r="EO6" s="280"/>
      <c r="EP6" s="280"/>
      <c r="EQ6" s="280"/>
      <c r="ER6" s="280"/>
      <c r="ES6" s="280"/>
      <c r="ET6" s="280"/>
      <c r="EU6" s="280"/>
      <c r="EV6" s="280"/>
      <c r="EW6" s="280"/>
      <c r="EX6" s="466"/>
    </row>
    <row r="7" spans="1:154" s="273" customFormat="1" ht="24.75" customHeight="1" x14ac:dyDescent="0.2">
      <c r="A7" s="538" t="s">
        <v>104</v>
      </c>
      <c r="B7" s="539"/>
      <c r="C7" s="547" t="s">
        <v>163</v>
      </c>
      <c r="D7" s="548"/>
      <c r="E7" s="548"/>
      <c r="F7" s="548"/>
      <c r="G7" s="548"/>
      <c r="H7" s="549"/>
      <c r="I7" s="282"/>
      <c r="J7" s="282"/>
      <c r="K7" s="282"/>
      <c r="L7" s="282"/>
      <c r="M7" s="282"/>
      <c r="N7" s="282"/>
      <c r="O7" s="282"/>
      <c r="P7" s="282"/>
      <c r="Q7" s="282"/>
      <c r="R7" s="282"/>
      <c r="S7" s="282"/>
      <c r="T7" s="283"/>
      <c r="U7" s="283"/>
      <c r="V7" s="283"/>
      <c r="W7" s="282"/>
      <c r="X7" s="282"/>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367"/>
      <c r="CD7" s="280"/>
      <c r="CE7" s="280"/>
      <c r="CF7" s="280"/>
      <c r="CG7" s="280"/>
      <c r="CH7" s="280"/>
      <c r="CI7" s="280"/>
      <c r="CJ7" s="280"/>
      <c r="CK7" s="280"/>
      <c r="CL7" s="280"/>
      <c r="CM7" s="280"/>
      <c r="CN7" s="280"/>
      <c r="CO7" s="280"/>
      <c r="CP7" s="280"/>
      <c r="CQ7" s="280"/>
      <c r="CR7" s="280"/>
      <c r="CS7" s="280"/>
      <c r="CT7" s="280"/>
      <c r="CU7" s="280"/>
      <c r="CV7" s="280"/>
      <c r="CW7" s="280"/>
      <c r="CX7" s="280"/>
      <c r="CY7" s="280"/>
      <c r="CZ7" s="280"/>
      <c r="DA7" s="280"/>
      <c r="DB7" s="280"/>
      <c r="DC7" s="280"/>
      <c r="DD7" s="280"/>
      <c r="DE7" s="280"/>
      <c r="DF7" s="280"/>
      <c r="DG7" s="280"/>
      <c r="DH7" s="280"/>
      <c r="DI7" s="280"/>
      <c r="DJ7" s="280"/>
      <c r="DK7" s="280"/>
      <c r="DL7" s="280"/>
      <c r="DM7" s="362"/>
      <c r="DN7" s="280"/>
      <c r="DO7" s="280"/>
      <c r="DP7" s="280"/>
      <c r="DQ7" s="280"/>
      <c r="DR7" s="280"/>
      <c r="DS7" s="280"/>
      <c r="DT7" s="280"/>
      <c r="DU7" s="280"/>
      <c r="DV7" s="280"/>
      <c r="DW7" s="280"/>
      <c r="DX7" s="280"/>
      <c r="DY7" s="280"/>
      <c r="DZ7" s="280"/>
      <c r="EA7" s="280"/>
      <c r="EB7" s="280"/>
      <c r="EC7" s="280"/>
      <c r="ED7" s="280"/>
      <c r="EE7" s="280"/>
      <c r="EF7" s="280"/>
      <c r="EG7" s="280"/>
      <c r="EH7" s="280"/>
      <c r="EI7" s="280"/>
      <c r="EJ7" s="280"/>
      <c r="EK7" s="280"/>
      <c r="EL7" s="280"/>
      <c r="EM7" s="280"/>
      <c r="EN7" s="280"/>
      <c r="EO7" s="280"/>
      <c r="EP7" s="280"/>
      <c r="EQ7" s="280"/>
      <c r="ER7" s="280"/>
      <c r="ES7" s="280"/>
      <c r="ET7" s="280"/>
      <c r="EU7" s="280"/>
      <c r="EV7" s="280"/>
      <c r="EW7" s="280"/>
      <c r="EX7" s="466"/>
    </row>
    <row r="8" spans="1:154" s="273" customFormat="1" ht="24.75" customHeight="1" x14ac:dyDescent="0.2">
      <c r="A8" s="544" t="s">
        <v>106</v>
      </c>
      <c r="B8" s="545"/>
      <c r="C8" s="547" t="s">
        <v>107</v>
      </c>
      <c r="D8" s="548"/>
      <c r="E8" s="548"/>
      <c r="F8" s="548"/>
      <c r="G8" s="548"/>
      <c r="H8" s="549"/>
      <c r="I8" s="282"/>
      <c r="J8" s="282"/>
      <c r="K8" s="282"/>
      <c r="L8" s="282"/>
      <c r="M8" s="282"/>
      <c r="N8" s="282"/>
      <c r="O8" s="282"/>
      <c r="P8" s="282"/>
      <c r="Q8" s="282"/>
      <c r="R8" s="282"/>
      <c r="S8" s="282"/>
      <c r="T8" s="283"/>
      <c r="U8" s="283"/>
      <c r="V8" s="283"/>
      <c r="W8" s="282"/>
      <c r="X8" s="282"/>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367"/>
      <c r="CD8" s="280"/>
      <c r="CE8" s="280"/>
      <c r="CF8" s="280"/>
      <c r="CG8" s="280"/>
      <c r="CH8" s="280"/>
      <c r="CI8" s="280"/>
      <c r="CJ8" s="280"/>
      <c r="CK8" s="280"/>
      <c r="CL8" s="280"/>
      <c r="CM8" s="280"/>
      <c r="CN8" s="280"/>
      <c r="CO8" s="280"/>
      <c r="CP8" s="280"/>
      <c r="CQ8" s="280"/>
      <c r="CR8" s="280"/>
      <c r="CS8" s="280"/>
      <c r="CT8" s="280"/>
      <c r="CU8" s="280"/>
      <c r="CV8" s="280"/>
      <c r="CW8" s="280"/>
      <c r="CX8" s="280"/>
      <c r="CY8" s="280"/>
      <c r="CZ8" s="280"/>
      <c r="DA8" s="280"/>
      <c r="DB8" s="280"/>
      <c r="DC8" s="280"/>
      <c r="DD8" s="280"/>
      <c r="DE8" s="280"/>
      <c r="DF8" s="280"/>
      <c r="DG8" s="280"/>
      <c r="DH8" s="280"/>
      <c r="DI8" s="280"/>
      <c r="DJ8" s="280"/>
      <c r="DK8" s="280"/>
      <c r="DL8" s="280"/>
      <c r="DM8" s="362"/>
      <c r="DN8" s="280"/>
      <c r="DO8" s="280"/>
      <c r="DP8" s="280"/>
      <c r="DQ8" s="280"/>
      <c r="DR8" s="280"/>
      <c r="DS8" s="280"/>
      <c r="DT8" s="280"/>
      <c r="DU8" s="280"/>
      <c r="DV8" s="280"/>
      <c r="DW8" s="280"/>
      <c r="DX8" s="280"/>
      <c r="DY8" s="280"/>
      <c r="DZ8" s="280"/>
      <c r="EA8" s="280"/>
      <c r="EB8" s="280"/>
      <c r="EC8" s="280"/>
      <c r="ED8" s="280"/>
      <c r="EE8" s="280"/>
      <c r="EF8" s="280"/>
      <c r="EG8" s="280"/>
      <c r="EH8" s="280"/>
      <c r="EI8" s="280"/>
      <c r="EJ8" s="280"/>
      <c r="EK8" s="280"/>
      <c r="EL8" s="280"/>
      <c r="EM8" s="280"/>
      <c r="EN8" s="280"/>
      <c r="EO8" s="280"/>
      <c r="EP8" s="280"/>
      <c r="EQ8" s="280"/>
      <c r="ER8" s="280"/>
      <c r="ES8" s="280"/>
      <c r="ET8" s="280"/>
      <c r="EU8" s="280"/>
      <c r="EV8" s="280"/>
      <c r="EW8" s="280"/>
      <c r="EX8" s="466"/>
    </row>
    <row r="9" spans="1:154" s="273" customFormat="1" ht="125.25" customHeight="1" x14ac:dyDescent="0.2">
      <c r="A9" s="544" t="s">
        <v>108</v>
      </c>
      <c r="B9" s="545"/>
      <c r="C9" s="666" t="s">
        <v>767</v>
      </c>
      <c r="D9" s="667"/>
      <c r="E9" s="667"/>
      <c r="F9" s="667"/>
      <c r="G9" s="667"/>
      <c r="H9" s="668"/>
      <c r="I9" s="282"/>
      <c r="J9" s="282"/>
      <c r="K9" s="282"/>
      <c r="L9" s="282"/>
      <c r="M9" s="282"/>
      <c r="N9" s="282"/>
      <c r="O9" s="282"/>
      <c r="P9" s="282"/>
      <c r="Q9" s="282"/>
      <c r="R9" s="282"/>
      <c r="S9" s="282"/>
      <c r="T9" s="283"/>
      <c r="U9" s="283"/>
      <c r="V9" s="283"/>
      <c r="W9" s="282"/>
      <c r="X9" s="282"/>
      <c r="Y9" s="280"/>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c r="BG9" s="280"/>
      <c r="BH9" s="280"/>
      <c r="BI9" s="280"/>
      <c r="BJ9" s="280"/>
      <c r="BK9" s="280"/>
      <c r="BL9" s="280"/>
      <c r="BM9" s="280"/>
      <c r="BN9" s="280"/>
      <c r="BO9" s="280"/>
      <c r="BP9" s="280"/>
      <c r="BQ9" s="280"/>
      <c r="BR9" s="280"/>
      <c r="BS9" s="280"/>
      <c r="BT9" s="280"/>
      <c r="BU9" s="280"/>
      <c r="BV9" s="280"/>
      <c r="BW9" s="280"/>
      <c r="BX9" s="280"/>
      <c r="BY9" s="280"/>
      <c r="BZ9" s="280"/>
      <c r="CA9" s="280"/>
      <c r="CB9" s="280"/>
      <c r="CC9" s="367"/>
      <c r="CD9" s="280"/>
      <c r="CE9" s="280"/>
      <c r="CF9" s="280"/>
      <c r="CG9" s="280"/>
      <c r="CH9" s="280"/>
      <c r="CI9" s="280"/>
      <c r="CJ9" s="280"/>
      <c r="CK9" s="280"/>
      <c r="CL9" s="280"/>
      <c r="CM9" s="280"/>
      <c r="CN9" s="280"/>
      <c r="CO9" s="280"/>
      <c r="CP9" s="280"/>
      <c r="CQ9" s="280"/>
      <c r="CR9" s="280"/>
      <c r="CS9" s="280"/>
      <c r="CT9" s="280"/>
      <c r="CU9" s="280"/>
      <c r="CV9" s="280"/>
      <c r="CW9" s="280"/>
      <c r="CX9" s="280"/>
      <c r="CY9" s="280"/>
      <c r="CZ9" s="280"/>
      <c r="DA9" s="280"/>
      <c r="DB9" s="280"/>
      <c r="DC9" s="280"/>
      <c r="DD9" s="280"/>
      <c r="DE9" s="280"/>
      <c r="DF9" s="280"/>
      <c r="DG9" s="280"/>
      <c r="DH9" s="280"/>
      <c r="DI9" s="280"/>
      <c r="DJ9" s="280"/>
      <c r="DK9" s="280"/>
      <c r="DL9" s="280"/>
      <c r="DM9" s="362"/>
      <c r="DN9" s="280"/>
      <c r="DO9" s="280"/>
      <c r="DP9" s="280"/>
      <c r="DQ9" s="280"/>
      <c r="DR9" s="280"/>
      <c r="DS9" s="280"/>
      <c r="DT9" s="280"/>
      <c r="DU9" s="280"/>
      <c r="DV9" s="280"/>
      <c r="DW9" s="280"/>
      <c r="DX9" s="280"/>
      <c r="DY9" s="280"/>
      <c r="DZ9" s="280"/>
      <c r="EA9" s="280"/>
      <c r="EB9" s="280"/>
      <c r="EC9" s="280"/>
      <c r="ED9" s="280"/>
      <c r="EE9" s="280"/>
      <c r="EF9" s="280"/>
      <c r="EG9" s="280"/>
      <c r="EH9" s="280"/>
      <c r="EI9" s="280"/>
      <c r="EJ9" s="280"/>
      <c r="EK9" s="280"/>
      <c r="EL9" s="280"/>
      <c r="EM9" s="280"/>
      <c r="EN9" s="280"/>
      <c r="EO9" s="280"/>
      <c r="EP9" s="280"/>
      <c r="EQ9" s="280"/>
      <c r="ER9" s="280"/>
      <c r="ES9" s="280"/>
      <c r="ET9" s="280"/>
      <c r="EU9" s="280"/>
      <c r="EV9" s="280"/>
      <c r="EW9" s="280"/>
      <c r="EX9" s="466"/>
    </row>
    <row r="10" spans="1:154" s="273" customFormat="1" ht="33" customHeight="1" x14ac:dyDescent="0.2">
      <c r="A10" s="538" t="s">
        <v>109</v>
      </c>
      <c r="B10" s="539"/>
      <c r="C10" s="666" t="s">
        <v>768</v>
      </c>
      <c r="D10" s="667"/>
      <c r="E10" s="667"/>
      <c r="F10" s="667"/>
      <c r="G10" s="667"/>
      <c r="H10" s="668"/>
      <c r="I10" s="282"/>
      <c r="J10" s="282"/>
      <c r="K10" s="282"/>
      <c r="L10" s="282"/>
      <c r="M10" s="282"/>
      <c r="N10" s="282"/>
      <c r="O10" s="282"/>
      <c r="P10" s="282"/>
      <c r="Q10" s="282"/>
      <c r="R10" s="282"/>
      <c r="S10" s="282"/>
      <c r="T10" s="283"/>
      <c r="U10" s="283"/>
      <c r="V10" s="283"/>
      <c r="W10" s="282"/>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0"/>
      <c r="BL10" s="280"/>
      <c r="BM10" s="280"/>
      <c r="BN10" s="280"/>
      <c r="BO10" s="280"/>
      <c r="BP10" s="280"/>
      <c r="BQ10" s="280"/>
      <c r="BR10" s="280"/>
      <c r="BS10" s="280"/>
      <c r="BT10" s="280"/>
      <c r="BU10" s="280"/>
      <c r="BV10" s="280"/>
      <c r="BW10" s="280"/>
      <c r="BX10" s="280"/>
      <c r="BY10" s="280"/>
      <c r="BZ10" s="280"/>
      <c r="CA10" s="280"/>
      <c r="CB10" s="280"/>
      <c r="CC10" s="367"/>
      <c r="CD10" s="280"/>
      <c r="CE10" s="280"/>
      <c r="CF10" s="280"/>
      <c r="CG10" s="280"/>
      <c r="CH10" s="280"/>
      <c r="CI10" s="280"/>
      <c r="CJ10" s="280"/>
      <c r="CK10" s="280"/>
      <c r="CL10" s="280"/>
      <c r="CM10" s="280"/>
      <c r="CN10" s="280"/>
      <c r="CO10" s="280"/>
      <c r="CP10" s="280"/>
      <c r="CQ10" s="280"/>
      <c r="CR10" s="280"/>
      <c r="CS10" s="280"/>
      <c r="CT10" s="280"/>
      <c r="CU10" s="280"/>
      <c r="CV10" s="280"/>
      <c r="CW10" s="280"/>
      <c r="CX10" s="280"/>
      <c r="CY10" s="280"/>
      <c r="CZ10" s="280"/>
      <c r="DA10" s="280"/>
      <c r="DB10" s="280"/>
      <c r="DC10" s="280"/>
      <c r="DD10" s="280"/>
      <c r="DE10" s="280"/>
      <c r="DF10" s="280"/>
      <c r="DG10" s="280"/>
      <c r="DH10" s="280"/>
      <c r="DI10" s="280"/>
      <c r="DJ10" s="280"/>
      <c r="DK10" s="280"/>
      <c r="DL10" s="280"/>
      <c r="DM10" s="362"/>
      <c r="DN10" s="280"/>
      <c r="DO10" s="280"/>
      <c r="DP10" s="280"/>
      <c r="DQ10" s="280"/>
      <c r="DR10" s="280"/>
      <c r="DS10" s="280"/>
      <c r="DT10" s="280"/>
      <c r="DU10" s="280"/>
      <c r="DV10" s="280"/>
      <c r="DW10" s="280"/>
      <c r="DX10" s="280"/>
      <c r="DY10" s="280"/>
      <c r="DZ10" s="280"/>
      <c r="EA10" s="280"/>
      <c r="EB10" s="280"/>
      <c r="EC10" s="280"/>
      <c r="ED10" s="280"/>
      <c r="EE10" s="280"/>
      <c r="EF10" s="280"/>
      <c r="EG10" s="280"/>
      <c r="EH10" s="280"/>
      <c r="EI10" s="280"/>
      <c r="EJ10" s="280"/>
      <c r="EK10" s="280"/>
      <c r="EL10" s="280"/>
      <c r="EM10" s="280"/>
      <c r="EN10" s="280"/>
      <c r="EO10" s="280"/>
      <c r="EP10" s="280"/>
      <c r="EQ10" s="280"/>
      <c r="ER10" s="280"/>
      <c r="ES10" s="280"/>
      <c r="ET10" s="280"/>
      <c r="EU10" s="280"/>
      <c r="EV10" s="280"/>
      <c r="EW10" s="280"/>
      <c r="EX10" s="466"/>
    </row>
    <row r="11" spans="1:154" s="273" customFormat="1" ht="33" customHeight="1" x14ac:dyDescent="0.2">
      <c r="A11" s="544" t="s">
        <v>111</v>
      </c>
      <c r="B11" s="545"/>
      <c r="C11" s="666" t="s">
        <v>112</v>
      </c>
      <c r="D11" s="667"/>
      <c r="E11" s="667"/>
      <c r="F11" s="667"/>
      <c r="G11" s="667"/>
      <c r="H11" s="668"/>
      <c r="I11" s="282"/>
      <c r="J11" s="282"/>
      <c r="K11" s="282"/>
      <c r="L11" s="282"/>
      <c r="M11" s="282"/>
      <c r="N11" s="282"/>
      <c r="O11" s="282"/>
      <c r="P11" s="282"/>
      <c r="Q11" s="282"/>
      <c r="R11" s="282"/>
      <c r="S11" s="282"/>
      <c r="T11" s="283"/>
      <c r="U11" s="283"/>
      <c r="V11" s="283"/>
      <c r="W11" s="282"/>
      <c r="X11" s="282"/>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0"/>
      <c r="AX11" s="280"/>
      <c r="AY11" s="280"/>
      <c r="AZ11" s="280"/>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367"/>
      <c r="CD11" s="280"/>
      <c r="CE11" s="280"/>
      <c r="CF11" s="280"/>
      <c r="CG11" s="280"/>
      <c r="CH11" s="280"/>
      <c r="CI11" s="280"/>
      <c r="CJ11" s="280"/>
      <c r="CK11" s="280"/>
      <c r="CL11" s="280"/>
      <c r="CM11" s="280"/>
      <c r="CN11" s="280"/>
      <c r="CO11" s="280"/>
      <c r="CP11" s="280"/>
      <c r="CQ11" s="280"/>
      <c r="CR11" s="280"/>
      <c r="CS11" s="280"/>
      <c r="CT11" s="280"/>
      <c r="CU11" s="280"/>
      <c r="CV11" s="280"/>
      <c r="CW11" s="280"/>
      <c r="CX11" s="280"/>
      <c r="CY11" s="280"/>
      <c r="CZ11" s="280"/>
      <c r="DA11" s="280"/>
      <c r="DB11" s="280"/>
      <c r="DC11" s="280"/>
      <c r="DD11" s="280"/>
      <c r="DE11" s="280"/>
      <c r="DF11" s="280"/>
      <c r="DG11" s="280"/>
      <c r="DH11" s="280"/>
      <c r="DI11" s="280"/>
      <c r="DJ11" s="280"/>
      <c r="DK11" s="280"/>
      <c r="DL11" s="280"/>
      <c r="DM11" s="362"/>
      <c r="DN11" s="280"/>
      <c r="DO11" s="280"/>
      <c r="DP11" s="280"/>
      <c r="DQ11" s="280"/>
      <c r="DR11" s="280"/>
      <c r="DS11" s="280"/>
      <c r="DT11" s="280"/>
      <c r="DU11" s="280"/>
      <c r="DV11" s="280"/>
      <c r="DW11" s="280"/>
      <c r="DX11" s="280"/>
      <c r="DY11" s="280"/>
      <c r="DZ11" s="280"/>
      <c r="EA11" s="280"/>
      <c r="EB11" s="280"/>
      <c r="EC11" s="280"/>
      <c r="ED11" s="280"/>
      <c r="EE11" s="280"/>
      <c r="EF11" s="280"/>
      <c r="EG11" s="280"/>
      <c r="EH11" s="280"/>
      <c r="EI11" s="280"/>
      <c r="EJ11" s="280"/>
      <c r="EK11" s="280"/>
      <c r="EL11" s="280"/>
      <c r="EM11" s="280"/>
      <c r="EN11" s="280"/>
      <c r="EO11" s="280"/>
      <c r="EP11" s="280"/>
      <c r="EQ11" s="280"/>
      <c r="ER11" s="280"/>
      <c r="ES11" s="280"/>
      <c r="ET11" s="280"/>
      <c r="EU11" s="280"/>
      <c r="EV11" s="280"/>
      <c r="EW11" s="280"/>
      <c r="EX11" s="466"/>
    </row>
    <row r="12" spans="1:154" s="273" customFormat="1" ht="34.5" customHeight="1" x14ac:dyDescent="0.2">
      <c r="A12" s="544" t="s">
        <v>113</v>
      </c>
      <c r="B12" s="545"/>
      <c r="C12" s="683" t="s">
        <v>765</v>
      </c>
      <c r="D12" s="684"/>
      <c r="E12" s="684"/>
      <c r="F12" s="684"/>
      <c r="G12" s="684"/>
      <c r="H12" s="685"/>
      <c r="I12" s="282"/>
      <c r="J12" s="282"/>
      <c r="K12" s="282"/>
      <c r="L12" s="282"/>
      <c r="M12" s="282"/>
      <c r="N12" s="282"/>
      <c r="O12" s="282"/>
      <c r="P12" s="282"/>
      <c r="Q12" s="282"/>
      <c r="R12" s="282"/>
      <c r="S12" s="282"/>
      <c r="T12" s="283"/>
      <c r="U12" s="283"/>
      <c r="V12" s="283"/>
      <c r="W12" s="282"/>
      <c r="X12" s="282"/>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367"/>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0"/>
      <c r="DE12" s="280"/>
      <c r="DF12" s="280"/>
      <c r="DG12" s="280"/>
      <c r="DH12" s="280"/>
      <c r="DI12" s="280"/>
      <c r="DJ12" s="280"/>
      <c r="DK12" s="280"/>
      <c r="DL12" s="280"/>
      <c r="DM12" s="362"/>
      <c r="DN12" s="280"/>
      <c r="DO12" s="280"/>
      <c r="DP12" s="280"/>
      <c r="DQ12" s="280"/>
      <c r="DR12" s="280"/>
      <c r="DS12" s="280"/>
      <c r="DT12" s="280"/>
      <c r="DU12" s="280"/>
      <c r="DV12" s="280"/>
      <c r="DW12" s="280"/>
      <c r="DX12" s="280"/>
      <c r="DY12" s="280"/>
      <c r="DZ12" s="280"/>
      <c r="EA12" s="280"/>
      <c r="EB12" s="280"/>
      <c r="EC12" s="280"/>
      <c r="ED12" s="280"/>
      <c r="EE12" s="280"/>
      <c r="EF12" s="280"/>
      <c r="EG12" s="280"/>
      <c r="EH12" s="280"/>
      <c r="EI12" s="280"/>
      <c r="EJ12" s="280"/>
      <c r="EK12" s="280"/>
      <c r="EL12" s="280"/>
      <c r="EM12" s="280"/>
      <c r="EN12" s="280"/>
      <c r="EO12" s="280"/>
      <c r="EP12" s="280"/>
      <c r="EQ12" s="280"/>
      <c r="ER12" s="280"/>
      <c r="ES12" s="280"/>
      <c r="ET12" s="280"/>
      <c r="EU12" s="280"/>
      <c r="EV12" s="280"/>
      <c r="EW12" s="280"/>
      <c r="EX12" s="466"/>
    </row>
    <row r="13" spans="1:154" s="273" customFormat="1" ht="30" customHeight="1" x14ac:dyDescent="0.2">
      <c r="A13" s="538" t="s">
        <v>114</v>
      </c>
      <c r="B13" s="539"/>
      <c r="C13" s="547" t="s">
        <v>115</v>
      </c>
      <c r="D13" s="548"/>
      <c r="E13" s="548"/>
      <c r="F13" s="548"/>
      <c r="G13" s="548"/>
      <c r="H13" s="549"/>
      <c r="I13" s="282"/>
      <c r="J13" s="282"/>
      <c r="K13" s="282"/>
      <c r="L13" s="282"/>
      <c r="M13" s="282"/>
      <c r="N13" s="282"/>
      <c r="O13" s="282"/>
      <c r="P13" s="282"/>
      <c r="Q13" s="282"/>
      <c r="R13" s="282"/>
      <c r="S13" s="282"/>
      <c r="T13" s="283"/>
      <c r="U13" s="283"/>
      <c r="V13" s="283"/>
      <c r="W13" s="282"/>
      <c r="X13" s="282"/>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c r="AZ13" s="280"/>
      <c r="BA13" s="280"/>
      <c r="BB13" s="280"/>
      <c r="BC13" s="280"/>
      <c r="BD13" s="280"/>
      <c r="BE13" s="280"/>
      <c r="BF13" s="280"/>
      <c r="BG13" s="280"/>
      <c r="BH13" s="280"/>
      <c r="BI13" s="280"/>
      <c r="BJ13" s="280"/>
      <c r="BK13" s="280"/>
      <c r="BL13" s="280"/>
      <c r="BM13" s="280"/>
      <c r="BN13" s="280"/>
      <c r="BO13" s="280"/>
      <c r="BP13" s="280"/>
      <c r="BQ13" s="280"/>
      <c r="BR13" s="280"/>
      <c r="BS13" s="280"/>
      <c r="BT13" s="280"/>
      <c r="BU13" s="280"/>
      <c r="BV13" s="280"/>
      <c r="BW13" s="280"/>
      <c r="BX13" s="280"/>
      <c r="BY13" s="280"/>
      <c r="BZ13" s="280"/>
      <c r="CA13" s="280"/>
      <c r="CB13" s="280"/>
      <c r="CC13" s="367"/>
      <c r="CD13" s="280"/>
      <c r="CE13" s="280"/>
      <c r="CF13" s="280"/>
      <c r="CG13" s="280"/>
      <c r="CH13" s="280"/>
      <c r="CI13" s="280"/>
      <c r="CJ13" s="280"/>
      <c r="CK13" s="280"/>
      <c r="CL13" s="280"/>
      <c r="CM13" s="280"/>
      <c r="CN13" s="280"/>
      <c r="CO13" s="280"/>
      <c r="CP13" s="280"/>
      <c r="CQ13" s="280"/>
      <c r="CR13" s="280"/>
      <c r="CS13" s="280"/>
      <c r="CT13" s="280"/>
      <c r="CU13" s="280"/>
      <c r="CV13" s="280"/>
      <c r="CW13" s="280"/>
      <c r="CX13" s="280"/>
      <c r="CY13" s="280"/>
      <c r="CZ13" s="280"/>
      <c r="DA13" s="280"/>
      <c r="DB13" s="280"/>
      <c r="DC13" s="280"/>
      <c r="DD13" s="280"/>
      <c r="DE13" s="280"/>
      <c r="DF13" s="280"/>
      <c r="DG13" s="280"/>
      <c r="DH13" s="280"/>
      <c r="DI13" s="280"/>
      <c r="DJ13" s="280"/>
      <c r="DK13" s="280"/>
      <c r="DL13" s="280"/>
      <c r="DM13" s="362"/>
      <c r="DN13" s="280"/>
      <c r="DO13" s="280"/>
      <c r="DP13" s="280"/>
      <c r="DQ13" s="280"/>
      <c r="DR13" s="280"/>
      <c r="DS13" s="280"/>
      <c r="DT13" s="280"/>
      <c r="DU13" s="280"/>
      <c r="DV13" s="280"/>
      <c r="DW13" s="280"/>
      <c r="DX13" s="280"/>
      <c r="DY13" s="280"/>
      <c r="DZ13" s="280"/>
      <c r="EA13" s="280"/>
      <c r="EB13" s="280"/>
      <c r="EC13" s="280"/>
      <c r="ED13" s="280"/>
      <c r="EE13" s="280"/>
      <c r="EF13" s="280"/>
      <c r="EG13" s="280"/>
      <c r="EH13" s="280"/>
      <c r="EI13" s="280"/>
      <c r="EJ13" s="280"/>
      <c r="EK13" s="280"/>
      <c r="EL13" s="280"/>
      <c r="EM13" s="280"/>
      <c r="EN13" s="280"/>
      <c r="EO13" s="280"/>
      <c r="EP13" s="280"/>
      <c r="EQ13" s="280"/>
      <c r="ER13" s="280"/>
      <c r="ES13" s="280"/>
      <c r="ET13" s="280"/>
      <c r="EU13" s="280"/>
      <c r="EV13" s="280"/>
      <c r="EW13" s="280"/>
      <c r="EX13" s="466"/>
    </row>
    <row r="14" spans="1:154" s="273" customFormat="1" ht="24.75" customHeight="1" x14ac:dyDescent="0.2">
      <c r="A14" s="532" t="s">
        <v>116</v>
      </c>
      <c r="B14" s="533"/>
      <c r="C14" s="284" t="s">
        <v>117</v>
      </c>
      <c r="D14" s="686"/>
      <c r="E14" s="687"/>
      <c r="F14" s="687"/>
      <c r="G14" s="688"/>
      <c r="H14" s="537">
        <v>2024</v>
      </c>
      <c r="I14" s="282"/>
      <c r="J14" s="282"/>
      <c r="K14" s="282"/>
      <c r="L14" s="282"/>
      <c r="M14" s="368"/>
      <c r="N14" s="368"/>
      <c r="O14" s="368"/>
      <c r="P14" s="282"/>
      <c r="Q14" s="282"/>
      <c r="R14" s="282"/>
      <c r="S14" s="282"/>
      <c r="T14" s="283"/>
      <c r="U14" s="283"/>
      <c r="V14" s="283"/>
      <c r="W14" s="282"/>
      <c r="X14" s="282"/>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0"/>
      <c r="BL14" s="280"/>
      <c r="BM14" s="280"/>
      <c r="BN14" s="280"/>
      <c r="BO14" s="280"/>
      <c r="BP14" s="280"/>
      <c r="BQ14" s="280"/>
      <c r="BR14" s="280"/>
      <c r="BS14" s="280"/>
      <c r="BT14" s="280"/>
      <c r="BU14" s="280"/>
      <c r="BV14" s="280"/>
      <c r="BW14" s="280"/>
      <c r="BX14" s="280"/>
      <c r="BY14" s="280"/>
      <c r="BZ14" s="280"/>
      <c r="CA14" s="280"/>
      <c r="CB14" s="280"/>
      <c r="CC14" s="367"/>
      <c r="CD14" s="280"/>
      <c r="CE14" s="280"/>
      <c r="CF14" s="280"/>
      <c r="CG14" s="280"/>
      <c r="CH14" s="280"/>
      <c r="CI14" s="280"/>
      <c r="CJ14" s="280"/>
      <c r="CK14" s="280"/>
      <c r="CL14" s="280"/>
      <c r="CM14" s="280"/>
      <c r="CN14" s="280"/>
      <c r="CO14" s="280"/>
      <c r="CP14" s="280"/>
      <c r="CQ14" s="280"/>
      <c r="CR14" s="280"/>
      <c r="CS14" s="280"/>
      <c r="CT14" s="280"/>
      <c r="CU14" s="280"/>
      <c r="CV14" s="280"/>
      <c r="CW14" s="280"/>
      <c r="CX14" s="280"/>
      <c r="CY14" s="280"/>
      <c r="CZ14" s="280"/>
      <c r="DA14" s="280"/>
      <c r="DB14" s="280"/>
      <c r="DC14" s="280"/>
      <c r="DD14" s="280"/>
      <c r="DE14" s="280"/>
      <c r="DF14" s="280"/>
      <c r="DG14" s="280"/>
      <c r="DH14" s="280"/>
      <c r="DI14" s="280"/>
      <c r="DJ14" s="280"/>
      <c r="DK14" s="280"/>
      <c r="DL14" s="280"/>
      <c r="DM14" s="362"/>
      <c r="DN14" s="280"/>
      <c r="DO14" s="280"/>
      <c r="DP14" s="280"/>
      <c r="DQ14" s="280"/>
      <c r="DR14" s="280"/>
      <c r="DS14" s="280"/>
      <c r="DT14" s="280"/>
      <c r="DU14" s="280"/>
      <c r="DV14" s="280"/>
      <c r="DW14" s="280"/>
      <c r="DX14" s="280"/>
      <c r="DY14" s="280"/>
      <c r="DZ14" s="280"/>
      <c r="EA14" s="280"/>
      <c r="EB14" s="280"/>
      <c r="EC14" s="280"/>
      <c r="ED14" s="280"/>
      <c r="EE14" s="280"/>
      <c r="EF14" s="280"/>
      <c r="EG14" s="280"/>
      <c r="EH14" s="280"/>
      <c r="EI14" s="280"/>
      <c r="EJ14" s="280"/>
      <c r="EK14" s="280"/>
      <c r="EL14" s="280"/>
      <c r="EM14" s="280"/>
      <c r="EN14" s="280"/>
      <c r="EO14" s="280"/>
      <c r="EP14" s="280"/>
      <c r="EQ14" s="280"/>
      <c r="ER14" s="280"/>
      <c r="ES14" s="280"/>
      <c r="ET14" s="280"/>
      <c r="EU14" s="280"/>
      <c r="EV14" s="280"/>
      <c r="EW14" s="280"/>
      <c r="EX14" s="466"/>
    </row>
    <row r="15" spans="1:154" s="273" customFormat="1" ht="14.25" customHeight="1" x14ac:dyDescent="0.2">
      <c r="A15" s="534"/>
      <c r="B15" s="535"/>
      <c r="C15" s="284" t="s">
        <v>118</v>
      </c>
      <c r="D15" s="689"/>
      <c r="E15" s="690"/>
      <c r="F15" s="690"/>
      <c r="G15" s="691"/>
      <c r="H15" s="537"/>
      <c r="I15" s="282"/>
      <c r="J15" s="282"/>
      <c r="K15" s="282"/>
      <c r="L15" s="282"/>
      <c r="M15" s="368"/>
      <c r="N15" s="368"/>
      <c r="O15" s="368"/>
      <c r="P15" s="282"/>
      <c r="Q15" s="282"/>
      <c r="R15" s="282"/>
      <c r="S15" s="282"/>
      <c r="T15" s="283"/>
      <c r="U15" s="283"/>
      <c r="V15" s="283"/>
      <c r="W15" s="282"/>
      <c r="X15" s="282"/>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0"/>
      <c r="BL15" s="280"/>
      <c r="BM15" s="280"/>
      <c r="BN15" s="280"/>
      <c r="BO15" s="280"/>
      <c r="BP15" s="280"/>
      <c r="BQ15" s="280"/>
      <c r="BR15" s="280"/>
      <c r="BS15" s="280"/>
      <c r="BT15" s="280"/>
      <c r="BU15" s="280"/>
      <c r="BV15" s="280"/>
      <c r="BW15" s="280"/>
      <c r="BX15" s="280"/>
      <c r="BY15" s="280"/>
      <c r="BZ15" s="280"/>
      <c r="CA15" s="280"/>
      <c r="CB15" s="280"/>
      <c r="CC15" s="367"/>
      <c r="CD15" s="280"/>
      <c r="CE15" s="280"/>
      <c r="CF15" s="280"/>
      <c r="CG15" s="280"/>
      <c r="CH15" s="280"/>
      <c r="CI15" s="280"/>
      <c r="CJ15" s="280"/>
      <c r="CK15" s="280"/>
      <c r="CL15" s="280"/>
      <c r="CM15" s="280"/>
      <c r="CN15" s="280"/>
      <c r="CO15" s="280"/>
      <c r="CP15" s="280"/>
      <c r="CQ15" s="280"/>
      <c r="CR15" s="280"/>
      <c r="CS15" s="280"/>
      <c r="CT15" s="280"/>
      <c r="CU15" s="280"/>
      <c r="CV15" s="280"/>
      <c r="CW15" s="280"/>
      <c r="CX15" s="280"/>
      <c r="CY15" s="280"/>
      <c r="CZ15" s="280"/>
      <c r="DA15" s="280"/>
      <c r="DB15" s="280"/>
      <c r="DC15" s="280"/>
      <c r="DD15" s="280"/>
      <c r="DE15" s="280"/>
      <c r="DF15" s="280"/>
      <c r="DG15" s="280"/>
      <c r="DH15" s="280"/>
      <c r="DI15" s="280"/>
      <c r="DJ15" s="280"/>
      <c r="DK15" s="280"/>
      <c r="DL15" s="280"/>
      <c r="DM15" s="362"/>
      <c r="DN15" s="280"/>
      <c r="DO15" s="280"/>
      <c r="DP15" s="280"/>
      <c r="DQ15" s="280"/>
      <c r="DR15" s="280"/>
      <c r="DS15" s="280"/>
      <c r="DT15" s="280"/>
      <c r="DU15" s="280"/>
      <c r="DV15" s="280"/>
      <c r="DW15" s="280"/>
      <c r="DX15" s="280"/>
      <c r="DY15" s="280"/>
      <c r="DZ15" s="280"/>
      <c r="EA15" s="280"/>
      <c r="EB15" s="280"/>
      <c r="EC15" s="280"/>
      <c r="ED15" s="280"/>
      <c r="EE15" s="280"/>
      <c r="EF15" s="280"/>
      <c r="EG15" s="280"/>
      <c r="EH15" s="280"/>
      <c r="EI15" s="280"/>
      <c r="EJ15" s="280"/>
      <c r="EK15" s="280"/>
      <c r="EL15" s="280"/>
      <c r="EM15" s="280"/>
      <c r="EN15" s="280"/>
      <c r="EO15" s="280"/>
      <c r="EP15" s="280"/>
      <c r="EQ15" s="280"/>
      <c r="ER15" s="280"/>
      <c r="ES15" s="280"/>
      <c r="ET15" s="280"/>
      <c r="EU15" s="280"/>
      <c r="EV15" s="280"/>
      <c r="EW15" s="280"/>
      <c r="EX15" s="466"/>
    </row>
    <row r="16" spans="1:154" ht="15" x14ac:dyDescent="0.2">
      <c r="B16" s="370"/>
      <c r="C16" s="370"/>
      <c r="D16" s="364"/>
      <c r="E16" s="364"/>
      <c r="F16" s="371"/>
      <c r="G16" s="371"/>
      <c r="H16" s="364"/>
      <c r="I16" s="364"/>
      <c r="J16" s="354"/>
      <c r="K16" s="357"/>
      <c r="L16" s="357"/>
      <c r="M16" s="282"/>
      <c r="N16" s="282"/>
      <c r="O16" s="282"/>
      <c r="P16" s="357"/>
      <c r="Q16" s="357"/>
      <c r="R16" s="368"/>
      <c r="S16" s="357"/>
      <c r="T16" s="372"/>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63"/>
      <c r="AW16" s="357"/>
      <c r="AX16" s="357"/>
      <c r="AY16" s="357"/>
      <c r="AZ16" s="357"/>
      <c r="BA16" s="357"/>
      <c r="BB16" s="357"/>
      <c r="BC16" s="357"/>
      <c r="BD16" s="357"/>
      <c r="BE16" s="357"/>
      <c r="BF16" s="357"/>
      <c r="BG16" s="357"/>
      <c r="BH16" s="357"/>
      <c r="BI16" s="357"/>
      <c r="BJ16" s="357"/>
      <c r="BK16" s="357"/>
      <c r="BL16" s="357"/>
      <c r="BM16" s="357"/>
      <c r="BN16" s="357"/>
      <c r="BO16" s="357"/>
      <c r="BP16" s="357"/>
      <c r="BQ16" s="357"/>
      <c r="BR16" s="357"/>
      <c r="BS16" s="357"/>
      <c r="BT16" s="357"/>
      <c r="BU16" s="357"/>
      <c r="BV16" s="357"/>
      <c r="BW16" s="357"/>
      <c r="BX16" s="357"/>
      <c r="BY16" s="357"/>
      <c r="BZ16" s="357"/>
      <c r="CA16" s="357"/>
      <c r="CB16" s="357"/>
      <c r="CC16" s="354"/>
      <c r="CD16" s="357"/>
      <c r="CE16" s="357"/>
      <c r="CF16" s="357"/>
      <c r="CG16" s="357"/>
      <c r="CH16" s="357"/>
      <c r="CI16" s="357"/>
      <c r="CJ16" s="357"/>
      <c r="CK16" s="357"/>
      <c r="CL16" s="357"/>
      <c r="CM16" s="357"/>
      <c r="CN16" s="357"/>
      <c r="CO16" s="357"/>
      <c r="CP16" s="357"/>
      <c r="CQ16" s="357"/>
      <c r="CR16" s="357"/>
      <c r="CS16" s="357"/>
      <c r="CT16" s="357"/>
      <c r="CU16" s="357"/>
      <c r="CV16" s="373"/>
      <c r="CW16" s="357"/>
      <c r="CX16" s="357"/>
      <c r="CY16" s="357"/>
      <c r="CZ16" s="357"/>
      <c r="DA16" s="357"/>
      <c r="DB16" s="357"/>
      <c r="DC16" s="357"/>
      <c r="DD16" s="357"/>
      <c r="DE16" s="357"/>
      <c r="DF16" s="357"/>
      <c r="DG16" s="357"/>
      <c r="DH16" s="357"/>
      <c r="DI16" s="357"/>
      <c r="DJ16" s="357"/>
      <c r="DK16" s="357"/>
      <c r="DL16" s="357"/>
      <c r="DN16" s="357"/>
      <c r="DO16" s="357"/>
      <c r="DP16" s="357"/>
      <c r="DQ16" s="357"/>
      <c r="DR16" s="357"/>
      <c r="DS16" s="357"/>
      <c r="DT16" s="357"/>
      <c r="DU16" s="357"/>
      <c r="DV16" s="357"/>
      <c r="DW16" s="357"/>
      <c r="DX16" s="357"/>
      <c r="DY16" s="357"/>
      <c r="DZ16" s="357"/>
      <c r="EA16" s="357"/>
      <c r="EB16" s="357"/>
      <c r="EC16" s="357"/>
      <c r="ED16" s="357"/>
      <c r="EE16" s="357"/>
      <c r="EF16" s="357"/>
      <c r="EG16" s="357"/>
      <c r="EH16" s="357"/>
      <c r="EI16" s="357"/>
      <c r="EJ16" s="357"/>
      <c r="EK16" s="357"/>
      <c r="EL16" s="357"/>
      <c r="EM16" s="357"/>
      <c r="EN16" s="357"/>
      <c r="EO16" s="357"/>
      <c r="EP16" s="357"/>
      <c r="EQ16" s="357"/>
      <c r="ER16" s="357"/>
      <c r="ES16" s="357"/>
      <c r="ET16" s="357"/>
      <c r="EU16" s="357"/>
      <c r="EV16" s="357"/>
      <c r="EW16" s="357"/>
    </row>
    <row r="17" spans="1:157" ht="15" x14ac:dyDescent="0.2">
      <c r="B17" s="370"/>
      <c r="C17" s="370"/>
      <c r="D17" s="364"/>
      <c r="E17" s="364"/>
      <c r="F17" s="371"/>
      <c r="G17" s="371"/>
      <c r="H17" s="364"/>
      <c r="I17" s="364"/>
      <c r="J17" s="354"/>
      <c r="K17" s="357"/>
      <c r="L17" s="357"/>
      <c r="M17" s="282"/>
      <c r="N17" s="282"/>
      <c r="O17" s="282"/>
      <c r="P17" s="357"/>
      <c r="Q17" s="357"/>
      <c r="R17" s="368"/>
      <c r="S17" s="357"/>
      <c r="T17" s="372"/>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63"/>
      <c r="AW17" s="357"/>
      <c r="AX17" s="357"/>
      <c r="AY17" s="357"/>
      <c r="AZ17" s="357"/>
      <c r="BA17" s="357"/>
      <c r="BB17" s="357"/>
      <c r="BC17" s="357"/>
      <c r="BD17" s="357"/>
      <c r="BE17" s="357"/>
      <c r="BF17" s="357"/>
      <c r="BG17" s="357"/>
      <c r="BH17" s="357"/>
      <c r="BI17" s="357"/>
      <c r="BJ17" s="357"/>
      <c r="BK17" s="357"/>
      <c r="BL17" s="357"/>
      <c r="BM17" s="357"/>
      <c r="BN17" s="357"/>
      <c r="BO17" s="357"/>
      <c r="BP17" s="357"/>
      <c r="BQ17" s="357"/>
      <c r="BR17" s="357"/>
      <c r="BS17" s="357"/>
      <c r="BT17" s="357"/>
      <c r="BU17" s="357"/>
      <c r="BV17" s="357"/>
      <c r="BW17" s="357"/>
      <c r="BX17" s="357"/>
      <c r="BY17" s="357"/>
      <c r="BZ17" s="357"/>
      <c r="CA17" s="357"/>
      <c r="CB17" s="357"/>
      <c r="CC17" s="354"/>
      <c r="CD17" s="357"/>
      <c r="CE17" s="357"/>
      <c r="CF17" s="357"/>
      <c r="CG17" s="357"/>
      <c r="CH17" s="357"/>
      <c r="CI17" s="357"/>
      <c r="CJ17" s="357"/>
      <c r="CK17" s="357"/>
      <c r="CL17" s="357"/>
      <c r="CM17" s="357"/>
      <c r="CN17" s="357"/>
      <c r="CO17" s="357"/>
      <c r="CP17" s="357"/>
      <c r="CQ17" s="357"/>
      <c r="CR17" s="357"/>
      <c r="CS17" s="357"/>
      <c r="CT17" s="357"/>
      <c r="CU17" s="357"/>
      <c r="CV17" s="373"/>
      <c r="CW17" s="357"/>
      <c r="CX17" s="357"/>
      <c r="CY17" s="357"/>
      <c r="CZ17" s="357"/>
      <c r="DA17" s="357"/>
      <c r="DB17" s="357"/>
      <c r="DC17" s="357"/>
      <c r="DD17" s="357"/>
      <c r="DE17" s="357"/>
      <c r="DF17" s="357"/>
      <c r="DG17" s="357"/>
      <c r="DH17" s="357"/>
      <c r="DI17" s="357"/>
      <c r="DJ17" s="357"/>
      <c r="DK17" s="357"/>
      <c r="DL17" s="357"/>
      <c r="DN17" s="357"/>
      <c r="DO17" s="357"/>
      <c r="DP17" s="357"/>
      <c r="DQ17" s="357"/>
      <c r="DR17" s="357"/>
      <c r="DS17" s="357"/>
      <c r="DT17" s="357"/>
      <c r="DU17" s="357"/>
      <c r="DV17" s="357"/>
      <c r="DW17" s="357"/>
      <c r="DX17" s="357"/>
      <c r="DY17" s="357"/>
      <c r="DZ17" s="357"/>
      <c r="EA17" s="357"/>
      <c r="EB17" s="357"/>
      <c r="EC17" s="357"/>
      <c r="ED17" s="357"/>
      <c r="EE17" s="357"/>
      <c r="EF17" s="357"/>
      <c r="EG17" s="357"/>
      <c r="EH17" s="357"/>
      <c r="EI17" s="357"/>
      <c r="EJ17" s="357"/>
      <c r="EK17" s="357"/>
      <c r="EL17" s="357"/>
      <c r="EM17" s="357"/>
      <c r="EN17" s="357"/>
      <c r="EO17" s="357"/>
      <c r="EP17" s="357"/>
      <c r="EQ17" s="357"/>
      <c r="ER17" s="357"/>
      <c r="ES17" s="357"/>
      <c r="ET17" s="357"/>
      <c r="EU17" s="357"/>
      <c r="EV17" s="357"/>
      <c r="EW17" s="357"/>
    </row>
    <row r="18" spans="1:157" s="377" customFormat="1" ht="16.5" thickBot="1" x14ac:dyDescent="0.3">
      <c r="A18" s="374" t="s">
        <v>164</v>
      </c>
      <c r="B18" s="375"/>
      <c r="C18" s="376"/>
      <c r="D18" s="376"/>
      <c r="E18" s="376"/>
      <c r="H18" s="376"/>
      <c r="I18" s="376"/>
      <c r="J18" s="378"/>
      <c r="K18" s="376"/>
      <c r="L18" s="376"/>
      <c r="P18" s="376"/>
      <c r="Q18" s="376"/>
      <c r="R18" s="379"/>
      <c r="S18" s="376"/>
      <c r="T18" s="380"/>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63"/>
      <c r="AW18" s="376"/>
      <c r="AX18" s="376"/>
      <c r="AY18" s="376"/>
      <c r="AZ18" s="376"/>
      <c r="BA18" s="376"/>
      <c r="BB18" s="376"/>
      <c r="BC18" s="376"/>
      <c r="BD18" s="376"/>
      <c r="BE18" s="376"/>
      <c r="BF18" s="376"/>
      <c r="BG18" s="376"/>
      <c r="BH18" s="376"/>
      <c r="BI18" s="376"/>
      <c r="BJ18" s="376"/>
      <c r="BK18" s="376"/>
      <c r="BL18" s="376"/>
      <c r="BM18" s="376"/>
      <c r="BN18" s="376"/>
      <c r="BO18" s="376"/>
      <c r="BP18" s="376"/>
      <c r="BQ18" s="376"/>
      <c r="BR18" s="376"/>
      <c r="BS18" s="376"/>
      <c r="BT18" s="376"/>
      <c r="BU18" s="376"/>
      <c r="BV18" s="376"/>
      <c r="BW18" s="376"/>
      <c r="BX18" s="376"/>
      <c r="BY18" s="376"/>
      <c r="BZ18" s="376"/>
      <c r="CA18" s="376"/>
      <c r="CB18" s="376"/>
      <c r="CC18" s="378"/>
      <c r="CD18" s="376"/>
      <c r="CE18" s="376"/>
      <c r="CF18" s="376"/>
      <c r="CG18" s="376"/>
      <c r="CH18" s="376"/>
      <c r="CI18" s="376"/>
      <c r="CJ18" s="376"/>
      <c r="CK18" s="376"/>
      <c r="CL18" s="376"/>
      <c r="CM18" s="376"/>
      <c r="CN18" s="376"/>
      <c r="CO18" s="376"/>
      <c r="CP18" s="376"/>
      <c r="CQ18" s="376"/>
      <c r="CR18" s="376"/>
      <c r="CS18" s="376"/>
      <c r="CT18" s="376"/>
      <c r="CU18" s="376"/>
      <c r="CV18" s="381"/>
      <c r="CW18" s="376"/>
      <c r="CX18" s="376"/>
      <c r="CY18" s="376"/>
      <c r="CZ18" s="376"/>
      <c r="DA18" s="376"/>
      <c r="DB18" s="376"/>
      <c r="DC18" s="376"/>
      <c r="DD18" s="376"/>
      <c r="DE18" s="376"/>
      <c r="DF18" s="376"/>
      <c r="DG18" s="376"/>
      <c r="DH18" s="376"/>
      <c r="DI18" s="376"/>
      <c r="DJ18" s="376"/>
      <c r="DK18" s="376"/>
      <c r="DL18" s="376"/>
      <c r="DM18" s="382"/>
      <c r="DN18" s="374" t="s">
        <v>165</v>
      </c>
      <c r="DO18" s="376"/>
      <c r="DP18" s="376"/>
      <c r="DQ18" s="376"/>
      <c r="DR18" s="376"/>
      <c r="DS18" s="376"/>
      <c r="DT18" s="376"/>
      <c r="DU18" s="376"/>
      <c r="DV18" s="376"/>
      <c r="DW18" s="376"/>
      <c r="DX18" s="376"/>
      <c r="DY18" s="376"/>
      <c r="DZ18" s="376"/>
      <c r="EA18" s="376"/>
      <c r="EB18" s="376"/>
      <c r="EC18" s="376"/>
      <c r="ED18" s="376"/>
      <c r="EE18" s="376"/>
      <c r="EF18" s="376"/>
      <c r="EG18" s="376"/>
      <c r="EH18" s="376"/>
      <c r="EI18" s="376"/>
      <c r="EJ18" s="376"/>
      <c r="EK18" s="376"/>
      <c r="EL18" s="376"/>
      <c r="EM18" s="376"/>
      <c r="EN18" s="376"/>
      <c r="EO18" s="376"/>
      <c r="EP18" s="376"/>
      <c r="EQ18" s="376"/>
      <c r="ER18" s="376"/>
      <c r="ES18" s="376"/>
      <c r="ET18" s="376"/>
      <c r="EU18" s="376"/>
      <c r="EV18" s="376"/>
      <c r="EW18" s="376"/>
      <c r="EX18" s="467"/>
    </row>
    <row r="19" spans="1:157" s="384" customFormat="1" ht="30.75" customHeight="1" x14ac:dyDescent="0.3">
      <c r="A19" s="678" t="s">
        <v>166</v>
      </c>
      <c r="B19" s="679"/>
      <c r="C19" s="672" t="s">
        <v>167</v>
      </c>
      <c r="D19" s="697" t="s">
        <v>168</v>
      </c>
      <c r="E19" s="698"/>
      <c r="F19" s="698"/>
      <c r="G19" s="698"/>
      <c r="H19" s="698"/>
      <c r="I19" s="699"/>
      <c r="J19" s="700" t="s">
        <v>169</v>
      </c>
      <c r="K19" s="701"/>
      <c r="L19" s="701"/>
      <c r="M19" s="701"/>
      <c r="N19" s="701"/>
      <c r="O19" s="701"/>
      <c r="P19" s="701"/>
      <c r="Q19" s="701"/>
      <c r="R19" s="702"/>
      <c r="S19" s="697" t="s">
        <v>170</v>
      </c>
      <c r="T19" s="699"/>
      <c r="U19" s="695" t="s">
        <v>171</v>
      </c>
      <c r="V19" s="695"/>
      <c r="W19" s="695"/>
      <c r="X19" s="695"/>
      <c r="Y19" s="695"/>
      <c r="Z19" s="695"/>
      <c r="AA19" s="695"/>
      <c r="AB19" s="695"/>
      <c r="AC19" s="695" t="s">
        <v>172</v>
      </c>
      <c r="AD19" s="695"/>
      <c r="AE19" s="695"/>
      <c r="AF19" s="695"/>
      <c r="AG19" s="695"/>
      <c r="AH19" s="695"/>
      <c r="AI19" s="695"/>
      <c r="AJ19" s="695"/>
      <c r="AK19" s="724" t="s">
        <v>173</v>
      </c>
      <c r="AL19" s="725"/>
      <c r="AM19" s="725"/>
      <c r="AN19" s="725"/>
      <c r="AO19" s="725"/>
      <c r="AP19" s="725"/>
      <c r="AQ19" s="725"/>
      <c r="AR19" s="726"/>
      <c r="AS19" s="695" t="s">
        <v>174</v>
      </c>
      <c r="AT19" s="695"/>
      <c r="AU19" s="695"/>
      <c r="AV19" s="695"/>
      <c r="AW19" s="695"/>
      <c r="AX19" s="695"/>
      <c r="AY19" s="695"/>
      <c r="AZ19" s="695"/>
      <c r="BA19" s="695" t="s">
        <v>175</v>
      </c>
      <c r="BB19" s="695"/>
      <c r="BC19" s="695"/>
      <c r="BD19" s="695"/>
      <c r="BE19" s="695"/>
      <c r="BF19" s="695"/>
      <c r="BG19" s="714"/>
      <c r="BH19" s="714"/>
      <c r="BI19" s="716" t="s">
        <v>176</v>
      </c>
      <c r="BJ19" s="717"/>
      <c r="BK19" s="717"/>
      <c r="BL19" s="717"/>
      <c r="BM19" s="717"/>
      <c r="BN19" s="717"/>
      <c r="BO19" s="717"/>
      <c r="BP19" s="718"/>
      <c r="BQ19" s="710" t="s">
        <v>144</v>
      </c>
      <c r="BR19" s="711"/>
      <c r="BS19" s="711"/>
      <c r="BT19" s="711"/>
      <c r="BU19" s="711"/>
      <c r="BV19" s="711"/>
      <c r="BW19" s="712"/>
      <c r="BX19" s="713"/>
      <c r="BY19" s="710" t="s">
        <v>177</v>
      </c>
      <c r="BZ19" s="711"/>
      <c r="CA19" s="711"/>
      <c r="CB19" s="711"/>
      <c r="CC19" s="711"/>
      <c r="CD19" s="711"/>
      <c r="CE19" s="712"/>
      <c r="CF19" s="713"/>
      <c r="CG19" s="716" t="s">
        <v>178</v>
      </c>
      <c r="CH19" s="717"/>
      <c r="CI19" s="717"/>
      <c r="CJ19" s="717"/>
      <c r="CK19" s="717"/>
      <c r="CL19" s="717"/>
      <c r="CM19" s="717"/>
      <c r="CN19" s="718"/>
      <c r="CO19" s="710" t="s">
        <v>179</v>
      </c>
      <c r="CP19" s="711"/>
      <c r="CQ19" s="711"/>
      <c r="CR19" s="711"/>
      <c r="CS19" s="711"/>
      <c r="CT19" s="711"/>
      <c r="CU19" s="712"/>
      <c r="CV19" s="712"/>
      <c r="CW19" s="710" t="s">
        <v>180</v>
      </c>
      <c r="CX19" s="711"/>
      <c r="CY19" s="711"/>
      <c r="CZ19" s="711"/>
      <c r="DA19" s="711"/>
      <c r="DB19" s="711"/>
      <c r="DC19" s="712"/>
      <c r="DD19" s="713"/>
      <c r="DE19" s="717" t="s">
        <v>181</v>
      </c>
      <c r="DF19" s="717"/>
      <c r="DG19" s="717"/>
      <c r="DH19" s="717"/>
      <c r="DI19" s="717"/>
      <c r="DJ19" s="717"/>
      <c r="DK19" s="722"/>
      <c r="DL19" s="718"/>
      <c r="DM19" s="383"/>
      <c r="DN19" s="707" t="s">
        <v>182</v>
      </c>
      <c r="DO19" s="708"/>
      <c r="DP19" s="708"/>
      <c r="DQ19" s="708"/>
      <c r="DR19" s="708"/>
      <c r="DS19" s="708"/>
      <c r="DT19" s="708"/>
      <c r="DU19" s="708"/>
      <c r="DV19" s="709"/>
      <c r="DW19" s="707" t="s">
        <v>183</v>
      </c>
      <c r="DX19" s="708"/>
      <c r="DY19" s="708"/>
      <c r="DZ19" s="708"/>
      <c r="EA19" s="708"/>
      <c r="EB19" s="708"/>
      <c r="EC19" s="708"/>
      <c r="ED19" s="708"/>
      <c r="EE19" s="709"/>
      <c r="EF19" s="707" t="s">
        <v>184</v>
      </c>
      <c r="EG19" s="708"/>
      <c r="EH19" s="708"/>
      <c r="EI19" s="708"/>
      <c r="EJ19" s="708"/>
      <c r="EK19" s="708"/>
      <c r="EL19" s="708"/>
      <c r="EM19" s="708"/>
      <c r="EN19" s="709"/>
      <c r="EO19" s="707" t="s">
        <v>185</v>
      </c>
      <c r="EP19" s="708"/>
      <c r="EQ19" s="708"/>
      <c r="ER19" s="708"/>
      <c r="ES19" s="708"/>
      <c r="ET19" s="708"/>
      <c r="EU19" s="708"/>
      <c r="EV19" s="708"/>
      <c r="EW19" s="709"/>
      <c r="EX19" s="468"/>
    </row>
    <row r="20" spans="1:157" s="384" customFormat="1" ht="42" customHeight="1" x14ac:dyDescent="0.3">
      <c r="A20" s="680"/>
      <c r="B20" s="681"/>
      <c r="C20" s="682"/>
      <c r="D20" s="672" t="s">
        <v>186</v>
      </c>
      <c r="E20" s="672" t="s">
        <v>187</v>
      </c>
      <c r="F20" s="674" t="s">
        <v>188</v>
      </c>
      <c r="G20" s="674" t="s">
        <v>189</v>
      </c>
      <c r="H20" s="672" t="s">
        <v>190</v>
      </c>
      <c r="I20" s="672" t="s">
        <v>191</v>
      </c>
      <c r="J20" s="703" t="s">
        <v>192</v>
      </c>
      <c r="K20" s="672" t="s">
        <v>193</v>
      </c>
      <c r="L20" s="672" t="s">
        <v>194</v>
      </c>
      <c r="M20" s="674" t="s">
        <v>189</v>
      </c>
      <c r="N20" s="674" t="s">
        <v>195</v>
      </c>
      <c r="O20" s="674" t="s">
        <v>196</v>
      </c>
      <c r="P20" s="703" t="s">
        <v>197</v>
      </c>
      <c r="Q20" s="703" t="s">
        <v>198</v>
      </c>
      <c r="R20" s="672" t="s">
        <v>199</v>
      </c>
      <c r="S20" s="672" t="s">
        <v>200</v>
      </c>
      <c r="T20" s="703" t="s">
        <v>201</v>
      </c>
      <c r="U20" s="705"/>
      <c r="V20" s="695"/>
      <c r="W20" s="695"/>
      <c r="X20" s="695"/>
      <c r="Y20" s="695"/>
      <c r="Z20" s="695"/>
      <c r="AA20" s="695"/>
      <c r="AB20" s="695"/>
      <c r="AC20" s="695"/>
      <c r="AD20" s="695"/>
      <c r="AE20" s="695"/>
      <c r="AF20" s="695"/>
      <c r="AG20" s="695"/>
      <c r="AH20" s="695"/>
      <c r="AI20" s="695"/>
      <c r="AJ20" s="695"/>
      <c r="AK20" s="727"/>
      <c r="AL20" s="720"/>
      <c r="AM20" s="720"/>
      <c r="AN20" s="720"/>
      <c r="AO20" s="720"/>
      <c r="AP20" s="720"/>
      <c r="AQ20" s="720"/>
      <c r="AR20" s="728"/>
      <c r="AS20" s="695"/>
      <c r="AT20" s="695"/>
      <c r="AU20" s="695"/>
      <c r="AV20" s="695"/>
      <c r="AW20" s="695"/>
      <c r="AX20" s="695"/>
      <c r="AY20" s="695"/>
      <c r="AZ20" s="695"/>
      <c r="BA20" s="695"/>
      <c r="BB20" s="695"/>
      <c r="BC20" s="695"/>
      <c r="BD20" s="695"/>
      <c r="BE20" s="695"/>
      <c r="BF20" s="695"/>
      <c r="BG20" s="714"/>
      <c r="BH20" s="714"/>
      <c r="BI20" s="719"/>
      <c r="BJ20" s="720"/>
      <c r="BK20" s="720"/>
      <c r="BL20" s="720"/>
      <c r="BM20" s="720"/>
      <c r="BN20" s="720"/>
      <c r="BO20" s="720"/>
      <c r="BP20" s="721"/>
      <c r="BQ20" s="694"/>
      <c r="BR20" s="695"/>
      <c r="BS20" s="695"/>
      <c r="BT20" s="695"/>
      <c r="BU20" s="695"/>
      <c r="BV20" s="695"/>
      <c r="BW20" s="714"/>
      <c r="BX20" s="715"/>
      <c r="BY20" s="694"/>
      <c r="BZ20" s="695"/>
      <c r="CA20" s="695"/>
      <c r="CB20" s="695"/>
      <c r="CC20" s="695"/>
      <c r="CD20" s="695"/>
      <c r="CE20" s="714"/>
      <c r="CF20" s="715"/>
      <c r="CG20" s="719"/>
      <c r="CH20" s="720"/>
      <c r="CI20" s="720"/>
      <c r="CJ20" s="720"/>
      <c r="CK20" s="720"/>
      <c r="CL20" s="720"/>
      <c r="CM20" s="720"/>
      <c r="CN20" s="721"/>
      <c r="CO20" s="694"/>
      <c r="CP20" s="695"/>
      <c r="CQ20" s="695"/>
      <c r="CR20" s="695"/>
      <c r="CS20" s="695"/>
      <c r="CT20" s="695"/>
      <c r="CU20" s="714"/>
      <c r="CV20" s="714"/>
      <c r="CW20" s="694"/>
      <c r="CX20" s="695"/>
      <c r="CY20" s="695"/>
      <c r="CZ20" s="695"/>
      <c r="DA20" s="695"/>
      <c r="DB20" s="695"/>
      <c r="DC20" s="714"/>
      <c r="DD20" s="715"/>
      <c r="DE20" s="720"/>
      <c r="DF20" s="720"/>
      <c r="DG20" s="720"/>
      <c r="DH20" s="720"/>
      <c r="DI20" s="720"/>
      <c r="DJ20" s="720"/>
      <c r="DK20" s="723"/>
      <c r="DL20" s="721"/>
      <c r="DM20" s="383"/>
      <c r="DN20" s="694" t="s">
        <v>202</v>
      </c>
      <c r="DO20" s="695"/>
      <c r="DP20" s="695"/>
      <c r="DQ20" s="696" t="s">
        <v>203</v>
      </c>
      <c r="DR20" s="696"/>
      <c r="DS20" s="696"/>
      <c r="DT20" s="692" t="s">
        <v>204</v>
      </c>
      <c r="DU20" s="692"/>
      <c r="DV20" s="693"/>
      <c r="DW20" s="694" t="s">
        <v>202</v>
      </c>
      <c r="DX20" s="695"/>
      <c r="DY20" s="695"/>
      <c r="DZ20" s="696" t="s">
        <v>203</v>
      </c>
      <c r="EA20" s="696"/>
      <c r="EB20" s="696"/>
      <c r="EC20" s="692" t="s">
        <v>204</v>
      </c>
      <c r="ED20" s="692"/>
      <c r="EE20" s="693"/>
      <c r="EF20" s="694" t="s">
        <v>202</v>
      </c>
      <c r="EG20" s="695"/>
      <c r="EH20" s="695"/>
      <c r="EI20" s="696" t="s">
        <v>203</v>
      </c>
      <c r="EJ20" s="696"/>
      <c r="EK20" s="696"/>
      <c r="EL20" s="692" t="s">
        <v>204</v>
      </c>
      <c r="EM20" s="692"/>
      <c r="EN20" s="693"/>
      <c r="EO20" s="694" t="s">
        <v>202</v>
      </c>
      <c r="EP20" s="695"/>
      <c r="EQ20" s="695"/>
      <c r="ER20" s="696" t="s">
        <v>203</v>
      </c>
      <c r="ES20" s="696"/>
      <c r="ET20" s="696"/>
      <c r="EU20" s="692" t="s">
        <v>204</v>
      </c>
      <c r="EV20" s="692"/>
      <c r="EW20" s="693"/>
      <c r="EX20" s="468"/>
    </row>
    <row r="21" spans="1:157" s="407" customFormat="1" ht="63.75" customHeight="1" thickBot="1" x14ac:dyDescent="0.35">
      <c r="A21" s="680"/>
      <c r="B21" s="681"/>
      <c r="C21" s="678"/>
      <c r="D21" s="676"/>
      <c r="E21" s="676"/>
      <c r="F21" s="677"/>
      <c r="G21" s="677"/>
      <c r="H21" s="676"/>
      <c r="I21" s="676"/>
      <c r="J21" s="706"/>
      <c r="K21" s="673"/>
      <c r="L21" s="673"/>
      <c r="M21" s="675"/>
      <c r="N21" s="675"/>
      <c r="O21" s="675"/>
      <c r="P21" s="704"/>
      <c r="Q21" s="704"/>
      <c r="R21" s="676"/>
      <c r="S21" s="676"/>
      <c r="T21" s="704"/>
      <c r="U21" s="385" t="s">
        <v>205</v>
      </c>
      <c r="V21" s="386" t="s">
        <v>206</v>
      </c>
      <c r="W21" s="387" t="s">
        <v>207</v>
      </c>
      <c r="X21" s="386" t="s">
        <v>208</v>
      </c>
      <c r="Y21" s="387" t="s">
        <v>209</v>
      </c>
      <c r="Z21" s="386" t="s">
        <v>210</v>
      </c>
      <c r="AA21" s="388" t="s">
        <v>211</v>
      </c>
      <c r="AB21" s="389" t="s">
        <v>212</v>
      </c>
      <c r="AC21" s="385" t="s">
        <v>205</v>
      </c>
      <c r="AD21" s="386" t="s">
        <v>206</v>
      </c>
      <c r="AE21" s="387" t="s">
        <v>207</v>
      </c>
      <c r="AF21" s="386" t="s">
        <v>208</v>
      </c>
      <c r="AG21" s="387" t="s">
        <v>209</v>
      </c>
      <c r="AH21" s="386" t="s">
        <v>210</v>
      </c>
      <c r="AI21" s="388" t="s">
        <v>211</v>
      </c>
      <c r="AJ21" s="389" t="s">
        <v>212</v>
      </c>
      <c r="AK21" s="385" t="s">
        <v>205</v>
      </c>
      <c r="AL21" s="386" t="s">
        <v>206</v>
      </c>
      <c r="AM21" s="387" t="s">
        <v>207</v>
      </c>
      <c r="AN21" s="386" t="s">
        <v>208</v>
      </c>
      <c r="AO21" s="387" t="s">
        <v>209</v>
      </c>
      <c r="AP21" s="386" t="s">
        <v>210</v>
      </c>
      <c r="AQ21" s="388" t="s">
        <v>211</v>
      </c>
      <c r="AR21" s="389" t="s">
        <v>212</v>
      </c>
      <c r="AS21" s="385" t="s">
        <v>205</v>
      </c>
      <c r="AT21" s="386" t="s">
        <v>206</v>
      </c>
      <c r="AU21" s="387" t="s">
        <v>207</v>
      </c>
      <c r="AV21" s="386" t="s">
        <v>208</v>
      </c>
      <c r="AW21" s="387" t="s">
        <v>209</v>
      </c>
      <c r="AX21" s="386" t="s">
        <v>210</v>
      </c>
      <c r="AY21" s="388" t="s">
        <v>211</v>
      </c>
      <c r="AZ21" s="389" t="s">
        <v>212</v>
      </c>
      <c r="BA21" s="385" t="s">
        <v>205</v>
      </c>
      <c r="BB21" s="386" t="s">
        <v>206</v>
      </c>
      <c r="BC21" s="387" t="s">
        <v>207</v>
      </c>
      <c r="BD21" s="386" t="s">
        <v>208</v>
      </c>
      <c r="BE21" s="387" t="s">
        <v>209</v>
      </c>
      <c r="BF21" s="386" t="s">
        <v>210</v>
      </c>
      <c r="BG21" s="388" t="s">
        <v>211</v>
      </c>
      <c r="BH21" s="389" t="s">
        <v>212</v>
      </c>
      <c r="BI21" s="385" t="s">
        <v>205</v>
      </c>
      <c r="BJ21" s="386" t="s">
        <v>206</v>
      </c>
      <c r="BK21" s="387" t="s">
        <v>207</v>
      </c>
      <c r="BL21" s="386" t="s">
        <v>208</v>
      </c>
      <c r="BM21" s="387" t="s">
        <v>209</v>
      </c>
      <c r="BN21" s="386" t="s">
        <v>210</v>
      </c>
      <c r="BO21" s="388" t="s">
        <v>211</v>
      </c>
      <c r="BP21" s="389" t="s">
        <v>212</v>
      </c>
      <c r="BQ21" s="385" t="s">
        <v>205</v>
      </c>
      <c r="BR21" s="386" t="s">
        <v>206</v>
      </c>
      <c r="BS21" s="387" t="s">
        <v>207</v>
      </c>
      <c r="BT21" s="386" t="s">
        <v>208</v>
      </c>
      <c r="BU21" s="387" t="s">
        <v>209</v>
      </c>
      <c r="BV21" s="386" t="s">
        <v>210</v>
      </c>
      <c r="BW21" s="388" t="s">
        <v>211</v>
      </c>
      <c r="BX21" s="389" t="s">
        <v>212</v>
      </c>
      <c r="BY21" s="385" t="s">
        <v>205</v>
      </c>
      <c r="BZ21" s="386" t="s">
        <v>206</v>
      </c>
      <c r="CA21" s="387" t="s">
        <v>207</v>
      </c>
      <c r="CB21" s="386" t="s">
        <v>208</v>
      </c>
      <c r="CC21" s="387" t="s">
        <v>209</v>
      </c>
      <c r="CD21" s="386" t="s">
        <v>210</v>
      </c>
      <c r="CE21" s="388" t="s">
        <v>211</v>
      </c>
      <c r="CF21" s="389" t="s">
        <v>212</v>
      </c>
      <c r="CG21" s="385" t="s">
        <v>205</v>
      </c>
      <c r="CH21" s="386" t="s">
        <v>206</v>
      </c>
      <c r="CI21" s="387" t="s">
        <v>207</v>
      </c>
      <c r="CJ21" s="386" t="s">
        <v>208</v>
      </c>
      <c r="CK21" s="387" t="s">
        <v>209</v>
      </c>
      <c r="CL21" s="386" t="s">
        <v>210</v>
      </c>
      <c r="CM21" s="388" t="s">
        <v>211</v>
      </c>
      <c r="CN21" s="389" t="s">
        <v>212</v>
      </c>
      <c r="CO21" s="385" t="s">
        <v>205</v>
      </c>
      <c r="CP21" s="386" t="s">
        <v>206</v>
      </c>
      <c r="CQ21" s="387" t="s">
        <v>207</v>
      </c>
      <c r="CR21" s="386" t="s">
        <v>208</v>
      </c>
      <c r="CS21" s="387" t="s">
        <v>209</v>
      </c>
      <c r="CT21" s="386" t="s">
        <v>210</v>
      </c>
      <c r="CU21" s="388" t="s">
        <v>211</v>
      </c>
      <c r="CV21" s="390" t="s">
        <v>212</v>
      </c>
      <c r="CW21" s="391" t="s">
        <v>205</v>
      </c>
      <c r="CX21" s="392" t="s">
        <v>206</v>
      </c>
      <c r="CY21" s="393" t="s">
        <v>207</v>
      </c>
      <c r="CZ21" s="392" t="s">
        <v>208</v>
      </c>
      <c r="DA21" s="393" t="s">
        <v>209</v>
      </c>
      <c r="DB21" s="392" t="s">
        <v>210</v>
      </c>
      <c r="DC21" s="394" t="s">
        <v>211</v>
      </c>
      <c r="DD21" s="395" t="s">
        <v>212</v>
      </c>
      <c r="DE21" s="396" t="s">
        <v>205</v>
      </c>
      <c r="DF21" s="392" t="s">
        <v>206</v>
      </c>
      <c r="DG21" s="393" t="s">
        <v>207</v>
      </c>
      <c r="DH21" s="392" t="s">
        <v>208</v>
      </c>
      <c r="DI21" s="393" t="s">
        <v>209</v>
      </c>
      <c r="DJ21" s="392" t="s">
        <v>210</v>
      </c>
      <c r="DK21" s="394" t="s">
        <v>211</v>
      </c>
      <c r="DL21" s="395" t="s">
        <v>212</v>
      </c>
      <c r="DM21" s="383"/>
      <c r="DN21" s="397" t="s">
        <v>213</v>
      </c>
      <c r="DO21" s="398" t="s">
        <v>151</v>
      </c>
      <c r="DP21" s="398" t="s">
        <v>214</v>
      </c>
      <c r="DQ21" s="399" t="s">
        <v>207</v>
      </c>
      <c r="DR21" s="399" t="s">
        <v>208</v>
      </c>
      <c r="DS21" s="399" t="s">
        <v>214</v>
      </c>
      <c r="DT21" s="400" t="s">
        <v>150</v>
      </c>
      <c r="DU21" s="400" t="s">
        <v>151</v>
      </c>
      <c r="DV21" s="401" t="s">
        <v>214</v>
      </c>
      <c r="DW21" s="402" t="s">
        <v>213</v>
      </c>
      <c r="DX21" s="403" t="s">
        <v>151</v>
      </c>
      <c r="DY21" s="403" t="s">
        <v>214</v>
      </c>
      <c r="DZ21" s="404" t="s">
        <v>207</v>
      </c>
      <c r="EA21" s="404" t="s">
        <v>208</v>
      </c>
      <c r="EB21" s="404" t="s">
        <v>214</v>
      </c>
      <c r="EC21" s="405" t="s">
        <v>150</v>
      </c>
      <c r="ED21" s="405" t="s">
        <v>151</v>
      </c>
      <c r="EE21" s="406" t="s">
        <v>214</v>
      </c>
      <c r="EF21" s="402" t="s">
        <v>213</v>
      </c>
      <c r="EG21" s="403" t="s">
        <v>151</v>
      </c>
      <c r="EH21" s="403" t="s">
        <v>214</v>
      </c>
      <c r="EI21" s="404" t="s">
        <v>207</v>
      </c>
      <c r="EJ21" s="404" t="s">
        <v>208</v>
      </c>
      <c r="EK21" s="404" t="s">
        <v>214</v>
      </c>
      <c r="EL21" s="405" t="s">
        <v>150</v>
      </c>
      <c r="EM21" s="405" t="s">
        <v>151</v>
      </c>
      <c r="EN21" s="406" t="s">
        <v>214</v>
      </c>
      <c r="EO21" s="402" t="s">
        <v>213</v>
      </c>
      <c r="EP21" s="403" t="s">
        <v>151</v>
      </c>
      <c r="EQ21" s="403" t="s">
        <v>214</v>
      </c>
      <c r="ER21" s="404" t="s">
        <v>207</v>
      </c>
      <c r="ES21" s="404" t="s">
        <v>208</v>
      </c>
      <c r="ET21" s="404" t="s">
        <v>214</v>
      </c>
      <c r="EU21" s="405" t="s">
        <v>150</v>
      </c>
      <c r="EV21" s="405" t="s">
        <v>151</v>
      </c>
      <c r="EW21" s="406" t="s">
        <v>214</v>
      </c>
      <c r="EX21" s="469" t="s">
        <v>215</v>
      </c>
    </row>
    <row r="22" spans="1:157" s="407" customFormat="1" ht="53.25" customHeight="1" x14ac:dyDescent="0.25">
      <c r="A22" s="626" t="s">
        <v>216</v>
      </c>
      <c r="B22" s="626"/>
      <c r="C22" s="761" t="s">
        <v>134</v>
      </c>
      <c r="D22" s="762">
        <v>1</v>
      </c>
      <c r="E22" s="763" t="s">
        <v>778</v>
      </c>
      <c r="F22" s="764" t="s">
        <v>238</v>
      </c>
      <c r="G22" s="764" t="s">
        <v>217</v>
      </c>
      <c r="H22" s="765">
        <v>3700</v>
      </c>
      <c r="I22" s="768">
        <v>0.42</v>
      </c>
      <c r="J22" s="639">
        <v>1</v>
      </c>
      <c r="K22" s="759" t="s">
        <v>218</v>
      </c>
      <c r="L22" s="759" t="s">
        <v>219</v>
      </c>
      <c r="M22" s="749" t="s">
        <v>217</v>
      </c>
      <c r="N22" s="749">
        <v>50000</v>
      </c>
      <c r="O22" s="752" t="s">
        <v>220</v>
      </c>
      <c r="P22" s="778">
        <v>0.35</v>
      </c>
      <c r="Q22" s="741">
        <v>0.1167</v>
      </c>
      <c r="R22" s="738">
        <v>45657</v>
      </c>
      <c r="S22" s="409" t="s">
        <v>221</v>
      </c>
      <c r="T22" s="410">
        <v>0.1</v>
      </c>
      <c r="U22" s="231">
        <v>0</v>
      </c>
      <c r="V22" s="232">
        <v>0</v>
      </c>
      <c r="W22" s="621">
        <f>(U22+U23+U24+U25)</f>
        <v>0</v>
      </c>
      <c r="X22" s="621">
        <f>(V22+V23+V24+V25)</f>
        <v>0</v>
      </c>
      <c r="Y22" s="624">
        <f>(W22*$P$22)+(W26*$P$26)+(W30*$P$30)</f>
        <v>0</v>
      </c>
      <c r="Z22" s="624">
        <f>(X22*$P$22)+(X26*$P$26)+(X30*$P$30)</f>
        <v>0</v>
      </c>
      <c r="AA22" s="233"/>
      <c r="AB22" s="232"/>
      <c r="AC22" s="231">
        <v>0</v>
      </c>
      <c r="AD22" s="232">
        <v>0</v>
      </c>
      <c r="AE22" s="621">
        <f>(AC22+AC23+AC24+AC25)</f>
        <v>0</v>
      </c>
      <c r="AF22" s="621">
        <f>(AD22+AD23+AD24+AD25)</f>
        <v>0</v>
      </c>
      <c r="AG22" s="624">
        <f>(AE22*$P$22)+(AE26*$P$26)+(AE30*$P$30)</f>
        <v>0</v>
      </c>
      <c r="AH22" s="624">
        <f>(AF22*$P$22)+(AF26*$P$26)+(AF30*$P$30)</f>
        <v>0</v>
      </c>
      <c r="AI22" s="233"/>
      <c r="AJ22" s="232"/>
      <c r="AK22" s="231">
        <v>0</v>
      </c>
      <c r="AL22" s="232">
        <v>0</v>
      </c>
      <c r="AM22" s="621">
        <f>(AK22+AK23+AK24+AK25)</f>
        <v>0</v>
      </c>
      <c r="AN22" s="621">
        <f>(AL22+AL23+AL24+AL25)</f>
        <v>0</v>
      </c>
      <c r="AO22" s="624">
        <f>(AM22*$P$22)+(AM26*$P$26)+(AM30*$P$30)</f>
        <v>0</v>
      </c>
      <c r="AP22" s="624">
        <f>(AN22*$P$22)+(AN26*$P$26)+(AN30*$P$30)</f>
        <v>0</v>
      </c>
      <c r="AQ22" s="233"/>
      <c r="AR22" s="232"/>
      <c r="AS22" s="231">
        <v>0</v>
      </c>
      <c r="AT22" s="232">
        <v>0</v>
      </c>
      <c r="AU22" s="621">
        <f>(AS22+AS23+AS24+AS25)</f>
        <v>0</v>
      </c>
      <c r="AV22" s="621">
        <f>(AT22+AT23+AT24+AT25)</f>
        <v>0</v>
      </c>
      <c r="AW22" s="624">
        <f>(AU22*$P$22)+(AU26*$P$26)+(AU30*$P$30)</f>
        <v>0</v>
      </c>
      <c r="AX22" s="624">
        <f>(AV22*$P$22)+(AV26*$P$26)+(AV30*$P$30)</f>
        <v>0</v>
      </c>
      <c r="AY22" s="233"/>
      <c r="AZ22" s="232"/>
      <c r="BA22" s="231">
        <v>0</v>
      </c>
      <c r="BB22" s="232">
        <v>0</v>
      </c>
      <c r="BC22" s="621">
        <f>(BA22+BA23+BA24+BA25)</f>
        <v>0</v>
      </c>
      <c r="BD22" s="621">
        <f>(BB22+BB23+BB24+BB25)</f>
        <v>0</v>
      </c>
      <c r="BE22" s="624">
        <f>(BC22*$P$22)+(BC26*$P$26)+(BC30*$P$30)</f>
        <v>0</v>
      </c>
      <c r="BF22" s="624">
        <f>(BD22*$P$22)+(BD26*$P$26)+(BD30*$P$30)</f>
        <v>0</v>
      </c>
      <c r="BG22" s="233"/>
      <c r="BH22" s="232"/>
      <c r="BI22" s="231">
        <v>0</v>
      </c>
      <c r="BJ22" s="232">
        <v>0</v>
      </c>
      <c r="BK22" s="621">
        <f>(BI22+BI23+BI24+BI25)</f>
        <v>0</v>
      </c>
      <c r="BL22" s="621">
        <f>(BJ22+BJ23+BJ24+BJ25)</f>
        <v>0</v>
      </c>
      <c r="BM22" s="624">
        <f>(BK22*$P$22)+(BK26*$P$26)+(BK30*$P$30)</f>
        <v>0</v>
      </c>
      <c r="BN22" s="624">
        <f>(BL22*$P$22)+(BL26*$P$26)+(BL30*$P$30)</f>
        <v>0</v>
      </c>
      <c r="BO22" s="234"/>
      <c r="BP22" s="232"/>
      <c r="BQ22" s="231">
        <v>0</v>
      </c>
      <c r="BR22" s="232">
        <v>0</v>
      </c>
      <c r="BS22" s="621">
        <f>(BQ22+BQ23+BQ24+BQ25)</f>
        <v>0</v>
      </c>
      <c r="BT22" s="621">
        <f>(BR22+BR23+BR24+BR25)</f>
        <v>0</v>
      </c>
      <c r="BU22" s="624">
        <f>(BS22*$P$22)+(BS26*$P$26)+(BS30*$P$30)</f>
        <v>0</v>
      </c>
      <c r="BV22" s="624">
        <f>(BT22*$P$22)+(BT26*$P$26)+(BT30*$P$30)</f>
        <v>0</v>
      </c>
      <c r="BW22" s="235"/>
      <c r="BX22" s="408"/>
      <c r="BY22" s="236">
        <v>0.01</v>
      </c>
      <c r="BZ22" s="196"/>
      <c r="CA22" s="621">
        <f>(BY22+BY23+BY24+BY25)</f>
        <v>0.14000000000000001</v>
      </c>
      <c r="CB22" s="621">
        <f>(BZ22+BZ23+BZ24+BZ25)</f>
        <v>0</v>
      </c>
      <c r="CC22" s="624">
        <f>(CA22*$P$22)+(CA26*$P$26)+(CA30*$P$30)</f>
        <v>9.4500000000000001E-2</v>
      </c>
      <c r="CD22" s="624">
        <f>(CB22*$P$22)+(CB26*$P$26)+(CB30*$P$30)</f>
        <v>0</v>
      </c>
      <c r="CE22" s="197"/>
      <c r="CF22" s="408" t="s">
        <v>222</v>
      </c>
      <c r="CG22" s="236">
        <v>0.04</v>
      </c>
      <c r="CH22" s="196"/>
      <c r="CI22" s="621">
        <f>(CG22+CG23+CG24+CG25)</f>
        <v>0.32999999999999996</v>
      </c>
      <c r="CJ22" s="621">
        <f>(CH22+CH23+CH24+CH25)</f>
        <v>0</v>
      </c>
      <c r="CK22" s="624">
        <f>(CI22*$P$22)+(CI26*$P$26)+(CI30*$P$30)</f>
        <v>0.36499999999999994</v>
      </c>
      <c r="CL22" s="624">
        <f>(CJ22*$P$22)+(CJ26*$P$26)+(CJ30*$P$30)</f>
        <v>0</v>
      </c>
      <c r="CM22" s="197"/>
      <c r="CN22" s="408" t="s">
        <v>222</v>
      </c>
      <c r="CO22" s="236">
        <v>0.02</v>
      </c>
      <c r="CP22" s="196"/>
      <c r="CQ22" s="621">
        <f>(CO22+CO23+CO24+CO25)</f>
        <v>0.28999999999999998</v>
      </c>
      <c r="CR22" s="621">
        <f>(CP22+CP23+CP24+CP25)</f>
        <v>0</v>
      </c>
      <c r="CS22" s="624">
        <f>(CQ22*$P$22)+(CQ26*$P$26)+(CQ30*$P$30)</f>
        <v>0.32499999999999996</v>
      </c>
      <c r="CT22" s="624">
        <f>(CR22*$P$22)+(CR26*$P$26)+(CR30*$P$30)</f>
        <v>0</v>
      </c>
      <c r="CU22" s="197"/>
      <c r="CV22" s="408" t="s">
        <v>222</v>
      </c>
      <c r="CW22" s="236">
        <v>0.01</v>
      </c>
      <c r="CX22" s="196"/>
      <c r="CY22" s="621">
        <f>(CW22+CW23+CW24+CW25)</f>
        <v>0.08</v>
      </c>
      <c r="CZ22" s="621">
        <f>(CX22+CX23+CX24+CX25)</f>
        <v>0</v>
      </c>
      <c r="DA22" s="624">
        <f>(CY22*$P$22)+(CY26*$P$26)+(CY30*$P$30)</f>
        <v>0.11149999999999999</v>
      </c>
      <c r="DB22" s="624">
        <f>(CZ22*$P$22)+(CZ26*$P$26)+(CZ30*$P$30)</f>
        <v>0</v>
      </c>
      <c r="DC22" s="197"/>
      <c r="DD22" s="408" t="s">
        <v>222</v>
      </c>
      <c r="DE22" s="236">
        <v>0.02</v>
      </c>
      <c r="DF22" s="196"/>
      <c r="DG22" s="621">
        <f>(DE22+DE23+DE24+DE25)</f>
        <v>0.16</v>
      </c>
      <c r="DH22" s="621">
        <f>(DF22+DF23+DF24+DF25)</f>
        <v>0</v>
      </c>
      <c r="DI22" s="624">
        <f>(DG22*$P$22)+(DG26*$P$26)+(DG30*$P$30)</f>
        <v>0.104</v>
      </c>
      <c r="DJ22" s="624">
        <f>(DH22*$P$22)+(DH26*$P$26)+(DH30*$P$30)</f>
        <v>0</v>
      </c>
      <c r="DK22" s="197"/>
      <c r="DL22" s="408" t="s">
        <v>222</v>
      </c>
      <c r="DM22" s="237">
        <f>+BY22+CG22+CO22+CW22+DE22</f>
        <v>0.1</v>
      </c>
      <c r="DN22" s="209">
        <f>U22+AC22+AK22</f>
        <v>0</v>
      </c>
      <c r="DO22" s="210">
        <f>V22+AD22+AL22</f>
        <v>0</v>
      </c>
      <c r="DP22" s="411" t="e">
        <f>DN22/DO22</f>
        <v>#DIV/0!</v>
      </c>
      <c r="DQ22" s="597">
        <f>DN22+DN23+DN24+DN25</f>
        <v>0</v>
      </c>
      <c r="DR22" s="597">
        <f>DO22+DO23+DO24+DO25</f>
        <v>0</v>
      </c>
      <c r="DS22" s="597" t="e">
        <f>DR22/DQ22</f>
        <v>#DIV/0!</v>
      </c>
      <c r="DT22" s="603">
        <f>Y22+AG22+AO22</f>
        <v>0</v>
      </c>
      <c r="DU22" s="603">
        <f>Z22+AH22+AP22</f>
        <v>0</v>
      </c>
      <c r="DV22" s="605" t="e">
        <f>DU22/DT22</f>
        <v>#DIV/0!</v>
      </c>
      <c r="DW22" s="211">
        <f>U22+AC22+AK22+AS22+BA22+BI22</f>
        <v>0</v>
      </c>
      <c r="DX22" s="212">
        <f>V22+AD22+AL22+AT22+BB22+BJ22</f>
        <v>0</v>
      </c>
      <c r="DY22" s="412" t="e">
        <f>DX22/DW22</f>
        <v>#DIV/0!</v>
      </c>
      <c r="DZ22" s="729">
        <f>DW22+DW23+DW24+DW25</f>
        <v>0</v>
      </c>
      <c r="EA22" s="729">
        <f>DX22+DX23+DX24+DX25</f>
        <v>0</v>
      </c>
      <c r="EB22" s="729" t="e">
        <f>EA22/DZ22</f>
        <v>#DIV/0!</v>
      </c>
      <c r="EC22" s="603">
        <f>Y22+AG22+AO22+AW22+BE22+BM22</f>
        <v>0</v>
      </c>
      <c r="ED22" s="603">
        <f>AI22+AQ22+AY22</f>
        <v>0</v>
      </c>
      <c r="EE22" s="605" t="e">
        <f>ED22/EC22</f>
        <v>#DIV/0!</v>
      </c>
      <c r="EF22" s="211">
        <f>U22+AC22+AK22+AS22+BA22+BI22+BQ22+BY22+CG22</f>
        <v>0.05</v>
      </c>
      <c r="EG22" s="212">
        <f>V22+AD22+AL22+AT22+BB22+BJ22+BR22+BZ22+CH22</f>
        <v>0</v>
      </c>
      <c r="EH22" s="412">
        <f>EG22/EF22</f>
        <v>0</v>
      </c>
      <c r="EI22" s="729">
        <f>EF22+EF23+EF24+EF25</f>
        <v>0.47000000000000003</v>
      </c>
      <c r="EJ22" s="729">
        <f>EG22+EG23+EG24+EG25</f>
        <v>0</v>
      </c>
      <c r="EK22" s="729">
        <f>EJ22/EI22</f>
        <v>0</v>
      </c>
      <c r="EL22" s="603">
        <f>Y22+AG22+AO22+AW22+BE22+BM22+BU22+CC22+CK22+CS22</f>
        <v>0.78449999999999986</v>
      </c>
      <c r="EM22" s="603">
        <f>Z22+AH22+AP22+AX22+BF22+BN22+BV22+CD22+CL22</f>
        <v>0</v>
      </c>
      <c r="EN22" s="605">
        <f>EM22/EL22</f>
        <v>0</v>
      </c>
      <c r="EO22" s="211">
        <f>U22+AC22+AK22+AS22+BA22+BI22+BQ22+BY22+CG22+CO22+CW22+DE22</f>
        <v>0.1</v>
      </c>
      <c r="EP22" s="212">
        <f>V22+AD22+AL22+AT22+BB22+BJ22+BR22+BZ22+CH22+CP22+CX22+DF22</f>
        <v>0</v>
      </c>
      <c r="EQ22" s="412">
        <f>EP22/EO22</f>
        <v>0</v>
      </c>
      <c r="ER22" s="729">
        <f>EO22+EO23+EO24+EO25</f>
        <v>1</v>
      </c>
      <c r="ES22" s="729">
        <f>EP22+EP23+EP24+EP25</f>
        <v>0</v>
      </c>
      <c r="ET22" s="729">
        <f>ES22/ER22</f>
        <v>0</v>
      </c>
      <c r="EU22" s="603">
        <f>Y22+AG22+AO22+AW22+BE22+BM22+BU22+CC22+CK22+CS22+DA22+DI22</f>
        <v>0.99999999999999989</v>
      </c>
      <c r="EV22" s="603">
        <f>Z22+AH22+AP22+AX22+BF22+BN22+BV22+CD22+CL22+CT22+DB22+DJ22</f>
        <v>0</v>
      </c>
      <c r="EW22" s="605">
        <f>EV22/EU22</f>
        <v>0</v>
      </c>
      <c r="EX22" s="470">
        <f>EO22-T22</f>
        <v>0</v>
      </c>
    </row>
    <row r="23" spans="1:157" s="407" customFormat="1" ht="53.25" customHeight="1" x14ac:dyDescent="0.25">
      <c r="A23" s="627"/>
      <c r="B23" s="627"/>
      <c r="C23" s="652"/>
      <c r="D23" s="650"/>
      <c r="E23" s="648"/>
      <c r="F23" s="646"/>
      <c r="G23" s="646"/>
      <c r="H23" s="766"/>
      <c r="I23" s="769"/>
      <c r="J23" s="640"/>
      <c r="K23" s="760"/>
      <c r="L23" s="760"/>
      <c r="M23" s="750"/>
      <c r="N23" s="750"/>
      <c r="O23" s="753"/>
      <c r="P23" s="736"/>
      <c r="Q23" s="742"/>
      <c r="R23" s="739"/>
      <c r="S23" s="414" t="s">
        <v>223</v>
      </c>
      <c r="T23" s="415">
        <v>0.5</v>
      </c>
      <c r="U23" s="238">
        <v>0</v>
      </c>
      <c r="V23" s="239">
        <v>0</v>
      </c>
      <c r="W23" s="622"/>
      <c r="X23" s="622"/>
      <c r="Y23" s="601"/>
      <c r="Z23" s="601"/>
      <c r="AA23" s="240"/>
      <c r="AB23" s="239"/>
      <c r="AC23" s="238">
        <v>0</v>
      </c>
      <c r="AD23" s="239">
        <v>0</v>
      </c>
      <c r="AE23" s="622"/>
      <c r="AF23" s="622"/>
      <c r="AG23" s="601"/>
      <c r="AH23" s="601"/>
      <c r="AI23" s="240"/>
      <c r="AJ23" s="239"/>
      <c r="AK23" s="238">
        <v>0</v>
      </c>
      <c r="AL23" s="239">
        <v>0</v>
      </c>
      <c r="AM23" s="622"/>
      <c r="AN23" s="622"/>
      <c r="AO23" s="601"/>
      <c r="AP23" s="601"/>
      <c r="AQ23" s="240"/>
      <c r="AR23" s="239"/>
      <c r="AS23" s="238">
        <v>0</v>
      </c>
      <c r="AT23" s="239">
        <v>0</v>
      </c>
      <c r="AU23" s="622"/>
      <c r="AV23" s="622"/>
      <c r="AW23" s="601"/>
      <c r="AX23" s="601"/>
      <c r="AY23" s="240"/>
      <c r="AZ23" s="239"/>
      <c r="BA23" s="238">
        <v>0</v>
      </c>
      <c r="BB23" s="239">
        <v>0</v>
      </c>
      <c r="BC23" s="622"/>
      <c r="BD23" s="622"/>
      <c r="BE23" s="601"/>
      <c r="BF23" s="601"/>
      <c r="BG23" s="240"/>
      <c r="BH23" s="239"/>
      <c r="BI23" s="238">
        <v>0</v>
      </c>
      <c r="BJ23" s="239">
        <v>0</v>
      </c>
      <c r="BK23" s="622"/>
      <c r="BL23" s="622"/>
      <c r="BM23" s="601"/>
      <c r="BN23" s="601"/>
      <c r="BO23" s="241"/>
      <c r="BP23" s="239"/>
      <c r="BQ23" s="238">
        <v>0</v>
      </c>
      <c r="BR23" s="239">
        <v>0</v>
      </c>
      <c r="BS23" s="622"/>
      <c r="BT23" s="622"/>
      <c r="BU23" s="601"/>
      <c r="BV23" s="601"/>
      <c r="BW23" s="242"/>
      <c r="BX23" s="239"/>
      <c r="BY23" s="243">
        <v>0.06</v>
      </c>
      <c r="BZ23" s="198"/>
      <c r="CA23" s="622"/>
      <c r="CB23" s="622"/>
      <c r="CC23" s="601"/>
      <c r="CD23" s="601"/>
      <c r="CE23" s="200"/>
      <c r="CF23" s="413" t="s">
        <v>794</v>
      </c>
      <c r="CG23" s="243">
        <v>0.15</v>
      </c>
      <c r="CH23" s="198"/>
      <c r="CI23" s="622"/>
      <c r="CJ23" s="622"/>
      <c r="CK23" s="601"/>
      <c r="CL23" s="601"/>
      <c r="CM23" s="200"/>
      <c r="CN23" s="413" t="s">
        <v>794</v>
      </c>
      <c r="CO23" s="243">
        <v>0.15</v>
      </c>
      <c r="CP23" s="198"/>
      <c r="CQ23" s="622"/>
      <c r="CR23" s="622"/>
      <c r="CS23" s="601"/>
      <c r="CT23" s="601"/>
      <c r="CU23" s="200"/>
      <c r="CV23" s="413" t="s">
        <v>794</v>
      </c>
      <c r="CW23" s="243">
        <v>0.05</v>
      </c>
      <c r="CX23" s="198"/>
      <c r="CY23" s="622"/>
      <c r="CZ23" s="622"/>
      <c r="DA23" s="601"/>
      <c r="DB23" s="601"/>
      <c r="DC23" s="200"/>
      <c r="DD23" s="413" t="s">
        <v>794</v>
      </c>
      <c r="DE23" s="243">
        <v>0.09</v>
      </c>
      <c r="DF23" s="198"/>
      <c r="DG23" s="622"/>
      <c r="DH23" s="622"/>
      <c r="DI23" s="601"/>
      <c r="DJ23" s="601"/>
      <c r="DK23" s="200"/>
      <c r="DL23" s="413" t="s">
        <v>794</v>
      </c>
      <c r="DM23" s="237">
        <f t="shared" ref="DM23:DM44" si="0">+BY23+CG23+CO23+CW23+DE23</f>
        <v>0.5</v>
      </c>
      <c r="DN23" s="209">
        <f t="shared" ref="DN23:DN44" si="1">U23+AC23+AK23</f>
        <v>0</v>
      </c>
      <c r="DO23" s="210">
        <f t="shared" ref="DO23:DO44" si="2">V23+AD23+AL23</f>
        <v>0</v>
      </c>
      <c r="DP23" s="411" t="e">
        <f t="shared" ref="DP23:DP44" si="3">DN23/DO23</f>
        <v>#DIV/0!</v>
      </c>
      <c r="DQ23" s="597"/>
      <c r="DR23" s="597"/>
      <c r="DS23" s="731"/>
      <c r="DT23" s="603"/>
      <c r="DU23" s="603"/>
      <c r="DV23" s="605"/>
      <c r="DW23" s="211">
        <f t="shared" ref="DW23:DW44" si="4">U23+AC23+AK23+AS23+BA23+BI23</f>
        <v>0</v>
      </c>
      <c r="DX23" s="212">
        <f t="shared" ref="DX23:DX44" si="5">V23+AD23+AL23+AT23+BB23+BJ23</f>
        <v>0</v>
      </c>
      <c r="DY23" s="412" t="e">
        <f t="shared" ref="DY23:DY44" si="6">DX23/DW23</f>
        <v>#DIV/0!</v>
      </c>
      <c r="DZ23" s="730"/>
      <c r="EA23" s="730"/>
      <c r="EB23" s="730"/>
      <c r="EC23" s="603"/>
      <c r="ED23" s="603"/>
      <c r="EE23" s="605"/>
      <c r="EF23" s="211">
        <f t="shared" ref="EF23:EF44" si="7">U23+AC23+AK23+AS23+BA23+BI23+BQ23+BY23+CG23</f>
        <v>0.21</v>
      </c>
      <c r="EG23" s="212">
        <f t="shared" ref="EG23:EG44" si="8">V23+AD23+AL23+AT23+BB23+BJ23+BR23+BZ23+CH23</f>
        <v>0</v>
      </c>
      <c r="EH23" s="412">
        <f t="shared" ref="EH23:EH44" si="9">EG23/EF23</f>
        <v>0</v>
      </c>
      <c r="EI23" s="730"/>
      <c r="EJ23" s="730"/>
      <c r="EK23" s="730"/>
      <c r="EL23" s="603"/>
      <c r="EM23" s="603"/>
      <c r="EN23" s="605"/>
      <c r="EO23" s="211">
        <f t="shared" ref="EO23:EO44" si="10">U23+AC23+AK23+AS23+BA23+BI23+BQ23+BY23+CG23+CO23+CW23+DE23</f>
        <v>0.5</v>
      </c>
      <c r="EP23" s="212">
        <f t="shared" ref="EP23:EP44" si="11">V23+AD23+AL23+AT23+BB23+BJ23+BR23+BZ23+CH23+CP23+CX23+DF23</f>
        <v>0</v>
      </c>
      <c r="EQ23" s="412">
        <f t="shared" ref="EQ23:EQ44" si="12">EP23/EO23</f>
        <v>0</v>
      </c>
      <c r="ER23" s="730"/>
      <c r="ES23" s="730"/>
      <c r="ET23" s="730"/>
      <c r="EU23" s="603"/>
      <c r="EV23" s="603"/>
      <c r="EW23" s="605"/>
      <c r="EX23" s="470">
        <f t="shared" ref="EX23:EX44" si="13">EO23-T23</f>
        <v>0</v>
      </c>
    </row>
    <row r="24" spans="1:157" s="407" customFormat="1" ht="39.75" customHeight="1" x14ac:dyDescent="0.25">
      <c r="A24" s="627"/>
      <c r="B24" s="627"/>
      <c r="C24" s="652"/>
      <c r="D24" s="650"/>
      <c r="E24" s="648"/>
      <c r="F24" s="646"/>
      <c r="G24" s="646"/>
      <c r="H24" s="766"/>
      <c r="I24" s="769"/>
      <c r="J24" s="640"/>
      <c r="K24" s="760"/>
      <c r="L24" s="760"/>
      <c r="M24" s="750"/>
      <c r="N24" s="750"/>
      <c r="O24" s="753"/>
      <c r="P24" s="736"/>
      <c r="Q24" s="742"/>
      <c r="R24" s="739"/>
      <c r="S24" s="414" t="s">
        <v>224</v>
      </c>
      <c r="T24" s="415">
        <v>0.15</v>
      </c>
      <c r="U24" s="238">
        <v>0</v>
      </c>
      <c r="V24" s="239">
        <v>0</v>
      </c>
      <c r="W24" s="622"/>
      <c r="X24" s="622"/>
      <c r="Y24" s="601"/>
      <c r="Z24" s="601"/>
      <c r="AA24" s="240"/>
      <c r="AB24" s="239"/>
      <c r="AC24" s="238">
        <v>0</v>
      </c>
      <c r="AD24" s="239">
        <v>0</v>
      </c>
      <c r="AE24" s="622"/>
      <c r="AF24" s="622"/>
      <c r="AG24" s="601"/>
      <c r="AH24" s="601"/>
      <c r="AI24" s="240"/>
      <c r="AJ24" s="239"/>
      <c r="AK24" s="238">
        <v>0</v>
      </c>
      <c r="AL24" s="239">
        <v>0</v>
      </c>
      <c r="AM24" s="622"/>
      <c r="AN24" s="622"/>
      <c r="AO24" s="601"/>
      <c r="AP24" s="601"/>
      <c r="AQ24" s="240"/>
      <c r="AR24" s="239"/>
      <c r="AS24" s="238">
        <v>0</v>
      </c>
      <c r="AT24" s="239">
        <v>0</v>
      </c>
      <c r="AU24" s="622"/>
      <c r="AV24" s="622"/>
      <c r="AW24" s="601"/>
      <c r="AX24" s="601"/>
      <c r="AY24" s="240"/>
      <c r="AZ24" s="239"/>
      <c r="BA24" s="238">
        <v>0</v>
      </c>
      <c r="BB24" s="239">
        <v>0</v>
      </c>
      <c r="BC24" s="622"/>
      <c r="BD24" s="622"/>
      <c r="BE24" s="601"/>
      <c r="BF24" s="601"/>
      <c r="BG24" s="240"/>
      <c r="BH24" s="239"/>
      <c r="BI24" s="238">
        <v>0</v>
      </c>
      <c r="BJ24" s="239">
        <v>0</v>
      </c>
      <c r="BK24" s="622"/>
      <c r="BL24" s="622"/>
      <c r="BM24" s="601"/>
      <c r="BN24" s="601"/>
      <c r="BO24" s="241"/>
      <c r="BP24" s="239"/>
      <c r="BQ24" s="238">
        <v>0</v>
      </c>
      <c r="BR24" s="239">
        <v>0</v>
      </c>
      <c r="BS24" s="622"/>
      <c r="BT24" s="622"/>
      <c r="BU24" s="601"/>
      <c r="BV24" s="601"/>
      <c r="BW24" s="242"/>
      <c r="BX24" s="239"/>
      <c r="BY24" s="243">
        <v>0.02</v>
      </c>
      <c r="BZ24" s="198"/>
      <c r="CA24" s="622"/>
      <c r="CB24" s="622"/>
      <c r="CC24" s="601"/>
      <c r="CD24" s="601"/>
      <c r="CE24" s="200"/>
      <c r="CF24" s="413" t="s">
        <v>225</v>
      </c>
      <c r="CG24" s="243">
        <v>0.05</v>
      </c>
      <c r="CH24" s="198"/>
      <c r="CI24" s="622"/>
      <c r="CJ24" s="622"/>
      <c r="CK24" s="601"/>
      <c r="CL24" s="601"/>
      <c r="CM24" s="200"/>
      <c r="CN24" s="413" t="s">
        <v>225</v>
      </c>
      <c r="CO24" s="243">
        <v>0.05</v>
      </c>
      <c r="CP24" s="198"/>
      <c r="CQ24" s="622"/>
      <c r="CR24" s="622"/>
      <c r="CS24" s="601"/>
      <c r="CT24" s="601"/>
      <c r="CU24" s="200"/>
      <c r="CV24" s="413" t="s">
        <v>225</v>
      </c>
      <c r="CW24" s="243">
        <v>0.01</v>
      </c>
      <c r="CX24" s="198"/>
      <c r="CY24" s="622"/>
      <c r="CZ24" s="622"/>
      <c r="DA24" s="601"/>
      <c r="DB24" s="601"/>
      <c r="DC24" s="200"/>
      <c r="DD24" s="413" t="s">
        <v>225</v>
      </c>
      <c r="DE24" s="243">
        <v>0.02</v>
      </c>
      <c r="DF24" s="198"/>
      <c r="DG24" s="622"/>
      <c r="DH24" s="622"/>
      <c r="DI24" s="601"/>
      <c r="DJ24" s="601"/>
      <c r="DK24" s="200"/>
      <c r="DL24" s="413" t="s">
        <v>225</v>
      </c>
      <c r="DM24" s="237">
        <f t="shared" si="0"/>
        <v>0.15</v>
      </c>
      <c r="DN24" s="209">
        <f t="shared" si="1"/>
        <v>0</v>
      </c>
      <c r="DO24" s="210">
        <f t="shared" si="2"/>
        <v>0</v>
      </c>
      <c r="DP24" s="411" t="e">
        <f t="shared" si="3"/>
        <v>#DIV/0!</v>
      </c>
      <c r="DQ24" s="597"/>
      <c r="DR24" s="597"/>
      <c r="DS24" s="731"/>
      <c r="DT24" s="603"/>
      <c r="DU24" s="603"/>
      <c r="DV24" s="605"/>
      <c r="DW24" s="211">
        <f t="shared" si="4"/>
        <v>0</v>
      </c>
      <c r="DX24" s="212">
        <f>V24+AD24+AL24+AT24+BB24+BJ24</f>
        <v>0</v>
      </c>
      <c r="DY24" s="412" t="e">
        <f t="shared" si="6"/>
        <v>#DIV/0!</v>
      </c>
      <c r="DZ24" s="730"/>
      <c r="EA24" s="730"/>
      <c r="EB24" s="730"/>
      <c r="EC24" s="603"/>
      <c r="ED24" s="603"/>
      <c r="EE24" s="605"/>
      <c r="EF24" s="211">
        <f t="shared" si="7"/>
        <v>7.0000000000000007E-2</v>
      </c>
      <c r="EG24" s="212">
        <f t="shared" si="8"/>
        <v>0</v>
      </c>
      <c r="EH24" s="412">
        <f t="shared" si="9"/>
        <v>0</v>
      </c>
      <c r="EI24" s="730"/>
      <c r="EJ24" s="730"/>
      <c r="EK24" s="730"/>
      <c r="EL24" s="603"/>
      <c r="EM24" s="603"/>
      <c r="EN24" s="605"/>
      <c r="EO24" s="211">
        <f t="shared" si="10"/>
        <v>0.15</v>
      </c>
      <c r="EP24" s="212">
        <f t="shared" si="11"/>
        <v>0</v>
      </c>
      <c r="EQ24" s="412">
        <f t="shared" si="12"/>
        <v>0</v>
      </c>
      <c r="ER24" s="730"/>
      <c r="ES24" s="730"/>
      <c r="ET24" s="730"/>
      <c r="EU24" s="603"/>
      <c r="EV24" s="603"/>
      <c r="EW24" s="605"/>
      <c r="EX24" s="470">
        <f t="shared" si="13"/>
        <v>0</v>
      </c>
      <c r="FA24" s="416"/>
    </row>
    <row r="25" spans="1:157" s="407" customFormat="1" ht="38.25" customHeight="1" thickBot="1" x14ac:dyDescent="0.3">
      <c r="A25" s="627"/>
      <c r="B25" s="627"/>
      <c r="C25" s="652"/>
      <c r="D25" s="650"/>
      <c r="E25" s="648"/>
      <c r="F25" s="646"/>
      <c r="G25" s="646"/>
      <c r="H25" s="766"/>
      <c r="I25" s="769"/>
      <c r="J25" s="640"/>
      <c r="K25" s="760"/>
      <c r="L25" s="760"/>
      <c r="M25" s="750"/>
      <c r="N25" s="750"/>
      <c r="O25" s="753"/>
      <c r="P25" s="736"/>
      <c r="Q25" s="743"/>
      <c r="R25" s="739"/>
      <c r="S25" s="414" t="s">
        <v>226</v>
      </c>
      <c r="T25" s="417">
        <v>0.25</v>
      </c>
      <c r="U25" s="238">
        <v>0</v>
      </c>
      <c r="V25" s="239">
        <v>0</v>
      </c>
      <c r="W25" s="622"/>
      <c r="X25" s="622"/>
      <c r="Y25" s="601"/>
      <c r="Z25" s="601"/>
      <c r="AA25" s="240"/>
      <c r="AB25" s="239"/>
      <c r="AC25" s="238">
        <v>0</v>
      </c>
      <c r="AD25" s="239">
        <v>0</v>
      </c>
      <c r="AE25" s="622"/>
      <c r="AF25" s="622"/>
      <c r="AG25" s="601"/>
      <c r="AH25" s="601"/>
      <c r="AI25" s="240"/>
      <c r="AJ25" s="239"/>
      <c r="AK25" s="238">
        <v>0</v>
      </c>
      <c r="AL25" s="239">
        <v>0</v>
      </c>
      <c r="AM25" s="622"/>
      <c r="AN25" s="622"/>
      <c r="AO25" s="601"/>
      <c r="AP25" s="601"/>
      <c r="AQ25" s="240"/>
      <c r="AR25" s="239"/>
      <c r="AS25" s="238">
        <v>0</v>
      </c>
      <c r="AT25" s="239">
        <v>0</v>
      </c>
      <c r="AU25" s="622"/>
      <c r="AV25" s="622"/>
      <c r="AW25" s="601"/>
      <c r="AX25" s="601"/>
      <c r="AY25" s="240"/>
      <c r="AZ25" s="239"/>
      <c r="BA25" s="238">
        <v>0</v>
      </c>
      <c r="BB25" s="239">
        <v>0</v>
      </c>
      <c r="BC25" s="622"/>
      <c r="BD25" s="622"/>
      <c r="BE25" s="601"/>
      <c r="BF25" s="601"/>
      <c r="BG25" s="240"/>
      <c r="BH25" s="239"/>
      <c r="BI25" s="238">
        <v>0</v>
      </c>
      <c r="BJ25" s="239">
        <v>0</v>
      </c>
      <c r="BK25" s="622"/>
      <c r="BL25" s="622"/>
      <c r="BM25" s="601"/>
      <c r="BN25" s="601"/>
      <c r="BO25" s="241"/>
      <c r="BP25" s="239"/>
      <c r="BQ25" s="238">
        <v>0</v>
      </c>
      <c r="BR25" s="239">
        <v>0</v>
      </c>
      <c r="BS25" s="622"/>
      <c r="BT25" s="622"/>
      <c r="BU25" s="601"/>
      <c r="BV25" s="601"/>
      <c r="BW25" s="242"/>
      <c r="BX25" s="239"/>
      <c r="BY25" s="243">
        <v>0.05</v>
      </c>
      <c r="BZ25" s="198"/>
      <c r="CA25" s="622"/>
      <c r="CB25" s="622"/>
      <c r="CC25" s="601"/>
      <c r="CD25" s="601"/>
      <c r="CE25" s="200"/>
      <c r="CF25" s="413" t="s">
        <v>795</v>
      </c>
      <c r="CG25" s="243">
        <v>0.09</v>
      </c>
      <c r="CH25" s="198"/>
      <c r="CI25" s="622"/>
      <c r="CJ25" s="622"/>
      <c r="CK25" s="601"/>
      <c r="CL25" s="601"/>
      <c r="CM25" s="200"/>
      <c r="CN25" s="413" t="s">
        <v>795</v>
      </c>
      <c r="CO25" s="243">
        <v>7.0000000000000007E-2</v>
      </c>
      <c r="CP25" s="198"/>
      <c r="CQ25" s="622"/>
      <c r="CR25" s="622"/>
      <c r="CS25" s="601"/>
      <c r="CT25" s="601"/>
      <c r="CU25" s="200"/>
      <c r="CV25" s="413" t="s">
        <v>795</v>
      </c>
      <c r="CW25" s="243">
        <v>0.01</v>
      </c>
      <c r="CX25" s="198"/>
      <c r="CY25" s="622"/>
      <c r="CZ25" s="622"/>
      <c r="DA25" s="601"/>
      <c r="DB25" s="601"/>
      <c r="DC25" s="200"/>
      <c r="DD25" s="413" t="s">
        <v>795</v>
      </c>
      <c r="DE25" s="243">
        <v>0.03</v>
      </c>
      <c r="DF25" s="198"/>
      <c r="DG25" s="622"/>
      <c r="DH25" s="622"/>
      <c r="DI25" s="601"/>
      <c r="DJ25" s="601"/>
      <c r="DK25" s="200"/>
      <c r="DL25" s="413" t="s">
        <v>795</v>
      </c>
      <c r="DM25" s="237">
        <f t="shared" si="0"/>
        <v>0.25</v>
      </c>
      <c r="DN25" s="209">
        <f t="shared" si="1"/>
        <v>0</v>
      </c>
      <c r="DO25" s="210">
        <f t="shared" si="2"/>
        <v>0</v>
      </c>
      <c r="DP25" s="411" t="e">
        <f t="shared" si="3"/>
        <v>#DIV/0!</v>
      </c>
      <c r="DQ25" s="597"/>
      <c r="DR25" s="597"/>
      <c r="DS25" s="731"/>
      <c r="DT25" s="603"/>
      <c r="DU25" s="603"/>
      <c r="DV25" s="605"/>
      <c r="DW25" s="211">
        <f t="shared" si="4"/>
        <v>0</v>
      </c>
      <c r="DX25" s="212">
        <f t="shared" si="5"/>
        <v>0</v>
      </c>
      <c r="DY25" s="412" t="e">
        <f t="shared" si="6"/>
        <v>#DIV/0!</v>
      </c>
      <c r="DZ25" s="730"/>
      <c r="EA25" s="730"/>
      <c r="EB25" s="730"/>
      <c r="EC25" s="603"/>
      <c r="ED25" s="603"/>
      <c r="EE25" s="605"/>
      <c r="EF25" s="211">
        <f t="shared" si="7"/>
        <v>0.14000000000000001</v>
      </c>
      <c r="EG25" s="212">
        <f t="shared" si="8"/>
        <v>0</v>
      </c>
      <c r="EH25" s="412">
        <f t="shared" si="9"/>
        <v>0</v>
      </c>
      <c r="EI25" s="730"/>
      <c r="EJ25" s="730"/>
      <c r="EK25" s="730"/>
      <c r="EL25" s="603"/>
      <c r="EM25" s="603"/>
      <c r="EN25" s="605"/>
      <c r="EO25" s="211">
        <f t="shared" si="10"/>
        <v>0.25</v>
      </c>
      <c r="EP25" s="212">
        <f t="shared" si="11"/>
        <v>0</v>
      </c>
      <c r="EQ25" s="412">
        <f t="shared" si="12"/>
        <v>0</v>
      </c>
      <c r="ER25" s="730"/>
      <c r="ES25" s="730"/>
      <c r="ET25" s="730"/>
      <c r="EU25" s="603"/>
      <c r="EV25" s="603"/>
      <c r="EW25" s="605"/>
      <c r="EX25" s="470">
        <f t="shared" si="13"/>
        <v>0</v>
      </c>
    </row>
    <row r="26" spans="1:157" s="407" customFormat="1" ht="53.25" customHeight="1" x14ac:dyDescent="0.25">
      <c r="A26" s="627"/>
      <c r="B26" s="627"/>
      <c r="C26" s="652"/>
      <c r="D26" s="650"/>
      <c r="E26" s="648"/>
      <c r="F26" s="646"/>
      <c r="G26" s="646"/>
      <c r="H26" s="766"/>
      <c r="I26" s="769"/>
      <c r="J26" s="640">
        <v>2</v>
      </c>
      <c r="K26" s="760" t="s">
        <v>227</v>
      </c>
      <c r="L26" s="760" t="s">
        <v>228</v>
      </c>
      <c r="M26" s="750"/>
      <c r="N26" s="750"/>
      <c r="O26" s="753"/>
      <c r="P26" s="736">
        <v>0.35</v>
      </c>
      <c r="Q26" s="744">
        <v>0.1167</v>
      </c>
      <c r="R26" s="739"/>
      <c r="S26" s="414" t="s">
        <v>229</v>
      </c>
      <c r="T26" s="410">
        <v>0.1</v>
      </c>
      <c r="U26" s="238">
        <v>0</v>
      </c>
      <c r="V26" s="239">
        <v>0</v>
      </c>
      <c r="W26" s="623">
        <f>(U26+U27+U28+U29)</f>
        <v>0</v>
      </c>
      <c r="X26" s="623">
        <f>(V26+V27+V28+V29)</f>
        <v>0</v>
      </c>
      <c r="Y26" s="601"/>
      <c r="Z26" s="601"/>
      <c r="AA26" s="240"/>
      <c r="AB26" s="239"/>
      <c r="AC26" s="238">
        <v>0</v>
      </c>
      <c r="AD26" s="239">
        <v>0</v>
      </c>
      <c r="AE26" s="623">
        <f>(AC26+AC27+AC28+AC29)</f>
        <v>0</v>
      </c>
      <c r="AF26" s="623">
        <f>(AD26+AD27+AD28+AD29)</f>
        <v>0</v>
      </c>
      <c r="AG26" s="601"/>
      <c r="AH26" s="601"/>
      <c r="AI26" s="240"/>
      <c r="AJ26" s="239"/>
      <c r="AK26" s="238">
        <v>0</v>
      </c>
      <c r="AL26" s="239">
        <v>0</v>
      </c>
      <c r="AM26" s="623">
        <f>(AK26+AK27+AK28+AK29)</f>
        <v>0</v>
      </c>
      <c r="AN26" s="623">
        <f>(AL26+AL27+AL28+AL29)</f>
        <v>0</v>
      </c>
      <c r="AO26" s="601"/>
      <c r="AP26" s="601"/>
      <c r="AQ26" s="240"/>
      <c r="AR26" s="239"/>
      <c r="AS26" s="238">
        <v>0</v>
      </c>
      <c r="AT26" s="239">
        <v>0</v>
      </c>
      <c r="AU26" s="623">
        <f>(AS26+AS27+AS28+AS29)</f>
        <v>0</v>
      </c>
      <c r="AV26" s="623">
        <f>(AT26+AT27+AT28+AT29)</f>
        <v>0</v>
      </c>
      <c r="AW26" s="601"/>
      <c r="AX26" s="601"/>
      <c r="AY26" s="240"/>
      <c r="AZ26" s="239"/>
      <c r="BA26" s="238">
        <v>0</v>
      </c>
      <c r="BB26" s="239">
        <v>0</v>
      </c>
      <c r="BC26" s="623">
        <f>(BA26+BA27+BA28+BA29)</f>
        <v>0</v>
      </c>
      <c r="BD26" s="623">
        <f>(BB26+BB27+BB28+BB29)</f>
        <v>0</v>
      </c>
      <c r="BE26" s="601"/>
      <c r="BF26" s="601"/>
      <c r="BG26" s="240"/>
      <c r="BH26" s="239"/>
      <c r="BI26" s="238">
        <v>0</v>
      </c>
      <c r="BJ26" s="239">
        <v>0</v>
      </c>
      <c r="BK26" s="623">
        <f>(BI26+BI27+BI28+BI29)</f>
        <v>0</v>
      </c>
      <c r="BL26" s="623">
        <f>(BJ26+BJ27+BJ28+BJ29)</f>
        <v>0</v>
      </c>
      <c r="BM26" s="601"/>
      <c r="BN26" s="601"/>
      <c r="BO26" s="241"/>
      <c r="BP26" s="239"/>
      <c r="BQ26" s="238">
        <v>0</v>
      </c>
      <c r="BR26" s="239">
        <v>0</v>
      </c>
      <c r="BS26" s="623">
        <f>(BQ26+BQ27+BQ28+BQ29)</f>
        <v>0</v>
      </c>
      <c r="BT26" s="623">
        <f>(BR26+BR27+BR28+BR29)</f>
        <v>0</v>
      </c>
      <c r="BU26" s="601"/>
      <c r="BV26" s="601"/>
      <c r="BW26" s="242"/>
      <c r="BX26" s="413"/>
      <c r="BY26" s="243">
        <v>0.01</v>
      </c>
      <c r="BZ26" s="198"/>
      <c r="CA26" s="623">
        <f>(BY26+BY27+BY28+BY29)</f>
        <v>0.01</v>
      </c>
      <c r="CB26" s="623">
        <f>(BZ26+BZ27+BZ28+BZ29)</f>
        <v>0</v>
      </c>
      <c r="CC26" s="601"/>
      <c r="CD26" s="601"/>
      <c r="CE26" s="200"/>
      <c r="CF26" s="413" t="s">
        <v>222</v>
      </c>
      <c r="CG26" s="243">
        <v>0.06</v>
      </c>
      <c r="CH26" s="198"/>
      <c r="CI26" s="623">
        <f>(CG26+CG27+CG28+CG29)</f>
        <v>0.43000000000000005</v>
      </c>
      <c r="CJ26" s="623">
        <f>(CH26+CH27+CH28+CH29)</f>
        <v>0</v>
      </c>
      <c r="CK26" s="601"/>
      <c r="CL26" s="601"/>
      <c r="CM26" s="200"/>
      <c r="CN26" s="413" t="s">
        <v>222</v>
      </c>
      <c r="CO26" s="243">
        <v>0.02</v>
      </c>
      <c r="CP26" s="198"/>
      <c r="CQ26" s="623">
        <f>(CO26+CO27+CO28+CO29)</f>
        <v>0.39</v>
      </c>
      <c r="CR26" s="623">
        <f>(CP26+CP27+CP28+CP29)</f>
        <v>0</v>
      </c>
      <c r="CS26" s="601"/>
      <c r="CT26" s="601"/>
      <c r="CU26" s="200"/>
      <c r="CV26" s="413" t="s">
        <v>222</v>
      </c>
      <c r="CW26" s="243">
        <v>0.01</v>
      </c>
      <c r="CX26" s="198"/>
      <c r="CY26" s="623">
        <f>(CW26+CW27+CW28+CW29)</f>
        <v>0.16999999999999998</v>
      </c>
      <c r="CZ26" s="623">
        <f>(CX26+CX27+CX28+CX29)</f>
        <v>0</v>
      </c>
      <c r="DA26" s="601"/>
      <c r="DB26" s="601"/>
      <c r="DC26" s="200"/>
      <c r="DD26" s="413" t="s">
        <v>222</v>
      </c>
      <c r="DE26" s="243">
        <v>0</v>
      </c>
      <c r="DF26" s="198"/>
      <c r="DG26" s="623">
        <f>(DE26+DE27+DE28+DE29)</f>
        <v>0</v>
      </c>
      <c r="DH26" s="623">
        <f>(DF26+DF27+DF28+DF29)</f>
        <v>0</v>
      </c>
      <c r="DI26" s="601"/>
      <c r="DJ26" s="601"/>
      <c r="DK26" s="200"/>
      <c r="DL26" s="413" t="s">
        <v>222</v>
      </c>
      <c r="DM26" s="237">
        <f t="shared" si="0"/>
        <v>9.9999999999999992E-2</v>
      </c>
      <c r="DN26" s="209">
        <f t="shared" si="1"/>
        <v>0</v>
      </c>
      <c r="DO26" s="210">
        <f t="shared" si="2"/>
        <v>0</v>
      </c>
      <c r="DP26" s="411" t="e">
        <f t="shared" si="3"/>
        <v>#DIV/0!</v>
      </c>
      <c r="DQ26" s="597">
        <f>DN26+DN27+DN28+DN29</f>
        <v>0</v>
      </c>
      <c r="DR26" s="597">
        <f>DO26+DO27+DO28+DO29</f>
        <v>0</v>
      </c>
      <c r="DS26" s="597" t="e">
        <f>DR26/DQ26</f>
        <v>#DIV/0!</v>
      </c>
      <c r="DT26" s="603"/>
      <c r="DU26" s="603"/>
      <c r="DV26" s="605"/>
      <c r="DW26" s="211">
        <f t="shared" si="4"/>
        <v>0</v>
      </c>
      <c r="DX26" s="212">
        <f t="shared" si="5"/>
        <v>0</v>
      </c>
      <c r="DY26" s="412" t="e">
        <f t="shared" si="6"/>
        <v>#DIV/0!</v>
      </c>
      <c r="DZ26" s="731">
        <f>DW26+DW27+DW28+DW29</f>
        <v>0</v>
      </c>
      <c r="EA26" s="731">
        <f>DX26+DX27+DX28+DX29</f>
        <v>0</v>
      </c>
      <c r="EB26" s="731" t="e">
        <f>EA26/DZ26</f>
        <v>#DIV/0!</v>
      </c>
      <c r="EC26" s="603"/>
      <c r="ED26" s="603"/>
      <c r="EE26" s="605"/>
      <c r="EF26" s="211">
        <f t="shared" si="7"/>
        <v>6.9999999999999993E-2</v>
      </c>
      <c r="EG26" s="212">
        <f t="shared" si="8"/>
        <v>0</v>
      </c>
      <c r="EH26" s="412">
        <f t="shared" si="9"/>
        <v>0</v>
      </c>
      <c r="EI26" s="731">
        <f>EF26+EF27+EF28+EF29</f>
        <v>0.44000000000000006</v>
      </c>
      <c r="EJ26" s="731">
        <f>EG26+EG27+EG28+EG29</f>
        <v>0</v>
      </c>
      <c r="EK26" s="731">
        <f>EJ26/EI26</f>
        <v>0</v>
      </c>
      <c r="EL26" s="603"/>
      <c r="EM26" s="603"/>
      <c r="EN26" s="605"/>
      <c r="EO26" s="211">
        <f t="shared" si="10"/>
        <v>9.9999999999999992E-2</v>
      </c>
      <c r="EP26" s="212">
        <f t="shared" si="11"/>
        <v>0</v>
      </c>
      <c r="EQ26" s="412">
        <f t="shared" si="12"/>
        <v>0</v>
      </c>
      <c r="ER26" s="731">
        <f>EO26+EO27+EO28+EO29</f>
        <v>1</v>
      </c>
      <c r="ES26" s="731">
        <f>EP26+EP27+EP28+EP29</f>
        <v>0</v>
      </c>
      <c r="ET26" s="731">
        <f>ES26/ER26</f>
        <v>0</v>
      </c>
      <c r="EU26" s="603"/>
      <c r="EV26" s="603"/>
      <c r="EW26" s="605"/>
      <c r="EX26" s="470">
        <f t="shared" si="13"/>
        <v>0</v>
      </c>
    </row>
    <row r="27" spans="1:157" s="407" customFormat="1" ht="53.25" customHeight="1" x14ac:dyDescent="0.25">
      <c r="A27" s="627"/>
      <c r="B27" s="627"/>
      <c r="C27" s="652"/>
      <c r="D27" s="650"/>
      <c r="E27" s="648"/>
      <c r="F27" s="646"/>
      <c r="G27" s="646"/>
      <c r="H27" s="766"/>
      <c r="I27" s="769"/>
      <c r="J27" s="640"/>
      <c r="K27" s="760"/>
      <c r="L27" s="760"/>
      <c r="M27" s="750"/>
      <c r="N27" s="750"/>
      <c r="O27" s="753"/>
      <c r="P27" s="736"/>
      <c r="Q27" s="742"/>
      <c r="R27" s="739"/>
      <c r="S27" s="414" t="s">
        <v>230</v>
      </c>
      <c r="T27" s="415">
        <v>0.5</v>
      </c>
      <c r="U27" s="238">
        <v>0</v>
      </c>
      <c r="V27" s="239">
        <v>0</v>
      </c>
      <c r="W27" s="622"/>
      <c r="X27" s="622"/>
      <c r="Y27" s="601"/>
      <c r="Z27" s="601"/>
      <c r="AA27" s="240"/>
      <c r="AB27" s="239"/>
      <c r="AC27" s="238">
        <v>0</v>
      </c>
      <c r="AD27" s="239">
        <v>0</v>
      </c>
      <c r="AE27" s="622"/>
      <c r="AF27" s="622"/>
      <c r="AG27" s="601"/>
      <c r="AH27" s="601"/>
      <c r="AI27" s="240"/>
      <c r="AJ27" s="239"/>
      <c r="AK27" s="238">
        <v>0</v>
      </c>
      <c r="AL27" s="239">
        <v>0</v>
      </c>
      <c r="AM27" s="622"/>
      <c r="AN27" s="622"/>
      <c r="AO27" s="601"/>
      <c r="AP27" s="601"/>
      <c r="AQ27" s="240"/>
      <c r="AR27" s="239"/>
      <c r="AS27" s="238">
        <v>0</v>
      </c>
      <c r="AT27" s="239">
        <v>0</v>
      </c>
      <c r="AU27" s="622"/>
      <c r="AV27" s="622"/>
      <c r="AW27" s="601"/>
      <c r="AX27" s="601"/>
      <c r="AY27" s="240"/>
      <c r="AZ27" s="239"/>
      <c r="BA27" s="238">
        <v>0</v>
      </c>
      <c r="BB27" s="239">
        <v>0</v>
      </c>
      <c r="BC27" s="622"/>
      <c r="BD27" s="622"/>
      <c r="BE27" s="601"/>
      <c r="BF27" s="601"/>
      <c r="BG27" s="240"/>
      <c r="BH27" s="239"/>
      <c r="BI27" s="238">
        <v>0</v>
      </c>
      <c r="BJ27" s="239">
        <v>0</v>
      </c>
      <c r="BK27" s="622"/>
      <c r="BL27" s="622"/>
      <c r="BM27" s="601"/>
      <c r="BN27" s="601"/>
      <c r="BO27" s="241"/>
      <c r="BP27" s="239"/>
      <c r="BQ27" s="238">
        <v>0</v>
      </c>
      <c r="BR27" s="239">
        <v>0</v>
      </c>
      <c r="BS27" s="622"/>
      <c r="BT27" s="622"/>
      <c r="BU27" s="601"/>
      <c r="BV27" s="601"/>
      <c r="BW27" s="242"/>
      <c r="BX27" s="239"/>
      <c r="BY27" s="243">
        <v>0</v>
      </c>
      <c r="BZ27" s="198"/>
      <c r="CA27" s="622"/>
      <c r="CB27" s="622"/>
      <c r="CC27" s="601"/>
      <c r="CD27" s="601"/>
      <c r="CE27" s="200"/>
      <c r="CF27" s="413" t="s">
        <v>796</v>
      </c>
      <c r="CG27" s="243">
        <v>0.2</v>
      </c>
      <c r="CH27" s="198"/>
      <c r="CI27" s="622"/>
      <c r="CJ27" s="622"/>
      <c r="CK27" s="601"/>
      <c r="CL27" s="601"/>
      <c r="CM27" s="200"/>
      <c r="CN27" s="413" t="s">
        <v>796</v>
      </c>
      <c r="CO27" s="243">
        <v>0.2</v>
      </c>
      <c r="CP27" s="198"/>
      <c r="CQ27" s="622"/>
      <c r="CR27" s="622"/>
      <c r="CS27" s="601"/>
      <c r="CT27" s="601"/>
      <c r="CU27" s="200"/>
      <c r="CV27" s="413" t="s">
        <v>796</v>
      </c>
      <c r="CW27" s="243">
        <v>0.1</v>
      </c>
      <c r="CX27" s="198"/>
      <c r="CY27" s="622"/>
      <c r="CZ27" s="622"/>
      <c r="DA27" s="601"/>
      <c r="DB27" s="601"/>
      <c r="DC27" s="200"/>
      <c r="DD27" s="413" t="s">
        <v>796</v>
      </c>
      <c r="DE27" s="243">
        <v>0</v>
      </c>
      <c r="DF27" s="198"/>
      <c r="DG27" s="622"/>
      <c r="DH27" s="622"/>
      <c r="DI27" s="601"/>
      <c r="DJ27" s="601"/>
      <c r="DK27" s="200"/>
      <c r="DL27" s="413" t="s">
        <v>796</v>
      </c>
      <c r="DM27" s="237">
        <f t="shared" si="0"/>
        <v>0.5</v>
      </c>
      <c r="DN27" s="209">
        <f t="shared" si="1"/>
        <v>0</v>
      </c>
      <c r="DO27" s="210">
        <f t="shared" si="2"/>
        <v>0</v>
      </c>
      <c r="DP27" s="411" t="e">
        <f t="shared" si="3"/>
        <v>#DIV/0!</v>
      </c>
      <c r="DQ27" s="731"/>
      <c r="DR27" s="731"/>
      <c r="DS27" s="731"/>
      <c r="DT27" s="603"/>
      <c r="DU27" s="603"/>
      <c r="DV27" s="605"/>
      <c r="DW27" s="211">
        <f t="shared" si="4"/>
        <v>0</v>
      </c>
      <c r="DX27" s="212">
        <f t="shared" si="5"/>
        <v>0</v>
      </c>
      <c r="DY27" s="412" t="e">
        <f t="shared" si="6"/>
        <v>#DIV/0!</v>
      </c>
      <c r="DZ27" s="731"/>
      <c r="EA27" s="731"/>
      <c r="EB27" s="731"/>
      <c r="EC27" s="603"/>
      <c r="ED27" s="603"/>
      <c r="EE27" s="605"/>
      <c r="EF27" s="211">
        <f t="shared" si="7"/>
        <v>0.2</v>
      </c>
      <c r="EG27" s="212">
        <f t="shared" si="8"/>
        <v>0</v>
      </c>
      <c r="EH27" s="412">
        <f t="shared" si="9"/>
        <v>0</v>
      </c>
      <c r="EI27" s="731"/>
      <c r="EJ27" s="731"/>
      <c r="EK27" s="731"/>
      <c r="EL27" s="603"/>
      <c r="EM27" s="603"/>
      <c r="EN27" s="605"/>
      <c r="EO27" s="211">
        <f t="shared" si="10"/>
        <v>0.5</v>
      </c>
      <c r="EP27" s="212">
        <f t="shared" si="11"/>
        <v>0</v>
      </c>
      <c r="EQ27" s="412">
        <f t="shared" si="12"/>
        <v>0</v>
      </c>
      <c r="ER27" s="731"/>
      <c r="ES27" s="731"/>
      <c r="ET27" s="731"/>
      <c r="EU27" s="603"/>
      <c r="EV27" s="603"/>
      <c r="EW27" s="605"/>
      <c r="EX27" s="470">
        <f t="shared" si="13"/>
        <v>0</v>
      </c>
    </row>
    <row r="28" spans="1:157" s="407" customFormat="1" ht="42.75" customHeight="1" x14ac:dyDescent="0.25">
      <c r="A28" s="627"/>
      <c r="B28" s="627"/>
      <c r="C28" s="652"/>
      <c r="D28" s="650"/>
      <c r="E28" s="648"/>
      <c r="F28" s="646"/>
      <c r="G28" s="646"/>
      <c r="H28" s="766"/>
      <c r="I28" s="769"/>
      <c r="J28" s="640"/>
      <c r="K28" s="760"/>
      <c r="L28" s="760"/>
      <c r="M28" s="750"/>
      <c r="N28" s="750"/>
      <c r="O28" s="753"/>
      <c r="P28" s="736"/>
      <c r="Q28" s="742"/>
      <c r="R28" s="739"/>
      <c r="S28" s="414" t="s">
        <v>231</v>
      </c>
      <c r="T28" s="415">
        <v>0.15</v>
      </c>
      <c r="U28" s="238">
        <v>0</v>
      </c>
      <c r="V28" s="239">
        <v>0</v>
      </c>
      <c r="W28" s="622"/>
      <c r="X28" s="622"/>
      <c r="Y28" s="601"/>
      <c r="Z28" s="601"/>
      <c r="AA28" s="240"/>
      <c r="AB28" s="239"/>
      <c r="AC28" s="238">
        <v>0</v>
      </c>
      <c r="AD28" s="239">
        <v>0</v>
      </c>
      <c r="AE28" s="622"/>
      <c r="AF28" s="622"/>
      <c r="AG28" s="601"/>
      <c r="AH28" s="601"/>
      <c r="AI28" s="240"/>
      <c r="AJ28" s="239"/>
      <c r="AK28" s="238">
        <v>0</v>
      </c>
      <c r="AL28" s="239">
        <v>0</v>
      </c>
      <c r="AM28" s="622"/>
      <c r="AN28" s="622"/>
      <c r="AO28" s="601"/>
      <c r="AP28" s="601"/>
      <c r="AQ28" s="240"/>
      <c r="AR28" s="239"/>
      <c r="AS28" s="238">
        <v>0</v>
      </c>
      <c r="AT28" s="239">
        <v>0</v>
      </c>
      <c r="AU28" s="622"/>
      <c r="AV28" s="622"/>
      <c r="AW28" s="601"/>
      <c r="AX28" s="601"/>
      <c r="AY28" s="240"/>
      <c r="AZ28" s="239"/>
      <c r="BA28" s="238">
        <v>0</v>
      </c>
      <c r="BB28" s="239">
        <v>0</v>
      </c>
      <c r="BC28" s="622"/>
      <c r="BD28" s="622"/>
      <c r="BE28" s="601"/>
      <c r="BF28" s="601"/>
      <c r="BG28" s="240"/>
      <c r="BH28" s="239"/>
      <c r="BI28" s="238">
        <v>0</v>
      </c>
      <c r="BJ28" s="239">
        <v>0</v>
      </c>
      <c r="BK28" s="622"/>
      <c r="BL28" s="622"/>
      <c r="BM28" s="601"/>
      <c r="BN28" s="601"/>
      <c r="BO28" s="241"/>
      <c r="BP28" s="239"/>
      <c r="BQ28" s="238">
        <v>0</v>
      </c>
      <c r="BR28" s="239">
        <v>0</v>
      </c>
      <c r="BS28" s="622"/>
      <c r="BT28" s="622"/>
      <c r="BU28" s="601"/>
      <c r="BV28" s="601"/>
      <c r="BW28" s="242"/>
      <c r="BX28" s="239"/>
      <c r="BY28" s="243">
        <v>0</v>
      </c>
      <c r="BZ28" s="198"/>
      <c r="CA28" s="622"/>
      <c r="CB28" s="622"/>
      <c r="CC28" s="601"/>
      <c r="CD28" s="601"/>
      <c r="CE28" s="200"/>
      <c r="CF28" s="413" t="s">
        <v>225</v>
      </c>
      <c r="CG28" s="243">
        <v>7.0000000000000007E-2</v>
      </c>
      <c r="CH28" s="198"/>
      <c r="CI28" s="622"/>
      <c r="CJ28" s="622"/>
      <c r="CK28" s="601"/>
      <c r="CL28" s="601"/>
      <c r="CM28" s="200"/>
      <c r="CN28" s="413" t="s">
        <v>225</v>
      </c>
      <c r="CO28" s="243">
        <v>7.0000000000000007E-2</v>
      </c>
      <c r="CP28" s="198"/>
      <c r="CQ28" s="622"/>
      <c r="CR28" s="622"/>
      <c r="CS28" s="601"/>
      <c r="CT28" s="601"/>
      <c r="CU28" s="200"/>
      <c r="CV28" s="413" t="s">
        <v>225</v>
      </c>
      <c r="CW28" s="243">
        <v>0.01</v>
      </c>
      <c r="CX28" s="198"/>
      <c r="CY28" s="622"/>
      <c r="CZ28" s="622"/>
      <c r="DA28" s="601"/>
      <c r="DB28" s="601"/>
      <c r="DC28" s="200"/>
      <c r="DD28" s="413" t="s">
        <v>225</v>
      </c>
      <c r="DE28" s="243">
        <v>0</v>
      </c>
      <c r="DF28" s="198"/>
      <c r="DG28" s="622"/>
      <c r="DH28" s="622"/>
      <c r="DI28" s="601"/>
      <c r="DJ28" s="601"/>
      <c r="DK28" s="200"/>
      <c r="DL28" s="413" t="s">
        <v>225</v>
      </c>
      <c r="DM28" s="237">
        <f t="shared" si="0"/>
        <v>0.15000000000000002</v>
      </c>
      <c r="DN28" s="209">
        <f t="shared" si="1"/>
        <v>0</v>
      </c>
      <c r="DO28" s="210">
        <f t="shared" si="2"/>
        <v>0</v>
      </c>
      <c r="DP28" s="411" t="e">
        <f t="shared" si="3"/>
        <v>#DIV/0!</v>
      </c>
      <c r="DQ28" s="731"/>
      <c r="DR28" s="731"/>
      <c r="DS28" s="731"/>
      <c r="DT28" s="603"/>
      <c r="DU28" s="603"/>
      <c r="DV28" s="605"/>
      <c r="DW28" s="211">
        <f t="shared" si="4"/>
        <v>0</v>
      </c>
      <c r="DX28" s="212">
        <f t="shared" si="5"/>
        <v>0</v>
      </c>
      <c r="DY28" s="412" t="e">
        <f t="shared" si="6"/>
        <v>#DIV/0!</v>
      </c>
      <c r="DZ28" s="731"/>
      <c r="EA28" s="731"/>
      <c r="EB28" s="731"/>
      <c r="EC28" s="603"/>
      <c r="ED28" s="603"/>
      <c r="EE28" s="605"/>
      <c r="EF28" s="211">
        <f t="shared" si="7"/>
        <v>7.0000000000000007E-2</v>
      </c>
      <c r="EG28" s="212">
        <f t="shared" si="8"/>
        <v>0</v>
      </c>
      <c r="EH28" s="412">
        <f t="shared" si="9"/>
        <v>0</v>
      </c>
      <c r="EI28" s="731"/>
      <c r="EJ28" s="731"/>
      <c r="EK28" s="731"/>
      <c r="EL28" s="603"/>
      <c r="EM28" s="603"/>
      <c r="EN28" s="605"/>
      <c r="EO28" s="211">
        <f t="shared" si="10"/>
        <v>0.15000000000000002</v>
      </c>
      <c r="EP28" s="212">
        <f t="shared" si="11"/>
        <v>0</v>
      </c>
      <c r="EQ28" s="412">
        <f t="shared" si="12"/>
        <v>0</v>
      </c>
      <c r="ER28" s="731"/>
      <c r="ES28" s="731"/>
      <c r="ET28" s="731"/>
      <c r="EU28" s="603"/>
      <c r="EV28" s="603"/>
      <c r="EW28" s="605"/>
      <c r="EX28" s="470">
        <f t="shared" si="13"/>
        <v>0</v>
      </c>
    </row>
    <row r="29" spans="1:157" s="407" customFormat="1" ht="44.25" customHeight="1" thickBot="1" x14ac:dyDescent="0.3">
      <c r="A29" s="627"/>
      <c r="B29" s="627"/>
      <c r="C29" s="652"/>
      <c r="D29" s="650"/>
      <c r="E29" s="648"/>
      <c r="F29" s="646"/>
      <c r="G29" s="646"/>
      <c r="H29" s="766"/>
      <c r="I29" s="769"/>
      <c r="J29" s="640"/>
      <c r="K29" s="760"/>
      <c r="L29" s="760"/>
      <c r="M29" s="750"/>
      <c r="N29" s="750"/>
      <c r="O29" s="753"/>
      <c r="P29" s="736"/>
      <c r="Q29" s="743"/>
      <c r="R29" s="739"/>
      <c r="S29" s="414" t="s">
        <v>232</v>
      </c>
      <c r="T29" s="417">
        <v>0.25</v>
      </c>
      <c r="U29" s="238">
        <v>0</v>
      </c>
      <c r="V29" s="239">
        <v>0</v>
      </c>
      <c r="W29" s="622"/>
      <c r="X29" s="622"/>
      <c r="Y29" s="601"/>
      <c r="Z29" s="601"/>
      <c r="AA29" s="240"/>
      <c r="AB29" s="239"/>
      <c r="AC29" s="238">
        <v>0</v>
      </c>
      <c r="AD29" s="239">
        <v>0</v>
      </c>
      <c r="AE29" s="622"/>
      <c r="AF29" s="622"/>
      <c r="AG29" s="601"/>
      <c r="AH29" s="601"/>
      <c r="AI29" s="240"/>
      <c r="AJ29" s="239"/>
      <c r="AK29" s="238">
        <v>0</v>
      </c>
      <c r="AL29" s="239">
        <v>0</v>
      </c>
      <c r="AM29" s="622"/>
      <c r="AN29" s="622"/>
      <c r="AO29" s="601"/>
      <c r="AP29" s="601"/>
      <c r="AQ29" s="240"/>
      <c r="AR29" s="239"/>
      <c r="AS29" s="238">
        <v>0</v>
      </c>
      <c r="AT29" s="239">
        <v>0</v>
      </c>
      <c r="AU29" s="622"/>
      <c r="AV29" s="622"/>
      <c r="AW29" s="601"/>
      <c r="AX29" s="601"/>
      <c r="AY29" s="240"/>
      <c r="AZ29" s="239"/>
      <c r="BA29" s="238">
        <v>0</v>
      </c>
      <c r="BB29" s="239">
        <v>0</v>
      </c>
      <c r="BC29" s="622"/>
      <c r="BD29" s="622"/>
      <c r="BE29" s="601"/>
      <c r="BF29" s="601"/>
      <c r="BG29" s="240"/>
      <c r="BH29" s="239"/>
      <c r="BI29" s="238">
        <v>0</v>
      </c>
      <c r="BJ29" s="239">
        <v>0</v>
      </c>
      <c r="BK29" s="622"/>
      <c r="BL29" s="622"/>
      <c r="BM29" s="601"/>
      <c r="BN29" s="601"/>
      <c r="BO29" s="241"/>
      <c r="BP29" s="239"/>
      <c r="BQ29" s="238">
        <v>0</v>
      </c>
      <c r="BR29" s="239">
        <v>0</v>
      </c>
      <c r="BS29" s="622"/>
      <c r="BT29" s="622"/>
      <c r="BU29" s="601"/>
      <c r="BV29" s="601"/>
      <c r="BW29" s="242"/>
      <c r="BX29" s="239"/>
      <c r="BY29" s="243">
        <v>0</v>
      </c>
      <c r="BZ29" s="198"/>
      <c r="CA29" s="622"/>
      <c r="CB29" s="622"/>
      <c r="CC29" s="601"/>
      <c r="CD29" s="601"/>
      <c r="CE29" s="200"/>
      <c r="CF29" s="413" t="s">
        <v>795</v>
      </c>
      <c r="CG29" s="243">
        <v>0.1</v>
      </c>
      <c r="CH29" s="198"/>
      <c r="CI29" s="622"/>
      <c r="CJ29" s="622"/>
      <c r="CK29" s="601"/>
      <c r="CL29" s="601"/>
      <c r="CM29" s="200"/>
      <c r="CN29" s="413" t="s">
        <v>795</v>
      </c>
      <c r="CO29" s="243">
        <v>0.1</v>
      </c>
      <c r="CP29" s="198"/>
      <c r="CQ29" s="622"/>
      <c r="CR29" s="622"/>
      <c r="CS29" s="601"/>
      <c r="CT29" s="601"/>
      <c r="CU29" s="200"/>
      <c r="CV29" s="413" t="s">
        <v>795</v>
      </c>
      <c r="CW29" s="243">
        <v>0.05</v>
      </c>
      <c r="CX29" s="198"/>
      <c r="CY29" s="622"/>
      <c r="CZ29" s="622"/>
      <c r="DA29" s="601"/>
      <c r="DB29" s="601"/>
      <c r="DC29" s="200"/>
      <c r="DD29" s="413" t="s">
        <v>795</v>
      </c>
      <c r="DE29" s="243">
        <v>0</v>
      </c>
      <c r="DF29" s="198"/>
      <c r="DG29" s="622"/>
      <c r="DH29" s="622"/>
      <c r="DI29" s="601"/>
      <c r="DJ29" s="601"/>
      <c r="DK29" s="200"/>
      <c r="DL29" s="413" t="s">
        <v>795</v>
      </c>
      <c r="DM29" s="237">
        <f t="shared" si="0"/>
        <v>0.25</v>
      </c>
      <c r="DN29" s="209">
        <f t="shared" si="1"/>
        <v>0</v>
      </c>
      <c r="DO29" s="210">
        <f t="shared" si="2"/>
        <v>0</v>
      </c>
      <c r="DP29" s="411" t="e">
        <f t="shared" si="3"/>
        <v>#DIV/0!</v>
      </c>
      <c r="DQ29" s="731"/>
      <c r="DR29" s="731"/>
      <c r="DS29" s="731"/>
      <c r="DT29" s="603"/>
      <c r="DU29" s="603"/>
      <c r="DV29" s="605"/>
      <c r="DW29" s="211">
        <f t="shared" si="4"/>
        <v>0</v>
      </c>
      <c r="DX29" s="212">
        <f t="shared" si="5"/>
        <v>0</v>
      </c>
      <c r="DY29" s="412" t="e">
        <f t="shared" si="6"/>
        <v>#DIV/0!</v>
      </c>
      <c r="DZ29" s="731"/>
      <c r="EA29" s="731"/>
      <c r="EB29" s="731"/>
      <c r="EC29" s="603"/>
      <c r="ED29" s="603"/>
      <c r="EE29" s="605"/>
      <c r="EF29" s="211">
        <f t="shared" si="7"/>
        <v>0.1</v>
      </c>
      <c r="EG29" s="212">
        <f t="shared" si="8"/>
        <v>0</v>
      </c>
      <c r="EH29" s="412">
        <f t="shared" si="9"/>
        <v>0</v>
      </c>
      <c r="EI29" s="731"/>
      <c r="EJ29" s="731"/>
      <c r="EK29" s="731"/>
      <c r="EL29" s="603"/>
      <c r="EM29" s="603"/>
      <c r="EN29" s="605"/>
      <c r="EO29" s="211">
        <f t="shared" si="10"/>
        <v>0.25</v>
      </c>
      <c r="EP29" s="212">
        <f t="shared" si="11"/>
        <v>0</v>
      </c>
      <c r="EQ29" s="412">
        <f t="shared" si="12"/>
        <v>0</v>
      </c>
      <c r="ER29" s="731"/>
      <c r="ES29" s="731"/>
      <c r="ET29" s="731"/>
      <c r="EU29" s="603"/>
      <c r="EV29" s="603"/>
      <c r="EW29" s="605"/>
      <c r="EX29" s="470">
        <f t="shared" si="13"/>
        <v>0</v>
      </c>
    </row>
    <row r="30" spans="1:157" s="407" customFormat="1" ht="53.25" customHeight="1" x14ac:dyDescent="0.25">
      <c r="A30" s="627"/>
      <c r="B30" s="627"/>
      <c r="C30" s="652"/>
      <c r="D30" s="650"/>
      <c r="E30" s="648"/>
      <c r="F30" s="646"/>
      <c r="G30" s="646"/>
      <c r="H30" s="766"/>
      <c r="I30" s="769"/>
      <c r="J30" s="640">
        <v>3</v>
      </c>
      <c r="K30" s="760" t="s">
        <v>233</v>
      </c>
      <c r="L30" s="760" t="s">
        <v>228</v>
      </c>
      <c r="M30" s="750"/>
      <c r="N30" s="750"/>
      <c r="O30" s="753"/>
      <c r="P30" s="736">
        <v>0.3</v>
      </c>
      <c r="Q30" s="744">
        <v>0.1</v>
      </c>
      <c r="R30" s="739"/>
      <c r="S30" s="414" t="s">
        <v>234</v>
      </c>
      <c r="T30" s="410">
        <v>0.1</v>
      </c>
      <c r="U30" s="238">
        <v>0</v>
      </c>
      <c r="V30" s="239">
        <v>0</v>
      </c>
      <c r="W30" s="623">
        <f>(U30+U31+U32+U33)</f>
        <v>0</v>
      </c>
      <c r="X30" s="623">
        <f>(V30+V31+V32+V33)</f>
        <v>0</v>
      </c>
      <c r="Y30" s="601"/>
      <c r="Z30" s="601"/>
      <c r="AA30" s="240"/>
      <c r="AB30" s="239"/>
      <c r="AC30" s="238">
        <v>0</v>
      </c>
      <c r="AD30" s="239">
        <v>0</v>
      </c>
      <c r="AE30" s="623">
        <f>(AC30+AC31+AC32+AC33)</f>
        <v>0</v>
      </c>
      <c r="AF30" s="623">
        <f>(AD30+AD31+AD32+AD33)</f>
        <v>0</v>
      </c>
      <c r="AG30" s="601"/>
      <c r="AH30" s="601"/>
      <c r="AI30" s="240"/>
      <c r="AJ30" s="239"/>
      <c r="AK30" s="238">
        <v>0</v>
      </c>
      <c r="AL30" s="239">
        <v>0</v>
      </c>
      <c r="AM30" s="623">
        <f>(AK30+AK31+AK32+AK33)</f>
        <v>0</v>
      </c>
      <c r="AN30" s="623">
        <f>(AL30+AL31+AL32+AL33)</f>
        <v>0</v>
      </c>
      <c r="AO30" s="601"/>
      <c r="AP30" s="601"/>
      <c r="AQ30" s="240"/>
      <c r="AR30" s="239"/>
      <c r="AS30" s="238">
        <v>0</v>
      </c>
      <c r="AT30" s="239">
        <v>0</v>
      </c>
      <c r="AU30" s="623">
        <f>(AS30+AS31+AS32+AS33)</f>
        <v>0</v>
      </c>
      <c r="AV30" s="623">
        <f>(AT30+AT31+AT32+AT33)</f>
        <v>0</v>
      </c>
      <c r="AW30" s="601"/>
      <c r="AX30" s="601"/>
      <c r="AY30" s="240"/>
      <c r="AZ30" s="239"/>
      <c r="BA30" s="238">
        <v>0</v>
      </c>
      <c r="BB30" s="239">
        <v>0</v>
      </c>
      <c r="BC30" s="623">
        <f>(BA30+BA31+BA32+BA33)</f>
        <v>0</v>
      </c>
      <c r="BD30" s="623">
        <f>(BB30+BB31+BB32+BB33)</f>
        <v>0</v>
      </c>
      <c r="BE30" s="601"/>
      <c r="BF30" s="601"/>
      <c r="BG30" s="240"/>
      <c r="BH30" s="239"/>
      <c r="BI30" s="238">
        <v>0</v>
      </c>
      <c r="BJ30" s="239">
        <v>0</v>
      </c>
      <c r="BK30" s="623">
        <f>(BI30+BI31+BI32+BI33)</f>
        <v>0</v>
      </c>
      <c r="BL30" s="623">
        <f>(BJ30+BJ31+BJ32+BJ33)</f>
        <v>0</v>
      </c>
      <c r="BM30" s="601"/>
      <c r="BN30" s="601"/>
      <c r="BO30" s="241"/>
      <c r="BP30" s="239"/>
      <c r="BQ30" s="238">
        <v>0</v>
      </c>
      <c r="BR30" s="239">
        <v>0</v>
      </c>
      <c r="BS30" s="623">
        <f>(BQ30+BQ31+BQ32+BQ33)</f>
        <v>0</v>
      </c>
      <c r="BT30" s="623">
        <f>(BR30+BR31+BR32+BR33)</f>
        <v>0</v>
      </c>
      <c r="BU30" s="601"/>
      <c r="BV30" s="601"/>
      <c r="BW30" s="242"/>
      <c r="BX30" s="413"/>
      <c r="BY30" s="236">
        <v>0.01</v>
      </c>
      <c r="BZ30" s="198"/>
      <c r="CA30" s="623">
        <f>(BY30+BY31+BY32+BY33)</f>
        <v>0.14000000000000001</v>
      </c>
      <c r="CB30" s="623">
        <f>(BZ30+BZ31+BZ32+BZ33)</f>
        <v>0</v>
      </c>
      <c r="CC30" s="601"/>
      <c r="CD30" s="601"/>
      <c r="CE30" s="200"/>
      <c r="CF30" s="413" t="s">
        <v>222</v>
      </c>
      <c r="CG30" s="236">
        <v>0.04</v>
      </c>
      <c r="CH30" s="198"/>
      <c r="CI30" s="623">
        <f>(CG30+CG31+CG32+CG33)</f>
        <v>0.32999999999999996</v>
      </c>
      <c r="CJ30" s="623">
        <f>(CH30+CH31+CH32+CH33)</f>
        <v>0</v>
      </c>
      <c r="CK30" s="601"/>
      <c r="CL30" s="601"/>
      <c r="CM30" s="200"/>
      <c r="CN30" s="413" t="s">
        <v>222</v>
      </c>
      <c r="CO30" s="236">
        <v>0.02</v>
      </c>
      <c r="CP30" s="198"/>
      <c r="CQ30" s="623">
        <f>(CO30+CO31+CO32+CO33)</f>
        <v>0.28999999999999998</v>
      </c>
      <c r="CR30" s="623">
        <f>(CP30+CP31+CP32+CP33)</f>
        <v>0</v>
      </c>
      <c r="CS30" s="601"/>
      <c r="CT30" s="601"/>
      <c r="CU30" s="200"/>
      <c r="CV30" s="413" t="s">
        <v>222</v>
      </c>
      <c r="CW30" s="236">
        <v>0.01</v>
      </c>
      <c r="CX30" s="198"/>
      <c r="CY30" s="623">
        <f>(CW30+CW31+CW32+CW33)</f>
        <v>0.08</v>
      </c>
      <c r="CZ30" s="623">
        <f>(CX30+CX31+CX32+CX33)</f>
        <v>0</v>
      </c>
      <c r="DA30" s="601"/>
      <c r="DB30" s="601"/>
      <c r="DC30" s="200"/>
      <c r="DD30" s="413" t="s">
        <v>222</v>
      </c>
      <c r="DE30" s="236">
        <v>0.02</v>
      </c>
      <c r="DF30" s="198"/>
      <c r="DG30" s="623">
        <f>(DE30+DE31+DE32+DE33)</f>
        <v>0.16</v>
      </c>
      <c r="DH30" s="623">
        <f>(DF30+DF31+DF32+DF33)</f>
        <v>0</v>
      </c>
      <c r="DI30" s="601"/>
      <c r="DJ30" s="601"/>
      <c r="DK30" s="200"/>
      <c r="DL30" s="413" t="s">
        <v>222</v>
      </c>
      <c r="DM30" s="237">
        <f t="shared" si="0"/>
        <v>0.1</v>
      </c>
      <c r="DN30" s="209">
        <f t="shared" si="1"/>
        <v>0</v>
      </c>
      <c r="DO30" s="210">
        <f t="shared" si="2"/>
        <v>0</v>
      </c>
      <c r="DP30" s="411" t="e">
        <f t="shared" si="3"/>
        <v>#DIV/0!</v>
      </c>
      <c r="DQ30" s="597">
        <f>DN30+DN31+DN32+DN33</f>
        <v>0</v>
      </c>
      <c r="DR30" s="597">
        <f>DO30+DO31+DO32+DO33</f>
        <v>0</v>
      </c>
      <c r="DS30" s="597" t="e">
        <f>DR30/DQ30</f>
        <v>#DIV/0!</v>
      </c>
      <c r="DT30" s="603"/>
      <c r="DU30" s="603"/>
      <c r="DV30" s="605"/>
      <c r="DW30" s="211">
        <f t="shared" si="4"/>
        <v>0</v>
      </c>
      <c r="DX30" s="212">
        <f t="shared" si="5"/>
        <v>0</v>
      </c>
      <c r="DY30" s="412" t="e">
        <f t="shared" si="6"/>
        <v>#DIV/0!</v>
      </c>
      <c r="DZ30" s="732">
        <f>DW30+DW31+DW32+DW33</f>
        <v>0</v>
      </c>
      <c r="EA30" s="732">
        <f>DX30+DX31+DX32+DX33</f>
        <v>0</v>
      </c>
      <c r="EB30" s="732" t="e">
        <f>EA30/DZ30</f>
        <v>#DIV/0!</v>
      </c>
      <c r="EC30" s="603"/>
      <c r="ED30" s="603"/>
      <c r="EE30" s="605"/>
      <c r="EF30" s="211">
        <f t="shared" si="7"/>
        <v>0.05</v>
      </c>
      <c r="EG30" s="212">
        <f t="shared" si="8"/>
        <v>0</v>
      </c>
      <c r="EH30" s="412">
        <f t="shared" si="9"/>
        <v>0</v>
      </c>
      <c r="EI30" s="732">
        <f>EF30+EF31+EF32+EF33</f>
        <v>0.47000000000000003</v>
      </c>
      <c r="EJ30" s="732">
        <f>EG30+EG31+EG32+EG33</f>
        <v>0</v>
      </c>
      <c r="EK30" s="732">
        <f>EJ30/EI30</f>
        <v>0</v>
      </c>
      <c r="EL30" s="603"/>
      <c r="EM30" s="603"/>
      <c r="EN30" s="605"/>
      <c r="EO30" s="211">
        <f t="shared" si="10"/>
        <v>0.1</v>
      </c>
      <c r="EP30" s="212">
        <f t="shared" si="11"/>
        <v>0</v>
      </c>
      <c r="EQ30" s="412">
        <f t="shared" si="12"/>
        <v>0</v>
      </c>
      <c r="ER30" s="732">
        <f>EO30+EO31+EO32+EO33</f>
        <v>1</v>
      </c>
      <c r="ES30" s="732">
        <f>EP30+EP31+EP32+EP33</f>
        <v>0</v>
      </c>
      <c r="ET30" s="732">
        <f>ES30/ER30</f>
        <v>0</v>
      </c>
      <c r="EU30" s="603"/>
      <c r="EV30" s="603"/>
      <c r="EW30" s="605"/>
      <c r="EX30" s="470">
        <f t="shared" si="13"/>
        <v>0</v>
      </c>
    </row>
    <row r="31" spans="1:157" s="407" customFormat="1" ht="53.25" customHeight="1" x14ac:dyDescent="0.25">
      <c r="A31" s="627"/>
      <c r="B31" s="627"/>
      <c r="C31" s="652"/>
      <c r="D31" s="650"/>
      <c r="E31" s="648"/>
      <c r="F31" s="646"/>
      <c r="G31" s="646"/>
      <c r="H31" s="766"/>
      <c r="I31" s="769"/>
      <c r="J31" s="640"/>
      <c r="K31" s="760"/>
      <c r="L31" s="760"/>
      <c r="M31" s="750"/>
      <c r="N31" s="750"/>
      <c r="O31" s="753"/>
      <c r="P31" s="736"/>
      <c r="Q31" s="742"/>
      <c r="R31" s="739"/>
      <c r="S31" s="414" t="s">
        <v>235</v>
      </c>
      <c r="T31" s="415">
        <v>0.5</v>
      </c>
      <c r="U31" s="238">
        <v>0</v>
      </c>
      <c r="V31" s="239">
        <v>0</v>
      </c>
      <c r="W31" s="622"/>
      <c r="X31" s="622"/>
      <c r="Y31" s="601"/>
      <c r="Z31" s="601"/>
      <c r="AA31" s="240"/>
      <c r="AB31" s="239"/>
      <c r="AC31" s="238">
        <v>0</v>
      </c>
      <c r="AD31" s="239">
        <v>0</v>
      </c>
      <c r="AE31" s="622"/>
      <c r="AF31" s="622"/>
      <c r="AG31" s="601"/>
      <c r="AH31" s="601"/>
      <c r="AI31" s="240"/>
      <c r="AJ31" s="239"/>
      <c r="AK31" s="238">
        <v>0</v>
      </c>
      <c r="AL31" s="239">
        <v>0</v>
      </c>
      <c r="AM31" s="622"/>
      <c r="AN31" s="622"/>
      <c r="AO31" s="601"/>
      <c r="AP31" s="601"/>
      <c r="AQ31" s="240"/>
      <c r="AR31" s="239"/>
      <c r="AS31" s="238">
        <v>0</v>
      </c>
      <c r="AT31" s="239">
        <v>0</v>
      </c>
      <c r="AU31" s="622"/>
      <c r="AV31" s="622"/>
      <c r="AW31" s="601"/>
      <c r="AX31" s="601"/>
      <c r="AY31" s="240"/>
      <c r="AZ31" s="239"/>
      <c r="BA31" s="238">
        <v>0</v>
      </c>
      <c r="BB31" s="239">
        <v>0</v>
      </c>
      <c r="BC31" s="622"/>
      <c r="BD31" s="622"/>
      <c r="BE31" s="601"/>
      <c r="BF31" s="601"/>
      <c r="BG31" s="240"/>
      <c r="BH31" s="239"/>
      <c r="BI31" s="238">
        <v>0</v>
      </c>
      <c r="BJ31" s="239">
        <v>0</v>
      </c>
      <c r="BK31" s="622"/>
      <c r="BL31" s="622"/>
      <c r="BM31" s="601"/>
      <c r="BN31" s="601"/>
      <c r="BO31" s="241"/>
      <c r="BP31" s="239"/>
      <c r="BQ31" s="238">
        <v>0</v>
      </c>
      <c r="BR31" s="239">
        <v>0</v>
      </c>
      <c r="BS31" s="622"/>
      <c r="BT31" s="622"/>
      <c r="BU31" s="601"/>
      <c r="BV31" s="601"/>
      <c r="BW31" s="242"/>
      <c r="BX31" s="239"/>
      <c r="BY31" s="243">
        <v>0.06</v>
      </c>
      <c r="BZ31" s="198"/>
      <c r="CA31" s="622"/>
      <c r="CB31" s="622"/>
      <c r="CC31" s="601"/>
      <c r="CD31" s="601"/>
      <c r="CE31" s="200"/>
      <c r="CF31" s="413" t="s">
        <v>794</v>
      </c>
      <c r="CG31" s="243">
        <v>0.15</v>
      </c>
      <c r="CH31" s="198"/>
      <c r="CI31" s="622"/>
      <c r="CJ31" s="622"/>
      <c r="CK31" s="601"/>
      <c r="CL31" s="601"/>
      <c r="CM31" s="200"/>
      <c r="CN31" s="413" t="s">
        <v>794</v>
      </c>
      <c r="CO31" s="243">
        <v>0.15</v>
      </c>
      <c r="CP31" s="198"/>
      <c r="CQ31" s="622"/>
      <c r="CR31" s="622"/>
      <c r="CS31" s="601"/>
      <c r="CT31" s="601"/>
      <c r="CU31" s="200"/>
      <c r="CV31" s="413" t="s">
        <v>794</v>
      </c>
      <c r="CW31" s="243">
        <v>0.05</v>
      </c>
      <c r="CX31" s="198"/>
      <c r="CY31" s="622"/>
      <c r="CZ31" s="622"/>
      <c r="DA31" s="601"/>
      <c r="DB31" s="601"/>
      <c r="DC31" s="200"/>
      <c r="DD31" s="413" t="s">
        <v>794</v>
      </c>
      <c r="DE31" s="243">
        <v>0.09</v>
      </c>
      <c r="DF31" s="198"/>
      <c r="DG31" s="622"/>
      <c r="DH31" s="622"/>
      <c r="DI31" s="601"/>
      <c r="DJ31" s="601"/>
      <c r="DK31" s="200"/>
      <c r="DL31" s="413" t="s">
        <v>794</v>
      </c>
      <c r="DM31" s="237">
        <f t="shared" si="0"/>
        <v>0.5</v>
      </c>
      <c r="DN31" s="209">
        <f t="shared" si="1"/>
        <v>0</v>
      </c>
      <c r="DO31" s="210">
        <f t="shared" si="2"/>
        <v>0</v>
      </c>
      <c r="DP31" s="411" t="e">
        <f t="shared" si="3"/>
        <v>#DIV/0!</v>
      </c>
      <c r="DQ31" s="731"/>
      <c r="DR31" s="731"/>
      <c r="DS31" s="731"/>
      <c r="DT31" s="603"/>
      <c r="DU31" s="603"/>
      <c r="DV31" s="605"/>
      <c r="DW31" s="211">
        <f t="shared" si="4"/>
        <v>0</v>
      </c>
      <c r="DX31" s="212">
        <f t="shared" si="5"/>
        <v>0</v>
      </c>
      <c r="DY31" s="412" t="e">
        <f t="shared" si="6"/>
        <v>#DIV/0!</v>
      </c>
      <c r="DZ31" s="730"/>
      <c r="EA31" s="730"/>
      <c r="EB31" s="730"/>
      <c r="EC31" s="603"/>
      <c r="ED31" s="603"/>
      <c r="EE31" s="605"/>
      <c r="EF31" s="211">
        <f t="shared" si="7"/>
        <v>0.21</v>
      </c>
      <c r="EG31" s="212">
        <f t="shared" si="8"/>
        <v>0</v>
      </c>
      <c r="EH31" s="412">
        <f t="shared" si="9"/>
        <v>0</v>
      </c>
      <c r="EI31" s="730"/>
      <c r="EJ31" s="730"/>
      <c r="EK31" s="730"/>
      <c r="EL31" s="603"/>
      <c r="EM31" s="603"/>
      <c r="EN31" s="605"/>
      <c r="EO31" s="211">
        <f t="shared" si="10"/>
        <v>0.5</v>
      </c>
      <c r="EP31" s="212">
        <f t="shared" si="11"/>
        <v>0</v>
      </c>
      <c r="EQ31" s="412">
        <f t="shared" si="12"/>
        <v>0</v>
      </c>
      <c r="ER31" s="730"/>
      <c r="ES31" s="730"/>
      <c r="ET31" s="730"/>
      <c r="EU31" s="603"/>
      <c r="EV31" s="603"/>
      <c r="EW31" s="605"/>
      <c r="EX31" s="470">
        <f t="shared" si="13"/>
        <v>0</v>
      </c>
    </row>
    <row r="32" spans="1:157" s="407" customFormat="1" ht="53.25" customHeight="1" x14ac:dyDescent="0.25">
      <c r="A32" s="627"/>
      <c r="B32" s="627"/>
      <c r="C32" s="652"/>
      <c r="D32" s="650"/>
      <c r="E32" s="648"/>
      <c r="F32" s="646"/>
      <c r="G32" s="646"/>
      <c r="H32" s="766"/>
      <c r="I32" s="769"/>
      <c r="J32" s="640"/>
      <c r="K32" s="760"/>
      <c r="L32" s="760"/>
      <c r="M32" s="750"/>
      <c r="N32" s="750"/>
      <c r="O32" s="753"/>
      <c r="P32" s="736"/>
      <c r="Q32" s="742"/>
      <c r="R32" s="739"/>
      <c r="S32" s="414" t="s">
        <v>236</v>
      </c>
      <c r="T32" s="415">
        <v>0.15</v>
      </c>
      <c r="U32" s="238">
        <v>0</v>
      </c>
      <c r="V32" s="239">
        <v>0</v>
      </c>
      <c r="W32" s="622"/>
      <c r="X32" s="622"/>
      <c r="Y32" s="601"/>
      <c r="Z32" s="601"/>
      <c r="AA32" s="240"/>
      <c r="AB32" s="239"/>
      <c r="AC32" s="238">
        <v>0</v>
      </c>
      <c r="AD32" s="239">
        <v>0</v>
      </c>
      <c r="AE32" s="622"/>
      <c r="AF32" s="622"/>
      <c r="AG32" s="601"/>
      <c r="AH32" s="601"/>
      <c r="AI32" s="240"/>
      <c r="AJ32" s="239"/>
      <c r="AK32" s="238">
        <v>0</v>
      </c>
      <c r="AL32" s="239">
        <v>0</v>
      </c>
      <c r="AM32" s="622"/>
      <c r="AN32" s="622"/>
      <c r="AO32" s="601"/>
      <c r="AP32" s="601"/>
      <c r="AQ32" s="240"/>
      <c r="AR32" s="239"/>
      <c r="AS32" s="238">
        <v>0</v>
      </c>
      <c r="AT32" s="239">
        <v>0</v>
      </c>
      <c r="AU32" s="622"/>
      <c r="AV32" s="622"/>
      <c r="AW32" s="601"/>
      <c r="AX32" s="601"/>
      <c r="AY32" s="240"/>
      <c r="AZ32" s="239"/>
      <c r="BA32" s="238">
        <v>0</v>
      </c>
      <c r="BB32" s="239">
        <v>0</v>
      </c>
      <c r="BC32" s="622"/>
      <c r="BD32" s="622"/>
      <c r="BE32" s="601"/>
      <c r="BF32" s="601"/>
      <c r="BG32" s="240"/>
      <c r="BH32" s="239"/>
      <c r="BI32" s="238">
        <v>0</v>
      </c>
      <c r="BJ32" s="239">
        <v>0</v>
      </c>
      <c r="BK32" s="622"/>
      <c r="BL32" s="622"/>
      <c r="BM32" s="601"/>
      <c r="BN32" s="601"/>
      <c r="BO32" s="241"/>
      <c r="BP32" s="239"/>
      <c r="BQ32" s="238">
        <v>0</v>
      </c>
      <c r="BR32" s="239">
        <v>0</v>
      </c>
      <c r="BS32" s="622"/>
      <c r="BT32" s="622"/>
      <c r="BU32" s="601"/>
      <c r="BV32" s="601"/>
      <c r="BW32" s="242"/>
      <c r="BX32" s="239"/>
      <c r="BY32" s="243">
        <v>0.02</v>
      </c>
      <c r="BZ32" s="198"/>
      <c r="CA32" s="622"/>
      <c r="CB32" s="622"/>
      <c r="CC32" s="601"/>
      <c r="CD32" s="601"/>
      <c r="CE32" s="200"/>
      <c r="CF32" s="413" t="s">
        <v>225</v>
      </c>
      <c r="CG32" s="243">
        <v>0.05</v>
      </c>
      <c r="CH32" s="198"/>
      <c r="CI32" s="622"/>
      <c r="CJ32" s="622"/>
      <c r="CK32" s="601"/>
      <c r="CL32" s="601"/>
      <c r="CM32" s="200"/>
      <c r="CN32" s="413" t="s">
        <v>225</v>
      </c>
      <c r="CO32" s="243">
        <v>0.05</v>
      </c>
      <c r="CP32" s="198"/>
      <c r="CQ32" s="622"/>
      <c r="CR32" s="622"/>
      <c r="CS32" s="601"/>
      <c r="CT32" s="601"/>
      <c r="CU32" s="200"/>
      <c r="CV32" s="413" t="s">
        <v>225</v>
      </c>
      <c r="CW32" s="243">
        <v>0.01</v>
      </c>
      <c r="CX32" s="198"/>
      <c r="CY32" s="622"/>
      <c r="CZ32" s="622"/>
      <c r="DA32" s="601"/>
      <c r="DB32" s="601"/>
      <c r="DC32" s="200"/>
      <c r="DD32" s="413" t="s">
        <v>225</v>
      </c>
      <c r="DE32" s="243">
        <v>0.02</v>
      </c>
      <c r="DF32" s="198"/>
      <c r="DG32" s="622"/>
      <c r="DH32" s="622"/>
      <c r="DI32" s="601"/>
      <c r="DJ32" s="601"/>
      <c r="DK32" s="200"/>
      <c r="DL32" s="413" t="s">
        <v>225</v>
      </c>
      <c r="DM32" s="237">
        <f t="shared" si="0"/>
        <v>0.15</v>
      </c>
      <c r="DN32" s="209">
        <f t="shared" si="1"/>
        <v>0</v>
      </c>
      <c r="DO32" s="210">
        <f t="shared" si="2"/>
        <v>0</v>
      </c>
      <c r="DP32" s="411" t="e">
        <f t="shared" si="3"/>
        <v>#DIV/0!</v>
      </c>
      <c r="DQ32" s="731"/>
      <c r="DR32" s="731"/>
      <c r="DS32" s="731"/>
      <c r="DT32" s="603"/>
      <c r="DU32" s="603"/>
      <c r="DV32" s="605"/>
      <c r="DW32" s="211">
        <f t="shared" si="4"/>
        <v>0</v>
      </c>
      <c r="DX32" s="212">
        <f t="shared" si="5"/>
        <v>0</v>
      </c>
      <c r="DY32" s="412" t="e">
        <f t="shared" si="6"/>
        <v>#DIV/0!</v>
      </c>
      <c r="DZ32" s="730"/>
      <c r="EA32" s="730"/>
      <c r="EB32" s="730"/>
      <c r="EC32" s="603"/>
      <c r="ED32" s="603"/>
      <c r="EE32" s="605"/>
      <c r="EF32" s="211">
        <f t="shared" si="7"/>
        <v>7.0000000000000007E-2</v>
      </c>
      <c r="EG32" s="212">
        <f t="shared" si="8"/>
        <v>0</v>
      </c>
      <c r="EH32" s="412">
        <f t="shared" si="9"/>
        <v>0</v>
      </c>
      <c r="EI32" s="730"/>
      <c r="EJ32" s="730"/>
      <c r="EK32" s="730"/>
      <c r="EL32" s="603"/>
      <c r="EM32" s="603"/>
      <c r="EN32" s="605"/>
      <c r="EO32" s="211">
        <f t="shared" si="10"/>
        <v>0.15</v>
      </c>
      <c r="EP32" s="212">
        <f t="shared" si="11"/>
        <v>0</v>
      </c>
      <c r="EQ32" s="412">
        <f t="shared" si="12"/>
        <v>0</v>
      </c>
      <c r="ER32" s="730"/>
      <c r="ES32" s="730"/>
      <c r="ET32" s="730"/>
      <c r="EU32" s="603"/>
      <c r="EV32" s="603"/>
      <c r="EW32" s="605"/>
      <c r="EX32" s="470">
        <f t="shared" si="13"/>
        <v>0</v>
      </c>
    </row>
    <row r="33" spans="1:158" s="407" customFormat="1" ht="53.25" customHeight="1" thickBot="1" x14ac:dyDescent="0.3">
      <c r="A33" s="627"/>
      <c r="B33" s="627"/>
      <c r="C33" s="653"/>
      <c r="D33" s="651"/>
      <c r="E33" s="649"/>
      <c r="F33" s="647"/>
      <c r="G33" s="647"/>
      <c r="H33" s="767"/>
      <c r="I33" s="770"/>
      <c r="J33" s="771"/>
      <c r="K33" s="777"/>
      <c r="L33" s="777"/>
      <c r="M33" s="751"/>
      <c r="N33" s="751"/>
      <c r="O33" s="754"/>
      <c r="P33" s="737"/>
      <c r="Q33" s="745"/>
      <c r="R33" s="740"/>
      <c r="S33" s="419" t="s">
        <v>237</v>
      </c>
      <c r="T33" s="417">
        <v>0.25</v>
      </c>
      <c r="U33" s="244">
        <v>0</v>
      </c>
      <c r="V33" s="245">
        <v>0</v>
      </c>
      <c r="W33" s="734"/>
      <c r="X33" s="734"/>
      <c r="Y33" s="601"/>
      <c r="Z33" s="601"/>
      <c r="AA33" s="246"/>
      <c r="AB33" s="245"/>
      <c r="AC33" s="244">
        <v>0</v>
      </c>
      <c r="AD33" s="245">
        <v>0</v>
      </c>
      <c r="AE33" s="734"/>
      <c r="AF33" s="734"/>
      <c r="AG33" s="601"/>
      <c r="AH33" s="601"/>
      <c r="AI33" s="246"/>
      <c r="AJ33" s="245"/>
      <c r="AK33" s="244">
        <v>0</v>
      </c>
      <c r="AL33" s="245">
        <v>0</v>
      </c>
      <c r="AM33" s="734"/>
      <c r="AN33" s="734"/>
      <c r="AO33" s="601"/>
      <c r="AP33" s="601"/>
      <c r="AQ33" s="246"/>
      <c r="AR33" s="245"/>
      <c r="AS33" s="244">
        <v>0</v>
      </c>
      <c r="AT33" s="245">
        <v>0</v>
      </c>
      <c r="AU33" s="734"/>
      <c r="AV33" s="734"/>
      <c r="AW33" s="601"/>
      <c r="AX33" s="601"/>
      <c r="AY33" s="246"/>
      <c r="AZ33" s="245"/>
      <c r="BA33" s="244">
        <v>0</v>
      </c>
      <c r="BB33" s="245">
        <v>0</v>
      </c>
      <c r="BC33" s="734"/>
      <c r="BD33" s="734"/>
      <c r="BE33" s="601"/>
      <c r="BF33" s="601"/>
      <c r="BG33" s="246"/>
      <c r="BH33" s="245"/>
      <c r="BI33" s="244">
        <v>0</v>
      </c>
      <c r="BJ33" s="245">
        <v>0</v>
      </c>
      <c r="BK33" s="734"/>
      <c r="BL33" s="734"/>
      <c r="BM33" s="601"/>
      <c r="BN33" s="601"/>
      <c r="BO33" s="247"/>
      <c r="BP33" s="245"/>
      <c r="BQ33" s="244">
        <v>0</v>
      </c>
      <c r="BR33" s="245">
        <v>0</v>
      </c>
      <c r="BS33" s="734"/>
      <c r="BT33" s="734"/>
      <c r="BU33" s="601"/>
      <c r="BV33" s="601"/>
      <c r="BW33" s="248"/>
      <c r="BX33" s="245"/>
      <c r="BY33" s="249">
        <v>0.05</v>
      </c>
      <c r="BZ33" s="203"/>
      <c r="CA33" s="734"/>
      <c r="CB33" s="734"/>
      <c r="CC33" s="601"/>
      <c r="CD33" s="601"/>
      <c r="CE33" s="204"/>
      <c r="CF33" s="420" t="s">
        <v>795</v>
      </c>
      <c r="CG33" s="249">
        <v>0.09</v>
      </c>
      <c r="CH33" s="203"/>
      <c r="CI33" s="734"/>
      <c r="CJ33" s="734"/>
      <c r="CK33" s="601"/>
      <c r="CL33" s="601"/>
      <c r="CM33" s="204"/>
      <c r="CN33" s="420" t="s">
        <v>795</v>
      </c>
      <c r="CO33" s="249">
        <v>7.0000000000000007E-2</v>
      </c>
      <c r="CP33" s="203"/>
      <c r="CQ33" s="734"/>
      <c r="CR33" s="734"/>
      <c r="CS33" s="601"/>
      <c r="CT33" s="601"/>
      <c r="CU33" s="204"/>
      <c r="CV33" s="420" t="s">
        <v>795</v>
      </c>
      <c r="CW33" s="249">
        <v>0.01</v>
      </c>
      <c r="CX33" s="203"/>
      <c r="CY33" s="734"/>
      <c r="CZ33" s="734"/>
      <c r="DA33" s="601"/>
      <c r="DB33" s="601"/>
      <c r="DC33" s="204"/>
      <c r="DD33" s="420" t="s">
        <v>795</v>
      </c>
      <c r="DE33" s="249">
        <v>0.03</v>
      </c>
      <c r="DF33" s="203"/>
      <c r="DG33" s="734"/>
      <c r="DH33" s="734"/>
      <c r="DI33" s="601"/>
      <c r="DJ33" s="601"/>
      <c r="DK33" s="204"/>
      <c r="DL33" s="420" t="s">
        <v>795</v>
      </c>
      <c r="DM33" s="237">
        <f t="shared" si="0"/>
        <v>0.25</v>
      </c>
      <c r="DN33" s="209">
        <f t="shared" si="1"/>
        <v>0</v>
      </c>
      <c r="DO33" s="210">
        <f t="shared" si="2"/>
        <v>0</v>
      </c>
      <c r="DP33" s="411" t="e">
        <f t="shared" si="3"/>
        <v>#DIV/0!</v>
      </c>
      <c r="DQ33" s="731"/>
      <c r="DR33" s="731"/>
      <c r="DS33" s="731"/>
      <c r="DT33" s="603"/>
      <c r="DU33" s="603"/>
      <c r="DV33" s="605"/>
      <c r="DW33" s="211">
        <f t="shared" si="4"/>
        <v>0</v>
      </c>
      <c r="DX33" s="212">
        <f t="shared" si="5"/>
        <v>0</v>
      </c>
      <c r="DY33" s="412" t="e">
        <f t="shared" si="6"/>
        <v>#DIV/0!</v>
      </c>
      <c r="DZ33" s="733"/>
      <c r="EA33" s="733"/>
      <c r="EB33" s="733"/>
      <c r="EC33" s="603"/>
      <c r="ED33" s="603"/>
      <c r="EE33" s="605"/>
      <c r="EF33" s="211">
        <f t="shared" si="7"/>
        <v>0.14000000000000001</v>
      </c>
      <c r="EG33" s="212">
        <f t="shared" si="8"/>
        <v>0</v>
      </c>
      <c r="EH33" s="412">
        <f t="shared" si="9"/>
        <v>0</v>
      </c>
      <c r="EI33" s="733"/>
      <c r="EJ33" s="733"/>
      <c r="EK33" s="733"/>
      <c r="EL33" s="603"/>
      <c r="EM33" s="603"/>
      <c r="EN33" s="605"/>
      <c r="EO33" s="211">
        <f t="shared" si="10"/>
        <v>0.25</v>
      </c>
      <c r="EP33" s="212">
        <f t="shared" si="11"/>
        <v>0</v>
      </c>
      <c r="EQ33" s="412">
        <f t="shared" si="12"/>
        <v>0</v>
      </c>
      <c r="ER33" s="733"/>
      <c r="ES33" s="733"/>
      <c r="ET33" s="733"/>
      <c r="EU33" s="603"/>
      <c r="EV33" s="603"/>
      <c r="EW33" s="605"/>
      <c r="EX33" s="470">
        <f t="shared" si="13"/>
        <v>0</v>
      </c>
    </row>
    <row r="34" spans="1:158" s="431" customFormat="1" ht="98.25" customHeight="1" thickBot="1" x14ac:dyDescent="0.3">
      <c r="A34" s="627"/>
      <c r="B34" s="627"/>
      <c r="C34" s="755" t="s">
        <v>134</v>
      </c>
      <c r="D34" s="629">
        <v>2</v>
      </c>
      <c r="E34" s="631" t="s">
        <v>779</v>
      </c>
      <c r="F34" s="633" t="s">
        <v>238</v>
      </c>
      <c r="G34" s="635" t="s">
        <v>217</v>
      </c>
      <c r="H34" s="636">
        <v>0.09</v>
      </c>
      <c r="I34" s="638">
        <v>0.41</v>
      </c>
      <c r="J34" s="421">
        <v>1</v>
      </c>
      <c r="K34" s="422" t="s">
        <v>783</v>
      </c>
      <c r="L34" s="422" t="s">
        <v>770</v>
      </c>
      <c r="M34" s="636" t="s">
        <v>217</v>
      </c>
      <c r="N34" s="636">
        <v>1</v>
      </c>
      <c r="O34" s="773" t="s">
        <v>239</v>
      </c>
      <c r="P34" s="225">
        <v>0.1</v>
      </c>
      <c r="Q34" s="225">
        <v>3.3300000000000003E-2</v>
      </c>
      <c r="R34" s="735">
        <v>45657</v>
      </c>
      <c r="S34" s="423" t="s">
        <v>782</v>
      </c>
      <c r="T34" s="424">
        <v>1</v>
      </c>
      <c r="U34" s="250">
        <v>0</v>
      </c>
      <c r="V34" s="251">
        <v>0</v>
      </c>
      <c r="W34" s="252">
        <f>U34</f>
        <v>0</v>
      </c>
      <c r="X34" s="252">
        <f>V34</f>
        <v>0</v>
      </c>
      <c r="Y34" s="618">
        <f>(W34*$P$34)+(W35*$P$35)+(W39*$P$39)</f>
        <v>0</v>
      </c>
      <c r="Z34" s="618">
        <f>(X34*$P$34)+(X35*$P$35)+(X39*$P$39)</f>
        <v>0</v>
      </c>
      <c r="AA34" s="251"/>
      <c r="AB34" s="253"/>
      <c r="AC34" s="250">
        <v>0</v>
      </c>
      <c r="AD34" s="251">
        <v>0</v>
      </c>
      <c r="AE34" s="252">
        <f>AC34</f>
        <v>0</v>
      </c>
      <c r="AF34" s="252">
        <f>AD34</f>
        <v>0</v>
      </c>
      <c r="AG34" s="618">
        <f>(AE34*$P$34)+(AE35*$P$35)+(AE39*$P$39)</f>
        <v>0</v>
      </c>
      <c r="AH34" s="618">
        <f>(AF34*$P$34)+(AF35*$P$35)+(AF39*$P$39)</f>
        <v>0</v>
      </c>
      <c r="AI34" s="251"/>
      <c r="AJ34" s="253"/>
      <c r="AK34" s="250">
        <v>0</v>
      </c>
      <c r="AL34" s="251">
        <v>0</v>
      </c>
      <c r="AM34" s="252">
        <f>AK34</f>
        <v>0</v>
      </c>
      <c r="AN34" s="252">
        <f>AL34</f>
        <v>0</v>
      </c>
      <c r="AO34" s="618">
        <f>(AM34*$P$34)+(AM35*$P$35)+(AM39*$P$39)</f>
        <v>0</v>
      </c>
      <c r="AP34" s="618">
        <f>(AN34*$P$34)+(AN35*$P$35)+(AN39*$P$39)</f>
        <v>0</v>
      </c>
      <c r="AQ34" s="251"/>
      <c r="AR34" s="253"/>
      <c r="AS34" s="250">
        <v>0</v>
      </c>
      <c r="AT34" s="251">
        <v>0</v>
      </c>
      <c r="AU34" s="252">
        <f>AS34</f>
        <v>0</v>
      </c>
      <c r="AV34" s="252">
        <f>AT34</f>
        <v>0</v>
      </c>
      <c r="AW34" s="618">
        <f>(AU34*$P$34)+(AU35*$P$35)+(AU39*$P$39)</f>
        <v>0</v>
      </c>
      <c r="AX34" s="618">
        <f>(AV34*$P$34)+(AV35*$P$35)+(AV39*$P$39)</f>
        <v>0</v>
      </c>
      <c r="AY34" s="251"/>
      <c r="AZ34" s="253"/>
      <c r="BA34" s="250">
        <v>0</v>
      </c>
      <c r="BB34" s="251">
        <v>0</v>
      </c>
      <c r="BC34" s="252">
        <f>BA34</f>
        <v>0</v>
      </c>
      <c r="BD34" s="252">
        <f>BB34</f>
        <v>0</v>
      </c>
      <c r="BE34" s="618">
        <f>(BC34*$P$34)+(BC35*$P$35)+(BC39*$P$39)</f>
        <v>0</v>
      </c>
      <c r="BF34" s="618">
        <f>(BD34*$P$34)+(BD35*$P$35)+(BD39*$P$39)</f>
        <v>0</v>
      </c>
      <c r="BG34" s="251"/>
      <c r="BH34" s="253"/>
      <c r="BI34" s="250">
        <v>0</v>
      </c>
      <c r="BJ34" s="251">
        <v>0</v>
      </c>
      <c r="BK34" s="252">
        <f>BI34</f>
        <v>0</v>
      </c>
      <c r="BL34" s="252">
        <f>BJ34</f>
        <v>0</v>
      </c>
      <c r="BM34" s="618">
        <f>(BK34*$P$34)+(BK35*$P$35)+(BK39*$P$39)</f>
        <v>0</v>
      </c>
      <c r="BN34" s="618">
        <f>(BL34*$P$34)+(BL35*$P$35)+(BL39*$P$39)</f>
        <v>0</v>
      </c>
      <c r="BO34" s="254"/>
      <c r="BP34" s="253"/>
      <c r="BQ34" s="250">
        <v>0</v>
      </c>
      <c r="BR34" s="251">
        <v>0</v>
      </c>
      <c r="BS34" s="252">
        <f>BQ34</f>
        <v>0</v>
      </c>
      <c r="BT34" s="252">
        <f>BR34</f>
        <v>0</v>
      </c>
      <c r="BU34" s="618">
        <f>(BS34*$P$34)+(BS35*$P$35)+(BS39*$P$39)</f>
        <v>0</v>
      </c>
      <c r="BV34" s="618">
        <f>(BT34*$P$34)+(BT35*$P$35)+(BT39*$P$39)</f>
        <v>0</v>
      </c>
      <c r="BW34" s="255"/>
      <c r="BX34" s="425"/>
      <c r="BY34" s="426">
        <v>0.8</v>
      </c>
      <c r="BZ34" s="205"/>
      <c r="CA34" s="252">
        <f>BY34</f>
        <v>0.8</v>
      </c>
      <c r="CB34" s="252">
        <f>BZ34</f>
        <v>0</v>
      </c>
      <c r="CC34" s="618">
        <f>(CA34*$P$34)+(CA35*$P$35)+(CA39*$P$39)</f>
        <v>0.224</v>
      </c>
      <c r="CD34" s="618">
        <f>(CB34*$P$34)+(CB35*$P$35)+(CB39*$P$39)</f>
        <v>0</v>
      </c>
      <c r="CE34" s="206"/>
      <c r="CF34" s="252" t="s">
        <v>784</v>
      </c>
      <c r="CG34" s="427">
        <v>0.2</v>
      </c>
      <c r="CH34" s="205"/>
      <c r="CI34" s="252">
        <f>CG34</f>
        <v>0.2</v>
      </c>
      <c r="CJ34" s="256">
        <f>CH34</f>
        <v>0</v>
      </c>
      <c r="CK34" s="618">
        <f>(CI34*$P$34)+(CI35*$P$35)+(CI39*$P$39)</f>
        <v>0.25300000000000006</v>
      </c>
      <c r="CL34" s="618">
        <f>(CJ34*$P$34)+(CJ35*$P$35)+(CJ39*$P$39)</f>
        <v>0</v>
      </c>
      <c r="CM34" s="206"/>
      <c r="CN34" s="252" t="s">
        <v>785</v>
      </c>
      <c r="CO34" s="427">
        <v>0</v>
      </c>
      <c r="CP34" s="205"/>
      <c r="CQ34" s="252">
        <f>CO34</f>
        <v>0</v>
      </c>
      <c r="CR34" s="256">
        <f>CP34</f>
        <v>0</v>
      </c>
      <c r="CS34" s="618">
        <f>(CQ34*$P$34)+(CQ35*$P$35)+(CQ39*$P$39)</f>
        <v>0.23300000000000001</v>
      </c>
      <c r="CT34" s="618">
        <f>(CR34*$P$34)+(CR35*$P$35)+(CR39*$P$39)</f>
        <v>0</v>
      </c>
      <c r="CU34" s="206"/>
      <c r="CV34" s="252"/>
      <c r="CW34" s="427">
        <v>0</v>
      </c>
      <c r="CX34" s="205"/>
      <c r="CY34" s="252">
        <f>CW34</f>
        <v>0</v>
      </c>
      <c r="CZ34" s="256">
        <f>CX34</f>
        <v>0</v>
      </c>
      <c r="DA34" s="618">
        <f>(CY34*$P$34)+(CY35*$P$35)+(CY39*$P$39)</f>
        <v>0.18500000000000003</v>
      </c>
      <c r="DB34" s="618">
        <f>(CZ34*$P$34)+(CZ35*$P$35)+(CZ39*$P$39)</f>
        <v>0</v>
      </c>
      <c r="DC34" s="206"/>
      <c r="DD34" s="252"/>
      <c r="DE34" s="427">
        <v>0</v>
      </c>
      <c r="DF34" s="205"/>
      <c r="DG34" s="252">
        <f>DE34</f>
        <v>0</v>
      </c>
      <c r="DH34" s="256">
        <f>DF34</f>
        <v>0</v>
      </c>
      <c r="DI34" s="618">
        <f>(DG34*$P$34)+(DG35*$P$35)+(DG39*$P$39)</f>
        <v>0.10500000000000001</v>
      </c>
      <c r="DJ34" s="618">
        <f>(DH34*$P$34)+(DH35*$P$35)+(DH39*$P$39)</f>
        <v>0</v>
      </c>
      <c r="DK34" s="206"/>
      <c r="DL34" s="257"/>
      <c r="DM34" s="237">
        <f t="shared" si="0"/>
        <v>1</v>
      </c>
      <c r="DN34" s="213">
        <f t="shared" si="1"/>
        <v>0</v>
      </c>
      <c r="DO34" s="214">
        <f t="shared" si="2"/>
        <v>0</v>
      </c>
      <c r="DP34" s="428" t="e">
        <f t="shared" si="3"/>
        <v>#DIV/0!</v>
      </c>
      <c r="DQ34" s="215">
        <f>DN34</f>
        <v>0</v>
      </c>
      <c r="DR34" s="215">
        <f>DO34</f>
        <v>0</v>
      </c>
      <c r="DS34" s="215" t="e">
        <f>DR34/DQ34</f>
        <v>#DIV/0!</v>
      </c>
      <c r="DT34" s="779">
        <f>Y34+AG34+AO34</f>
        <v>0</v>
      </c>
      <c r="DU34" s="779">
        <f>Z34+AH34+AP34</f>
        <v>0</v>
      </c>
      <c r="DV34" s="780" t="e">
        <f>DU34/DT34</f>
        <v>#DIV/0!</v>
      </c>
      <c r="DW34" s="216">
        <f t="shared" si="4"/>
        <v>0</v>
      </c>
      <c r="DX34" s="217">
        <f t="shared" si="5"/>
        <v>0</v>
      </c>
      <c r="DY34" s="429" t="e">
        <f t="shared" si="6"/>
        <v>#DIV/0!</v>
      </c>
      <c r="DZ34" s="215">
        <f>DW34</f>
        <v>0</v>
      </c>
      <c r="EA34" s="215">
        <f>DX34</f>
        <v>0</v>
      </c>
      <c r="EB34" s="215" t="e">
        <f>EA34/DZ34</f>
        <v>#DIV/0!</v>
      </c>
      <c r="EC34" s="607">
        <f>Y34+AG34+AO34+AW34+BE34+BM34</f>
        <v>0</v>
      </c>
      <c r="ED34" s="607">
        <f>Z34+AH34+AP34+AX34+BF34+BN34</f>
        <v>0</v>
      </c>
      <c r="EE34" s="609" t="e">
        <f>ED34/EC34</f>
        <v>#DIV/0!</v>
      </c>
      <c r="EF34" s="211">
        <f t="shared" si="7"/>
        <v>1</v>
      </c>
      <c r="EG34" s="212">
        <f t="shared" si="8"/>
        <v>0</v>
      </c>
      <c r="EH34" s="429">
        <f t="shared" si="9"/>
        <v>0</v>
      </c>
      <c r="EI34" s="215">
        <f>EF34</f>
        <v>1</v>
      </c>
      <c r="EJ34" s="215">
        <f>EG34</f>
        <v>0</v>
      </c>
      <c r="EK34" s="215">
        <f>EJ34/EI34</f>
        <v>0</v>
      </c>
      <c r="EL34" s="607">
        <f>Y34+AG34+AO34+AW34+BE34+BM34+BU34+CC34+CK34+CS34</f>
        <v>0.71000000000000008</v>
      </c>
      <c r="EM34" s="607">
        <f>Z34+AH34+AP34+AX34+BF34+BN34+BV34+CD34+CL34+CT34</f>
        <v>0</v>
      </c>
      <c r="EN34" s="609">
        <f>EM34/EL34</f>
        <v>0</v>
      </c>
      <c r="EO34" s="211">
        <f t="shared" si="10"/>
        <v>1</v>
      </c>
      <c r="EP34" s="212">
        <f t="shared" si="11"/>
        <v>0</v>
      </c>
      <c r="EQ34" s="412">
        <f t="shared" si="12"/>
        <v>0</v>
      </c>
      <c r="ER34" s="215">
        <f>EO34</f>
        <v>1</v>
      </c>
      <c r="ES34" s="215">
        <f>EP34</f>
        <v>0</v>
      </c>
      <c r="ET34" s="215">
        <f>ES34/ER34</f>
        <v>0</v>
      </c>
      <c r="EU34" s="607">
        <f>Y34+AG34+AO34+AW34+BE34+BM34+BU34+CC34+CK34+CS34+DA34+DI34</f>
        <v>1.0000000000000002</v>
      </c>
      <c r="EV34" s="607">
        <f>Z34+AH34+AP34+AX34+BF34+BN34+BV34+CD34+CL34+CT34+DB34+DJ34</f>
        <v>0</v>
      </c>
      <c r="EW34" s="609">
        <f>EV34/EU34</f>
        <v>0</v>
      </c>
      <c r="EX34" s="470">
        <f t="shared" si="13"/>
        <v>0</v>
      </c>
      <c r="EY34" s="430">
        <f>EV34</f>
        <v>0</v>
      </c>
      <c r="FA34" s="432"/>
    </row>
    <row r="35" spans="1:158" s="431" customFormat="1" ht="39.75" customHeight="1" x14ac:dyDescent="0.25">
      <c r="A35" s="627"/>
      <c r="B35" s="627"/>
      <c r="C35" s="756"/>
      <c r="D35" s="630"/>
      <c r="E35" s="632"/>
      <c r="F35" s="634"/>
      <c r="G35" s="634"/>
      <c r="H35" s="637"/>
      <c r="I35" s="637"/>
      <c r="J35" s="757">
        <v>2</v>
      </c>
      <c r="K35" s="758" t="s">
        <v>240</v>
      </c>
      <c r="L35" s="772" t="s">
        <v>792</v>
      </c>
      <c r="M35" s="637"/>
      <c r="N35" s="637"/>
      <c r="O35" s="774"/>
      <c r="P35" s="746">
        <v>0.8</v>
      </c>
      <c r="Q35" s="746">
        <v>0.26669999999999999</v>
      </c>
      <c r="R35" s="637"/>
      <c r="S35" s="436" t="s">
        <v>771</v>
      </c>
      <c r="T35" s="437">
        <v>0.25</v>
      </c>
      <c r="U35" s="258">
        <v>0</v>
      </c>
      <c r="V35" s="259">
        <v>0</v>
      </c>
      <c r="W35" s="612">
        <f>U35+U36+U37+U38</f>
        <v>0</v>
      </c>
      <c r="X35" s="612">
        <f>V35+V36+V37+V38</f>
        <v>0</v>
      </c>
      <c r="Y35" s="619"/>
      <c r="Z35" s="619"/>
      <c r="AA35" s="259"/>
      <c r="AB35" s="260"/>
      <c r="AC35" s="258">
        <v>0</v>
      </c>
      <c r="AD35" s="259">
        <v>0</v>
      </c>
      <c r="AE35" s="612">
        <f>AC35+AC36+AC37+AC38</f>
        <v>0</v>
      </c>
      <c r="AF35" s="612">
        <f>AD35+AD36+AD37+AD38</f>
        <v>0</v>
      </c>
      <c r="AG35" s="619"/>
      <c r="AH35" s="619"/>
      <c r="AI35" s="259"/>
      <c r="AJ35" s="260"/>
      <c r="AK35" s="258">
        <v>0</v>
      </c>
      <c r="AL35" s="259">
        <v>0</v>
      </c>
      <c r="AM35" s="612">
        <f>AK35+AK36+AK37+AK38</f>
        <v>0</v>
      </c>
      <c r="AN35" s="612">
        <f>AL35+AL36+AL37+AL38</f>
        <v>0</v>
      </c>
      <c r="AO35" s="619"/>
      <c r="AP35" s="619"/>
      <c r="AQ35" s="259"/>
      <c r="AR35" s="260"/>
      <c r="AS35" s="258">
        <v>0</v>
      </c>
      <c r="AT35" s="259">
        <v>0</v>
      </c>
      <c r="AU35" s="612">
        <f>AS35+AS36+AS37+AS38</f>
        <v>0</v>
      </c>
      <c r="AV35" s="612">
        <f>AT35+AT36+AT37+AT38</f>
        <v>0</v>
      </c>
      <c r="AW35" s="619"/>
      <c r="AX35" s="619"/>
      <c r="AY35" s="259"/>
      <c r="AZ35" s="260"/>
      <c r="BA35" s="258">
        <v>0</v>
      </c>
      <c r="BB35" s="259">
        <v>0</v>
      </c>
      <c r="BC35" s="612">
        <f>BA35+BA36+BA37+BA38</f>
        <v>0</v>
      </c>
      <c r="BD35" s="612">
        <f>BB35+BB36+BB37+BB38</f>
        <v>0</v>
      </c>
      <c r="BE35" s="619"/>
      <c r="BF35" s="619"/>
      <c r="BG35" s="259"/>
      <c r="BH35" s="260"/>
      <c r="BI35" s="258">
        <v>0</v>
      </c>
      <c r="BJ35" s="259">
        <v>0</v>
      </c>
      <c r="BK35" s="612">
        <f>BI35+BI36+BI37+BI38</f>
        <v>0</v>
      </c>
      <c r="BL35" s="612">
        <f>BJ35+BJ36+BJ37+BJ38</f>
        <v>0</v>
      </c>
      <c r="BM35" s="619"/>
      <c r="BN35" s="619"/>
      <c r="BO35" s="261"/>
      <c r="BP35" s="260"/>
      <c r="BQ35" s="258">
        <v>0</v>
      </c>
      <c r="BR35" s="259">
        <v>0</v>
      </c>
      <c r="BS35" s="612">
        <f>BQ35+BQ36+BQ37+BQ38</f>
        <v>0</v>
      </c>
      <c r="BT35" s="612">
        <f>BR35+BR36+BR37+BR38</f>
        <v>0</v>
      </c>
      <c r="BU35" s="619"/>
      <c r="BV35" s="619"/>
      <c r="BW35" s="215"/>
      <c r="BX35" s="438"/>
      <c r="BY35" s="439">
        <v>0.06</v>
      </c>
      <c r="BZ35" s="208"/>
      <c r="CA35" s="612">
        <f>BY35+BY36+BY37+BY38</f>
        <v>0.18</v>
      </c>
      <c r="CB35" s="612">
        <f>BZ35+BZ36+BZ37+BZ38</f>
        <v>0</v>
      </c>
      <c r="CC35" s="619"/>
      <c r="CD35" s="619"/>
      <c r="CE35" s="207"/>
      <c r="CF35" s="260" t="s">
        <v>786</v>
      </c>
      <c r="CG35" s="440">
        <v>0.06</v>
      </c>
      <c r="CH35" s="208"/>
      <c r="CI35" s="612">
        <f>CG35+CG36+CG37+CG38</f>
        <v>0.26</v>
      </c>
      <c r="CJ35" s="615">
        <f>CH35+CH36+CH37+CH38</f>
        <v>0</v>
      </c>
      <c r="CK35" s="619"/>
      <c r="CL35" s="619"/>
      <c r="CM35" s="207"/>
      <c r="CN35" s="260" t="s">
        <v>786</v>
      </c>
      <c r="CO35" s="440">
        <v>0.05</v>
      </c>
      <c r="CP35" s="208"/>
      <c r="CQ35" s="612">
        <f>CO35+CO36+CO37+CO38</f>
        <v>0.26</v>
      </c>
      <c r="CR35" s="615">
        <f>CP35+CP36+CP37+CP38</f>
        <v>0</v>
      </c>
      <c r="CS35" s="619"/>
      <c r="CT35" s="619"/>
      <c r="CU35" s="207"/>
      <c r="CV35" s="260" t="s">
        <v>786</v>
      </c>
      <c r="CW35" s="440">
        <v>0.05</v>
      </c>
      <c r="CX35" s="208"/>
      <c r="CY35" s="612">
        <f>CW35+CW36+CW37+CW38</f>
        <v>0.2</v>
      </c>
      <c r="CZ35" s="615">
        <f>CX35+CX36+CX37+CX38</f>
        <v>0</v>
      </c>
      <c r="DA35" s="619"/>
      <c r="DB35" s="619"/>
      <c r="DC35" s="207"/>
      <c r="DD35" s="260" t="s">
        <v>786</v>
      </c>
      <c r="DE35" s="440">
        <v>0.03</v>
      </c>
      <c r="DF35" s="208"/>
      <c r="DG35" s="612">
        <f>DE35+DE36+DE37+DE38</f>
        <v>0.1</v>
      </c>
      <c r="DH35" s="615">
        <f>DF35+DF36+DF37+DF38</f>
        <v>0</v>
      </c>
      <c r="DI35" s="619"/>
      <c r="DJ35" s="619"/>
      <c r="DK35" s="207"/>
      <c r="DL35" s="262" t="s">
        <v>786</v>
      </c>
      <c r="DM35" s="237">
        <f t="shared" si="0"/>
        <v>0.24999999999999997</v>
      </c>
      <c r="DN35" s="213">
        <f>U35+AC35+AK35</f>
        <v>0</v>
      </c>
      <c r="DO35" s="214">
        <f t="shared" si="2"/>
        <v>0</v>
      </c>
      <c r="DP35" s="428" t="e">
        <f t="shared" si="3"/>
        <v>#DIV/0!</v>
      </c>
      <c r="DQ35" s="611">
        <f>DN35+DN36+DN37+DN38</f>
        <v>0</v>
      </c>
      <c r="DR35" s="611">
        <f>DO35+DO36+DO37+DO38</f>
        <v>0</v>
      </c>
      <c r="DS35" s="611" t="e">
        <f>DR35/DQ35</f>
        <v>#DIV/0!</v>
      </c>
      <c r="DT35" s="779"/>
      <c r="DU35" s="779"/>
      <c r="DV35" s="780"/>
      <c r="DW35" s="216">
        <f t="shared" si="4"/>
        <v>0</v>
      </c>
      <c r="DX35" s="217">
        <f t="shared" si="5"/>
        <v>0</v>
      </c>
      <c r="DY35" s="429" t="e">
        <f t="shared" si="6"/>
        <v>#DIV/0!</v>
      </c>
      <c r="DZ35" s="611">
        <f>DW35+DW36+DW37+DW38</f>
        <v>0</v>
      </c>
      <c r="EA35" s="611">
        <f>DX35+DX36+DX37+DX38</f>
        <v>0</v>
      </c>
      <c r="EB35" s="611" t="e">
        <f>EA35/DZ35</f>
        <v>#DIV/0!</v>
      </c>
      <c r="EC35" s="608"/>
      <c r="ED35" s="608"/>
      <c r="EE35" s="610"/>
      <c r="EF35" s="211">
        <f t="shared" si="7"/>
        <v>0.12</v>
      </c>
      <c r="EG35" s="212">
        <f t="shared" si="8"/>
        <v>0</v>
      </c>
      <c r="EH35" s="429">
        <f t="shared" si="9"/>
        <v>0</v>
      </c>
      <c r="EI35" s="611">
        <f>EF35+EF36+EF37+EF38</f>
        <v>0.44</v>
      </c>
      <c r="EJ35" s="611">
        <f>EG35+EG36+EG37+EG38</f>
        <v>0</v>
      </c>
      <c r="EK35" s="611">
        <f>EJ35/EI35</f>
        <v>0</v>
      </c>
      <c r="EL35" s="608"/>
      <c r="EM35" s="608"/>
      <c r="EN35" s="610"/>
      <c r="EO35" s="211">
        <f t="shared" si="10"/>
        <v>0.24999999999999997</v>
      </c>
      <c r="EP35" s="212">
        <f t="shared" si="11"/>
        <v>0</v>
      </c>
      <c r="EQ35" s="412">
        <f t="shared" si="12"/>
        <v>0</v>
      </c>
      <c r="ER35" s="611">
        <f>EO35+EO36+EO37+EO38</f>
        <v>1</v>
      </c>
      <c r="ES35" s="611">
        <f>EP35+EP36+EP37+EP38</f>
        <v>0</v>
      </c>
      <c r="ET35" s="611">
        <f>ES35/ER35</f>
        <v>0</v>
      </c>
      <c r="EU35" s="608"/>
      <c r="EV35" s="608"/>
      <c r="EW35" s="610"/>
      <c r="EX35" s="470">
        <f t="shared" si="13"/>
        <v>0</v>
      </c>
    </row>
    <row r="36" spans="1:158" s="431" customFormat="1" ht="48.75" customHeight="1" x14ac:dyDescent="0.25">
      <c r="A36" s="627"/>
      <c r="B36" s="627"/>
      <c r="C36" s="756"/>
      <c r="D36" s="630"/>
      <c r="E36" s="632"/>
      <c r="F36" s="634"/>
      <c r="G36" s="634"/>
      <c r="H36" s="637"/>
      <c r="I36" s="637"/>
      <c r="J36" s="757"/>
      <c r="K36" s="758"/>
      <c r="L36" s="772"/>
      <c r="M36" s="637"/>
      <c r="N36" s="637"/>
      <c r="O36" s="774"/>
      <c r="P36" s="747"/>
      <c r="Q36" s="747"/>
      <c r="R36" s="637"/>
      <c r="S36" s="436" t="s">
        <v>772</v>
      </c>
      <c r="T36" s="441">
        <v>0.25</v>
      </c>
      <c r="U36" s="258">
        <v>0</v>
      </c>
      <c r="V36" s="259">
        <v>0</v>
      </c>
      <c r="W36" s="613"/>
      <c r="X36" s="613"/>
      <c r="Y36" s="619"/>
      <c r="Z36" s="619"/>
      <c r="AA36" s="259"/>
      <c r="AB36" s="260"/>
      <c r="AC36" s="258">
        <v>0</v>
      </c>
      <c r="AD36" s="259">
        <v>0</v>
      </c>
      <c r="AE36" s="613"/>
      <c r="AF36" s="613"/>
      <c r="AG36" s="619"/>
      <c r="AH36" s="619"/>
      <c r="AI36" s="259"/>
      <c r="AJ36" s="260"/>
      <c r="AK36" s="258">
        <v>0</v>
      </c>
      <c r="AL36" s="259">
        <v>0</v>
      </c>
      <c r="AM36" s="613"/>
      <c r="AN36" s="613"/>
      <c r="AO36" s="619"/>
      <c r="AP36" s="619"/>
      <c r="AQ36" s="259"/>
      <c r="AR36" s="260"/>
      <c r="AS36" s="258">
        <v>0</v>
      </c>
      <c r="AT36" s="259">
        <v>0</v>
      </c>
      <c r="AU36" s="613"/>
      <c r="AV36" s="613"/>
      <c r="AW36" s="619"/>
      <c r="AX36" s="619"/>
      <c r="AY36" s="259"/>
      <c r="AZ36" s="260"/>
      <c r="BA36" s="258">
        <v>0</v>
      </c>
      <c r="BB36" s="259">
        <v>0</v>
      </c>
      <c r="BC36" s="613"/>
      <c r="BD36" s="613"/>
      <c r="BE36" s="619"/>
      <c r="BF36" s="619"/>
      <c r="BG36" s="259"/>
      <c r="BH36" s="260"/>
      <c r="BI36" s="258">
        <v>0</v>
      </c>
      <c r="BJ36" s="259">
        <v>0</v>
      </c>
      <c r="BK36" s="613"/>
      <c r="BL36" s="613"/>
      <c r="BM36" s="619"/>
      <c r="BN36" s="619"/>
      <c r="BO36" s="261"/>
      <c r="BP36" s="260"/>
      <c r="BQ36" s="258">
        <v>0</v>
      </c>
      <c r="BR36" s="259">
        <v>0</v>
      </c>
      <c r="BS36" s="613"/>
      <c r="BT36" s="613"/>
      <c r="BU36" s="619"/>
      <c r="BV36" s="619"/>
      <c r="BW36" s="215"/>
      <c r="BX36" s="438"/>
      <c r="BY36" s="439">
        <v>0.06</v>
      </c>
      <c r="BZ36" s="208"/>
      <c r="CA36" s="613"/>
      <c r="CB36" s="613"/>
      <c r="CC36" s="619"/>
      <c r="CD36" s="619"/>
      <c r="CE36" s="207"/>
      <c r="CF36" s="260" t="s">
        <v>787</v>
      </c>
      <c r="CG36" s="440">
        <v>0.06</v>
      </c>
      <c r="CH36" s="208"/>
      <c r="CI36" s="613"/>
      <c r="CJ36" s="616"/>
      <c r="CK36" s="619"/>
      <c r="CL36" s="619"/>
      <c r="CM36" s="207"/>
      <c r="CN36" s="260" t="s">
        <v>787</v>
      </c>
      <c r="CO36" s="440">
        <v>0.06</v>
      </c>
      <c r="CP36" s="208"/>
      <c r="CQ36" s="613"/>
      <c r="CR36" s="616"/>
      <c r="CS36" s="619"/>
      <c r="CT36" s="619"/>
      <c r="CU36" s="207"/>
      <c r="CV36" s="260" t="s">
        <v>787</v>
      </c>
      <c r="CW36" s="440">
        <v>0.04</v>
      </c>
      <c r="CX36" s="208"/>
      <c r="CY36" s="613"/>
      <c r="CZ36" s="616"/>
      <c r="DA36" s="619"/>
      <c r="DB36" s="619"/>
      <c r="DC36" s="207"/>
      <c r="DD36" s="260" t="s">
        <v>787</v>
      </c>
      <c r="DE36" s="440">
        <v>0.03</v>
      </c>
      <c r="DF36" s="208"/>
      <c r="DG36" s="613"/>
      <c r="DH36" s="616"/>
      <c r="DI36" s="619"/>
      <c r="DJ36" s="619"/>
      <c r="DK36" s="207"/>
      <c r="DL36" s="262" t="s">
        <v>787</v>
      </c>
      <c r="DM36" s="237">
        <f t="shared" si="0"/>
        <v>0.25</v>
      </c>
      <c r="DN36" s="213">
        <f t="shared" si="1"/>
        <v>0</v>
      </c>
      <c r="DO36" s="214">
        <f t="shared" si="2"/>
        <v>0</v>
      </c>
      <c r="DP36" s="428" t="e">
        <f t="shared" si="3"/>
        <v>#DIV/0!</v>
      </c>
      <c r="DQ36" s="611"/>
      <c r="DR36" s="611"/>
      <c r="DS36" s="611"/>
      <c r="DT36" s="779"/>
      <c r="DU36" s="779"/>
      <c r="DV36" s="780"/>
      <c r="DW36" s="216">
        <f t="shared" si="4"/>
        <v>0</v>
      </c>
      <c r="DX36" s="217">
        <f t="shared" si="5"/>
        <v>0</v>
      </c>
      <c r="DY36" s="429" t="e">
        <f t="shared" si="6"/>
        <v>#DIV/0!</v>
      </c>
      <c r="DZ36" s="611"/>
      <c r="EA36" s="611"/>
      <c r="EB36" s="611"/>
      <c r="EC36" s="608"/>
      <c r="ED36" s="608"/>
      <c r="EE36" s="610"/>
      <c r="EF36" s="211">
        <f t="shared" si="7"/>
        <v>0.12</v>
      </c>
      <c r="EG36" s="212">
        <f t="shared" si="8"/>
        <v>0</v>
      </c>
      <c r="EH36" s="429">
        <f t="shared" si="9"/>
        <v>0</v>
      </c>
      <c r="EI36" s="611"/>
      <c r="EJ36" s="611"/>
      <c r="EK36" s="611"/>
      <c r="EL36" s="608"/>
      <c r="EM36" s="608"/>
      <c r="EN36" s="610"/>
      <c r="EO36" s="211">
        <f t="shared" si="10"/>
        <v>0.25</v>
      </c>
      <c r="EP36" s="212">
        <f t="shared" si="11"/>
        <v>0</v>
      </c>
      <c r="EQ36" s="412">
        <f t="shared" si="12"/>
        <v>0</v>
      </c>
      <c r="ER36" s="611"/>
      <c r="ES36" s="611"/>
      <c r="ET36" s="611"/>
      <c r="EU36" s="608"/>
      <c r="EV36" s="608"/>
      <c r="EW36" s="610"/>
      <c r="EX36" s="470">
        <f t="shared" si="13"/>
        <v>0</v>
      </c>
    </row>
    <row r="37" spans="1:158" s="431" customFormat="1" ht="48.75" customHeight="1" x14ac:dyDescent="0.25">
      <c r="A37" s="627"/>
      <c r="B37" s="627"/>
      <c r="C37" s="756"/>
      <c r="D37" s="630"/>
      <c r="E37" s="632"/>
      <c r="F37" s="634"/>
      <c r="G37" s="634"/>
      <c r="H37" s="637"/>
      <c r="I37" s="637"/>
      <c r="J37" s="757"/>
      <c r="K37" s="758"/>
      <c r="L37" s="772"/>
      <c r="M37" s="637"/>
      <c r="N37" s="637"/>
      <c r="O37" s="774"/>
      <c r="P37" s="747"/>
      <c r="Q37" s="747"/>
      <c r="R37" s="637"/>
      <c r="S37" s="436" t="s">
        <v>773</v>
      </c>
      <c r="T37" s="441">
        <v>0.25</v>
      </c>
      <c r="U37" s="258">
        <v>0</v>
      </c>
      <c r="V37" s="259">
        <v>0</v>
      </c>
      <c r="W37" s="613"/>
      <c r="X37" s="613"/>
      <c r="Y37" s="619"/>
      <c r="Z37" s="619"/>
      <c r="AA37" s="259"/>
      <c r="AB37" s="260"/>
      <c r="AC37" s="258">
        <v>0</v>
      </c>
      <c r="AD37" s="259">
        <v>0</v>
      </c>
      <c r="AE37" s="613"/>
      <c r="AF37" s="613"/>
      <c r="AG37" s="619"/>
      <c r="AH37" s="619"/>
      <c r="AI37" s="259"/>
      <c r="AJ37" s="260"/>
      <c r="AK37" s="258">
        <v>0</v>
      </c>
      <c r="AL37" s="259">
        <v>0</v>
      </c>
      <c r="AM37" s="613"/>
      <c r="AN37" s="613"/>
      <c r="AO37" s="619"/>
      <c r="AP37" s="619"/>
      <c r="AQ37" s="259"/>
      <c r="AR37" s="260"/>
      <c r="AS37" s="258">
        <v>0</v>
      </c>
      <c r="AT37" s="259">
        <v>0</v>
      </c>
      <c r="AU37" s="613"/>
      <c r="AV37" s="613"/>
      <c r="AW37" s="619"/>
      <c r="AX37" s="619"/>
      <c r="AY37" s="259"/>
      <c r="AZ37" s="260"/>
      <c r="BA37" s="258">
        <v>0</v>
      </c>
      <c r="BB37" s="259">
        <v>0</v>
      </c>
      <c r="BC37" s="613"/>
      <c r="BD37" s="613"/>
      <c r="BE37" s="619"/>
      <c r="BF37" s="619"/>
      <c r="BG37" s="259"/>
      <c r="BH37" s="260"/>
      <c r="BI37" s="258">
        <v>0</v>
      </c>
      <c r="BJ37" s="259">
        <v>0</v>
      </c>
      <c r="BK37" s="613"/>
      <c r="BL37" s="613"/>
      <c r="BM37" s="619"/>
      <c r="BN37" s="619"/>
      <c r="BO37" s="261"/>
      <c r="BP37" s="260"/>
      <c r="BQ37" s="258">
        <v>0</v>
      </c>
      <c r="BR37" s="259">
        <v>0</v>
      </c>
      <c r="BS37" s="613"/>
      <c r="BT37" s="613"/>
      <c r="BU37" s="619"/>
      <c r="BV37" s="619"/>
      <c r="BW37" s="215"/>
      <c r="BX37" s="438"/>
      <c r="BY37" s="439">
        <v>0.06</v>
      </c>
      <c r="BZ37" s="208"/>
      <c r="CA37" s="613"/>
      <c r="CB37" s="613"/>
      <c r="CC37" s="619"/>
      <c r="CD37" s="619"/>
      <c r="CE37" s="207"/>
      <c r="CF37" s="260" t="s">
        <v>788</v>
      </c>
      <c r="CG37" s="440">
        <v>0.06</v>
      </c>
      <c r="CH37" s="208"/>
      <c r="CI37" s="613"/>
      <c r="CJ37" s="616"/>
      <c r="CK37" s="619"/>
      <c r="CL37" s="619"/>
      <c r="CM37" s="207"/>
      <c r="CN37" s="260" t="s">
        <v>788</v>
      </c>
      <c r="CO37" s="440">
        <v>7.0000000000000007E-2</v>
      </c>
      <c r="CP37" s="208"/>
      <c r="CQ37" s="613"/>
      <c r="CR37" s="616"/>
      <c r="CS37" s="619"/>
      <c r="CT37" s="619"/>
      <c r="CU37" s="207"/>
      <c r="CV37" s="260" t="s">
        <v>788</v>
      </c>
      <c r="CW37" s="440">
        <v>0.04</v>
      </c>
      <c r="CX37" s="208"/>
      <c r="CY37" s="613"/>
      <c r="CZ37" s="616"/>
      <c r="DA37" s="619"/>
      <c r="DB37" s="619"/>
      <c r="DC37" s="207"/>
      <c r="DD37" s="260" t="s">
        <v>788</v>
      </c>
      <c r="DE37" s="440">
        <v>0.02</v>
      </c>
      <c r="DF37" s="208"/>
      <c r="DG37" s="613"/>
      <c r="DH37" s="616"/>
      <c r="DI37" s="619"/>
      <c r="DJ37" s="619"/>
      <c r="DK37" s="207"/>
      <c r="DL37" s="262" t="s">
        <v>790</v>
      </c>
      <c r="DM37" s="237">
        <f t="shared" si="0"/>
        <v>0.25</v>
      </c>
      <c r="DN37" s="213">
        <f t="shared" si="1"/>
        <v>0</v>
      </c>
      <c r="DO37" s="214">
        <f t="shared" si="2"/>
        <v>0</v>
      </c>
      <c r="DP37" s="428" t="e">
        <f t="shared" si="3"/>
        <v>#DIV/0!</v>
      </c>
      <c r="DQ37" s="611"/>
      <c r="DR37" s="611"/>
      <c r="DS37" s="611"/>
      <c r="DT37" s="779"/>
      <c r="DU37" s="779"/>
      <c r="DV37" s="780"/>
      <c r="DW37" s="216">
        <f t="shared" si="4"/>
        <v>0</v>
      </c>
      <c r="DX37" s="217">
        <f t="shared" si="5"/>
        <v>0</v>
      </c>
      <c r="DY37" s="429" t="e">
        <f t="shared" si="6"/>
        <v>#DIV/0!</v>
      </c>
      <c r="DZ37" s="611"/>
      <c r="EA37" s="611"/>
      <c r="EB37" s="611"/>
      <c r="EC37" s="608"/>
      <c r="ED37" s="608"/>
      <c r="EE37" s="610"/>
      <c r="EF37" s="211">
        <f t="shared" si="7"/>
        <v>0.12</v>
      </c>
      <c r="EG37" s="212">
        <f t="shared" si="8"/>
        <v>0</v>
      </c>
      <c r="EH37" s="429">
        <f t="shared" si="9"/>
        <v>0</v>
      </c>
      <c r="EI37" s="611"/>
      <c r="EJ37" s="611"/>
      <c r="EK37" s="611"/>
      <c r="EL37" s="608"/>
      <c r="EM37" s="608"/>
      <c r="EN37" s="610"/>
      <c r="EO37" s="211">
        <f t="shared" si="10"/>
        <v>0.25</v>
      </c>
      <c r="EP37" s="212">
        <f t="shared" si="11"/>
        <v>0</v>
      </c>
      <c r="EQ37" s="412">
        <f t="shared" si="12"/>
        <v>0</v>
      </c>
      <c r="ER37" s="611"/>
      <c r="ES37" s="611"/>
      <c r="ET37" s="611"/>
      <c r="EU37" s="608"/>
      <c r="EV37" s="608"/>
      <c r="EW37" s="610"/>
      <c r="EX37" s="470">
        <f t="shared" si="13"/>
        <v>0</v>
      </c>
    </row>
    <row r="38" spans="1:158" s="431" customFormat="1" ht="48.75" customHeight="1" thickBot="1" x14ac:dyDescent="0.3">
      <c r="A38" s="627"/>
      <c r="B38" s="627"/>
      <c r="C38" s="756"/>
      <c r="D38" s="630"/>
      <c r="E38" s="632"/>
      <c r="F38" s="634"/>
      <c r="G38" s="634"/>
      <c r="H38" s="637"/>
      <c r="I38" s="637"/>
      <c r="J38" s="757"/>
      <c r="K38" s="758"/>
      <c r="L38" s="772"/>
      <c r="M38" s="637"/>
      <c r="N38" s="637"/>
      <c r="O38" s="774"/>
      <c r="P38" s="748"/>
      <c r="Q38" s="748"/>
      <c r="R38" s="637"/>
      <c r="S38" s="436" t="s">
        <v>774</v>
      </c>
      <c r="T38" s="442">
        <v>0.25</v>
      </c>
      <c r="U38" s="258">
        <v>0</v>
      </c>
      <c r="V38" s="259">
        <v>0</v>
      </c>
      <c r="W38" s="614"/>
      <c r="X38" s="614"/>
      <c r="Y38" s="619"/>
      <c r="Z38" s="619"/>
      <c r="AA38" s="259"/>
      <c r="AB38" s="260"/>
      <c r="AC38" s="258">
        <v>0</v>
      </c>
      <c r="AD38" s="259">
        <v>0</v>
      </c>
      <c r="AE38" s="614"/>
      <c r="AF38" s="614"/>
      <c r="AG38" s="619"/>
      <c r="AH38" s="619"/>
      <c r="AI38" s="259"/>
      <c r="AJ38" s="260"/>
      <c r="AK38" s="258">
        <v>0</v>
      </c>
      <c r="AL38" s="259">
        <v>0</v>
      </c>
      <c r="AM38" s="614"/>
      <c r="AN38" s="614"/>
      <c r="AO38" s="619"/>
      <c r="AP38" s="619"/>
      <c r="AQ38" s="259"/>
      <c r="AR38" s="260"/>
      <c r="AS38" s="258">
        <v>0</v>
      </c>
      <c r="AT38" s="259">
        <v>0</v>
      </c>
      <c r="AU38" s="614"/>
      <c r="AV38" s="614"/>
      <c r="AW38" s="619"/>
      <c r="AX38" s="619"/>
      <c r="AY38" s="259"/>
      <c r="AZ38" s="260"/>
      <c r="BA38" s="258">
        <v>0</v>
      </c>
      <c r="BB38" s="259">
        <v>0</v>
      </c>
      <c r="BC38" s="614"/>
      <c r="BD38" s="614"/>
      <c r="BE38" s="619"/>
      <c r="BF38" s="619"/>
      <c r="BG38" s="259"/>
      <c r="BH38" s="260"/>
      <c r="BI38" s="258">
        <v>0</v>
      </c>
      <c r="BJ38" s="259">
        <v>0</v>
      </c>
      <c r="BK38" s="614"/>
      <c r="BL38" s="614"/>
      <c r="BM38" s="619"/>
      <c r="BN38" s="619"/>
      <c r="BO38" s="261"/>
      <c r="BP38" s="260"/>
      <c r="BQ38" s="258">
        <v>0</v>
      </c>
      <c r="BR38" s="259">
        <v>0</v>
      </c>
      <c r="BS38" s="614"/>
      <c r="BT38" s="614"/>
      <c r="BU38" s="619"/>
      <c r="BV38" s="619"/>
      <c r="BW38" s="259"/>
      <c r="BX38" s="443"/>
      <c r="BY38" s="439">
        <v>0</v>
      </c>
      <c r="BZ38" s="208"/>
      <c r="CA38" s="614"/>
      <c r="CB38" s="614"/>
      <c r="CC38" s="619"/>
      <c r="CD38" s="619"/>
      <c r="CE38" s="208"/>
      <c r="CF38" s="260"/>
      <c r="CG38" s="440">
        <v>0.08</v>
      </c>
      <c r="CH38" s="208"/>
      <c r="CI38" s="614"/>
      <c r="CJ38" s="617"/>
      <c r="CK38" s="619"/>
      <c r="CL38" s="619"/>
      <c r="CM38" s="208"/>
      <c r="CN38" s="260" t="s">
        <v>241</v>
      </c>
      <c r="CO38" s="440">
        <v>0.08</v>
      </c>
      <c r="CP38" s="208"/>
      <c r="CQ38" s="614"/>
      <c r="CR38" s="617"/>
      <c r="CS38" s="619"/>
      <c r="CT38" s="619"/>
      <c r="CU38" s="208"/>
      <c r="CV38" s="260" t="s">
        <v>789</v>
      </c>
      <c r="CW38" s="440">
        <v>7.0000000000000007E-2</v>
      </c>
      <c r="CX38" s="208"/>
      <c r="CY38" s="614"/>
      <c r="CZ38" s="617"/>
      <c r="DA38" s="619"/>
      <c r="DB38" s="619"/>
      <c r="DC38" s="208"/>
      <c r="DD38" s="260" t="s">
        <v>241</v>
      </c>
      <c r="DE38" s="440">
        <v>0.02</v>
      </c>
      <c r="DF38" s="208"/>
      <c r="DG38" s="614"/>
      <c r="DH38" s="617"/>
      <c r="DI38" s="619"/>
      <c r="DJ38" s="619"/>
      <c r="DK38" s="208"/>
      <c r="DL38" s="262" t="s">
        <v>789</v>
      </c>
      <c r="DM38" s="237">
        <f t="shared" si="0"/>
        <v>0.25</v>
      </c>
      <c r="DN38" s="213">
        <f t="shared" si="1"/>
        <v>0</v>
      </c>
      <c r="DO38" s="214">
        <f t="shared" si="2"/>
        <v>0</v>
      </c>
      <c r="DP38" s="428" t="e">
        <f t="shared" si="3"/>
        <v>#DIV/0!</v>
      </c>
      <c r="DQ38" s="611"/>
      <c r="DR38" s="611"/>
      <c r="DS38" s="611"/>
      <c r="DT38" s="779"/>
      <c r="DU38" s="779"/>
      <c r="DV38" s="780"/>
      <c r="DW38" s="216">
        <f t="shared" si="4"/>
        <v>0</v>
      </c>
      <c r="DX38" s="217">
        <f t="shared" si="5"/>
        <v>0</v>
      </c>
      <c r="DY38" s="429" t="e">
        <f t="shared" si="6"/>
        <v>#DIV/0!</v>
      </c>
      <c r="DZ38" s="611"/>
      <c r="EA38" s="611"/>
      <c r="EB38" s="611"/>
      <c r="EC38" s="608"/>
      <c r="ED38" s="608"/>
      <c r="EE38" s="610"/>
      <c r="EF38" s="211">
        <f t="shared" si="7"/>
        <v>0.08</v>
      </c>
      <c r="EG38" s="212">
        <f t="shared" si="8"/>
        <v>0</v>
      </c>
      <c r="EH38" s="429">
        <f t="shared" si="9"/>
        <v>0</v>
      </c>
      <c r="EI38" s="611"/>
      <c r="EJ38" s="611"/>
      <c r="EK38" s="611"/>
      <c r="EL38" s="608"/>
      <c r="EM38" s="608"/>
      <c r="EN38" s="610"/>
      <c r="EO38" s="211">
        <f t="shared" si="10"/>
        <v>0.25</v>
      </c>
      <c r="EP38" s="212">
        <f t="shared" si="11"/>
        <v>0</v>
      </c>
      <c r="EQ38" s="412">
        <f t="shared" si="12"/>
        <v>0</v>
      </c>
      <c r="ER38" s="611"/>
      <c r="ES38" s="611"/>
      <c r="ET38" s="611"/>
      <c r="EU38" s="608"/>
      <c r="EV38" s="608"/>
      <c r="EW38" s="610"/>
      <c r="EX38" s="470">
        <f t="shared" si="13"/>
        <v>0</v>
      </c>
    </row>
    <row r="39" spans="1:158" s="431" customFormat="1" ht="102" customHeight="1" thickBot="1" x14ac:dyDescent="0.3">
      <c r="A39" s="627"/>
      <c r="B39" s="627"/>
      <c r="C39" s="756"/>
      <c r="D39" s="630"/>
      <c r="E39" s="632"/>
      <c r="F39" s="634"/>
      <c r="G39" s="634"/>
      <c r="H39" s="637"/>
      <c r="I39" s="637"/>
      <c r="J39" s="433">
        <v>3</v>
      </c>
      <c r="K39" s="434" t="s">
        <v>242</v>
      </c>
      <c r="L39" s="435" t="s">
        <v>793</v>
      </c>
      <c r="M39" s="637"/>
      <c r="N39" s="637"/>
      <c r="O39" s="774"/>
      <c r="P39" s="226">
        <v>0.1</v>
      </c>
      <c r="Q39" s="226">
        <v>3.3300000000000003E-2</v>
      </c>
      <c r="R39" s="637"/>
      <c r="S39" s="444" t="s">
        <v>243</v>
      </c>
      <c r="T39" s="424">
        <v>1</v>
      </c>
      <c r="U39" s="258">
        <v>0</v>
      </c>
      <c r="V39" s="259">
        <v>0</v>
      </c>
      <c r="W39" s="445">
        <f>U39</f>
        <v>0</v>
      </c>
      <c r="X39" s="263">
        <f>V39</f>
        <v>0</v>
      </c>
      <c r="Y39" s="620"/>
      <c r="Z39" s="620"/>
      <c r="AA39" s="259"/>
      <c r="AB39" s="260"/>
      <c r="AC39" s="258">
        <v>0</v>
      </c>
      <c r="AD39" s="259">
        <v>0</v>
      </c>
      <c r="AE39" s="445">
        <f>AC39</f>
        <v>0</v>
      </c>
      <c r="AF39" s="263">
        <f>AD39</f>
        <v>0</v>
      </c>
      <c r="AG39" s="620"/>
      <c r="AH39" s="620"/>
      <c r="AI39" s="259"/>
      <c r="AJ39" s="260"/>
      <c r="AK39" s="258">
        <v>0</v>
      </c>
      <c r="AL39" s="259">
        <v>0</v>
      </c>
      <c r="AM39" s="445">
        <f>AK39</f>
        <v>0</v>
      </c>
      <c r="AN39" s="263">
        <f>AL39</f>
        <v>0</v>
      </c>
      <c r="AO39" s="620"/>
      <c r="AP39" s="620"/>
      <c r="AQ39" s="259"/>
      <c r="AR39" s="260"/>
      <c r="AS39" s="258">
        <v>0</v>
      </c>
      <c r="AT39" s="259">
        <v>0</v>
      </c>
      <c r="AU39" s="445">
        <f>AS39</f>
        <v>0</v>
      </c>
      <c r="AV39" s="263">
        <f>AT39</f>
        <v>0</v>
      </c>
      <c r="AW39" s="620"/>
      <c r="AX39" s="620"/>
      <c r="AY39" s="259"/>
      <c r="AZ39" s="260"/>
      <c r="BA39" s="258">
        <v>0</v>
      </c>
      <c r="BB39" s="259">
        <v>0</v>
      </c>
      <c r="BC39" s="445">
        <f>BA39</f>
        <v>0</v>
      </c>
      <c r="BD39" s="263">
        <f>BB39</f>
        <v>0</v>
      </c>
      <c r="BE39" s="620"/>
      <c r="BF39" s="620"/>
      <c r="BG39" s="259"/>
      <c r="BH39" s="260"/>
      <c r="BI39" s="258">
        <v>0</v>
      </c>
      <c r="BJ39" s="259">
        <v>0</v>
      </c>
      <c r="BK39" s="445">
        <f>BI39</f>
        <v>0</v>
      </c>
      <c r="BL39" s="263">
        <f>BJ39</f>
        <v>0</v>
      </c>
      <c r="BM39" s="620"/>
      <c r="BN39" s="620"/>
      <c r="BO39" s="261"/>
      <c r="BP39" s="260"/>
      <c r="BQ39" s="258">
        <v>0</v>
      </c>
      <c r="BR39" s="259">
        <v>0</v>
      </c>
      <c r="BS39" s="445">
        <f>BQ39</f>
        <v>0</v>
      </c>
      <c r="BT39" s="263">
        <f>BR39</f>
        <v>0</v>
      </c>
      <c r="BU39" s="620"/>
      <c r="BV39" s="620"/>
      <c r="BW39" s="259"/>
      <c r="BX39" s="443"/>
      <c r="BY39" s="439">
        <v>0</v>
      </c>
      <c r="BZ39" s="208"/>
      <c r="CA39" s="445">
        <f>BY39</f>
        <v>0</v>
      </c>
      <c r="CB39" s="263">
        <f>BZ39</f>
        <v>0</v>
      </c>
      <c r="CC39" s="620"/>
      <c r="CD39" s="620"/>
      <c r="CE39" s="208"/>
      <c r="CF39" s="260"/>
      <c r="CG39" s="440">
        <v>0.25</v>
      </c>
      <c r="CH39" s="208"/>
      <c r="CI39" s="446">
        <f>CG39</f>
        <v>0.25</v>
      </c>
      <c r="CJ39" s="263">
        <f>CH39</f>
        <v>0</v>
      </c>
      <c r="CK39" s="620"/>
      <c r="CL39" s="620"/>
      <c r="CM39" s="208"/>
      <c r="CN39" s="260"/>
      <c r="CO39" s="440">
        <v>0.25</v>
      </c>
      <c r="CP39" s="208"/>
      <c r="CQ39" s="446">
        <f>CO39</f>
        <v>0.25</v>
      </c>
      <c r="CR39" s="263">
        <f>CP39</f>
        <v>0</v>
      </c>
      <c r="CS39" s="620"/>
      <c r="CT39" s="620"/>
      <c r="CU39" s="208"/>
      <c r="CV39" s="260"/>
      <c r="CW39" s="440">
        <v>0.25</v>
      </c>
      <c r="CX39" s="208"/>
      <c r="CY39" s="446">
        <f>CW39</f>
        <v>0.25</v>
      </c>
      <c r="CZ39" s="263">
        <f>CX39</f>
        <v>0</v>
      </c>
      <c r="DA39" s="620"/>
      <c r="DB39" s="620"/>
      <c r="DC39" s="208"/>
      <c r="DD39" s="260"/>
      <c r="DE39" s="440">
        <v>0.25</v>
      </c>
      <c r="DF39" s="208"/>
      <c r="DG39" s="446">
        <f>DE39</f>
        <v>0.25</v>
      </c>
      <c r="DH39" s="263">
        <f>DF39</f>
        <v>0</v>
      </c>
      <c r="DI39" s="620"/>
      <c r="DJ39" s="620"/>
      <c r="DK39" s="208"/>
      <c r="DL39" s="264" t="s">
        <v>791</v>
      </c>
      <c r="DM39" s="237">
        <f t="shared" si="0"/>
        <v>1</v>
      </c>
      <c r="DN39" s="213">
        <f t="shared" si="1"/>
        <v>0</v>
      </c>
      <c r="DO39" s="214">
        <f t="shared" si="2"/>
        <v>0</v>
      </c>
      <c r="DP39" s="428" t="e">
        <f t="shared" si="3"/>
        <v>#DIV/0!</v>
      </c>
      <c r="DQ39" s="218">
        <f>DN39</f>
        <v>0</v>
      </c>
      <c r="DR39" s="218">
        <f>DO39</f>
        <v>0</v>
      </c>
      <c r="DS39" s="219" t="e">
        <f>DR39/DQ39</f>
        <v>#DIV/0!</v>
      </c>
      <c r="DT39" s="779"/>
      <c r="DU39" s="779"/>
      <c r="DV39" s="780"/>
      <c r="DW39" s="216">
        <f t="shared" si="4"/>
        <v>0</v>
      </c>
      <c r="DX39" s="217">
        <f t="shared" si="5"/>
        <v>0</v>
      </c>
      <c r="DY39" s="429" t="e">
        <f t="shared" si="6"/>
        <v>#DIV/0!</v>
      </c>
      <c r="DZ39" s="218">
        <f>DW39</f>
        <v>0</v>
      </c>
      <c r="EA39" s="218">
        <f>DX39</f>
        <v>0</v>
      </c>
      <c r="EB39" s="219" t="e">
        <f>EA39/DZ39</f>
        <v>#DIV/0!</v>
      </c>
      <c r="EC39" s="608"/>
      <c r="ED39" s="608"/>
      <c r="EE39" s="610"/>
      <c r="EF39" s="211">
        <f t="shared" si="7"/>
        <v>0.25</v>
      </c>
      <c r="EG39" s="212">
        <f t="shared" si="8"/>
        <v>0</v>
      </c>
      <c r="EH39" s="429">
        <f t="shared" si="9"/>
        <v>0</v>
      </c>
      <c r="EI39" s="218">
        <f>EF39</f>
        <v>0.25</v>
      </c>
      <c r="EJ39" s="218">
        <f>EG39</f>
        <v>0</v>
      </c>
      <c r="EK39" s="219">
        <f>EJ39/EI39</f>
        <v>0</v>
      </c>
      <c r="EL39" s="608"/>
      <c r="EM39" s="608"/>
      <c r="EN39" s="610"/>
      <c r="EO39" s="211">
        <f t="shared" si="10"/>
        <v>1</v>
      </c>
      <c r="EP39" s="212">
        <f t="shared" si="11"/>
        <v>0</v>
      </c>
      <c r="EQ39" s="412">
        <f t="shared" si="12"/>
        <v>0</v>
      </c>
      <c r="ER39" s="218">
        <f>EO39</f>
        <v>1</v>
      </c>
      <c r="ES39" s="218">
        <f>EP39</f>
        <v>0</v>
      </c>
      <c r="ET39" s="219">
        <f>ES39/ER39</f>
        <v>0</v>
      </c>
      <c r="EU39" s="608"/>
      <c r="EV39" s="608"/>
      <c r="EW39" s="610"/>
      <c r="EX39" s="470">
        <f t="shared" si="13"/>
        <v>0</v>
      </c>
    </row>
    <row r="40" spans="1:158" s="431" customFormat="1" ht="55.5" customHeight="1" x14ac:dyDescent="0.25">
      <c r="A40" s="627"/>
      <c r="B40" s="627"/>
      <c r="C40" s="652" t="s">
        <v>136</v>
      </c>
      <c r="D40" s="650">
        <v>3</v>
      </c>
      <c r="E40" s="648" t="s">
        <v>780</v>
      </c>
      <c r="F40" s="646" t="s">
        <v>244</v>
      </c>
      <c r="G40" s="646" t="s">
        <v>217</v>
      </c>
      <c r="H40" s="644">
        <v>0.04</v>
      </c>
      <c r="I40" s="642">
        <v>0.17</v>
      </c>
      <c r="J40" s="640">
        <v>1</v>
      </c>
      <c r="K40" s="641" t="s">
        <v>245</v>
      </c>
      <c r="L40" s="760" t="s">
        <v>246</v>
      </c>
      <c r="M40" s="750" t="s">
        <v>217</v>
      </c>
      <c r="N40" s="750">
        <v>1</v>
      </c>
      <c r="O40" s="753" t="s">
        <v>247</v>
      </c>
      <c r="P40" s="736">
        <v>0.1</v>
      </c>
      <c r="Q40" s="744">
        <v>3.3300000000000003E-2</v>
      </c>
      <c r="R40" s="775">
        <v>45657</v>
      </c>
      <c r="S40" s="447" t="s">
        <v>248</v>
      </c>
      <c r="T40" s="227">
        <v>0.4</v>
      </c>
      <c r="U40" s="238">
        <v>0</v>
      </c>
      <c r="V40" s="239">
        <v>0</v>
      </c>
      <c r="W40" s="598">
        <f>U40+U41</f>
        <v>0</v>
      </c>
      <c r="X40" s="598">
        <f>+V40+V41</f>
        <v>0</v>
      </c>
      <c r="Y40" s="600">
        <f>(W40*$P$40)+(W42*$P$42)+(W44*$P$44)</f>
        <v>0</v>
      </c>
      <c r="Z40" s="600">
        <f>(X40*$P$40)+(X42*$P$42)+(X44*$P$44)</f>
        <v>0</v>
      </c>
      <c r="AA40" s="240"/>
      <c r="AB40" s="239"/>
      <c r="AC40" s="238">
        <v>0</v>
      </c>
      <c r="AD40" s="239">
        <v>0</v>
      </c>
      <c r="AE40" s="598">
        <f>AC40+AC41</f>
        <v>0</v>
      </c>
      <c r="AF40" s="598">
        <f>+AD40+AD41</f>
        <v>0</v>
      </c>
      <c r="AG40" s="600">
        <f>(AE40*$P$40)+(AE42*$P$42)+(AE44*$P$44)</f>
        <v>0</v>
      </c>
      <c r="AH40" s="600">
        <f>(AF40*$P$40)+(AF42*$P$42)+(AF44*$P$44)</f>
        <v>0</v>
      </c>
      <c r="AI40" s="240"/>
      <c r="AJ40" s="239"/>
      <c r="AK40" s="238">
        <v>0</v>
      </c>
      <c r="AL40" s="239">
        <v>0</v>
      </c>
      <c r="AM40" s="598">
        <f>AK40+AK41</f>
        <v>0</v>
      </c>
      <c r="AN40" s="598">
        <f>+AL40+AL41</f>
        <v>0</v>
      </c>
      <c r="AO40" s="600">
        <f>(AM40*$P$40)+(AM42*$P$42)+(AM44*$P$44)</f>
        <v>0</v>
      </c>
      <c r="AP40" s="600">
        <f>(AN40*$P$40)+(AN42*$P$42)+(AN44*$P$44)</f>
        <v>0</v>
      </c>
      <c r="AQ40" s="240"/>
      <c r="AR40" s="239"/>
      <c r="AS40" s="238">
        <v>0</v>
      </c>
      <c r="AT40" s="239">
        <v>0</v>
      </c>
      <c r="AU40" s="598">
        <f>AS40+AS41</f>
        <v>0</v>
      </c>
      <c r="AV40" s="598">
        <f>+AT40+AT41</f>
        <v>0</v>
      </c>
      <c r="AW40" s="600">
        <f>(AU40*$P$40)+(AU42*$P$42)+(AU44*$P$44)</f>
        <v>0</v>
      </c>
      <c r="AX40" s="600">
        <f>(AV40*$P$40)+(AV42*$P$42)+(AV44*$P$44)</f>
        <v>0</v>
      </c>
      <c r="AY40" s="240"/>
      <c r="AZ40" s="239"/>
      <c r="BA40" s="238">
        <v>0</v>
      </c>
      <c r="BB40" s="239">
        <v>0</v>
      </c>
      <c r="BC40" s="598">
        <f>BA40+BA41</f>
        <v>0</v>
      </c>
      <c r="BD40" s="598">
        <f>+BB40+BB41</f>
        <v>0</v>
      </c>
      <c r="BE40" s="600">
        <f>(BC40*$P$40)+(BC42*$P$42)+(BC44*$P$44)</f>
        <v>0</v>
      </c>
      <c r="BF40" s="600">
        <f>(BD40*$P$40)+(BD42*$P$42)+(BD44*$P$44)</f>
        <v>0</v>
      </c>
      <c r="BG40" s="240"/>
      <c r="BH40" s="239"/>
      <c r="BI40" s="238">
        <v>0</v>
      </c>
      <c r="BJ40" s="239">
        <v>0</v>
      </c>
      <c r="BK40" s="598">
        <f>BI40+BI41</f>
        <v>0</v>
      </c>
      <c r="BL40" s="598">
        <f>+BJ40+BJ41</f>
        <v>0</v>
      </c>
      <c r="BM40" s="600">
        <f>(BK40*$P$40)+(BK42*$P$42)+(BK44*$P$44)</f>
        <v>0</v>
      </c>
      <c r="BN40" s="600">
        <f>(BL40*$P$40)+(BL42*$P$42)+(BL44*$P$44)</f>
        <v>0</v>
      </c>
      <c r="BO40" s="241"/>
      <c r="BP40" s="239"/>
      <c r="BQ40" s="238">
        <v>0</v>
      </c>
      <c r="BR40" s="239">
        <v>0</v>
      </c>
      <c r="BS40" s="598">
        <f>BQ40+BQ41</f>
        <v>0</v>
      </c>
      <c r="BT40" s="598">
        <f>+BR40+BR41</f>
        <v>0</v>
      </c>
      <c r="BU40" s="600">
        <f>(BS40*$P$40)+(BS42*$P$42)+(BS44*$P$44)</f>
        <v>0</v>
      </c>
      <c r="BV40" s="600">
        <f>(BT40*$P$40)+(BT42*$P$42)+(BT44*$P$44)</f>
        <v>0</v>
      </c>
      <c r="BW40" s="240"/>
      <c r="BX40" s="448"/>
      <c r="BY40" s="265">
        <v>0.4</v>
      </c>
      <c r="BZ40" s="198"/>
      <c r="CA40" s="598">
        <f>BY40+BY41</f>
        <v>1</v>
      </c>
      <c r="CB40" s="598">
        <f>+BZ40+BZ41</f>
        <v>0</v>
      </c>
      <c r="CC40" s="600">
        <f>(CA40*$P$40)+(CA42*$P$42)+(CA44*$P$44)</f>
        <v>0.11950000000000001</v>
      </c>
      <c r="CD40" s="600">
        <f>(CB40*$P$40)+(CB42*$P$42)+(CB44*$P$44)</f>
        <v>0</v>
      </c>
      <c r="CE40" s="199"/>
      <c r="CF40" s="239" t="s">
        <v>249</v>
      </c>
      <c r="CG40" s="243">
        <v>0</v>
      </c>
      <c r="CH40" s="198"/>
      <c r="CI40" s="598">
        <f>CG40+CG41</f>
        <v>0</v>
      </c>
      <c r="CJ40" s="598">
        <f>+CH40+CH41</f>
        <v>0</v>
      </c>
      <c r="CK40" s="600">
        <f>(CI40*$P$40)+(CI42*$P$42)+(CI44*$P$44)</f>
        <v>0.26025000000000004</v>
      </c>
      <c r="CL40" s="600">
        <f>(CJ40*$P$40)+(CJ42*$P$42)+(CJ44*$P$44)</f>
        <v>0</v>
      </c>
      <c r="CM40" s="199"/>
      <c r="CN40" s="239"/>
      <c r="CO40" s="243">
        <v>0</v>
      </c>
      <c r="CP40" s="198"/>
      <c r="CQ40" s="598">
        <f>CO40+CO41</f>
        <v>0</v>
      </c>
      <c r="CR40" s="598">
        <f>+CP40+CP41</f>
        <v>0</v>
      </c>
      <c r="CS40" s="600">
        <f>(CQ40*$P$40)+(CQ42*$P$42)+(CQ44*$P$44)</f>
        <v>0.09</v>
      </c>
      <c r="CT40" s="600">
        <f>(CR40*$P$40)+(CR42*$P$42)+(CR44*$P$44)</f>
        <v>0</v>
      </c>
      <c r="CU40" s="199"/>
      <c r="CV40" s="239"/>
      <c r="CW40" s="243">
        <v>0</v>
      </c>
      <c r="CX40" s="198"/>
      <c r="CY40" s="598">
        <f>CW40+CW41</f>
        <v>0</v>
      </c>
      <c r="CZ40" s="598">
        <f>+CX40+CX41</f>
        <v>0</v>
      </c>
      <c r="DA40" s="600">
        <f>(CY40*$P$40)+(CY42*$P$42)+(CY44*$P$44)</f>
        <v>0.28024500000000002</v>
      </c>
      <c r="DB40" s="600">
        <f>(CZ40*$P$40)+(CZ42*$P$42)+(CZ44*$P$44)</f>
        <v>0</v>
      </c>
      <c r="DC40" s="199"/>
      <c r="DD40" s="239"/>
      <c r="DE40" s="243">
        <v>0</v>
      </c>
      <c r="DF40" s="198"/>
      <c r="DG40" s="598">
        <f>DE40+DE41</f>
        <v>0</v>
      </c>
      <c r="DH40" s="598">
        <f>+DF40+DF41</f>
        <v>0</v>
      </c>
      <c r="DI40" s="600">
        <f>(DG40*$P$40)+(DG42*$P$42)+(DG44*$P$44)</f>
        <v>0.25000500000000003</v>
      </c>
      <c r="DJ40" s="600">
        <f>(DH40*$P$40)+(DH42*$P$42)+(DH44*$P$44)</f>
        <v>0</v>
      </c>
      <c r="DK40" s="199"/>
      <c r="DL40" s="266"/>
      <c r="DM40" s="237">
        <f t="shared" si="0"/>
        <v>0.4</v>
      </c>
      <c r="DN40" s="209">
        <f t="shared" si="1"/>
        <v>0</v>
      </c>
      <c r="DO40" s="210">
        <f t="shared" si="2"/>
        <v>0</v>
      </c>
      <c r="DP40" s="411" t="e">
        <f t="shared" si="3"/>
        <v>#DIV/0!</v>
      </c>
      <c r="DQ40" s="597">
        <f>DN40+DN41</f>
        <v>0</v>
      </c>
      <c r="DR40" s="597">
        <f>DO40+DO41</f>
        <v>0</v>
      </c>
      <c r="DS40" s="597" t="e">
        <f>DR40/DQ40</f>
        <v>#DIV/0!</v>
      </c>
      <c r="DT40" s="603">
        <f>AG40+AO40+AW40</f>
        <v>0</v>
      </c>
      <c r="DU40" s="603">
        <f>AH40+AP40+AX40</f>
        <v>0</v>
      </c>
      <c r="DV40" s="605" t="e">
        <f>DU40/DT40</f>
        <v>#DIV/0!</v>
      </c>
      <c r="DW40" s="211">
        <f t="shared" si="4"/>
        <v>0</v>
      </c>
      <c r="DX40" s="212">
        <f t="shared" si="5"/>
        <v>0</v>
      </c>
      <c r="DY40" s="412" t="e">
        <f t="shared" si="6"/>
        <v>#DIV/0!</v>
      </c>
      <c r="DZ40" s="597">
        <f>DW40+DW41</f>
        <v>0</v>
      </c>
      <c r="EA40" s="597">
        <f>DX40+DX41</f>
        <v>0</v>
      </c>
      <c r="EB40" s="597" t="e">
        <f>EA40/DZ40</f>
        <v>#DIV/0!</v>
      </c>
      <c r="EC40" s="603">
        <f>Y40+AG40+AO40+AW40+BE40+BM40</f>
        <v>0</v>
      </c>
      <c r="ED40" s="603">
        <f>Z40+AH40+AP40+AX40+BF40+BN40</f>
        <v>0</v>
      </c>
      <c r="EE40" s="605" t="e">
        <f>ED40/EC40</f>
        <v>#DIV/0!</v>
      </c>
      <c r="EF40" s="211">
        <f t="shared" si="7"/>
        <v>0.4</v>
      </c>
      <c r="EG40" s="212">
        <f t="shared" si="8"/>
        <v>0</v>
      </c>
      <c r="EH40" s="412">
        <f t="shared" si="9"/>
        <v>0</v>
      </c>
      <c r="EI40" s="597">
        <f>EF40+EF41</f>
        <v>1</v>
      </c>
      <c r="EJ40" s="597">
        <f>EG40+EG41</f>
        <v>0</v>
      </c>
      <c r="EK40" s="597">
        <f>EJ40/EI40</f>
        <v>0</v>
      </c>
      <c r="EL40" s="603">
        <f>Y40+AG40+AO40+AW40+BE40+BM40+BU40+CC40+CK40+CS40</f>
        <v>0.46975</v>
      </c>
      <c r="EM40" s="603">
        <f>Z40+AH40+AP40+AX40+BF40+BN40+BV40+CD40+CL40</f>
        <v>0</v>
      </c>
      <c r="EN40" s="605">
        <f>EM40/EL40</f>
        <v>0</v>
      </c>
      <c r="EO40" s="211">
        <f t="shared" si="10"/>
        <v>0.4</v>
      </c>
      <c r="EP40" s="212">
        <f t="shared" si="11"/>
        <v>0</v>
      </c>
      <c r="EQ40" s="412">
        <f t="shared" si="12"/>
        <v>0</v>
      </c>
      <c r="ER40" s="597">
        <f>EO40+EO41</f>
        <v>1</v>
      </c>
      <c r="ES40" s="597">
        <f>EP40+EP41</f>
        <v>0</v>
      </c>
      <c r="ET40" s="597">
        <f>ES40/ER40</f>
        <v>0</v>
      </c>
      <c r="EU40" s="603">
        <f>Y40+AG40+AO40+AW40+BE40+BM40+BU40+CC40+CK40+CS40+DA40+DI40</f>
        <v>1</v>
      </c>
      <c r="EV40" s="603">
        <f>Z40+AH40+AP40+AX40+BF40+BN40+BV40+CD40+CL40+CT40+DB40+DJ40</f>
        <v>0</v>
      </c>
      <c r="EW40" s="605">
        <f>EV40/EU40</f>
        <v>0</v>
      </c>
      <c r="EX40" s="470">
        <f t="shared" si="13"/>
        <v>0</v>
      </c>
      <c r="EY40" s="430">
        <f>EV40</f>
        <v>0</v>
      </c>
      <c r="FB40" s="432"/>
    </row>
    <row r="41" spans="1:158" s="431" customFormat="1" ht="55.5" customHeight="1" thickBot="1" x14ac:dyDescent="0.3">
      <c r="A41" s="627"/>
      <c r="B41" s="627"/>
      <c r="C41" s="652"/>
      <c r="D41" s="650"/>
      <c r="E41" s="648"/>
      <c r="F41" s="646"/>
      <c r="G41" s="646"/>
      <c r="H41" s="644"/>
      <c r="I41" s="642"/>
      <c r="J41" s="640"/>
      <c r="K41" s="641"/>
      <c r="L41" s="760"/>
      <c r="M41" s="750"/>
      <c r="N41" s="750"/>
      <c r="O41" s="753"/>
      <c r="P41" s="736"/>
      <c r="Q41" s="743"/>
      <c r="R41" s="775"/>
      <c r="S41" s="447" t="s">
        <v>250</v>
      </c>
      <c r="T41" s="228">
        <v>0.6</v>
      </c>
      <c r="U41" s="238">
        <v>0</v>
      </c>
      <c r="V41" s="239">
        <v>0</v>
      </c>
      <c r="W41" s="599"/>
      <c r="X41" s="599"/>
      <c r="Y41" s="601"/>
      <c r="Z41" s="601"/>
      <c r="AA41" s="240"/>
      <c r="AB41" s="239"/>
      <c r="AC41" s="238">
        <v>0</v>
      </c>
      <c r="AD41" s="239">
        <v>0</v>
      </c>
      <c r="AE41" s="599"/>
      <c r="AF41" s="599"/>
      <c r="AG41" s="601"/>
      <c r="AH41" s="601"/>
      <c r="AI41" s="240"/>
      <c r="AJ41" s="239"/>
      <c r="AK41" s="238">
        <v>0</v>
      </c>
      <c r="AL41" s="239">
        <v>0</v>
      </c>
      <c r="AM41" s="599"/>
      <c r="AN41" s="599"/>
      <c r="AO41" s="601"/>
      <c r="AP41" s="601"/>
      <c r="AQ41" s="240"/>
      <c r="AR41" s="239"/>
      <c r="AS41" s="238">
        <v>0</v>
      </c>
      <c r="AT41" s="239">
        <v>0</v>
      </c>
      <c r="AU41" s="599"/>
      <c r="AV41" s="599"/>
      <c r="AW41" s="601"/>
      <c r="AX41" s="601"/>
      <c r="AY41" s="240"/>
      <c r="AZ41" s="239"/>
      <c r="BA41" s="238">
        <v>0</v>
      </c>
      <c r="BB41" s="239">
        <v>0</v>
      </c>
      <c r="BC41" s="599"/>
      <c r="BD41" s="599"/>
      <c r="BE41" s="601"/>
      <c r="BF41" s="601"/>
      <c r="BG41" s="240"/>
      <c r="BH41" s="239"/>
      <c r="BI41" s="238">
        <v>0</v>
      </c>
      <c r="BJ41" s="239">
        <v>0</v>
      </c>
      <c r="BK41" s="599"/>
      <c r="BL41" s="599"/>
      <c r="BM41" s="601"/>
      <c r="BN41" s="601"/>
      <c r="BO41" s="241"/>
      <c r="BP41" s="239"/>
      <c r="BQ41" s="238">
        <v>0</v>
      </c>
      <c r="BR41" s="239">
        <v>0</v>
      </c>
      <c r="BS41" s="599"/>
      <c r="BT41" s="599"/>
      <c r="BU41" s="601"/>
      <c r="BV41" s="601"/>
      <c r="BW41" s="240"/>
      <c r="BX41" s="448"/>
      <c r="BY41" s="265">
        <v>0.6</v>
      </c>
      <c r="BZ41" s="198"/>
      <c r="CA41" s="599"/>
      <c r="CB41" s="599"/>
      <c r="CC41" s="601"/>
      <c r="CD41" s="601"/>
      <c r="CE41" s="199"/>
      <c r="CF41" s="239" t="s">
        <v>249</v>
      </c>
      <c r="CG41" s="243">
        <v>0</v>
      </c>
      <c r="CH41" s="198"/>
      <c r="CI41" s="599"/>
      <c r="CJ41" s="599"/>
      <c r="CK41" s="601"/>
      <c r="CL41" s="601"/>
      <c r="CM41" s="199"/>
      <c r="CN41" s="239"/>
      <c r="CO41" s="243">
        <v>0</v>
      </c>
      <c r="CP41" s="198"/>
      <c r="CQ41" s="599"/>
      <c r="CR41" s="599"/>
      <c r="CS41" s="601"/>
      <c r="CT41" s="601"/>
      <c r="CU41" s="199"/>
      <c r="CV41" s="239"/>
      <c r="CW41" s="243">
        <v>0</v>
      </c>
      <c r="CX41" s="198"/>
      <c r="CY41" s="599"/>
      <c r="CZ41" s="599"/>
      <c r="DA41" s="601"/>
      <c r="DB41" s="601"/>
      <c r="DC41" s="199"/>
      <c r="DD41" s="239"/>
      <c r="DE41" s="243">
        <v>0</v>
      </c>
      <c r="DF41" s="198"/>
      <c r="DG41" s="599"/>
      <c r="DH41" s="599"/>
      <c r="DI41" s="601"/>
      <c r="DJ41" s="601"/>
      <c r="DK41" s="199"/>
      <c r="DL41" s="266"/>
      <c r="DM41" s="237">
        <f t="shared" si="0"/>
        <v>0.6</v>
      </c>
      <c r="DN41" s="209">
        <f t="shared" si="1"/>
        <v>0</v>
      </c>
      <c r="DO41" s="210">
        <f t="shared" si="2"/>
        <v>0</v>
      </c>
      <c r="DP41" s="411" t="e">
        <f t="shared" si="3"/>
        <v>#DIV/0!</v>
      </c>
      <c r="DQ41" s="597"/>
      <c r="DR41" s="597"/>
      <c r="DS41" s="597"/>
      <c r="DT41" s="603"/>
      <c r="DU41" s="603"/>
      <c r="DV41" s="605"/>
      <c r="DW41" s="211">
        <f t="shared" si="4"/>
        <v>0</v>
      </c>
      <c r="DX41" s="212">
        <f t="shared" si="5"/>
        <v>0</v>
      </c>
      <c r="DY41" s="412" t="e">
        <f t="shared" si="6"/>
        <v>#DIV/0!</v>
      </c>
      <c r="DZ41" s="597"/>
      <c r="EA41" s="597"/>
      <c r="EB41" s="597"/>
      <c r="EC41" s="603"/>
      <c r="ED41" s="603"/>
      <c r="EE41" s="605"/>
      <c r="EF41" s="211">
        <f t="shared" si="7"/>
        <v>0.6</v>
      </c>
      <c r="EG41" s="212">
        <f t="shared" si="8"/>
        <v>0</v>
      </c>
      <c r="EH41" s="412">
        <f t="shared" si="9"/>
        <v>0</v>
      </c>
      <c r="EI41" s="597"/>
      <c r="EJ41" s="597"/>
      <c r="EK41" s="597"/>
      <c r="EL41" s="603"/>
      <c r="EM41" s="603"/>
      <c r="EN41" s="605"/>
      <c r="EO41" s="211">
        <f t="shared" si="10"/>
        <v>0.6</v>
      </c>
      <c r="EP41" s="212">
        <f t="shared" si="11"/>
        <v>0</v>
      </c>
      <c r="EQ41" s="412">
        <f t="shared" si="12"/>
        <v>0</v>
      </c>
      <c r="ER41" s="597"/>
      <c r="ES41" s="597"/>
      <c r="ET41" s="597"/>
      <c r="EU41" s="603"/>
      <c r="EV41" s="603"/>
      <c r="EW41" s="605"/>
      <c r="EX41" s="470">
        <f t="shared" si="13"/>
        <v>0</v>
      </c>
    </row>
    <row r="42" spans="1:158" s="431" customFormat="1" ht="55.5" customHeight="1" x14ac:dyDescent="0.25">
      <c r="A42" s="627"/>
      <c r="B42" s="627"/>
      <c r="C42" s="652"/>
      <c r="D42" s="650"/>
      <c r="E42" s="648"/>
      <c r="F42" s="646"/>
      <c r="G42" s="646"/>
      <c r="H42" s="644"/>
      <c r="I42" s="642"/>
      <c r="J42" s="625">
        <v>2</v>
      </c>
      <c r="K42" s="641" t="s">
        <v>251</v>
      </c>
      <c r="L42" s="760"/>
      <c r="M42" s="750"/>
      <c r="N42" s="750"/>
      <c r="O42" s="753"/>
      <c r="P42" s="736">
        <v>0.75</v>
      </c>
      <c r="Q42" s="744">
        <v>0.25</v>
      </c>
      <c r="R42" s="775"/>
      <c r="S42" s="447" t="s">
        <v>252</v>
      </c>
      <c r="T42" s="227">
        <v>0.87</v>
      </c>
      <c r="U42" s="238">
        <v>0</v>
      </c>
      <c r="V42" s="239">
        <v>0</v>
      </c>
      <c r="W42" s="598">
        <f>U42+U43</f>
        <v>0</v>
      </c>
      <c r="X42" s="598">
        <f>V42+V43</f>
        <v>0</v>
      </c>
      <c r="Y42" s="601"/>
      <c r="Z42" s="601"/>
      <c r="AA42" s="240"/>
      <c r="AB42" s="239"/>
      <c r="AC42" s="238">
        <v>0</v>
      </c>
      <c r="AD42" s="239">
        <v>0</v>
      </c>
      <c r="AE42" s="598">
        <f>AC42+AC43</f>
        <v>0</v>
      </c>
      <c r="AF42" s="598">
        <f>AD42+AD43</f>
        <v>0</v>
      </c>
      <c r="AG42" s="601"/>
      <c r="AH42" s="601"/>
      <c r="AI42" s="240"/>
      <c r="AJ42" s="239"/>
      <c r="AK42" s="238">
        <v>0</v>
      </c>
      <c r="AL42" s="239">
        <v>0</v>
      </c>
      <c r="AM42" s="598">
        <f>AK42+AK43</f>
        <v>0</v>
      </c>
      <c r="AN42" s="598">
        <f>AL42+AL43</f>
        <v>0</v>
      </c>
      <c r="AO42" s="601"/>
      <c r="AP42" s="601"/>
      <c r="AQ42" s="240"/>
      <c r="AR42" s="239"/>
      <c r="AS42" s="238">
        <v>0</v>
      </c>
      <c r="AT42" s="239">
        <v>0</v>
      </c>
      <c r="AU42" s="598">
        <f>AS42+AS43</f>
        <v>0</v>
      </c>
      <c r="AV42" s="598">
        <f>AT42+AT43</f>
        <v>0</v>
      </c>
      <c r="AW42" s="601"/>
      <c r="AX42" s="601"/>
      <c r="AY42" s="240"/>
      <c r="AZ42" s="239"/>
      <c r="BA42" s="238">
        <v>0</v>
      </c>
      <c r="BB42" s="239">
        <v>0</v>
      </c>
      <c r="BC42" s="598">
        <f>BA42+BA43</f>
        <v>0</v>
      </c>
      <c r="BD42" s="598">
        <f>BB42+BB43</f>
        <v>0</v>
      </c>
      <c r="BE42" s="601"/>
      <c r="BF42" s="601"/>
      <c r="BG42" s="240"/>
      <c r="BH42" s="239"/>
      <c r="BI42" s="238">
        <v>0</v>
      </c>
      <c r="BJ42" s="239">
        <v>0</v>
      </c>
      <c r="BK42" s="598">
        <f>BI42+BI43</f>
        <v>0</v>
      </c>
      <c r="BL42" s="598">
        <f>BJ42+BJ43</f>
        <v>0</v>
      </c>
      <c r="BM42" s="601"/>
      <c r="BN42" s="601"/>
      <c r="BO42" s="241"/>
      <c r="BP42" s="239"/>
      <c r="BQ42" s="238">
        <v>0</v>
      </c>
      <c r="BR42" s="239">
        <v>0</v>
      </c>
      <c r="BS42" s="598">
        <f>BQ42+BQ43</f>
        <v>0</v>
      </c>
      <c r="BT42" s="598">
        <f>BR42+BR43</f>
        <v>0</v>
      </c>
      <c r="BU42" s="601"/>
      <c r="BV42" s="601"/>
      <c r="BW42" s="240"/>
      <c r="BX42" s="267"/>
      <c r="BY42" s="265">
        <v>0</v>
      </c>
      <c r="BZ42" s="198"/>
      <c r="CA42" s="598">
        <f>BY42+BY43</f>
        <v>2.5999999999999999E-2</v>
      </c>
      <c r="CB42" s="598">
        <f>BZ42+BZ43</f>
        <v>0</v>
      </c>
      <c r="CC42" s="601"/>
      <c r="CD42" s="601"/>
      <c r="CE42" s="199"/>
      <c r="CF42" s="239" t="s">
        <v>253</v>
      </c>
      <c r="CG42" s="243">
        <v>0.32100000000000001</v>
      </c>
      <c r="CH42" s="198"/>
      <c r="CI42" s="598">
        <f>CG42+CG43</f>
        <v>0.34700000000000003</v>
      </c>
      <c r="CJ42" s="598">
        <f>CH42+CH43</f>
        <v>0</v>
      </c>
      <c r="CK42" s="601"/>
      <c r="CL42" s="601"/>
      <c r="CM42" s="199"/>
      <c r="CN42" s="239" t="s">
        <v>253</v>
      </c>
      <c r="CO42" s="243">
        <v>9.4E-2</v>
      </c>
      <c r="CP42" s="198"/>
      <c r="CQ42" s="598">
        <f>CO42+CO43</f>
        <v>0.12</v>
      </c>
      <c r="CR42" s="598">
        <f>CP42+CP43</f>
        <v>0</v>
      </c>
      <c r="CS42" s="601"/>
      <c r="CT42" s="601"/>
      <c r="CU42" s="199"/>
      <c r="CV42" s="239" t="s">
        <v>253</v>
      </c>
      <c r="CW42" s="243">
        <v>0.32100000000000001</v>
      </c>
      <c r="CX42" s="198"/>
      <c r="CY42" s="598">
        <f>CW42+CW43</f>
        <v>0.34700000000000003</v>
      </c>
      <c r="CZ42" s="598">
        <f>CX42+CX43</f>
        <v>0</v>
      </c>
      <c r="DA42" s="601"/>
      <c r="DB42" s="601"/>
      <c r="DC42" s="199"/>
      <c r="DD42" s="239" t="s">
        <v>253</v>
      </c>
      <c r="DE42" s="243">
        <v>0.13400000000000001</v>
      </c>
      <c r="DF42" s="198"/>
      <c r="DG42" s="598">
        <f>DE42+DE43</f>
        <v>0.16</v>
      </c>
      <c r="DH42" s="598">
        <f>DF42+DF43</f>
        <v>0</v>
      </c>
      <c r="DI42" s="601"/>
      <c r="DJ42" s="601"/>
      <c r="DK42" s="199"/>
      <c r="DL42" s="266" t="s">
        <v>253</v>
      </c>
      <c r="DM42" s="237">
        <f t="shared" si="0"/>
        <v>0.87</v>
      </c>
      <c r="DN42" s="209">
        <f t="shared" si="1"/>
        <v>0</v>
      </c>
      <c r="DO42" s="210">
        <f t="shared" si="2"/>
        <v>0</v>
      </c>
      <c r="DP42" s="411" t="e">
        <f t="shared" si="3"/>
        <v>#DIV/0!</v>
      </c>
      <c r="DQ42" s="597">
        <f>DN42+DN43</f>
        <v>0</v>
      </c>
      <c r="DR42" s="597">
        <f>DO42+DO43</f>
        <v>0</v>
      </c>
      <c r="DS42" s="597" t="e">
        <f>DR42/DQ42</f>
        <v>#DIV/0!</v>
      </c>
      <c r="DT42" s="603"/>
      <c r="DU42" s="603"/>
      <c r="DV42" s="605"/>
      <c r="DW42" s="211">
        <f t="shared" si="4"/>
        <v>0</v>
      </c>
      <c r="DX42" s="212">
        <f t="shared" si="5"/>
        <v>0</v>
      </c>
      <c r="DY42" s="412" t="e">
        <f t="shared" si="6"/>
        <v>#DIV/0!</v>
      </c>
      <c r="DZ42" s="597">
        <f>DW42+DW43</f>
        <v>0</v>
      </c>
      <c r="EA42" s="597">
        <f>DX42+DX43</f>
        <v>0</v>
      </c>
      <c r="EB42" s="597" t="e">
        <f>EA42/DZ42</f>
        <v>#DIV/0!</v>
      </c>
      <c r="EC42" s="603"/>
      <c r="ED42" s="603"/>
      <c r="EE42" s="605"/>
      <c r="EF42" s="211">
        <f t="shared" si="7"/>
        <v>0.32100000000000001</v>
      </c>
      <c r="EG42" s="212">
        <f t="shared" si="8"/>
        <v>0</v>
      </c>
      <c r="EH42" s="412">
        <f t="shared" si="9"/>
        <v>0</v>
      </c>
      <c r="EI42" s="597">
        <f>EF42+EF43</f>
        <v>0.373</v>
      </c>
      <c r="EJ42" s="597">
        <f>EG42+EG43</f>
        <v>0</v>
      </c>
      <c r="EK42" s="597">
        <f>EJ42/EI42</f>
        <v>0</v>
      </c>
      <c r="EL42" s="603"/>
      <c r="EM42" s="603"/>
      <c r="EN42" s="605"/>
      <c r="EO42" s="211">
        <f t="shared" si="10"/>
        <v>0.87</v>
      </c>
      <c r="EP42" s="212">
        <f t="shared" si="11"/>
        <v>0</v>
      </c>
      <c r="EQ42" s="412">
        <f t="shared" si="12"/>
        <v>0</v>
      </c>
      <c r="ER42" s="597">
        <f>EO42+EO43</f>
        <v>1</v>
      </c>
      <c r="ES42" s="597">
        <f>EP42+EP43</f>
        <v>0</v>
      </c>
      <c r="ET42" s="597">
        <f>ES42/ER42</f>
        <v>0</v>
      </c>
      <c r="EU42" s="603"/>
      <c r="EV42" s="603"/>
      <c r="EW42" s="605"/>
      <c r="EX42" s="470">
        <f t="shared" si="13"/>
        <v>0</v>
      </c>
    </row>
    <row r="43" spans="1:158" s="431" customFormat="1" ht="55.5" customHeight="1" thickBot="1" x14ac:dyDescent="0.3">
      <c r="A43" s="627"/>
      <c r="B43" s="627"/>
      <c r="C43" s="652"/>
      <c r="D43" s="650"/>
      <c r="E43" s="648"/>
      <c r="F43" s="646"/>
      <c r="G43" s="646"/>
      <c r="H43" s="644"/>
      <c r="I43" s="642"/>
      <c r="J43" s="625"/>
      <c r="K43" s="641"/>
      <c r="L43" s="760"/>
      <c r="M43" s="750"/>
      <c r="N43" s="750"/>
      <c r="O43" s="753"/>
      <c r="P43" s="736"/>
      <c r="Q43" s="743"/>
      <c r="R43" s="775"/>
      <c r="S43" s="447" t="s">
        <v>797</v>
      </c>
      <c r="T43" s="228">
        <v>0.13</v>
      </c>
      <c r="U43" s="238">
        <v>0</v>
      </c>
      <c r="V43" s="239">
        <v>0</v>
      </c>
      <c r="W43" s="599"/>
      <c r="X43" s="599"/>
      <c r="Y43" s="601"/>
      <c r="Z43" s="601"/>
      <c r="AA43" s="240"/>
      <c r="AB43" s="239"/>
      <c r="AC43" s="238">
        <v>0</v>
      </c>
      <c r="AD43" s="239">
        <v>0</v>
      </c>
      <c r="AE43" s="599"/>
      <c r="AF43" s="599"/>
      <c r="AG43" s="601"/>
      <c r="AH43" s="601"/>
      <c r="AI43" s="240"/>
      <c r="AJ43" s="239"/>
      <c r="AK43" s="238">
        <v>0</v>
      </c>
      <c r="AL43" s="239">
        <v>0</v>
      </c>
      <c r="AM43" s="599"/>
      <c r="AN43" s="599"/>
      <c r="AO43" s="601"/>
      <c r="AP43" s="601"/>
      <c r="AQ43" s="240"/>
      <c r="AR43" s="239"/>
      <c r="AS43" s="238">
        <v>0</v>
      </c>
      <c r="AT43" s="239">
        <v>0</v>
      </c>
      <c r="AU43" s="599"/>
      <c r="AV43" s="599"/>
      <c r="AW43" s="601"/>
      <c r="AX43" s="601"/>
      <c r="AY43" s="240"/>
      <c r="AZ43" s="239"/>
      <c r="BA43" s="238">
        <v>0</v>
      </c>
      <c r="BB43" s="239">
        <v>0</v>
      </c>
      <c r="BC43" s="599"/>
      <c r="BD43" s="599"/>
      <c r="BE43" s="601"/>
      <c r="BF43" s="601"/>
      <c r="BG43" s="240"/>
      <c r="BH43" s="239"/>
      <c r="BI43" s="238">
        <v>0</v>
      </c>
      <c r="BJ43" s="239">
        <v>0</v>
      </c>
      <c r="BK43" s="599"/>
      <c r="BL43" s="599"/>
      <c r="BM43" s="601"/>
      <c r="BN43" s="601"/>
      <c r="BO43" s="241"/>
      <c r="BP43" s="239"/>
      <c r="BQ43" s="238">
        <v>0</v>
      </c>
      <c r="BR43" s="239">
        <v>0</v>
      </c>
      <c r="BS43" s="599"/>
      <c r="BT43" s="599"/>
      <c r="BU43" s="601"/>
      <c r="BV43" s="601"/>
      <c r="BW43" s="240"/>
      <c r="BX43" s="267"/>
      <c r="BY43" s="265">
        <v>2.5999999999999999E-2</v>
      </c>
      <c r="BZ43" s="198"/>
      <c r="CA43" s="599"/>
      <c r="CB43" s="599"/>
      <c r="CC43" s="601"/>
      <c r="CD43" s="601"/>
      <c r="CE43" s="199"/>
      <c r="CF43" s="239" t="s">
        <v>253</v>
      </c>
      <c r="CG43" s="243">
        <v>2.5999999999999999E-2</v>
      </c>
      <c r="CH43" s="198"/>
      <c r="CI43" s="599"/>
      <c r="CJ43" s="599"/>
      <c r="CK43" s="601"/>
      <c r="CL43" s="601"/>
      <c r="CM43" s="199"/>
      <c r="CN43" s="239" t="s">
        <v>253</v>
      </c>
      <c r="CO43" s="243">
        <v>2.5999999999999999E-2</v>
      </c>
      <c r="CP43" s="198"/>
      <c r="CQ43" s="599"/>
      <c r="CR43" s="599"/>
      <c r="CS43" s="601"/>
      <c r="CT43" s="601"/>
      <c r="CU43" s="199"/>
      <c r="CV43" s="239" t="s">
        <v>253</v>
      </c>
      <c r="CW43" s="243">
        <v>2.5999999999999999E-2</v>
      </c>
      <c r="CX43" s="198"/>
      <c r="CY43" s="599"/>
      <c r="CZ43" s="599"/>
      <c r="DA43" s="601"/>
      <c r="DB43" s="601"/>
      <c r="DC43" s="199"/>
      <c r="DD43" s="239" t="s">
        <v>253</v>
      </c>
      <c r="DE43" s="243">
        <v>2.5999999999999999E-2</v>
      </c>
      <c r="DF43" s="198"/>
      <c r="DG43" s="599"/>
      <c r="DH43" s="599"/>
      <c r="DI43" s="601"/>
      <c r="DJ43" s="601"/>
      <c r="DK43" s="199"/>
      <c r="DL43" s="266" t="s">
        <v>253</v>
      </c>
      <c r="DM43" s="268">
        <f t="shared" si="0"/>
        <v>0.13</v>
      </c>
      <c r="DN43" s="209">
        <f t="shared" si="1"/>
        <v>0</v>
      </c>
      <c r="DO43" s="210">
        <f t="shared" si="2"/>
        <v>0</v>
      </c>
      <c r="DP43" s="411" t="e">
        <f t="shared" si="3"/>
        <v>#DIV/0!</v>
      </c>
      <c r="DQ43" s="597"/>
      <c r="DR43" s="597"/>
      <c r="DS43" s="597"/>
      <c r="DT43" s="603"/>
      <c r="DU43" s="603"/>
      <c r="DV43" s="605"/>
      <c r="DW43" s="211">
        <f t="shared" si="4"/>
        <v>0</v>
      </c>
      <c r="DX43" s="212">
        <f t="shared" si="5"/>
        <v>0</v>
      </c>
      <c r="DY43" s="412" t="e">
        <f t="shared" si="6"/>
        <v>#DIV/0!</v>
      </c>
      <c r="DZ43" s="597"/>
      <c r="EA43" s="597"/>
      <c r="EB43" s="597"/>
      <c r="EC43" s="603"/>
      <c r="ED43" s="603"/>
      <c r="EE43" s="605"/>
      <c r="EF43" s="211">
        <f t="shared" si="7"/>
        <v>5.1999999999999998E-2</v>
      </c>
      <c r="EG43" s="212">
        <f>V43+AD43+AL43+AT43+BB43+BJ43+BR43+BZ43+CH43</f>
        <v>0</v>
      </c>
      <c r="EH43" s="412">
        <f t="shared" si="9"/>
        <v>0</v>
      </c>
      <c r="EI43" s="597"/>
      <c r="EJ43" s="597"/>
      <c r="EK43" s="597"/>
      <c r="EL43" s="603"/>
      <c r="EM43" s="603"/>
      <c r="EN43" s="605"/>
      <c r="EO43" s="211">
        <f t="shared" si="10"/>
        <v>0.13</v>
      </c>
      <c r="EP43" s="212">
        <f t="shared" si="11"/>
        <v>0</v>
      </c>
      <c r="EQ43" s="412">
        <f t="shared" si="12"/>
        <v>0</v>
      </c>
      <c r="ER43" s="597"/>
      <c r="ES43" s="597"/>
      <c r="ET43" s="597"/>
      <c r="EU43" s="603"/>
      <c r="EV43" s="603"/>
      <c r="EW43" s="605"/>
      <c r="EX43" s="470">
        <f t="shared" si="13"/>
        <v>0</v>
      </c>
    </row>
    <row r="44" spans="1:158" s="431" customFormat="1" ht="79.5" customHeight="1" thickBot="1" x14ac:dyDescent="0.3">
      <c r="A44" s="628"/>
      <c r="B44" s="628"/>
      <c r="C44" s="653"/>
      <c r="D44" s="651"/>
      <c r="E44" s="649"/>
      <c r="F44" s="647"/>
      <c r="G44" s="647"/>
      <c r="H44" s="645"/>
      <c r="I44" s="643"/>
      <c r="J44" s="418">
        <v>3</v>
      </c>
      <c r="K44" s="449" t="s">
        <v>254</v>
      </c>
      <c r="L44" s="777"/>
      <c r="M44" s="751"/>
      <c r="N44" s="751"/>
      <c r="O44" s="754"/>
      <c r="P44" s="224">
        <v>0.15</v>
      </c>
      <c r="Q44" s="229">
        <v>0.05</v>
      </c>
      <c r="R44" s="776"/>
      <c r="S44" s="450" t="s">
        <v>255</v>
      </c>
      <c r="T44" s="230">
        <v>1</v>
      </c>
      <c r="U44" s="244">
        <v>0</v>
      </c>
      <c r="V44" s="245">
        <v>0</v>
      </c>
      <c r="W44" s="245">
        <f>U44</f>
        <v>0</v>
      </c>
      <c r="X44" s="245">
        <f>V44</f>
        <v>0</v>
      </c>
      <c r="Y44" s="602"/>
      <c r="Z44" s="602"/>
      <c r="AA44" s="246"/>
      <c r="AB44" s="245"/>
      <c r="AC44" s="244">
        <v>0</v>
      </c>
      <c r="AD44" s="245">
        <v>0</v>
      </c>
      <c r="AE44" s="245">
        <f>AC44</f>
        <v>0</v>
      </c>
      <c r="AF44" s="245">
        <f>AD44</f>
        <v>0</v>
      </c>
      <c r="AG44" s="602"/>
      <c r="AH44" s="602"/>
      <c r="AI44" s="246"/>
      <c r="AJ44" s="245"/>
      <c r="AK44" s="244">
        <v>0</v>
      </c>
      <c r="AL44" s="245">
        <v>0</v>
      </c>
      <c r="AM44" s="245">
        <f>AK44</f>
        <v>0</v>
      </c>
      <c r="AN44" s="245">
        <f>AL44</f>
        <v>0</v>
      </c>
      <c r="AO44" s="602"/>
      <c r="AP44" s="602"/>
      <c r="AQ44" s="246"/>
      <c r="AR44" s="245"/>
      <c r="AS44" s="244">
        <v>0</v>
      </c>
      <c r="AT44" s="245">
        <v>0</v>
      </c>
      <c r="AU44" s="245">
        <f>AS44</f>
        <v>0</v>
      </c>
      <c r="AV44" s="245">
        <f>AT44</f>
        <v>0</v>
      </c>
      <c r="AW44" s="602"/>
      <c r="AX44" s="602"/>
      <c r="AY44" s="246"/>
      <c r="AZ44" s="245"/>
      <c r="BA44" s="244">
        <v>0</v>
      </c>
      <c r="BB44" s="245">
        <v>0</v>
      </c>
      <c r="BC44" s="245">
        <f>BA44</f>
        <v>0</v>
      </c>
      <c r="BD44" s="245">
        <f>BB44</f>
        <v>0</v>
      </c>
      <c r="BE44" s="602"/>
      <c r="BF44" s="602"/>
      <c r="BG44" s="246"/>
      <c r="BH44" s="245"/>
      <c r="BI44" s="244">
        <v>0</v>
      </c>
      <c r="BJ44" s="245">
        <v>0</v>
      </c>
      <c r="BK44" s="245">
        <f>BI44</f>
        <v>0</v>
      </c>
      <c r="BL44" s="245">
        <f>BJ44</f>
        <v>0</v>
      </c>
      <c r="BM44" s="602"/>
      <c r="BN44" s="602"/>
      <c r="BO44" s="247"/>
      <c r="BP44" s="245"/>
      <c r="BQ44" s="244">
        <v>0</v>
      </c>
      <c r="BR44" s="245">
        <v>0</v>
      </c>
      <c r="BS44" s="245">
        <f>BQ44</f>
        <v>0</v>
      </c>
      <c r="BT44" s="245">
        <f>BR44</f>
        <v>0</v>
      </c>
      <c r="BU44" s="602"/>
      <c r="BV44" s="602"/>
      <c r="BW44" s="246"/>
      <c r="BX44" s="269"/>
      <c r="BY44" s="270">
        <v>0</v>
      </c>
      <c r="BZ44" s="201"/>
      <c r="CA44" s="245">
        <f>BY44</f>
        <v>0</v>
      </c>
      <c r="CB44" s="245">
        <f>BZ44</f>
        <v>0</v>
      </c>
      <c r="CC44" s="602"/>
      <c r="CD44" s="602"/>
      <c r="CE44" s="202"/>
      <c r="CF44" s="451"/>
      <c r="CG44" s="271">
        <v>0</v>
      </c>
      <c r="CH44" s="201"/>
      <c r="CI44" s="245">
        <f>CG44</f>
        <v>0</v>
      </c>
      <c r="CJ44" s="245">
        <f>CH44</f>
        <v>0</v>
      </c>
      <c r="CK44" s="602"/>
      <c r="CL44" s="602"/>
      <c r="CM44" s="202"/>
      <c r="CN44" s="451"/>
      <c r="CO44" s="271">
        <v>0</v>
      </c>
      <c r="CP44" s="201"/>
      <c r="CQ44" s="245">
        <f>CO44</f>
        <v>0</v>
      </c>
      <c r="CR44" s="245">
        <f>CP44</f>
        <v>0</v>
      </c>
      <c r="CS44" s="602"/>
      <c r="CT44" s="602"/>
      <c r="CU44" s="202"/>
      <c r="CV44" s="451"/>
      <c r="CW44" s="271">
        <v>0.1333</v>
      </c>
      <c r="CX44" s="201"/>
      <c r="CY44" s="245">
        <f>CW44</f>
        <v>0.1333</v>
      </c>
      <c r="CZ44" s="245">
        <f>CX44</f>
        <v>0</v>
      </c>
      <c r="DA44" s="602"/>
      <c r="DB44" s="602"/>
      <c r="DC44" s="202"/>
      <c r="DD44" s="451" t="s">
        <v>256</v>
      </c>
      <c r="DE44" s="271">
        <v>0.86670000000000003</v>
      </c>
      <c r="DF44" s="201"/>
      <c r="DG44" s="245">
        <f>DE44</f>
        <v>0.86670000000000003</v>
      </c>
      <c r="DH44" s="245">
        <f>DF44</f>
        <v>0</v>
      </c>
      <c r="DI44" s="602"/>
      <c r="DJ44" s="602"/>
      <c r="DK44" s="202"/>
      <c r="DL44" s="452" t="s">
        <v>256</v>
      </c>
      <c r="DM44" s="237">
        <f t="shared" si="0"/>
        <v>1</v>
      </c>
      <c r="DN44" s="220">
        <f t="shared" si="1"/>
        <v>0</v>
      </c>
      <c r="DO44" s="221">
        <f t="shared" si="2"/>
        <v>0</v>
      </c>
      <c r="DP44" s="453" t="e">
        <f t="shared" si="3"/>
        <v>#DIV/0!</v>
      </c>
      <c r="DQ44" s="221">
        <f>DN44</f>
        <v>0</v>
      </c>
      <c r="DR44" s="221">
        <f>DO44</f>
        <v>0</v>
      </c>
      <c r="DS44" s="221" t="e">
        <f>DR44/DQ44</f>
        <v>#DIV/0!</v>
      </c>
      <c r="DT44" s="604"/>
      <c r="DU44" s="604"/>
      <c r="DV44" s="606"/>
      <c r="DW44" s="222">
        <f t="shared" si="4"/>
        <v>0</v>
      </c>
      <c r="DX44" s="223">
        <f t="shared" si="5"/>
        <v>0</v>
      </c>
      <c r="DY44" s="454" t="e">
        <f t="shared" si="6"/>
        <v>#DIV/0!</v>
      </c>
      <c r="DZ44" s="221">
        <f>DW44</f>
        <v>0</v>
      </c>
      <c r="EA44" s="221">
        <f>DX44</f>
        <v>0</v>
      </c>
      <c r="EB44" s="221" t="e">
        <f>EA44/DZ44</f>
        <v>#DIV/0!</v>
      </c>
      <c r="EC44" s="604"/>
      <c r="ED44" s="604"/>
      <c r="EE44" s="606"/>
      <c r="EF44" s="222">
        <f t="shared" si="7"/>
        <v>0</v>
      </c>
      <c r="EG44" s="223">
        <f t="shared" si="8"/>
        <v>0</v>
      </c>
      <c r="EH44" s="454" t="e">
        <f t="shared" si="9"/>
        <v>#DIV/0!</v>
      </c>
      <c r="EI44" s="221">
        <f>EF44</f>
        <v>0</v>
      </c>
      <c r="EJ44" s="221">
        <f>EG44</f>
        <v>0</v>
      </c>
      <c r="EK44" s="221" t="e">
        <f>EJ44/EI44</f>
        <v>#DIV/0!</v>
      </c>
      <c r="EL44" s="604"/>
      <c r="EM44" s="604"/>
      <c r="EN44" s="606"/>
      <c r="EO44" s="222">
        <f t="shared" si="10"/>
        <v>1</v>
      </c>
      <c r="EP44" s="223">
        <f t="shared" si="11"/>
        <v>0</v>
      </c>
      <c r="EQ44" s="454">
        <f t="shared" si="12"/>
        <v>0</v>
      </c>
      <c r="ER44" s="221">
        <f>EO44</f>
        <v>1</v>
      </c>
      <c r="ES44" s="221">
        <f>EP44</f>
        <v>0</v>
      </c>
      <c r="ET44" s="221">
        <f>ES44/ER44</f>
        <v>0</v>
      </c>
      <c r="EU44" s="604"/>
      <c r="EV44" s="604"/>
      <c r="EW44" s="606"/>
      <c r="EX44" s="470">
        <f t="shared" si="13"/>
        <v>0</v>
      </c>
    </row>
    <row r="45" spans="1:158" ht="38.25" customHeight="1" x14ac:dyDescent="0.25">
      <c r="P45" s="455">
        <f>P22+P26+P30+P34+P35+P39+P40+P42+P44</f>
        <v>3</v>
      </c>
      <c r="Q45" s="455">
        <f>Q22+Q26+Q30+Q34+Q35+Q39+Q40+Q42+Q44</f>
        <v>1</v>
      </c>
      <c r="Y45" s="458"/>
      <c r="Z45" s="458"/>
      <c r="AE45" s="458"/>
      <c r="AF45" s="458"/>
      <c r="AM45" s="458"/>
      <c r="AN45" s="458"/>
      <c r="AU45" s="458"/>
      <c r="AV45" s="458"/>
      <c r="BC45" s="458"/>
      <c r="BD45" s="458"/>
      <c r="BK45" s="458"/>
      <c r="BL45" s="458"/>
      <c r="BS45" s="458"/>
      <c r="BT45" s="458"/>
      <c r="CA45" s="458"/>
      <c r="CB45" s="458"/>
      <c r="CF45"/>
      <c r="CI45" s="458"/>
      <c r="CJ45" s="458"/>
      <c r="CQ45" s="458"/>
      <c r="CR45" s="458"/>
      <c r="CY45" s="458"/>
      <c r="CZ45" s="458"/>
      <c r="DG45" s="458"/>
      <c r="DH45" s="458"/>
      <c r="DL45" s="463"/>
      <c r="DM45" s="464"/>
      <c r="EF45" s="460"/>
    </row>
    <row r="46" spans="1:158" ht="38.25" customHeight="1" x14ac:dyDescent="0.2">
      <c r="Y46" s="458"/>
      <c r="Z46" s="458"/>
    </row>
    <row r="47" spans="1:158" ht="38.25" customHeight="1" x14ac:dyDescent="0.2">
      <c r="Y47" s="458"/>
      <c r="Z47" s="458"/>
    </row>
    <row r="48" spans="1:158" ht="38.25" customHeight="1" x14ac:dyDescent="0.2">
      <c r="CF48" s="461"/>
    </row>
    <row r="49" spans="87:90" ht="38.25" customHeight="1" x14ac:dyDescent="0.2">
      <c r="CI49" s="462"/>
      <c r="CJ49" s="462"/>
      <c r="CK49" s="462"/>
      <c r="CL49" s="462"/>
    </row>
  </sheetData>
  <sheetProtection algorithmName="SHA-512" hashValue="XtkWJemESCTrKuehPIO5b48esjmu1qg9JJrebYnOLI7Jui0POFYShWhSnqSklSz7o5NnVyYMwUUOVoOq+EYA4g==" saltValue="0ckfTmGaluxaLNF0/pFHkA==" spinCount="100000" sheet="1" objects="1" scenarios="1"/>
  <mergeCells count="463">
    <mergeCell ref="X42:X43"/>
    <mergeCell ref="EL22:EL33"/>
    <mergeCell ref="EM22:EM33"/>
    <mergeCell ref="EN22:EN33"/>
    <mergeCell ref="DQ26:DQ29"/>
    <mergeCell ref="DR26:DR29"/>
    <mergeCell ref="DS26:DS29"/>
    <mergeCell ref="DQ30:DQ33"/>
    <mergeCell ref="DR30:DR33"/>
    <mergeCell ref="DS30:DS33"/>
    <mergeCell ref="DT22:DT33"/>
    <mergeCell ref="DU22:DU33"/>
    <mergeCell ref="DV22:DV33"/>
    <mergeCell ref="DT34:DT39"/>
    <mergeCell ref="DU34:DU39"/>
    <mergeCell ref="DV34:DV39"/>
    <mergeCell ref="DZ26:DZ29"/>
    <mergeCell ref="EA26:EA29"/>
    <mergeCell ref="EB26:EB29"/>
    <mergeCell ref="DZ30:DZ33"/>
    <mergeCell ref="EA30:EA33"/>
    <mergeCell ref="BM34:BM39"/>
    <mergeCell ref="AE40:AE41"/>
    <mergeCell ref="AF40:AF41"/>
    <mergeCell ref="AU35:AU38"/>
    <mergeCell ref="AV35:AV38"/>
    <mergeCell ref="AN42:AN43"/>
    <mergeCell ref="AE42:AE43"/>
    <mergeCell ref="AF42:AF43"/>
    <mergeCell ref="AM26:AM29"/>
    <mergeCell ref="AN26:AN29"/>
    <mergeCell ref="AM30:AM33"/>
    <mergeCell ref="AG22:AG33"/>
    <mergeCell ref="AH22:AH33"/>
    <mergeCell ref="AE26:AE29"/>
    <mergeCell ref="AF26:AF29"/>
    <mergeCell ref="AE30:AE33"/>
    <mergeCell ref="AF30:AF33"/>
    <mergeCell ref="AG34:AG39"/>
    <mergeCell ref="AH34:AH39"/>
    <mergeCell ref="AE35:AE38"/>
    <mergeCell ref="AF35:AF38"/>
    <mergeCell ref="AM22:AM25"/>
    <mergeCell ref="AE22:AE25"/>
    <mergeCell ref="AF22:AF25"/>
    <mergeCell ref="CB22:CB25"/>
    <mergeCell ref="CC22:CC33"/>
    <mergeCell ref="CD22:CD33"/>
    <mergeCell ref="CI26:CI29"/>
    <mergeCell ref="BC35:BC38"/>
    <mergeCell ref="BD35:BD38"/>
    <mergeCell ref="BC40:BC41"/>
    <mergeCell ref="BD40:BD41"/>
    <mergeCell ref="BE40:BE44"/>
    <mergeCell ref="BF40:BF44"/>
    <mergeCell ref="BC42:BC43"/>
    <mergeCell ref="BD42:BD43"/>
    <mergeCell ref="DZ35:DZ38"/>
    <mergeCell ref="DZ40:DZ41"/>
    <mergeCell ref="BE34:BE39"/>
    <mergeCell ref="BF34:BF39"/>
    <mergeCell ref="CZ30:CZ33"/>
    <mergeCell ref="DG30:DG33"/>
    <mergeCell ref="BK40:BK41"/>
    <mergeCell ref="BL40:BL41"/>
    <mergeCell ref="BM40:BM44"/>
    <mergeCell ref="BN40:BN44"/>
    <mergeCell ref="BK42:BK43"/>
    <mergeCell ref="BL42:BL43"/>
    <mergeCell ref="EB30:EB33"/>
    <mergeCell ref="EI22:EI25"/>
    <mergeCell ref="BV34:BV39"/>
    <mergeCell ref="BS35:BS38"/>
    <mergeCell ref="BT35:BT38"/>
    <mergeCell ref="BS40:BS41"/>
    <mergeCell ref="BT40:BT41"/>
    <mergeCell ref="BU40:BU44"/>
    <mergeCell ref="BV40:BV44"/>
    <mergeCell ref="BS42:BS43"/>
    <mergeCell ref="BT42:BT43"/>
    <mergeCell ref="DJ22:DJ33"/>
    <mergeCell ref="DI34:DI39"/>
    <mergeCell ref="DJ34:DJ39"/>
    <mergeCell ref="DQ22:DQ25"/>
    <mergeCell ref="DZ22:DZ25"/>
    <mergeCell ref="DR22:DR25"/>
    <mergeCell ref="DI22:DI33"/>
    <mergeCell ref="DG42:DG43"/>
    <mergeCell ref="CY30:CY33"/>
    <mergeCell ref="DS22:DS25"/>
    <mergeCell ref="DH40:DH41"/>
    <mergeCell ref="DI40:DI44"/>
    <mergeCell ref="DJ40:DJ44"/>
    <mergeCell ref="BN34:BN39"/>
    <mergeCell ref="BK35:BK38"/>
    <mergeCell ref="DH30:DH33"/>
    <mergeCell ref="K40:K41"/>
    <mergeCell ref="J40:J41"/>
    <mergeCell ref="M40:M44"/>
    <mergeCell ref="N40:N44"/>
    <mergeCell ref="O40:O44"/>
    <mergeCell ref="P40:P41"/>
    <mergeCell ref="P42:P43"/>
    <mergeCell ref="R40:R44"/>
    <mergeCell ref="W40:W41"/>
    <mergeCell ref="L40:L44"/>
    <mergeCell ref="W42:W43"/>
    <mergeCell ref="Q40:Q41"/>
    <mergeCell ref="Q42:Q43"/>
    <mergeCell ref="K30:K33"/>
    <mergeCell ref="L30:L33"/>
    <mergeCell ref="M22:M33"/>
    <mergeCell ref="P22:P25"/>
    <mergeCell ref="W22:W25"/>
    <mergeCell ref="X40:X41"/>
    <mergeCell ref="AO34:AO39"/>
    <mergeCell ref="DH42:DH43"/>
    <mergeCell ref="N22:N33"/>
    <mergeCell ref="O22:O33"/>
    <mergeCell ref="C34:C39"/>
    <mergeCell ref="J35:J38"/>
    <mergeCell ref="K35:K38"/>
    <mergeCell ref="L22:L25"/>
    <mergeCell ref="K22:K25"/>
    <mergeCell ref="C22:C33"/>
    <mergeCell ref="D22:D33"/>
    <mergeCell ref="E22:E33"/>
    <mergeCell ref="F22:F33"/>
    <mergeCell ref="G22:G33"/>
    <mergeCell ref="H22:H33"/>
    <mergeCell ref="I22:I33"/>
    <mergeCell ref="J26:J29"/>
    <mergeCell ref="J30:J33"/>
    <mergeCell ref="L35:L38"/>
    <mergeCell ref="N34:N39"/>
    <mergeCell ref="M34:M39"/>
    <mergeCell ref="O34:O39"/>
    <mergeCell ref="K26:K29"/>
    <mergeCell ref="L26:L29"/>
    <mergeCell ref="R34:R39"/>
    <mergeCell ref="W26:W29"/>
    <mergeCell ref="X26:X29"/>
    <mergeCell ref="W30:W33"/>
    <mergeCell ref="X30:X33"/>
    <mergeCell ref="W35:W38"/>
    <mergeCell ref="X35:X38"/>
    <mergeCell ref="P26:P29"/>
    <mergeCell ref="P30:P33"/>
    <mergeCell ref="R22:R33"/>
    <mergeCell ref="X22:X25"/>
    <mergeCell ref="Q22:Q25"/>
    <mergeCell ref="Q26:Q29"/>
    <mergeCell ref="Q30:Q33"/>
    <mergeCell ref="Q35:Q38"/>
    <mergeCell ref="P35:P38"/>
    <mergeCell ref="DH22:DH25"/>
    <mergeCell ref="CY22:CY25"/>
    <mergeCell ref="CZ22:CZ25"/>
    <mergeCell ref="CR30:CR33"/>
    <mergeCell ref="CY26:CY29"/>
    <mergeCell ref="CZ26:CZ29"/>
    <mergeCell ref="DG26:DG29"/>
    <mergeCell ref="DH26:DH29"/>
    <mergeCell ref="CA30:CA33"/>
    <mergeCell ref="CB30:CB33"/>
    <mergeCell ref="CI30:CI33"/>
    <mergeCell ref="CJ30:CJ33"/>
    <mergeCell ref="CQ30:CQ33"/>
    <mergeCell ref="DA22:DA33"/>
    <mergeCell ref="DB22:DB33"/>
    <mergeCell ref="CA26:CA29"/>
    <mergeCell ref="DG22:DG25"/>
    <mergeCell ref="CS22:CS33"/>
    <mergeCell ref="CT22:CT33"/>
    <mergeCell ref="CJ26:CJ29"/>
    <mergeCell ref="CQ26:CQ29"/>
    <mergeCell ref="CI22:CI25"/>
    <mergeCell ref="CB26:CB29"/>
    <mergeCell ref="CQ22:CQ25"/>
    <mergeCell ref="BD30:BD33"/>
    <mergeCell ref="BD22:BD25"/>
    <mergeCell ref="BS26:BS29"/>
    <mergeCell ref="BU22:BU33"/>
    <mergeCell ref="BV22:BV33"/>
    <mergeCell ref="AP34:AP39"/>
    <mergeCell ref="AM35:AM38"/>
    <mergeCell ref="AN35:AN38"/>
    <mergeCell ref="AM40:AM41"/>
    <mergeCell ref="AN40:AN41"/>
    <mergeCell ref="AO40:AO44"/>
    <mergeCell ref="AP40:AP44"/>
    <mergeCell ref="AM42:AM43"/>
    <mergeCell ref="AU40:AU41"/>
    <mergeCell ref="AV40:AV41"/>
    <mergeCell ref="AW40:AW44"/>
    <mergeCell ref="AX40:AX44"/>
    <mergeCell ref="AU42:AU43"/>
    <mergeCell ref="BU34:BU39"/>
    <mergeCell ref="BE22:BE33"/>
    <mergeCell ref="BF22:BF33"/>
    <mergeCell ref="BC26:BC29"/>
    <mergeCell ref="BD26:BD29"/>
    <mergeCell ref="BC30:BC33"/>
    <mergeCell ref="BS22:BS25"/>
    <mergeCell ref="BM22:BM33"/>
    <mergeCell ref="BN22:BN33"/>
    <mergeCell ref="BS30:BS33"/>
    <mergeCell ref="BT22:BT25"/>
    <mergeCell ref="CA22:CA25"/>
    <mergeCell ref="BK22:BK25"/>
    <mergeCell ref="BL22:BL25"/>
    <mergeCell ref="BT30:BT33"/>
    <mergeCell ref="BL35:BL38"/>
    <mergeCell ref="AN30:AN33"/>
    <mergeCell ref="Y22:Y33"/>
    <mergeCell ref="Z22:Z33"/>
    <mergeCell ref="Y34:Y39"/>
    <mergeCell ref="Z34:Z39"/>
    <mergeCell ref="AW34:AW39"/>
    <mergeCell ref="AX34:AX39"/>
    <mergeCell ref="AO22:AO33"/>
    <mergeCell ref="AP22:AP33"/>
    <mergeCell ref="BK26:BK29"/>
    <mergeCell ref="BL26:BL29"/>
    <mergeCell ref="AN22:AN25"/>
    <mergeCell ref="AV22:AV25"/>
    <mergeCell ref="BC22:BC25"/>
    <mergeCell ref="AW22:AW33"/>
    <mergeCell ref="AX22:AX33"/>
    <mergeCell ref="AU22:AU25"/>
    <mergeCell ref="BK30:BK33"/>
    <mergeCell ref="BL30:BL33"/>
    <mergeCell ref="AU26:AU29"/>
    <mergeCell ref="AV26:AV29"/>
    <mergeCell ref="AU30:AU33"/>
    <mergeCell ref="AV30:AV33"/>
    <mergeCell ref="EJ22:EJ25"/>
    <mergeCell ref="EK22:EK25"/>
    <mergeCell ref="ER22:ER25"/>
    <mergeCell ref="EA22:EA25"/>
    <mergeCell ref="EB22:EB25"/>
    <mergeCell ref="ES22:ES25"/>
    <mergeCell ref="ET22:ET25"/>
    <mergeCell ref="ER26:ER29"/>
    <mergeCell ref="EA35:EA38"/>
    <mergeCell ref="EB35:EB38"/>
    <mergeCell ref="ES26:ES29"/>
    <mergeCell ref="ET26:ET29"/>
    <mergeCell ref="ER30:ER33"/>
    <mergeCell ref="ES30:ES33"/>
    <mergeCell ref="ET30:ET33"/>
    <mergeCell ref="EI26:EI29"/>
    <mergeCell ref="EJ26:EJ29"/>
    <mergeCell ref="EK26:EK29"/>
    <mergeCell ref="EI30:EI33"/>
    <mergeCell ref="EJ30:EJ33"/>
    <mergeCell ref="EK30:EK33"/>
    <mergeCell ref="EC22:EC33"/>
    <mergeCell ref="ED22:ED33"/>
    <mergeCell ref="EE22:EE33"/>
    <mergeCell ref="EL20:EN20"/>
    <mergeCell ref="R20:R21"/>
    <mergeCell ref="S20:S21"/>
    <mergeCell ref="T20:T21"/>
    <mergeCell ref="DN20:DP20"/>
    <mergeCell ref="DQ20:DS20"/>
    <mergeCell ref="DT20:DV20"/>
    <mergeCell ref="BI19:BP20"/>
    <mergeCell ref="BQ19:BX20"/>
    <mergeCell ref="DW19:EE19"/>
    <mergeCell ref="EF19:EN19"/>
    <mergeCell ref="DE19:DL20"/>
    <mergeCell ref="DN19:DV19"/>
    <mergeCell ref="AC19:AJ20"/>
    <mergeCell ref="AK19:AR20"/>
    <mergeCell ref="AS19:AZ20"/>
    <mergeCell ref="BA19:BH20"/>
    <mergeCell ref="EU20:EW20"/>
    <mergeCell ref="EC20:EE20"/>
    <mergeCell ref="EF20:EH20"/>
    <mergeCell ref="EI20:EK20"/>
    <mergeCell ref="D19:I19"/>
    <mergeCell ref="J19:R19"/>
    <mergeCell ref="N20:N21"/>
    <mergeCell ref="O20:O21"/>
    <mergeCell ref="P20:P21"/>
    <mergeCell ref="Q20:Q21"/>
    <mergeCell ref="S19:T19"/>
    <mergeCell ref="U19:AB20"/>
    <mergeCell ref="I20:I21"/>
    <mergeCell ref="J20:J21"/>
    <mergeCell ref="EO19:EW19"/>
    <mergeCell ref="D20:D21"/>
    <mergeCell ref="BY19:CF20"/>
    <mergeCell ref="CG19:CN20"/>
    <mergeCell ref="CO19:CV20"/>
    <mergeCell ref="CW19:DD20"/>
    <mergeCell ref="EO20:EQ20"/>
    <mergeCell ref="ER20:ET20"/>
    <mergeCell ref="DW20:DY20"/>
    <mergeCell ref="DZ20:EB20"/>
    <mergeCell ref="H14:H15"/>
    <mergeCell ref="A11:B11"/>
    <mergeCell ref="C11:H11"/>
    <mergeCell ref="L20:L21"/>
    <mergeCell ref="M20:M21"/>
    <mergeCell ref="A13:B13"/>
    <mergeCell ref="C13:H13"/>
    <mergeCell ref="A14:B15"/>
    <mergeCell ref="E20:E21"/>
    <mergeCell ref="F20:F21"/>
    <mergeCell ref="G20:G21"/>
    <mergeCell ref="H20:H21"/>
    <mergeCell ref="A19:B21"/>
    <mergeCell ref="C19:C21"/>
    <mergeCell ref="A12:B12"/>
    <mergeCell ref="C12:H12"/>
    <mergeCell ref="D14:G14"/>
    <mergeCell ref="D15:G15"/>
    <mergeCell ref="K20:K21"/>
    <mergeCell ref="AB1:AC3"/>
    <mergeCell ref="B2:Z2"/>
    <mergeCell ref="B3:K3"/>
    <mergeCell ref="L3:Z3"/>
    <mergeCell ref="A9:B9"/>
    <mergeCell ref="C9:H9"/>
    <mergeCell ref="A10:B10"/>
    <mergeCell ref="C10:H10"/>
    <mergeCell ref="A6:B6"/>
    <mergeCell ref="C6:H6"/>
    <mergeCell ref="A7:B7"/>
    <mergeCell ref="C7:H7"/>
    <mergeCell ref="A8:B8"/>
    <mergeCell ref="C8:H8"/>
    <mergeCell ref="A1:A3"/>
    <mergeCell ref="B1:Z1"/>
    <mergeCell ref="CA35:CA38"/>
    <mergeCell ref="CB35:CB38"/>
    <mergeCell ref="CA40:CA41"/>
    <mergeCell ref="CA42:CA43"/>
    <mergeCell ref="CB40:CB41"/>
    <mergeCell ref="CB42:CB43"/>
    <mergeCell ref="J42:J43"/>
    <mergeCell ref="A22:B44"/>
    <mergeCell ref="D34:D39"/>
    <mergeCell ref="E34:E39"/>
    <mergeCell ref="F34:F39"/>
    <mergeCell ref="G34:G39"/>
    <mergeCell ref="H34:H39"/>
    <mergeCell ref="I34:I39"/>
    <mergeCell ref="J22:J25"/>
    <mergeCell ref="K42:K43"/>
    <mergeCell ref="I40:I44"/>
    <mergeCell ref="H40:H44"/>
    <mergeCell ref="G40:G44"/>
    <mergeCell ref="F40:F44"/>
    <mergeCell ref="E40:E44"/>
    <mergeCell ref="D40:D44"/>
    <mergeCell ref="C40:C44"/>
    <mergeCell ref="BT26:BT29"/>
    <mergeCell ref="CT34:CT39"/>
    <mergeCell ref="CS40:CS44"/>
    <mergeCell ref="CT40:CT44"/>
    <mergeCell ref="CR22:CR25"/>
    <mergeCell ref="CR26:CR29"/>
    <mergeCell ref="CC34:CC39"/>
    <mergeCell ref="CD34:CD39"/>
    <mergeCell ref="CC40:CC44"/>
    <mergeCell ref="CD40:CD44"/>
    <mergeCell ref="CK22:CK33"/>
    <mergeCell ref="CL22:CL33"/>
    <mergeCell ref="CI35:CI38"/>
    <mergeCell ref="CJ35:CJ38"/>
    <mergeCell ref="CK34:CK39"/>
    <mergeCell ref="CL34:CL39"/>
    <mergeCell ref="CI40:CI41"/>
    <mergeCell ref="CJ40:CJ41"/>
    <mergeCell ref="CI42:CI43"/>
    <mergeCell ref="CJ42:CJ43"/>
    <mergeCell ref="CK40:CK44"/>
    <mergeCell ref="CL40:CL44"/>
    <mergeCell ref="CQ42:CQ43"/>
    <mergeCell ref="CR42:CR43"/>
    <mergeCell ref="CJ22:CJ25"/>
    <mergeCell ref="EC34:EC39"/>
    <mergeCell ref="ED34:ED39"/>
    <mergeCell ref="EE34:EE39"/>
    <mergeCell ref="DQ35:DQ38"/>
    <mergeCell ref="DR35:DR38"/>
    <mergeCell ref="DS35:DS38"/>
    <mergeCell ref="CQ35:CQ38"/>
    <mergeCell ref="CR35:CR38"/>
    <mergeCell ref="CQ40:CQ41"/>
    <mergeCell ref="CR40:CR41"/>
    <mergeCell ref="CY35:CY38"/>
    <mergeCell ref="CZ35:CZ38"/>
    <mergeCell ref="EA40:EA41"/>
    <mergeCell ref="EB40:EB41"/>
    <mergeCell ref="DG35:DG38"/>
    <mergeCell ref="DH35:DH38"/>
    <mergeCell ref="DG40:DG41"/>
    <mergeCell ref="DB34:DB39"/>
    <mergeCell ref="DA34:DA39"/>
    <mergeCell ref="CY40:CY41"/>
    <mergeCell ref="CZ40:CZ41"/>
    <mergeCell ref="DQ40:DQ41"/>
    <mergeCell ref="DR40:DR41"/>
    <mergeCell ref="CS34:CS39"/>
    <mergeCell ref="EN34:EN39"/>
    <mergeCell ref="EI35:EI38"/>
    <mergeCell ref="EJ35:EJ38"/>
    <mergeCell ref="EK35:EK38"/>
    <mergeCell ref="EI40:EI41"/>
    <mergeCell ref="EJ40:EJ41"/>
    <mergeCell ref="EK40:EK41"/>
    <mergeCell ref="EL40:EL44"/>
    <mergeCell ref="EM40:EM44"/>
    <mergeCell ref="EN40:EN44"/>
    <mergeCell ref="EI42:EI43"/>
    <mergeCell ref="EJ42:EJ43"/>
    <mergeCell ref="EK42:EK43"/>
    <mergeCell ref="EL34:EL39"/>
    <mergeCell ref="EM34:EM39"/>
    <mergeCell ref="ET40:ET41"/>
    <mergeCell ref="EU40:EU44"/>
    <mergeCell ref="EV40:EV44"/>
    <mergeCell ref="EW40:EW44"/>
    <mergeCell ref="ER42:ER43"/>
    <mergeCell ref="ES42:ES43"/>
    <mergeCell ref="ET42:ET43"/>
    <mergeCell ref="EU22:EU33"/>
    <mergeCell ref="EV22:EV33"/>
    <mergeCell ref="EW22:EW33"/>
    <mergeCell ref="EU34:EU39"/>
    <mergeCell ref="EV34:EV39"/>
    <mergeCell ref="EW34:EW39"/>
    <mergeCell ref="ER35:ER38"/>
    <mergeCell ref="ES35:ES38"/>
    <mergeCell ref="ET35:ET38"/>
    <mergeCell ref="EA42:EA43"/>
    <mergeCell ref="AV42:AV43"/>
    <mergeCell ref="EB42:EB43"/>
    <mergeCell ref="Y40:Y44"/>
    <mergeCell ref="Z40:Z44"/>
    <mergeCell ref="ER40:ER41"/>
    <mergeCell ref="ES40:ES41"/>
    <mergeCell ref="CY42:CY43"/>
    <mergeCell ref="CZ42:CZ43"/>
    <mergeCell ref="DA40:DA44"/>
    <mergeCell ref="DB40:DB44"/>
    <mergeCell ref="DS40:DS41"/>
    <mergeCell ref="DR42:DR43"/>
    <mergeCell ref="DS42:DS43"/>
    <mergeCell ref="EC40:EC44"/>
    <mergeCell ref="ED40:ED44"/>
    <mergeCell ref="EE40:EE44"/>
    <mergeCell ref="DT40:DT44"/>
    <mergeCell ref="DU40:DU44"/>
    <mergeCell ref="DV40:DV44"/>
    <mergeCell ref="DZ42:DZ43"/>
    <mergeCell ref="DQ42:DQ43"/>
    <mergeCell ref="AG40:AG44"/>
    <mergeCell ref="AH40:AH44"/>
  </mergeCells>
  <dataValidations count="2">
    <dataValidation allowBlank="1" showInputMessage="1" showErrorMessage="1" prompt="% PONDERACION ACTIVIDAD: Conforme al numero de actividades programadas para la ejecución de la meta, se debe ponderar para que el total corresponda al 100%" sqref="P20:P21" xr:uid="{284E3CF0-CE0B-4B3F-B4A5-5043AD46C324}"/>
    <dataValidation allowBlank="1" showInputMessage="1" showErrorMessage="1" prompt="% PONDERACIÓN ACTIVIDAD SEGPLAN: La ponderacion se realiza frente al numero de actividades sin importar a qué meta proyecto de inversion corresponda y debe sumar el 100%" sqref="Q20:Q21" xr:uid="{0CDCA222-C412-4D59-8207-11C446C6BEF0}"/>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I30"/>
  <sheetViews>
    <sheetView zoomScale="70" zoomScaleNormal="70" workbookViewId="0">
      <selection activeCell="H8" sqref="H8"/>
    </sheetView>
  </sheetViews>
  <sheetFormatPr baseColWidth="10" defaultColWidth="11.42578125" defaultRowHeight="15" x14ac:dyDescent="0.25"/>
  <cols>
    <col min="1" max="1" width="51" style="191" customWidth="1"/>
    <col min="2" max="2" width="26.7109375" style="191" customWidth="1"/>
    <col min="3" max="3" width="14.7109375" style="191" customWidth="1"/>
    <col min="4" max="4" width="33.42578125" style="191" customWidth="1"/>
    <col min="5" max="5" width="17.140625" style="191" customWidth="1"/>
    <col min="6" max="6" width="45.42578125" style="191" customWidth="1"/>
    <col min="7" max="7" width="15.5703125" style="191" customWidth="1"/>
    <col min="8" max="8" width="17.42578125" style="191" customWidth="1"/>
    <col min="9" max="9" width="13" style="191" customWidth="1"/>
    <col min="10" max="10" width="44.28515625" style="191" customWidth="1"/>
    <col min="11" max="11" width="70.42578125" style="191" customWidth="1"/>
    <col min="12" max="12" width="57.140625" style="191" customWidth="1"/>
    <col min="13" max="13" width="55.140625" style="191" customWidth="1"/>
    <col min="14" max="14" width="57.7109375" style="191" customWidth="1"/>
    <col min="15" max="15" width="58.140625" style="191" customWidth="1"/>
    <col min="16" max="16384" width="11.42578125" style="191"/>
  </cols>
  <sheetData>
    <row r="1" spans="1:139" s="177" customFormat="1" ht="29.25" customHeight="1" x14ac:dyDescent="0.25">
      <c r="A1" s="803"/>
      <c r="B1" s="807" t="s">
        <v>101</v>
      </c>
      <c r="C1" s="808"/>
      <c r="D1" s="808"/>
      <c r="E1" s="808"/>
      <c r="F1" s="808"/>
      <c r="G1" s="808"/>
      <c r="H1" s="808"/>
      <c r="I1" s="808"/>
      <c r="J1" s="808"/>
      <c r="K1" s="808"/>
      <c r="L1" s="808"/>
      <c r="M1" s="808"/>
      <c r="N1" s="809"/>
      <c r="O1" s="806"/>
      <c r="P1" s="176"/>
      <c r="Q1" s="176"/>
      <c r="R1" s="176"/>
      <c r="S1" s="176"/>
      <c r="T1" s="176"/>
      <c r="U1" s="176"/>
      <c r="V1" s="176"/>
      <c r="W1" s="176"/>
      <c r="Z1" s="178"/>
      <c r="AA1" s="178"/>
      <c r="AB1" s="178"/>
      <c r="AC1" s="178"/>
      <c r="AD1" s="178"/>
      <c r="AE1" s="178"/>
      <c r="AF1" s="178"/>
      <c r="AG1" s="178"/>
      <c r="AH1" s="178"/>
      <c r="AI1" s="178"/>
      <c r="AJ1" s="178"/>
      <c r="AK1" s="178"/>
      <c r="AL1" s="178"/>
      <c r="AM1" s="178"/>
      <c r="AN1" s="179"/>
      <c r="AO1" s="178"/>
      <c r="AP1" s="178"/>
      <c r="AQ1" s="178"/>
      <c r="AR1" s="178"/>
      <c r="AS1" s="178"/>
      <c r="AT1" s="178"/>
      <c r="AU1" s="178"/>
      <c r="AV1" s="178"/>
      <c r="AW1" s="178"/>
      <c r="AX1" s="178"/>
      <c r="AY1" s="178"/>
      <c r="AZ1" s="178"/>
      <c r="BA1" s="178"/>
      <c r="BB1" s="178"/>
      <c r="BC1" s="178"/>
      <c r="BD1" s="178"/>
      <c r="BE1" s="178"/>
      <c r="BF1" s="178"/>
      <c r="BG1" s="178"/>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8"/>
      <c r="CG1" s="178"/>
      <c r="CH1" s="178"/>
      <c r="CI1" s="178"/>
      <c r="CJ1" s="178"/>
      <c r="CK1" s="178"/>
      <c r="CL1" s="178"/>
      <c r="CM1" s="178"/>
      <c r="CN1" s="178"/>
      <c r="CO1" s="178"/>
      <c r="CP1" s="178"/>
      <c r="CQ1" s="178"/>
      <c r="CR1" s="178"/>
      <c r="CS1" s="178"/>
      <c r="CT1" s="178"/>
      <c r="CU1" s="178"/>
      <c r="CV1" s="178"/>
      <c r="CW1" s="178"/>
      <c r="CX1" s="178"/>
      <c r="CY1" s="178"/>
      <c r="CZ1" s="178"/>
      <c r="DA1" s="178"/>
      <c r="DB1" s="178"/>
      <c r="DC1" s="178"/>
      <c r="DD1" s="178"/>
      <c r="DE1" s="178"/>
      <c r="DF1" s="178"/>
      <c r="DG1" s="178"/>
      <c r="DH1" s="180"/>
      <c r="DI1" s="180"/>
      <c r="DJ1" s="180"/>
      <c r="DK1" s="180"/>
      <c r="DL1" s="180"/>
      <c r="DM1" s="180"/>
      <c r="DN1" s="180"/>
      <c r="DO1" s="180"/>
      <c r="DP1" s="180"/>
      <c r="DQ1" s="180"/>
      <c r="DR1" s="180"/>
      <c r="DS1" s="180"/>
      <c r="DT1" s="180"/>
      <c r="DU1" s="180"/>
      <c r="DV1" s="180"/>
      <c r="DW1" s="180"/>
      <c r="DX1" s="180"/>
      <c r="DY1" s="180"/>
      <c r="DZ1" s="180"/>
      <c r="EA1" s="180"/>
      <c r="EB1" s="180"/>
      <c r="EC1" s="180"/>
      <c r="ED1" s="180"/>
      <c r="EE1" s="180"/>
      <c r="EF1" s="180"/>
      <c r="EG1" s="180"/>
      <c r="EH1" s="180"/>
      <c r="EI1" s="181"/>
    </row>
    <row r="2" spans="1:139" s="177" customFormat="1" ht="29.25" customHeight="1" x14ac:dyDescent="0.25">
      <c r="A2" s="804"/>
      <c r="B2" s="807" t="s">
        <v>1</v>
      </c>
      <c r="C2" s="808"/>
      <c r="D2" s="808"/>
      <c r="E2" s="808"/>
      <c r="F2" s="808"/>
      <c r="G2" s="808"/>
      <c r="H2" s="808"/>
      <c r="I2" s="808"/>
      <c r="J2" s="808"/>
      <c r="K2" s="808"/>
      <c r="L2" s="808"/>
      <c r="M2" s="808"/>
      <c r="N2" s="809"/>
      <c r="O2" s="806"/>
      <c r="P2" s="176"/>
      <c r="Q2" s="176"/>
      <c r="R2" s="176"/>
      <c r="S2" s="176"/>
      <c r="T2" s="176"/>
      <c r="U2" s="176"/>
      <c r="V2" s="176"/>
      <c r="W2" s="176"/>
      <c r="Z2" s="178"/>
      <c r="AA2" s="178"/>
      <c r="AB2" s="178"/>
      <c r="AC2" s="178"/>
      <c r="AD2" s="178"/>
      <c r="AE2" s="178"/>
      <c r="AF2" s="178"/>
      <c r="AG2" s="178"/>
      <c r="AH2" s="178"/>
      <c r="AI2" s="178"/>
      <c r="AJ2" s="178"/>
      <c r="AK2" s="178"/>
      <c r="AL2" s="178"/>
      <c r="AM2" s="178"/>
      <c r="AN2" s="179"/>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78"/>
      <c r="CD2" s="178"/>
      <c r="CE2" s="178"/>
      <c r="CF2" s="178"/>
      <c r="CG2" s="178"/>
      <c r="CH2" s="178"/>
      <c r="CI2" s="178"/>
      <c r="CJ2" s="178"/>
      <c r="CK2" s="178"/>
      <c r="CL2" s="178"/>
      <c r="CM2" s="178"/>
      <c r="CN2" s="178"/>
      <c r="CO2" s="178"/>
      <c r="CP2" s="178"/>
      <c r="CQ2" s="178"/>
      <c r="CR2" s="178"/>
      <c r="CS2" s="178"/>
      <c r="CT2" s="178"/>
      <c r="CU2" s="178"/>
      <c r="CV2" s="178"/>
      <c r="CW2" s="178"/>
      <c r="CX2" s="178"/>
      <c r="CY2" s="178"/>
      <c r="CZ2" s="178"/>
      <c r="DA2" s="178"/>
      <c r="DB2" s="178"/>
      <c r="DC2" s="178"/>
      <c r="DD2" s="178"/>
      <c r="DE2" s="178"/>
      <c r="DF2" s="178"/>
      <c r="DG2" s="178"/>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0"/>
      <c r="EI2" s="181"/>
    </row>
    <row r="3" spans="1:139" s="177" customFormat="1" ht="29.25" customHeight="1" x14ac:dyDescent="0.25">
      <c r="A3" s="805"/>
      <c r="B3" s="811" t="s">
        <v>2</v>
      </c>
      <c r="C3" s="811"/>
      <c r="D3" s="811"/>
      <c r="E3" s="811"/>
      <c r="F3" s="811"/>
      <c r="G3" s="811"/>
      <c r="H3" s="811"/>
      <c r="I3" s="811"/>
      <c r="J3" s="811"/>
      <c r="K3" s="810" t="s">
        <v>3</v>
      </c>
      <c r="L3" s="810"/>
      <c r="M3" s="810"/>
      <c r="N3" s="810"/>
      <c r="O3" s="806"/>
      <c r="P3" s="182"/>
      <c r="Q3" s="182"/>
      <c r="R3" s="182"/>
      <c r="S3" s="182"/>
      <c r="T3" s="182"/>
      <c r="U3" s="182"/>
      <c r="V3" s="182"/>
      <c r="W3" s="182"/>
      <c r="Z3" s="178"/>
      <c r="AA3" s="178"/>
      <c r="AB3" s="178"/>
      <c r="AC3" s="178"/>
      <c r="AD3" s="178"/>
      <c r="AE3" s="178"/>
      <c r="AF3" s="178"/>
      <c r="AG3" s="178"/>
      <c r="AH3" s="178"/>
      <c r="AI3" s="178"/>
      <c r="AJ3" s="178"/>
      <c r="AK3" s="178"/>
      <c r="AL3" s="178"/>
      <c r="AM3" s="178"/>
      <c r="AN3" s="179"/>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78"/>
      <c r="CD3" s="178"/>
      <c r="CE3" s="178"/>
      <c r="CF3" s="178"/>
      <c r="CG3" s="178"/>
      <c r="CH3" s="178"/>
      <c r="CI3" s="178"/>
      <c r="CJ3" s="178"/>
      <c r="CK3" s="178"/>
      <c r="CL3" s="178"/>
      <c r="CM3" s="178"/>
      <c r="CN3" s="178"/>
      <c r="CO3" s="178"/>
      <c r="CP3" s="178"/>
      <c r="CQ3" s="178"/>
      <c r="CR3" s="178"/>
      <c r="CS3" s="178"/>
      <c r="CT3" s="178"/>
      <c r="CU3" s="178"/>
      <c r="CV3" s="178"/>
      <c r="CW3" s="178"/>
      <c r="CX3" s="178"/>
      <c r="CY3" s="178"/>
      <c r="CZ3" s="178"/>
      <c r="DA3" s="178"/>
      <c r="DB3" s="178"/>
      <c r="DC3" s="178"/>
      <c r="DD3" s="178"/>
      <c r="DE3" s="178"/>
      <c r="DF3" s="178"/>
      <c r="DG3" s="178"/>
      <c r="DH3" s="180"/>
      <c r="DI3" s="180"/>
      <c r="DJ3" s="180"/>
      <c r="DK3" s="180"/>
      <c r="DL3" s="180"/>
      <c r="DM3" s="180"/>
      <c r="DN3" s="180"/>
      <c r="DO3" s="180"/>
      <c r="DP3" s="180"/>
      <c r="DQ3" s="180"/>
      <c r="DR3" s="180"/>
      <c r="DS3" s="180"/>
      <c r="DT3" s="180"/>
      <c r="DU3" s="180"/>
      <c r="DV3" s="180"/>
      <c r="DW3" s="180"/>
      <c r="DX3" s="180"/>
      <c r="DY3" s="180"/>
      <c r="DZ3" s="180"/>
      <c r="EA3" s="180"/>
      <c r="EB3" s="180"/>
      <c r="EC3" s="180"/>
      <c r="ED3" s="180"/>
      <c r="EE3" s="180"/>
      <c r="EF3" s="180"/>
      <c r="EG3" s="180"/>
      <c r="EH3" s="180"/>
      <c r="EI3" s="181"/>
    </row>
    <row r="4" spans="1:139" s="184" customFormat="1" x14ac:dyDescent="0.25">
      <c r="A4" s="183"/>
      <c r="B4" s="183"/>
    </row>
    <row r="5" spans="1:139" s="184" customFormat="1" x14ac:dyDescent="0.25">
      <c r="A5" s="183"/>
      <c r="B5" s="183"/>
    </row>
    <row r="6" spans="1:139" s="184" customFormat="1" ht="14.25" x14ac:dyDescent="0.2"/>
    <row r="7" spans="1:139" s="184" customFormat="1" ht="18.75" customHeight="1" x14ac:dyDescent="0.2"/>
    <row r="8" spans="1:139" s="146" customFormat="1" ht="17.25" customHeight="1" x14ac:dyDescent="0.25">
      <c r="A8" s="812" t="s">
        <v>102</v>
      </c>
      <c r="B8" s="813"/>
      <c r="C8" s="815" t="s">
        <v>103</v>
      </c>
      <c r="D8" s="816"/>
      <c r="E8" s="816"/>
      <c r="F8" s="817"/>
      <c r="G8" s="147"/>
      <c r="H8" s="147"/>
      <c r="I8" s="147"/>
      <c r="J8" s="147"/>
      <c r="K8" s="147"/>
      <c r="L8" s="147"/>
      <c r="M8" s="147"/>
      <c r="N8" s="147"/>
      <c r="O8" s="147"/>
      <c r="P8" s="147"/>
      <c r="Q8" s="147"/>
      <c r="R8" s="148"/>
      <c r="S8" s="148"/>
      <c r="T8" s="148"/>
      <c r="U8" s="147"/>
      <c r="V8" s="147"/>
    </row>
    <row r="9" spans="1:139" s="146" customFormat="1" ht="18" customHeight="1" x14ac:dyDescent="0.25">
      <c r="A9" s="812" t="s">
        <v>104</v>
      </c>
      <c r="B9" s="813"/>
      <c r="C9" s="550" t="s">
        <v>105</v>
      </c>
      <c r="D9" s="550"/>
      <c r="E9" s="550"/>
      <c r="F9" s="550"/>
      <c r="G9" s="147"/>
      <c r="H9" s="147"/>
      <c r="I9" s="147"/>
      <c r="J9" s="147"/>
      <c r="K9" s="147"/>
      <c r="L9" s="147"/>
      <c r="M9" s="147"/>
      <c r="N9" s="147"/>
      <c r="O9" s="147"/>
      <c r="P9" s="147"/>
      <c r="Q9" s="147"/>
      <c r="R9" s="148"/>
      <c r="S9" s="148"/>
      <c r="T9" s="148"/>
      <c r="U9" s="147"/>
      <c r="V9" s="147"/>
    </row>
    <row r="10" spans="1:139" s="146" customFormat="1" x14ac:dyDescent="0.25">
      <c r="A10" s="801" t="s">
        <v>106</v>
      </c>
      <c r="B10" s="802"/>
      <c r="C10" s="683" t="s">
        <v>107</v>
      </c>
      <c r="D10" s="684"/>
      <c r="E10" s="684"/>
      <c r="F10" s="685"/>
      <c r="G10" s="147"/>
      <c r="H10" s="147"/>
      <c r="I10" s="147"/>
      <c r="J10" s="147"/>
      <c r="K10" s="147"/>
      <c r="L10" s="147"/>
      <c r="M10" s="147"/>
      <c r="N10" s="147"/>
      <c r="O10" s="147"/>
      <c r="P10" s="147"/>
      <c r="Q10" s="147"/>
      <c r="R10" s="148"/>
      <c r="S10" s="148"/>
      <c r="T10" s="148"/>
      <c r="U10" s="147"/>
      <c r="V10" s="147"/>
    </row>
    <row r="11" spans="1:139" s="146" customFormat="1" ht="138" customHeight="1" x14ac:dyDescent="0.25">
      <c r="A11" s="801" t="s">
        <v>108</v>
      </c>
      <c r="B11" s="802"/>
      <c r="C11" s="814" t="s">
        <v>767</v>
      </c>
      <c r="D11" s="814"/>
      <c r="E11" s="814"/>
      <c r="F11" s="814"/>
      <c r="G11" s="147"/>
      <c r="H11" s="147"/>
      <c r="I11" s="147"/>
      <c r="J11" s="147"/>
      <c r="K11" s="147"/>
      <c r="L11" s="147"/>
      <c r="M11" s="147"/>
      <c r="N11" s="147"/>
      <c r="O11" s="147"/>
      <c r="P11" s="147"/>
      <c r="Q11" s="147"/>
      <c r="R11" s="148"/>
      <c r="S11" s="148"/>
      <c r="T11" s="148"/>
      <c r="U11" s="147"/>
      <c r="V11" s="147"/>
    </row>
    <row r="12" spans="1:139" s="146" customFormat="1" ht="44.25" customHeight="1" x14ac:dyDescent="0.25">
      <c r="A12" s="812" t="s">
        <v>109</v>
      </c>
      <c r="B12" s="813"/>
      <c r="C12" s="814" t="s">
        <v>110</v>
      </c>
      <c r="D12" s="814"/>
      <c r="E12" s="814"/>
      <c r="F12" s="814"/>
      <c r="G12" s="147"/>
      <c r="H12" s="147"/>
      <c r="I12" s="147"/>
      <c r="J12" s="147"/>
      <c r="K12" s="147"/>
      <c r="L12" s="147"/>
      <c r="M12" s="147"/>
      <c r="N12" s="147"/>
      <c r="O12" s="147"/>
      <c r="P12" s="147"/>
      <c r="Q12" s="147"/>
      <c r="R12" s="148"/>
      <c r="S12" s="148"/>
      <c r="T12" s="148"/>
      <c r="U12" s="147"/>
    </row>
    <row r="13" spans="1:139" s="146" customFormat="1" ht="39" customHeight="1" x14ac:dyDescent="0.25">
      <c r="A13" s="801" t="s">
        <v>111</v>
      </c>
      <c r="B13" s="802"/>
      <c r="C13" s="814" t="s">
        <v>769</v>
      </c>
      <c r="D13" s="814"/>
      <c r="E13" s="814"/>
      <c r="F13" s="814"/>
      <c r="G13" s="147"/>
      <c r="H13" s="147"/>
      <c r="I13" s="147"/>
      <c r="J13" s="147"/>
      <c r="K13" s="147"/>
      <c r="L13" s="147"/>
      <c r="M13" s="147"/>
      <c r="N13" s="147"/>
      <c r="O13" s="147"/>
      <c r="P13" s="147"/>
      <c r="Q13" s="147"/>
      <c r="R13" s="148"/>
      <c r="S13" s="148"/>
      <c r="T13" s="148"/>
      <c r="U13" s="147"/>
      <c r="V13" s="147"/>
    </row>
    <row r="14" spans="1:139" s="146" customFormat="1" ht="20.25" customHeight="1" x14ac:dyDescent="0.25">
      <c r="A14" s="801" t="s">
        <v>113</v>
      </c>
      <c r="B14" s="802"/>
      <c r="C14" s="550" t="s">
        <v>765</v>
      </c>
      <c r="D14" s="550"/>
      <c r="E14" s="550"/>
      <c r="F14" s="550"/>
      <c r="G14" s="147"/>
      <c r="H14" s="147"/>
      <c r="I14" s="147"/>
      <c r="J14" s="147"/>
      <c r="K14" s="147"/>
      <c r="L14" s="147"/>
      <c r="M14" s="147"/>
      <c r="N14" s="147"/>
      <c r="O14" s="147"/>
      <c r="P14" s="147"/>
      <c r="Q14" s="147"/>
      <c r="R14" s="148"/>
      <c r="S14" s="148"/>
      <c r="T14" s="148"/>
      <c r="U14" s="147"/>
      <c r="V14" s="147"/>
    </row>
    <row r="15" spans="1:139" s="146" customFormat="1" ht="22.5" customHeight="1" x14ac:dyDescent="0.25">
      <c r="A15" s="812" t="s">
        <v>114</v>
      </c>
      <c r="B15" s="813"/>
      <c r="C15" s="550" t="s">
        <v>115</v>
      </c>
      <c r="D15" s="550"/>
      <c r="E15" s="550"/>
      <c r="F15" s="550"/>
      <c r="G15" s="147"/>
      <c r="H15" s="147"/>
      <c r="I15" s="147"/>
      <c r="J15" s="147"/>
      <c r="K15" s="147"/>
      <c r="L15" s="147"/>
      <c r="M15" s="147"/>
      <c r="N15" s="147"/>
      <c r="O15" s="147"/>
      <c r="P15" s="147"/>
      <c r="Q15" s="147"/>
      <c r="R15" s="148"/>
      <c r="S15" s="148"/>
      <c r="T15" s="148"/>
      <c r="U15" s="147"/>
      <c r="V15" s="147"/>
    </row>
    <row r="16" spans="1:139" s="146" customFormat="1" ht="24.75" customHeight="1" x14ac:dyDescent="0.25">
      <c r="A16" s="824" t="s">
        <v>116</v>
      </c>
      <c r="B16" s="825"/>
      <c r="C16" s="149" t="s">
        <v>117</v>
      </c>
      <c r="D16" s="830"/>
      <c r="E16" s="831"/>
      <c r="F16" s="828" t="s">
        <v>257</v>
      </c>
      <c r="G16" s="147"/>
      <c r="H16" s="147"/>
      <c r="I16" s="147"/>
      <c r="J16" s="147"/>
      <c r="K16" s="147"/>
      <c r="L16" s="147"/>
      <c r="M16" s="147"/>
      <c r="N16" s="147"/>
      <c r="O16" s="147"/>
      <c r="P16" s="147"/>
      <c r="Q16" s="147"/>
      <c r="R16" s="148"/>
      <c r="S16" s="148"/>
      <c r="T16" s="148"/>
      <c r="U16" s="147"/>
      <c r="V16" s="147"/>
    </row>
    <row r="17" spans="1:22" s="146" customFormat="1" ht="14.25" customHeight="1" x14ac:dyDescent="0.25">
      <c r="A17" s="826"/>
      <c r="B17" s="827"/>
      <c r="C17" s="149" t="s">
        <v>118</v>
      </c>
      <c r="D17" s="830"/>
      <c r="E17" s="831"/>
      <c r="F17" s="829"/>
      <c r="G17" s="147"/>
      <c r="H17" s="147"/>
      <c r="I17" s="147"/>
      <c r="J17" s="147"/>
      <c r="K17" s="147"/>
      <c r="L17" s="147"/>
      <c r="M17" s="147"/>
      <c r="N17" s="147"/>
      <c r="O17" s="147"/>
      <c r="P17" s="147"/>
      <c r="Q17" s="147"/>
      <c r="R17" s="148"/>
      <c r="S17" s="148"/>
      <c r="T17" s="148"/>
      <c r="U17" s="147"/>
      <c r="V17" s="147"/>
    </row>
    <row r="18" spans="1:22" s="184" customFormat="1" ht="15" customHeight="1" x14ac:dyDescent="0.2">
      <c r="A18" s="185"/>
      <c r="C18" s="186"/>
      <c r="D18" s="186"/>
      <c r="E18" s="187"/>
      <c r="G18" s="188"/>
      <c r="H18" s="187"/>
      <c r="I18" s="187"/>
      <c r="J18" s="189"/>
    </row>
    <row r="19" spans="1:22" s="184" customFormat="1" ht="20.25" x14ac:dyDescent="0.2">
      <c r="A19" s="190" t="s">
        <v>290</v>
      </c>
    </row>
    <row r="20" spans="1:22" ht="18" customHeight="1" x14ac:dyDescent="0.25">
      <c r="A20" s="818" t="s">
        <v>291</v>
      </c>
      <c r="B20" s="818" t="s">
        <v>292</v>
      </c>
      <c r="C20" s="820" t="s">
        <v>293</v>
      </c>
      <c r="D20" s="821"/>
      <c r="E20" s="818" t="s">
        <v>294</v>
      </c>
      <c r="F20" s="818" t="s">
        <v>295</v>
      </c>
      <c r="G20" s="818" t="s">
        <v>296</v>
      </c>
      <c r="H20" s="818" t="s">
        <v>297</v>
      </c>
      <c r="I20" s="818" t="s">
        <v>298</v>
      </c>
      <c r="J20" s="833" t="s">
        <v>299</v>
      </c>
      <c r="K20" s="833"/>
      <c r="L20" s="833"/>
      <c r="M20" s="833"/>
      <c r="N20" s="833"/>
    </row>
    <row r="21" spans="1:22" s="194" customFormat="1" ht="60" x14ac:dyDescent="0.2">
      <c r="A21" s="819"/>
      <c r="B21" s="819"/>
      <c r="C21" s="822"/>
      <c r="D21" s="823"/>
      <c r="E21" s="819"/>
      <c r="F21" s="819"/>
      <c r="G21" s="819"/>
      <c r="H21" s="819"/>
      <c r="I21" s="819"/>
      <c r="J21" s="192" t="s">
        <v>300</v>
      </c>
      <c r="K21" s="192" t="s">
        <v>301</v>
      </c>
      <c r="L21" s="192" t="s">
        <v>302</v>
      </c>
      <c r="M21" s="192" t="s">
        <v>303</v>
      </c>
      <c r="N21" s="193" t="s">
        <v>304</v>
      </c>
    </row>
    <row r="22" spans="1:22" ht="46.5" customHeight="1" x14ac:dyDescent="0.25">
      <c r="A22" s="785" t="s">
        <v>776</v>
      </c>
      <c r="B22" s="786" t="s">
        <v>781</v>
      </c>
      <c r="C22" s="787" t="s">
        <v>804</v>
      </c>
      <c r="D22" s="788"/>
      <c r="E22" s="791" t="s">
        <v>135</v>
      </c>
      <c r="F22" s="785" t="s">
        <v>778</v>
      </c>
      <c r="G22" s="793">
        <v>3700</v>
      </c>
      <c r="H22" s="832">
        <f>'1.PROGRAMACION CUATRIENIO'!H20</f>
        <v>0</v>
      </c>
      <c r="I22" s="796">
        <f>+H22/G22</f>
        <v>0</v>
      </c>
      <c r="J22" s="781"/>
      <c r="K22" s="797"/>
      <c r="L22" s="781"/>
      <c r="M22" s="783"/>
      <c r="N22" s="783"/>
    </row>
    <row r="23" spans="1:22" ht="33.75" customHeight="1" x14ac:dyDescent="0.25">
      <c r="A23" s="785"/>
      <c r="B23" s="786"/>
      <c r="C23" s="789"/>
      <c r="D23" s="790"/>
      <c r="E23" s="792"/>
      <c r="F23" s="785"/>
      <c r="G23" s="793"/>
      <c r="H23" s="832"/>
      <c r="I23" s="796"/>
      <c r="J23" s="782"/>
      <c r="K23" s="784"/>
      <c r="L23" s="782"/>
      <c r="M23" s="783"/>
      <c r="N23" s="784"/>
    </row>
    <row r="24" spans="1:22" ht="46.5" customHeight="1" x14ac:dyDescent="0.25">
      <c r="A24" s="785" t="s">
        <v>777</v>
      </c>
      <c r="B24" s="786" t="s">
        <v>781</v>
      </c>
      <c r="C24" s="787" t="s">
        <v>802</v>
      </c>
      <c r="D24" s="788"/>
      <c r="E24" s="791" t="s">
        <v>135</v>
      </c>
      <c r="F24" s="785" t="s">
        <v>779</v>
      </c>
      <c r="G24" s="793">
        <v>0.09</v>
      </c>
      <c r="H24" s="798">
        <f>G24*'4. ACTIVIDADES Y TAREAS'!EY34</f>
        <v>0</v>
      </c>
      <c r="I24" s="800">
        <f>+H24/G24</f>
        <v>0</v>
      </c>
      <c r="J24" s="781"/>
      <c r="K24" s="797"/>
      <c r="L24" s="781"/>
      <c r="M24" s="783"/>
      <c r="N24" s="783"/>
    </row>
    <row r="25" spans="1:22" ht="63.75" customHeight="1" x14ac:dyDescent="0.25">
      <c r="A25" s="785"/>
      <c r="B25" s="786"/>
      <c r="C25" s="789"/>
      <c r="D25" s="790"/>
      <c r="E25" s="792"/>
      <c r="F25" s="785"/>
      <c r="G25" s="793"/>
      <c r="H25" s="799"/>
      <c r="I25" s="800"/>
      <c r="J25" s="782"/>
      <c r="K25" s="784"/>
      <c r="L25" s="782"/>
      <c r="M25" s="783"/>
      <c r="N25" s="784"/>
    </row>
    <row r="26" spans="1:22" ht="46.5" customHeight="1" x14ac:dyDescent="0.25">
      <c r="A26" s="785" t="s">
        <v>775</v>
      </c>
      <c r="B26" s="786" t="s">
        <v>781</v>
      </c>
      <c r="C26" s="787" t="s">
        <v>803</v>
      </c>
      <c r="D26" s="788"/>
      <c r="E26" s="791" t="s">
        <v>135</v>
      </c>
      <c r="F26" s="785" t="s">
        <v>780</v>
      </c>
      <c r="G26" s="793">
        <v>0.04</v>
      </c>
      <c r="H26" s="794">
        <f>G26*'4. ACTIVIDADES Y TAREAS'!EY40</f>
        <v>0</v>
      </c>
      <c r="I26" s="796">
        <f>+H26/G26</f>
        <v>0</v>
      </c>
      <c r="J26" s="781"/>
      <c r="K26" s="797"/>
      <c r="L26" s="781"/>
      <c r="M26" s="783"/>
      <c r="N26" s="783"/>
    </row>
    <row r="27" spans="1:22" x14ac:dyDescent="0.25">
      <c r="A27" s="785"/>
      <c r="B27" s="786"/>
      <c r="C27" s="789"/>
      <c r="D27" s="790"/>
      <c r="E27" s="792"/>
      <c r="F27" s="785"/>
      <c r="G27" s="793"/>
      <c r="H27" s="795"/>
      <c r="I27" s="796"/>
      <c r="J27" s="782"/>
      <c r="K27" s="784"/>
      <c r="L27" s="782"/>
      <c r="M27" s="783"/>
      <c r="N27" s="784"/>
    </row>
    <row r="28" spans="1:22" ht="15" customHeight="1" x14ac:dyDescent="0.25"/>
    <row r="29" spans="1:22" ht="15" customHeight="1" x14ac:dyDescent="0.25"/>
    <row r="30" spans="1:22" ht="15" customHeight="1" x14ac:dyDescent="0.25"/>
  </sheetData>
  <sheetProtection algorithmName="SHA-512" hashValue="83Ldow07Ma3ykOy1isKvSf/3FrquQW5XjZY5S3RCL3ZWk4EOsAbpzI9UHnBjXXObWycF4PDyuwA7MdHL/OwQbg==" saltValue="aVc6eLWY9U5W8zQodntp3w==" spinCount="100000" sheet="1" objects="1" scenarios="1"/>
  <dataConsolidate/>
  <mergeCells count="74">
    <mergeCell ref="H22:H23"/>
    <mergeCell ref="I22:I23"/>
    <mergeCell ref="J22:J23"/>
    <mergeCell ref="I20:I21"/>
    <mergeCell ref="J20:N20"/>
    <mergeCell ref="N22:N23"/>
    <mergeCell ref="K22:K23"/>
    <mergeCell ref="L22:L23"/>
    <mergeCell ref="M22:M23"/>
    <mergeCell ref="C15:F15"/>
    <mergeCell ref="A16:B17"/>
    <mergeCell ref="F16:F17"/>
    <mergeCell ref="H20:H21"/>
    <mergeCell ref="D17:E17"/>
    <mergeCell ref="D16:E16"/>
    <mergeCell ref="A10:B10"/>
    <mergeCell ref="C9:F9"/>
    <mergeCell ref="C10:F10"/>
    <mergeCell ref="C8:F8"/>
    <mergeCell ref="G22:G23"/>
    <mergeCell ref="A20:A21"/>
    <mergeCell ref="B20:B21"/>
    <mergeCell ref="E20:E21"/>
    <mergeCell ref="F20:F21"/>
    <mergeCell ref="A22:A23"/>
    <mergeCell ref="B22:B23"/>
    <mergeCell ref="E22:E23"/>
    <mergeCell ref="C20:D21"/>
    <mergeCell ref="G20:G21"/>
    <mergeCell ref="C22:D23"/>
    <mergeCell ref="A15:B15"/>
    <mergeCell ref="A14:B14"/>
    <mergeCell ref="C14:F14"/>
    <mergeCell ref="A1:A3"/>
    <mergeCell ref="O1:O3"/>
    <mergeCell ref="B1:N1"/>
    <mergeCell ref="B2:N2"/>
    <mergeCell ref="K3:N3"/>
    <mergeCell ref="B3:J3"/>
    <mergeCell ref="A11:B11"/>
    <mergeCell ref="A12:B12"/>
    <mergeCell ref="A13:B13"/>
    <mergeCell ref="C11:F11"/>
    <mergeCell ref="C12:F12"/>
    <mergeCell ref="C13:F13"/>
    <mergeCell ref="A8:B8"/>
    <mergeCell ref="A9:B9"/>
    <mergeCell ref="F22:F23"/>
    <mergeCell ref="A24:A25"/>
    <mergeCell ref="B24:B25"/>
    <mergeCell ref="C24:D25"/>
    <mergeCell ref="E24:E25"/>
    <mergeCell ref="F24:F25"/>
    <mergeCell ref="G24:G25"/>
    <mergeCell ref="H24:H25"/>
    <mergeCell ref="I24:I25"/>
    <mergeCell ref="J24:J25"/>
    <mergeCell ref="K24:K25"/>
    <mergeCell ref="L24:L25"/>
    <mergeCell ref="M24:M25"/>
    <mergeCell ref="N24:N25"/>
    <mergeCell ref="A26:A27"/>
    <mergeCell ref="B26:B27"/>
    <mergeCell ref="C26:D27"/>
    <mergeCell ref="E26:E27"/>
    <mergeCell ref="F26:F27"/>
    <mergeCell ref="G26:G27"/>
    <mergeCell ref="H26:H27"/>
    <mergeCell ref="I26:I27"/>
    <mergeCell ref="J26:J27"/>
    <mergeCell ref="K26:K27"/>
    <mergeCell ref="L26:L27"/>
    <mergeCell ref="M26:M27"/>
    <mergeCell ref="N26:N27"/>
  </mergeCells>
  <dataValidations xWindow="1157" yWindow="605" count="12">
    <dataValidation allowBlank="1" showInputMessage="1" showErrorMessage="1" prompt=" DESCRIPCIÓN META PRODUCTO PDD: Relacione la meta tal y como se aparece en el sistema SEGPLAN." sqref="A20:A22 A24 A26" xr:uid="{00000000-0002-0000-0900-000000000000}"/>
    <dataValidation allowBlank="1" showInputMessage="1" showErrorMessage="1" prompt=" LA META ES SDIS O COMPARTIDA CON (MENCIONE ENTIDAD): Relacione la-s entidades con las que se comparte esta meta, la información puede ser verificada en el sistema SEGPLAN." sqref="B20:B22 B24 B26" xr:uid="{00000000-0002-0000-0900-000001000000}"/>
    <dataValidation allowBlank="1" showInputMessage="1" showErrorMessage="1" prompt=" TIPO INDICADOR: Relacione el tipo de indicador tal y como se aparece en el sistema SEGPLAN." sqref="E20:F21" xr:uid="{00000000-0002-0000-0900-000003000000}"/>
    <dataValidation allowBlank="1" showInputMessage="1" showErrorMessage="1" prompt=" EJECUCIÓN VIGENCIA: Relacione la ejecución de la meta para el periodo de reporte." sqref="H20:H22 I22 H24:I24 H26:I26" xr:uid="{00000000-0002-0000-0900-000005000000}"/>
    <dataValidation allowBlank="1" showInputMessage="1" showErrorMessage="1" prompt=" % EJECUCIÓN: Ya se encuentra formulado, es la división entre “Ejecución vigencia y “Programación vigencia”." sqref="I20:I21" xr:uid="{00000000-0002-0000-0900-000006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L22:N22 L24:N24 L26:N26" xr:uid="{00000000-0002-0000-0900-000007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900-000008000000}"/>
    <dataValidation allowBlank="1" showInputMessage="1" showErrorMessage="1" prompt="Mencionar aspectos misionales que hayan retrasado el cumplimiento de la meta. " sqref="L21" xr:uid="{00000000-0002-0000-0900-000009000000}"/>
    <dataValidation allowBlank="1" showInputMessage="1" showErrorMessage="1" prompt="Mencionar las acciones adelantadas para atenuar el impacto del retraso." sqref="M21" xr:uid="{00000000-0002-0000-0900-00000A000000}"/>
    <dataValidation allowBlank="1" showInputMessage="1" showErrorMessage="1" prompt="Teniendo en cuenta los logros, mencionar los beneficios que traen estas acciones y cuál es la apuesta de transformación." sqref="N21" xr:uid="{00000000-0002-0000-0900-00000B000000}"/>
    <dataValidation allowBlank="1" showInputMessage="1" showErrorMessage="1" prompt=" DESCRIPCIÓN INDICADOR: Relacione el indicador tal y como se aparece en el sistema SEGPLAN." sqref="C20" xr:uid="{00000000-0002-0000-0900-00000C000000}"/>
    <dataValidation allowBlank="1" showInputMessage="1" showErrorMessage="1" prompt=" PROGRAMACIÓN VIGENCIA: Relacione la programación de la meta para la vigencia, la información puede ser verificada en el sistema SEGPLAN." sqref="G20:G27" xr:uid="{00000000-0002-0000-0900-000004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900-00000D000000}">
          <x14:formula1>
            <xm:f>'C:\Users\ogarzona\Documents\OSCAR 2017\INFORMES\[1096 Formato SPI 2017 Def Marzo 2017 OG.xlsx]Listas desplegables'!#REF!</xm:f>
          </x14:formula1>
          <xm:sqref>H6:L6 U16 G9:V9 D16 F16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186"/>
  <sheetViews>
    <sheetView workbookViewId="0">
      <selection activeCell="A15" sqref="A15"/>
    </sheetView>
  </sheetViews>
  <sheetFormatPr baseColWidth="10" defaultColWidth="11.42578125" defaultRowHeight="15" x14ac:dyDescent="0.2"/>
  <cols>
    <col min="1" max="1" width="80.5703125" style="3" customWidth="1"/>
    <col min="2" max="2" width="48.140625" style="3" customWidth="1"/>
    <col min="3" max="3" width="30.7109375" style="3" customWidth="1"/>
    <col min="4" max="4" width="17.85546875" style="3" customWidth="1"/>
    <col min="5" max="5" width="20" style="3" customWidth="1"/>
    <col min="6" max="6" width="58.28515625" style="3" bestFit="1" customWidth="1"/>
    <col min="7" max="7" width="46.7109375" style="3" customWidth="1"/>
    <col min="8" max="8" width="18.140625" style="3" customWidth="1"/>
    <col min="9" max="23" width="11.42578125" style="3"/>
    <col min="24" max="24" width="32.28515625" style="3" bestFit="1" customWidth="1"/>
    <col min="25" max="16384" width="11.42578125" style="3"/>
  </cols>
  <sheetData>
    <row r="1" spans="1:35" s="2" customFormat="1" ht="15.75" x14ac:dyDescent="0.25">
      <c r="A1" s="2" t="s">
        <v>305</v>
      </c>
      <c r="B1" s="2" t="s">
        <v>306</v>
      </c>
      <c r="C1" s="2" t="s">
        <v>307</v>
      </c>
      <c r="E1" s="2" t="s">
        <v>308</v>
      </c>
      <c r="F1" s="2" t="s">
        <v>309</v>
      </c>
      <c r="G1" s="2" t="s">
        <v>310</v>
      </c>
      <c r="J1" s="2" t="s">
        <v>311</v>
      </c>
      <c r="M1" s="2" t="s">
        <v>312</v>
      </c>
      <c r="R1" s="2" t="s">
        <v>313</v>
      </c>
      <c r="X1" s="2" t="s">
        <v>314</v>
      </c>
      <c r="Y1" s="2" t="s">
        <v>315</v>
      </c>
      <c r="AF1" s="2" t="s">
        <v>316</v>
      </c>
    </row>
    <row r="2" spans="1:35" ht="25.5" customHeight="1" x14ac:dyDescent="0.2">
      <c r="A2" s="4" t="s">
        <v>317</v>
      </c>
      <c r="B2" s="7" t="s">
        <v>318</v>
      </c>
      <c r="C2" s="3" t="s">
        <v>319</v>
      </c>
      <c r="E2" s="3" t="s">
        <v>320</v>
      </c>
      <c r="F2" s="6"/>
      <c r="G2" s="3" t="s">
        <v>321</v>
      </c>
      <c r="J2" s="3" t="s">
        <v>322</v>
      </c>
      <c r="M2" s="3" t="s">
        <v>323</v>
      </c>
      <c r="R2" s="3" t="s">
        <v>324</v>
      </c>
      <c r="X2" s="3" t="s">
        <v>325</v>
      </c>
      <c r="Y2" s="3" t="s">
        <v>326</v>
      </c>
      <c r="AF2" s="3" t="s">
        <v>327</v>
      </c>
      <c r="AI2" s="3" t="s">
        <v>328</v>
      </c>
    </row>
    <row r="3" spans="1:35" ht="15" customHeight="1" x14ac:dyDescent="0.2">
      <c r="A3" s="4" t="s">
        <v>329</v>
      </c>
      <c r="B3" s="7">
        <v>2010</v>
      </c>
      <c r="C3" s="3" t="s">
        <v>330</v>
      </c>
      <c r="E3" s="3" t="s">
        <v>331</v>
      </c>
      <c r="F3" s="6"/>
      <c r="G3" s="3" t="s">
        <v>332</v>
      </c>
      <c r="J3" s="3" t="s">
        <v>333</v>
      </c>
      <c r="M3" s="3" t="s">
        <v>334</v>
      </c>
      <c r="R3" s="3" t="s">
        <v>335</v>
      </c>
      <c r="X3" s="3" t="s">
        <v>336</v>
      </c>
      <c r="Y3" s="3" t="s">
        <v>337</v>
      </c>
      <c r="AF3" s="3" t="s">
        <v>338</v>
      </c>
      <c r="AI3" s="3" t="s">
        <v>339</v>
      </c>
    </row>
    <row r="4" spans="1:35" ht="15" customHeight="1" x14ac:dyDescent="0.2">
      <c r="A4" s="4" t="s">
        <v>340</v>
      </c>
      <c r="B4" s="7">
        <v>2011</v>
      </c>
      <c r="C4" s="3" t="s">
        <v>341</v>
      </c>
      <c r="E4" s="3" t="s">
        <v>342</v>
      </c>
      <c r="F4" s="6"/>
      <c r="G4" s="3" t="s">
        <v>343</v>
      </c>
      <c r="J4" s="3" t="s">
        <v>344</v>
      </c>
      <c r="M4" s="3" t="s">
        <v>345</v>
      </c>
      <c r="R4" s="3" t="s">
        <v>346</v>
      </c>
      <c r="Y4" s="3" t="s">
        <v>347</v>
      </c>
      <c r="AF4" s="3" t="s">
        <v>348</v>
      </c>
    </row>
    <row r="5" spans="1:35" ht="15" customHeight="1" x14ac:dyDescent="0.2">
      <c r="A5" s="4" t="s">
        <v>349</v>
      </c>
      <c r="B5" s="7">
        <v>2012</v>
      </c>
      <c r="C5" s="3" t="s">
        <v>350</v>
      </c>
      <c r="F5" s="6"/>
      <c r="J5" s="3" t="s">
        <v>351</v>
      </c>
      <c r="M5" s="3" t="s">
        <v>352</v>
      </c>
      <c r="R5" s="3" t="s">
        <v>353</v>
      </c>
      <c r="Y5" s="3" t="s">
        <v>354</v>
      </c>
      <c r="AF5" s="3" t="s">
        <v>355</v>
      </c>
    </row>
    <row r="6" spans="1:35" ht="15.75" customHeight="1" x14ac:dyDescent="0.25">
      <c r="A6" s="4" t="s">
        <v>356</v>
      </c>
      <c r="B6" s="7">
        <v>2013</v>
      </c>
      <c r="C6" s="3" t="s">
        <v>357</v>
      </c>
      <c r="F6" s="6"/>
      <c r="J6" s="3" t="s">
        <v>358</v>
      </c>
      <c r="R6" s="3" t="s">
        <v>359</v>
      </c>
      <c r="T6" s="2"/>
      <c r="Y6" s="3" t="s">
        <v>360</v>
      </c>
    </row>
    <row r="7" spans="1:35" x14ac:dyDescent="0.2">
      <c r="A7" s="4" t="s">
        <v>361</v>
      </c>
      <c r="B7" s="7">
        <v>2014</v>
      </c>
      <c r="C7" s="3" t="s">
        <v>362</v>
      </c>
      <c r="F7" s="6"/>
      <c r="J7" s="3" t="s">
        <v>363</v>
      </c>
      <c r="R7" s="3" t="s">
        <v>364</v>
      </c>
      <c r="X7" s="3" t="s">
        <v>365</v>
      </c>
      <c r="Y7" s="3" t="s">
        <v>366</v>
      </c>
    </row>
    <row r="8" spans="1:35" ht="27" customHeight="1" x14ac:dyDescent="0.2">
      <c r="A8" s="4" t="s">
        <v>367</v>
      </c>
      <c r="B8" s="7">
        <v>2015</v>
      </c>
      <c r="C8" s="3" t="s">
        <v>368</v>
      </c>
      <c r="F8" s="6"/>
      <c r="J8" s="3" t="s">
        <v>369</v>
      </c>
      <c r="R8" s="3" t="s">
        <v>370</v>
      </c>
      <c r="X8" s="3" t="s">
        <v>371</v>
      </c>
      <c r="Y8" s="3" t="s">
        <v>372</v>
      </c>
    </row>
    <row r="9" spans="1:35" ht="25.5" customHeight="1" x14ac:dyDescent="0.2">
      <c r="A9" s="4" t="s">
        <v>373</v>
      </c>
      <c r="B9" s="7">
        <v>2016</v>
      </c>
      <c r="C9" s="3" t="s">
        <v>374</v>
      </c>
      <c r="F9" s="6"/>
      <c r="J9" s="3" t="s">
        <v>375</v>
      </c>
      <c r="R9" s="3" t="s">
        <v>376</v>
      </c>
      <c r="Y9" s="3" t="s">
        <v>377</v>
      </c>
    </row>
    <row r="10" spans="1:35" ht="15" customHeight="1" x14ac:dyDescent="0.2">
      <c r="A10" s="4" t="s">
        <v>378</v>
      </c>
      <c r="B10" s="7">
        <v>2017</v>
      </c>
      <c r="J10" s="3" t="s">
        <v>379</v>
      </c>
      <c r="R10" s="3" t="s">
        <v>380</v>
      </c>
      <c r="Y10" s="3" t="s">
        <v>381</v>
      </c>
    </row>
    <row r="11" spans="1:35" ht="25.5" customHeight="1" x14ac:dyDescent="0.2">
      <c r="A11" s="4" t="s">
        <v>382</v>
      </c>
      <c r="B11" s="7">
        <v>2018</v>
      </c>
      <c r="J11" s="3" t="s">
        <v>383</v>
      </c>
      <c r="R11" s="3" t="s">
        <v>384</v>
      </c>
      <c r="Y11" s="3" t="s">
        <v>385</v>
      </c>
    </row>
    <row r="12" spans="1:35" ht="25.5" customHeight="1" x14ac:dyDescent="0.2">
      <c r="A12" s="4" t="s">
        <v>386</v>
      </c>
      <c r="B12" s="7">
        <v>2019</v>
      </c>
      <c r="R12" s="3" t="s">
        <v>387</v>
      </c>
      <c r="X12" s="3" t="s">
        <v>388</v>
      </c>
    </row>
    <row r="13" spans="1:35" ht="25.5" customHeight="1" x14ac:dyDescent="0.2">
      <c r="A13" s="4" t="s">
        <v>389</v>
      </c>
      <c r="B13" s="7">
        <v>2020</v>
      </c>
      <c r="R13" s="3" t="s">
        <v>390</v>
      </c>
      <c r="X13" s="3" t="s">
        <v>391</v>
      </c>
      <c r="Y13" s="7"/>
      <c r="Z13" s="7"/>
      <c r="AA13" s="7"/>
    </row>
    <row r="14" spans="1:35" x14ac:dyDescent="0.2">
      <c r="R14" s="3" t="s">
        <v>392</v>
      </c>
      <c r="X14" s="7"/>
      <c r="AB14" s="7"/>
      <c r="AC14" s="7"/>
    </row>
    <row r="15" spans="1:35" x14ac:dyDescent="0.2">
      <c r="R15" s="3" t="s">
        <v>393</v>
      </c>
    </row>
    <row r="16" spans="1:35" s="7" customFormat="1" ht="47.25" x14ac:dyDescent="0.25">
      <c r="A16" s="10" t="s">
        <v>394</v>
      </c>
      <c r="B16" s="8" t="s">
        <v>395</v>
      </c>
      <c r="C16" s="8" t="s">
        <v>396</v>
      </c>
      <c r="F16" s="8" t="s">
        <v>397</v>
      </c>
      <c r="H16" s="8" t="s">
        <v>398</v>
      </c>
      <c r="R16" s="3" t="s">
        <v>399</v>
      </c>
      <c r="S16" s="3"/>
      <c r="X16" s="3"/>
      <c r="Y16" s="3"/>
      <c r="Z16" s="3"/>
      <c r="AA16" s="3"/>
      <c r="AB16" s="3"/>
      <c r="AC16" s="3"/>
    </row>
    <row r="17" spans="1:29" x14ac:dyDescent="0.2">
      <c r="A17" s="3" t="s">
        <v>400</v>
      </c>
      <c r="B17" s="3" t="s">
        <v>401</v>
      </c>
      <c r="C17" s="3" t="s">
        <v>401</v>
      </c>
      <c r="F17" s="3" t="s">
        <v>402</v>
      </c>
      <c r="H17" s="3" t="s">
        <v>403</v>
      </c>
      <c r="R17" s="3" t="s">
        <v>404</v>
      </c>
    </row>
    <row r="18" spans="1:29" x14ac:dyDescent="0.2">
      <c r="A18" s="3" t="s">
        <v>405</v>
      </c>
      <c r="B18" s="3" t="s">
        <v>406</v>
      </c>
      <c r="C18" s="3" t="s">
        <v>406</v>
      </c>
      <c r="F18" s="3" t="s">
        <v>407</v>
      </c>
      <c r="H18" s="3" t="s">
        <v>408</v>
      </c>
      <c r="R18" s="3" t="s">
        <v>409</v>
      </c>
    </row>
    <row r="19" spans="1:29" x14ac:dyDescent="0.2">
      <c r="A19" s="11" t="s">
        <v>410</v>
      </c>
      <c r="B19" s="11" t="s">
        <v>411</v>
      </c>
      <c r="C19" s="3" t="s">
        <v>412</v>
      </c>
      <c r="F19" s="3" t="s">
        <v>413</v>
      </c>
      <c r="H19" s="3" t="s">
        <v>414</v>
      </c>
      <c r="R19" s="3" t="s">
        <v>415</v>
      </c>
    </row>
    <row r="20" spans="1:29" x14ac:dyDescent="0.2">
      <c r="A20" s="11" t="s">
        <v>416</v>
      </c>
      <c r="B20" s="11" t="s">
        <v>417</v>
      </c>
      <c r="C20" s="3" t="s">
        <v>418</v>
      </c>
      <c r="H20" s="3" t="s">
        <v>419</v>
      </c>
      <c r="R20" s="3" t="s">
        <v>420</v>
      </c>
    </row>
    <row r="21" spans="1:29" x14ac:dyDescent="0.2">
      <c r="A21" s="11" t="s">
        <v>421</v>
      </c>
      <c r="B21" s="11" t="s">
        <v>422</v>
      </c>
      <c r="C21" s="3" t="s">
        <v>423</v>
      </c>
      <c r="H21" s="3" t="s">
        <v>424</v>
      </c>
      <c r="R21" s="3" t="s">
        <v>425</v>
      </c>
    </row>
    <row r="22" spans="1:29" x14ac:dyDescent="0.2">
      <c r="A22" s="11" t="s">
        <v>426</v>
      </c>
      <c r="B22" s="11" t="s">
        <v>427</v>
      </c>
      <c r="C22" s="3" t="s">
        <v>428</v>
      </c>
      <c r="H22" s="3" t="s">
        <v>429</v>
      </c>
      <c r="R22" s="3" t="s">
        <v>430</v>
      </c>
    </row>
    <row r="23" spans="1:29" x14ac:dyDescent="0.2">
      <c r="B23" s="11"/>
      <c r="C23" s="3" t="s">
        <v>431</v>
      </c>
      <c r="H23" s="3" t="s">
        <v>432</v>
      </c>
      <c r="R23" s="3" t="s">
        <v>433</v>
      </c>
    </row>
    <row r="24" spans="1:29" x14ac:dyDescent="0.2">
      <c r="B24" s="11"/>
      <c r="C24" s="3" t="s">
        <v>434</v>
      </c>
      <c r="H24" s="3" t="s">
        <v>435</v>
      </c>
      <c r="R24" s="3" t="s">
        <v>436</v>
      </c>
    </row>
    <row r="25" spans="1:29" x14ac:dyDescent="0.2">
      <c r="A25" s="11"/>
      <c r="B25" s="11"/>
      <c r="C25" s="3" t="s">
        <v>437</v>
      </c>
      <c r="R25" s="3" t="s">
        <v>438</v>
      </c>
    </row>
    <row r="26" spans="1:29" x14ac:dyDescent="0.2">
      <c r="A26" s="11"/>
      <c r="C26" s="3" t="s">
        <v>439</v>
      </c>
      <c r="R26" s="3" t="s">
        <v>440</v>
      </c>
    </row>
    <row r="27" spans="1:29" x14ac:dyDescent="0.2">
      <c r="A27" s="11"/>
      <c r="C27" s="3" t="s">
        <v>441</v>
      </c>
      <c r="R27" s="3" t="s">
        <v>442</v>
      </c>
    </row>
    <row r="28" spans="1:29" x14ac:dyDescent="0.2">
      <c r="B28" s="11"/>
      <c r="C28" s="3" t="s">
        <v>443</v>
      </c>
      <c r="R28" s="3" t="s">
        <v>379</v>
      </c>
    </row>
    <row r="29" spans="1:29" x14ac:dyDescent="0.2">
      <c r="C29" s="3" t="s">
        <v>444</v>
      </c>
      <c r="R29" s="3" t="s">
        <v>383</v>
      </c>
    </row>
    <row r="30" spans="1:29" x14ac:dyDescent="0.2">
      <c r="B30" s="11"/>
      <c r="C30" s="3" t="s">
        <v>445</v>
      </c>
    </row>
    <row r="31" spans="1:29" ht="15.75" x14ac:dyDescent="0.2">
      <c r="B31" s="11"/>
      <c r="C31" s="3" t="s">
        <v>446</v>
      </c>
      <c r="Y31" s="8"/>
      <c r="Z31" s="8"/>
      <c r="AA31" s="8"/>
    </row>
    <row r="32" spans="1:29" ht="15.75" x14ac:dyDescent="0.2">
      <c r="B32" s="11"/>
      <c r="C32" s="3" t="s">
        <v>447</v>
      </c>
      <c r="X32" s="8"/>
      <c r="AB32" s="8"/>
      <c r="AC32" s="8"/>
    </row>
    <row r="34" spans="1:29" s="8" customFormat="1" ht="79.5" customHeight="1" x14ac:dyDescent="0.2">
      <c r="A34" s="8" t="s">
        <v>448</v>
      </c>
      <c r="B34" s="8" t="s">
        <v>397</v>
      </c>
      <c r="C34" s="8" t="s">
        <v>398</v>
      </c>
      <c r="D34" s="9" t="s">
        <v>449</v>
      </c>
      <c r="E34" s="8" t="s">
        <v>450</v>
      </c>
      <c r="F34" s="8" t="s">
        <v>451</v>
      </c>
      <c r="R34" s="3"/>
      <c r="X34" s="3"/>
      <c r="Y34" s="3"/>
      <c r="Z34" s="3"/>
      <c r="AA34" s="3"/>
      <c r="AB34" s="3"/>
      <c r="AC34" s="3"/>
    </row>
    <row r="35" spans="1:29" ht="15.75" x14ac:dyDescent="0.2">
      <c r="A35" s="3" t="s">
        <v>452</v>
      </c>
      <c r="B35" s="3" t="s">
        <v>402</v>
      </c>
      <c r="C35" s="3" t="s">
        <v>414</v>
      </c>
      <c r="D35" s="5" t="s">
        <v>453</v>
      </c>
      <c r="E35" s="3" t="s">
        <v>454</v>
      </c>
      <c r="F35" s="3" t="s">
        <v>431</v>
      </c>
      <c r="R35" s="8"/>
    </row>
    <row r="36" spans="1:29" x14ac:dyDescent="0.2">
      <c r="A36" s="3" t="s">
        <v>455</v>
      </c>
      <c r="B36" s="3" t="s">
        <v>413</v>
      </c>
      <c r="C36" s="3" t="s">
        <v>429</v>
      </c>
      <c r="D36" s="5" t="s">
        <v>456</v>
      </c>
      <c r="E36" s="3" t="s">
        <v>457</v>
      </c>
      <c r="F36" s="3" t="s">
        <v>406</v>
      </c>
    </row>
    <row r="37" spans="1:29" x14ac:dyDescent="0.2">
      <c r="A37" s="3" t="s">
        <v>458</v>
      </c>
      <c r="B37" s="3" t="s">
        <v>413</v>
      </c>
      <c r="C37" s="3" t="s">
        <v>435</v>
      </c>
      <c r="D37" s="5" t="s">
        <v>459</v>
      </c>
      <c r="E37" s="3" t="s">
        <v>460</v>
      </c>
      <c r="F37" s="3" t="s">
        <v>439</v>
      </c>
    </row>
    <row r="38" spans="1:29" x14ac:dyDescent="0.2">
      <c r="A38" s="3" t="s">
        <v>461</v>
      </c>
      <c r="B38" s="3" t="s">
        <v>402</v>
      </c>
      <c r="C38" s="3" t="s">
        <v>403</v>
      </c>
      <c r="D38" s="5" t="s">
        <v>462</v>
      </c>
      <c r="E38" s="3" t="s">
        <v>463</v>
      </c>
      <c r="F38" s="3" t="s">
        <v>401</v>
      </c>
    </row>
    <row r="39" spans="1:29" x14ac:dyDescent="0.2">
      <c r="A39" s="3" t="s">
        <v>464</v>
      </c>
      <c r="B39" s="3" t="s">
        <v>402</v>
      </c>
      <c r="C39" s="3" t="s">
        <v>408</v>
      </c>
      <c r="D39" s="5" t="s">
        <v>465</v>
      </c>
      <c r="E39" s="3" t="s">
        <v>466</v>
      </c>
      <c r="F39" s="3" t="s">
        <v>412</v>
      </c>
    </row>
    <row r="40" spans="1:29" x14ac:dyDescent="0.2">
      <c r="A40" s="3" t="s">
        <v>467</v>
      </c>
      <c r="B40" s="3" t="s">
        <v>402</v>
      </c>
      <c r="C40" s="3" t="s">
        <v>414</v>
      </c>
      <c r="D40" s="5" t="s">
        <v>468</v>
      </c>
      <c r="E40" s="3" t="s">
        <v>469</v>
      </c>
      <c r="F40" s="3" t="s">
        <v>437</v>
      </c>
    </row>
    <row r="41" spans="1:29" x14ac:dyDescent="0.2">
      <c r="A41" s="3" t="s">
        <v>470</v>
      </c>
      <c r="B41" s="3" t="s">
        <v>402</v>
      </c>
      <c r="C41" s="3" t="s">
        <v>414</v>
      </c>
      <c r="D41" s="5" t="s">
        <v>471</v>
      </c>
      <c r="E41" s="3" t="s">
        <v>472</v>
      </c>
      <c r="F41" s="3" t="s">
        <v>428</v>
      </c>
    </row>
    <row r="42" spans="1:29" x14ac:dyDescent="0.2">
      <c r="A42" s="3" t="s">
        <v>473</v>
      </c>
      <c r="B42" s="3" t="s">
        <v>402</v>
      </c>
      <c r="C42" s="3" t="s">
        <v>414</v>
      </c>
      <c r="D42" s="5" t="s">
        <v>474</v>
      </c>
      <c r="E42" s="3" t="s">
        <v>475</v>
      </c>
      <c r="F42" s="3" t="s">
        <v>434</v>
      </c>
    </row>
    <row r="43" spans="1:29" x14ac:dyDescent="0.2">
      <c r="A43" s="3" t="s">
        <v>476</v>
      </c>
      <c r="B43" s="3" t="s">
        <v>407</v>
      </c>
      <c r="C43" s="3" t="s">
        <v>424</v>
      </c>
      <c r="D43" s="5" t="s">
        <v>477</v>
      </c>
      <c r="E43" s="3" t="s">
        <v>478</v>
      </c>
      <c r="F43" s="3" t="s">
        <v>447</v>
      </c>
    </row>
    <row r="44" spans="1:29" x14ac:dyDescent="0.2">
      <c r="A44" s="3" t="s">
        <v>479</v>
      </c>
      <c r="B44" s="3" t="s">
        <v>402</v>
      </c>
      <c r="C44" s="3" t="s">
        <v>414</v>
      </c>
      <c r="D44" s="5" t="s">
        <v>480</v>
      </c>
      <c r="E44" s="3" t="s">
        <v>481</v>
      </c>
      <c r="F44" s="6" t="s">
        <v>482</v>
      </c>
    </row>
    <row r="45" spans="1:29" x14ac:dyDescent="0.2">
      <c r="A45" s="3" t="s">
        <v>483</v>
      </c>
      <c r="B45" s="3" t="s">
        <v>402</v>
      </c>
      <c r="C45" s="3" t="s">
        <v>414</v>
      </c>
      <c r="D45" s="5" t="s">
        <v>484</v>
      </c>
      <c r="E45" s="3" t="s">
        <v>485</v>
      </c>
      <c r="F45" s="6" t="s">
        <v>482</v>
      </c>
    </row>
    <row r="46" spans="1:29" x14ac:dyDescent="0.2">
      <c r="A46" s="3" t="s">
        <v>486</v>
      </c>
      <c r="B46" s="3" t="s">
        <v>402</v>
      </c>
      <c r="C46" s="3" t="s">
        <v>419</v>
      </c>
      <c r="D46" s="5" t="s">
        <v>487</v>
      </c>
      <c r="E46" s="3" t="s">
        <v>488</v>
      </c>
      <c r="F46" s="3" t="s">
        <v>418</v>
      </c>
    </row>
    <row r="47" spans="1:29" x14ac:dyDescent="0.2">
      <c r="A47" s="3" t="s">
        <v>489</v>
      </c>
      <c r="B47" s="3" t="s">
        <v>407</v>
      </c>
      <c r="C47" s="3" t="s">
        <v>424</v>
      </c>
      <c r="D47" s="5" t="s">
        <v>490</v>
      </c>
      <c r="E47" s="3" t="s">
        <v>491</v>
      </c>
      <c r="F47" s="3" t="s">
        <v>446</v>
      </c>
    </row>
    <row r="48" spans="1:29" x14ac:dyDescent="0.2">
      <c r="A48" s="3" t="s">
        <v>492</v>
      </c>
      <c r="B48" s="3" t="s">
        <v>413</v>
      </c>
      <c r="C48" s="3" t="s">
        <v>432</v>
      </c>
      <c r="D48" s="5" t="s">
        <v>493</v>
      </c>
      <c r="E48" s="3" t="s">
        <v>494</v>
      </c>
      <c r="F48" s="3" t="s">
        <v>422</v>
      </c>
    </row>
    <row r="51" spans="1:3" ht="15.75" x14ac:dyDescent="0.25">
      <c r="A51" s="2" t="s">
        <v>495</v>
      </c>
    </row>
    <row r="52" spans="1:3" ht="15.75" x14ac:dyDescent="0.2">
      <c r="A52" s="8" t="s">
        <v>496</v>
      </c>
      <c r="B52" s="8" t="s">
        <v>124</v>
      </c>
    </row>
    <row r="53" spans="1:3" x14ac:dyDescent="0.2">
      <c r="A53" s="3" t="s">
        <v>327</v>
      </c>
      <c r="B53" s="3" t="s">
        <v>497</v>
      </c>
    </row>
    <row r="54" spans="1:3" x14ac:dyDescent="0.2">
      <c r="A54" s="3" t="s">
        <v>498</v>
      </c>
      <c r="B54" s="3" t="s">
        <v>499</v>
      </c>
    </row>
    <row r="55" spans="1:3" x14ac:dyDescent="0.2">
      <c r="B55" s="3" t="s">
        <v>500</v>
      </c>
    </row>
    <row r="56" spans="1:3" x14ac:dyDescent="0.2">
      <c r="B56" s="3" t="s">
        <v>501</v>
      </c>
    </row>
    <row r="59" spans="1:3" ht="15.75" x14ac:dyDescent="0.2">
      <c r="A59" s="8" t="s">
        <v>502</v>
      </c>
      <c r="B59" s="8" t="s">
        <v>503</v>
      </c>
      <c r="C59" s="8" t="s">
        <v>504</v>
      </c>
    </row>
    <row r="60" spans="1:3" x14ac:dyDescent="0.2">
      <c r="A60" s="3" t="s">
        <v>452</v>
      </c>
      <c r="B60" s="3" t="s">
        <v>505</v>
      </c>
      <c r="C60" s="3" t="s">
        <v>506</v>
      </c>
    </row>
    <row r="61" spans="1:3" x14ac:dyDescent="0.2">
      <c r="A61" s="12" t="s">
        <v>455</v>
      </c>
    </row>
    <row r="62" spans="1:3" x14ac:dyDescent="0.2">
      <c r="A62" s="3" t="s">
        <v>458</v>
      </c>
      <c r="B62" s="6" t="s">
        <v>507</v>
      </c>
      <c r="C62" s="6" t="s">
        <v>508</v>
      </c>
    </row>
    <row r="63" spans="1:3" x14ac:dyDescent="0.2">
      <c r="B63" s="6" t="s">
        <v>509</v>
      </c>
      <c r="C63" s="6" t="s">
        <v>510</v>
      </c>
    </row>
    <row r="64" spans="1:3" x14ac:dyDescent="0.2">
      <c r="A64" s="3" t="s">
        <v>461</v>
      </c>
      <c r="B64" s="3" t="s">
        <v>511</v>
      </c>
      <c r="C64" s="3" t="s">
        <v>512</v>
      </c>
    </row>
    <row r="65" spans="1:3" x14ac:dyDescent="0.2">
      <c r="B65" s="3" t="s">
        <v>513</v>
      </c>
      <c r="C65" s="3" t="s">
        <v>514</v>
      </c>
    </row>
    <row r="66" spans="1:3" x14ac:dyDescent="0.2">
      <c r="A66" s="3" t="s">
        <v>464</v>
      </c>
      <c r="B66" s="3" t="s">
        <v>515</v>
      </c>
      <c r="C66" s="3" t="s">
        <v>516</v>
      </c>
    </row>
    <row r="67" spans="1:3" x14ac:dyDescent="0.2">
      <c r="B67" s="3" t="s">
        <v>517</v>
      </c>
      <c r="C67" s="3" t="s">
        <v>518</v>
      </c>
    </row>
    <row r="68" spans="1:3" x14ac:dyDescent="0.2">
      <c r="B68" s="3" t="s">
        <v>519</v>
      </c>
      <c r="C68" s="3" t="s">
        <v>520</v>
      </c>
    </row>
    <row r="69" spans="1:3" x14ac:dyDescent="0.2">
      <c r="A69" s="3" t="s">
        <v>467</v>
      </c>
      <c r="B69" s="3" t="s">
        <v>521</v>
      </c>
    </row>
    <row r="70" spans="1:3" x14ac:dyDescent="0.2">
      <c r="B70" s="3" t="s">
        <v>522</v>
      </c>
    </row>
    <row r="71" spans="1:3" x14ac:dyDescent="0.2">
      <c r="B71" s="3" t="s">
        <v>523</v>
      </c>
    </row>
    <row r="72" spans="1:3" x14ac:dyDescent="0.2">
      <c r="B72" s="3" t="s">
        <v>524</v>
      </c>
    </row>
    <row r="73" spans="1:3" x14ac:dyDescent="0.2">
      <c r="B73" s="3" t="s">
        <v>525</v>
      </c>
    </row>
    <row r="74" spans="1:3" x14ac:dyDescent="0.2">
      <c r="A74" s="3" t="s">
        <v>470</v>
      </c>
      <c r="B74" s="3" t="s">
        <v>526</v>
      </c>
      <c r="C74" s="3" t="s">
        <v>527</v>
      </c>
    </row>
    <row r="75" spans="1:3" x14ac:dyDescent="0.2">
      <c r="C75" s="3" t="s">
        <v>527</v>
      </c>
    </row>
    <row r="76" spans="1:3" x14ac:dyDescent="0.2">
      <c r="A76" s="3" t="s">
        <v>473</v>
      </c>
      <c r="B76" s="3" t="s">
        <v>528</v>
      </c>
      <c r="C76" s="3" t="s">
        <v>529</v>
      </c>
    </row>
    <row r="77" spans="1:3" x14ac:dyDescent="0.2">
      <c r="A77" s="3" t="s">
        <v>476</v>
      </c>
      <c r="B77" s="6" t="s">
        <v>530</v>
      </c>
      <c r="C77" s="6" t="s">
        <v>531</v>
      </c>
    </row>
    <row r="78" spans="1:3" x14ac:dyDescent="0.2">
      <c r="B78" s="6" t="s">
        <v>532</v>
      </c>
      <c r="C78" s="6" t="s">
        <v>533</v>
      </c>
    </row>
    <row r="79" spans="1:3" x14ac:dyDescent="0.2">
      <c r="B79" s="6" t="s">
        <v>534</v>
      </c>
      <c r="C79" s="6" t="s">
        <v>535</v>
      </c>
    </row>
    <row r="80" spans="1:3" x14ac:dyDescent="0.2">
      <c r="B80" s="6" t="s">
        <v>536</v>
      </c>
      <c r="C80" s="6" t="s">
        <v>537</v>
      </c>
    </row>
    <row r="81" spans="1:29" x14ac:dyDescent="0.2">
      <c r="A81" s="3" t="s">
        <v>479</v>
      </c>
      <c r="B81" s="3" t="s">
        <v>538</v>
      </c>
      <c r="C81" s="3" t="s">
        <v>539</v>
      </c>
    </row>
    <row r="82" spans="1:29" x14ac:dyDescent="0.2">
      <c r="B82" s="3" t="s">
        <v>540</v>
      </c>
      <c r="C82" s="3" t="s">
        <v>541</v>
      </c>
    </row>
    <row r="83" spans="1:29" x14ac:dyDescent="0.2">
      <c r="A83" s="3" t="s">
        <v>483</v>
      </c>
      <c r="B83" s="3" t="s">
        <v>542</v>
      </c>
      <c r="C83" s="3" t="s">
        <v>543</v>
      </c>
    </row>
    <row r="84" spans="1:29" x14ac:dyDescent="0.2">
      <c r="A84" s="3" t="s">
        <v>486</v>
      </c>
      <c r="B84" s="6" t="s">
        <v>544</v>
      </c>
      <c r="C84" s="6" t="s">
        <v>545</v>
      </c>
    </row>
    <row r="85" spans="1:29" x14ac:dyDescent="0.2">
      <c r="A85" s="12" t="s">
        <v>489</v>
      </c>
    </row>
    <row r="86" spans="1:29" x14ac:dyDescent="0.2">
      <c r="A86" s="12" t="s">
        <v>492</v>
      </c>
    </row>
    <row r="87" spans="1:29" x14ac:dyDescent="0.2">
      <c r="Y87" s="7"/>
      <c r="Z87" s="7"/>
      <c r="AA87" s="7"/>
    </row>
    <row r="88" spans="1:29" x14ac:dyDescent="0.2">
      <c r="X88" s="7"/>
      <c r="AB88" s="7"/>
      <c r="AC88" s="7"/>
    </row>
    <row r="90" spans="1:29" s="7" customFormat="1" ht="66.75" customHeight="1" x14ac:dyDescent="0.2">
      <c r="A90" s="8" t="s">
        <v>448</v>
      </c>
      <c r="B90" s="8" t="s">
        <v>546</v>
      </c>
      <c r="C90" s="8" t="s">
        <v>547</v>
      </c>
      <c r="D90" s="8" t="s">
        <v>186</v>
      </c>
      <c r="E90" s="8" t="s">
        <v>548</v>
      </c>
      <c r="F90" s="8" t="s">
        <v>549</v>
      </c>
      <c r="G90" s="8" t="s">
        <v>550</v>
      </c>
      <c r="R90" s="3"/>
      <c r="X90" s="3"/>
      <c r="Y90" s="3"/>
      <c r="Z90" s="3"/>
      <c r="AA90" s="3"/>
      <c r="AB90" s="3"/>
      <c r="AC90" s="3"/>
    </row>
    <row r="91" spans="1:29" x14ac:dyDescent="0.2">
      <c r="A91" s="3" t="s">
        <v>551</v>
      </c>
      <c r="B91" s="3">
        <v>1</v>
      </c>
      <c r="C91" s="3" t="s">
        <v>552</v>
      </c>
      <c r="D91" s="3">
        <v>1</v>
      </c>
      <c r="E91" s="3" t="s">
        <v>553</v>
      </c>
      <c r="R91" s="7"/>
    </row>
    <row r="92" spans="1:29" x14ac:dyDescent="0.2">
      <c r="A92" s="3" t="s">
        <v>551</v>
      </c>
      <c r="B92" s="3">
        <v>1</v>
      </c>
      <c r="C92" s="3" t="s">
        <v>552</v>
      </c>
      <c r="D92" s="3">
        <v>2</v>
      </c>
      <c r="E92" s="3" t="s">
        <v>554</v>
      </c>
    </row>
    <row r="93" spans="1:29" x14ac:dyDescent="0.2">
      <c r="A93" s="3" t="s">
        <v>551</v>
      </c>
      <c r="B93" s="3">
        <v>1</v>
      </c>
      <c r="C93" s="3" t="s">
        <v>552</v>
      </c>
      <c r="D93" s="3">
        <v>3</v>
      </c>
      <c r="E93" s="3" t="s">
        <v>555</v>
      </c>
    </row>
    <row r="94" spans="1:29" x14ac:dyDescent="0.2">
      <c r="A94" s="3" t="s">
        <v>551</v>
      </c>
      <c r="B94" s="3">
        <v>2</v>
      </c>
      <c r="C94" s="3" t="s">
        <v>556</v>
      </c>
      <c r="D94" s="3">
        <v>4</v>
      </c>
      <c r="E94" s="3" t="s">
        <v>557</v>
      </c>
    </row>
    <row r="95" spans="1:29" x14ac:dyDescent="0.2">
      <c r="A95" s="3" t="s">
        <v>551</v>
      </c>
      <c r="B95" s="3">
        <v>2</v>
      </c>
      <c r="C95" s="3" t="s">
        <v>556</v>
      </c>
      <c r="D95" s="3">
        <v>5</v>
      </c>
      <c r="E95" s="3" t="s">
        <v>558</v>
      </c>
    </row>
    <row r="96" spans="1:29" x14ac:dyDescent="0.2">
      <c r="A96" s="3" t="s">
        <v>551</v>
      </c>
      <c r="B96" s="3">
        <v>2</v>
      </c>
      <c r="C96" s="3" t="s">
        <v>556</v>
      </c>
      <c r="D96" s="3">
        <v>6</v>
      </c>
      <c r="E96" s="3" t="s">
        <v>559</v>
      </c>
    </row>
    <row r="97" spans="1:5" x14ac:dyDescent="0.2">
      <c r="A97" s="3" t="s">
        <v>551</v>
      </c>
      <c r="B97" s="3">
        <v>3</v>
      </c>
      <c r="C97" s="3" t="s">
        <v>560</v>
      </c>
      <c r="D97" s="3">
        <v>7</v>
      </c>
      <c r="E97" s="3" t="s">
        <v>561</v>
      </c>
    </row>
    <row r="98" spans="1:5" x14ac:dyDescent="0.2">
      <c r="A98" s="3" t="s">
        <v>551</v>
      </c>
      <c r="B98" s="3">
        <v>3</v>
      </c>
      <c r="C98" s="3" t="s">
        <v>560</v>
      </c>
      <c r="D98" s="3">
        <v>8</v>
      </c>
      <c r="E98" s="3" t="s">
        <v>562</v>
      </c>
    </row>
    <row r="99" spans="1:5" x14ac:dyDescent="0.2">
      <c r="A99" s="3" t="s">
        <v>551</v>
      </c>
      <c r="B99" s="3">
        <v>3</v>
      </c>
      <c r="C99" s="3" t="s">
        <v>560</v>
      </c>
      <c r="D99" s="3">
        <v>9</v>
      </c>
      <c r="E99" s="3" t="s">
        <v>562</v>
      </c>
    </row>
    <row r="100" spans="1:5" x14ac:dyDescent="0.2">
      <c r="A100" s="3" t="s">
        <v>551</v>
      </c>
      <c r="B100" s="3">
        <v>3</v>
      </c>
      <c r="C100" s="3" t="s">
        <v>560</v>
      </c>
      <c r="D100" s="3">
        <v>10</v>
      </c>
      <c r="E100" s="3" t="s">
        <v>563</v>
      </c>
    </row>
    <row r="101" spans="1:5" x14ac:dyDescent="0.2">
      <c r="A101" s="3" t="s">
        <v>564</v>
      </c>
      <c r="B101" s="3">
        <v>1</v>
      </c>
      <c r="C101" s="3" t="s">
        <v>565</v>
      </c>
      <c r="D101" s="3">
        <v>1</v>
      </c>
      <c r="E101" s="3" t="s">
        <v>566</v>
      </c>
    </row>
    <row r="102" spans="1:5" x14ac:dyDescent="0.2">
      <c r="A102" s="3" t="s">
        <v>564</v>
      </c>
      <c r="B102" s="3">
        <v>2</v>
      </c>
      <c r="C102" s="3" t="s">
        <v>567</v>
      </c>
      <c r="D102" s="3">
        <v>2</v>
      </c>
      <c r="E102" s="3" t="s">
        <v>568</v>
      </c>
    </row>
    <row r="103" spans="1:5" x14ac:dyDescent="0.2">
      <c r="A103" s="3" t="s">
        <v>564</v>
      </c>
      <c r="B103" s="3">
        <v>2</v>
      </c>
      <c r="C103" s="3" t="s">
        <v>567</v>
      </c>
      <c r="D103" s="3">
        <v>3</v>
      </c>
      <c r="E103" s="3" t="s">
        <v>569</v>
      </c>
    </row>
    <row r="104" spans="1:5" x14ac:dyDescent="0.2">
      <c r="A104" s="3" t="s">
        <v>564</v>
      </c>
      <c r="B104" s="3">
        <v>2</v>
      </c>
      <c r="C104" s="3" t="s">
        <v>567</v>
      </c>
      <c r="D104" s="3">
        <v>4</v>
      </c>
      <c r="E104" s="3" t="s">
        <v>570</v>
      </c>
    </row>
    <row r="105" spans="1:5" x14ac:dyDescent="0.2">
      <c r="A105" s="3" t="s">
        <v>564</v>
      </c>
      <c r="B105" s="3">
        <v>3</v>
      </c>
      <c r="C105" s="3" t="s">
        <v>571</v>
      </c>
      <c r="D105" s="3">
        <v>5</v>
      </c>
      <c r="E105" s="3" t="s">
        <v>572</v>
      </c>
    </row>
    <row r="106" spans="1:5" x14ac:dyDescent="0.2">
      <c r="A106" s="3" t="s">
        <v>564</v>
      </c>
      <c r="B106" s="3">
        <v>3</v>
      </c>
      <c r="C106" s="3" t="s">
        <v>571</v>
      </c>
      <c r="D106" s="3">
        <v>6</v>
      </c>
      <c r="E106" s="3" t="s">
        <v>573</v>
      </c>
    </row>
    <row r="107" spans="1:5" x14ac:dyDescent="0.2">
      <c r="A107" s="3" t="s">
        <v>574</v>
      </c>
      <c r="B107" s="3">
        <v>1</v>
      </c>
      <c r="C107" s="3" t="s">
        <v>575</v>
      </c>
      <c r="D107" s="3">
        <v>1</v>
      </c>
      <c r="E107" s="3" t="s">
        <v>576</v>
      </c>
    </row>
    <row r="108" spans="1:5" x14ac:dyDescent="0.2">
      <c r="A108" s="3" t="s">
        <v>574</v>
      </c>
      <c r="B108" s="3">
        <v>2</v>
      </c>
      <c r="C108" s="3" t="s">
        <v>577</v>
      </c>
      <c r="D108" s="3">
        <v>2</v>
      </c>
      <c r="E108" s="3" t="s">
        <v>578</v>
      </c>
    </row>
    <row r="109" spans="1:5" x14ac:dyDescent="0.2">
      <c r="A109" s="3" t="s">
        <v>574</v>
      </c>
      <c r="B109" s="3">
        <v>3</v>
      </c>
      <c r="C109" s="3" t="s">
        <v>579</v>
      </c>
      <c r="D109" s="3">
        <v>3</v>
      </c>
      <c r="E109" s="3" t="s">
        <v>580</v>
      </c>
    </row>
    <row r="110" spans="1:5" x14ac:dyDescent="0.2">
      <c r="A110" s="3" t="s">
        <v>574</v>
      </c>
      <c r="B110" s="3">
        <v>3</v>
      </c>
      <c r="C110" s="3" t="s">
        <v>579</v>
      </c>
      <c r="D110" s="3">
        <v>4</v>
      </c>
      <c r="E110" s="3" t="s">
        <v>581</v>
      </c>
    </row>
    <row r="111" spans="1:5" x14ac:dyDescent="0.2">
      <c r="A111" s="3" t="s">
        <v>574</v>
      </c>
      <c r="B111" s="3">
        <v>3</v>
      </c>
      <c r="C111" s="3" t="s">
        <v>579</v>
      </c>
      <c r="D111" s="3">
        <v>5</v>
      </c>
      <c r="E111" s="3" t="s">
        <v>582</v>
      </c>
    </row>
    <row r="112" spans="1:5" x14ac:dyDescent="0.2">
      <c r="A112" s="3" t="s">
        <v>574</v>
      </c>
      <c r="B112" s="3">
        <v>3</v>
      </c>
      <c r="C112" s="3" t="s">
        <v>579</v>
      </c>
      <c r="D112" s="3">
        <v>6</v>
      </c>
      <c r="E112" s="3" t="s">
        <v>583</v>
      </c>
    </row>
    <row r="113" spans="1:5" x14ac:dyDescent="0.2">
      <c r="A113" s="3" t="s">
        <v>574</v>
      </c>
      <c r="B113" s="3">
        <v>4</v>
      </c>
      <c r="C113" s="3" t="s">
        <v>584</v>
      </c>
      <c r="D113" s="3">
        <v>7</v>
      </c>
      <c r="E113" s="3" t="s">
        <v>585</v>
      </c>
    </row>
    <row r="114" spans="1:5" x14ac:dyDescent="0.2">
      <c r="A114" s="3" t="s">
        <v>586</v>
      </c>
      <c r="B114" s="3">
        <v>1</v>
      </c>
      <c r="C114" s="3" t="s">
        <v>587</v>
      </c>
      <c r="D114" s="3">
        <v>1</v>
      </c>
      <c r="E114" s="3" t="s">
        <v>588</v>
      </c>
    </row>
    <row r="115" spans="1:5" x14ac:dyDescent="0.2">
      <c r="A115" s="3" t="s">
        <v>586</v>
      </c>
      <c r="B115" s="3">
        <v>2</v>
      </c>
      <c r="C115" s="3" t="s">
        <v>75</v>
      </c>
      <c r="D115" s="3">
        <v>2</v>
      </c>
      <c r="E115" s="3" t="s">
        <v>589</v>
      </c>
    </row>
    <row r="116" spans="1:5" x14ac:dyDescent="0.2">
      <c r="A116" s="3" t="s">
        <v>586</v>
      </c>
      <c r="B116" s="3">
        <v>3</v>
      </c>
      <c r="C116" s="3" t="s">
        <v>91</v>
      </c>
      <c r="D116" s="3">
        <v>3</v>
      </c>
      <c r="E116" s="3" t="s">
        <v>590</v>
      </c>
    </row>
    <row r="117" spans="1:5" x14ac:dyDescent="0.2">
      <c r="A117" s="3" t="s">
        <v>591</v>
      </c>
      <c r="B117" s="3">
        <v>1</v>
      </c>
      <c r="C117" s="3" t="s">
        <v>592</v>
      </c>
      <c r="D117" s="3">
        <v>1</v>
      </c>
      <c r="E117" s="3" t="s">
        <v>593</v>
      </c>
    </row>
    <row r="118" spans="1:5" x14ac:dyDescent="0.2">
      <c r="A118" s="3" t="s">
        <v>591</v>
      </c>
      <c r="B118" s="3">
        <v>2</v>
      </c>
      <c r="C118" s="3" t="s">
        <v>594</v>
      </c>
      <c r="D118" s="3">
        <v>2</v>
      </c>
      <c r="E118" s="3" t="s">
        <v>595</v>
      </c>
    </row>
    <row r="119" spans="1:5" x14ac:dyDescent="0.2">
      <c r="A119" s="3" t="s">
        <v>591</v>
      </c>
      <c r="B119" s="3">
        <v>3</v>
      </c>
      <c r="C119" s="3" t="s">
        <v>596</v>
      </c>
      <c r="D119" s="3">
        <v>3</v>
      </c>
      <c r="E119" s="3" t="s">
        <v>597</v>
      </c>
    </row>
    <row r="120" spans="1:5" x14ac:dyDescent="0.2">
      <c r="A120" s="3" t="s">
        <v>591</v>
      </c>
      <c r="B120" s="3">
        <v>4</v>
      </c>
      <c r="C120" s="3" t="s">
        <v>598</v>
      </c>
      <c r="D120" s="3">
        <v>4</v>
      </c>
      <c r="E120" s="3" t="s">
        <v>599</v>
      </c>
    </row>
    <row r="121" spans="1:5" x14ac:dyDescent="0.2">
      <c r="A121" s="3" t="s">
        <v>591</v>
      </c>
      <c r="B121" s="3">
        <v>4</v>
      </c>
      <c r="C121" s="3" t="s">
        <v>598</v>
      </c>
      <c r="D121" s="3">
        <v>5</v>
      </c>
      <c r="E121" s="3" t="s">
        <v>600</v>
      </c>
    </row>
    <row r="122" spans="1:5" x14ac:dyDescent="0.2">
      <c r="A122" s="3" t="s">
        <v>591</v>
      </c>
      <c r="B122" s="3">
        <v>4</v>
      </c>
      <c r="C122" s="3" t="s">
        <v>598</v>
      </c>
      <c r="D122" s="3">
        <v>6</v>
      </c>
      <c r="E122" s="3" t="s">
        <v>601</v>
      </c>
    </row>
    <row r="123" spans="1:5" x14ac:dyDescent="0.2">
      <c r="A123" s="3" t="s">
        <v>591</v>
      </c>
      <c r="B123" s="3">
        <v>4</v>
      </c>
      <c r="C123" s="3" t="s">
        <v>598</v>
      </c>
      <c r="D123" s="3">
        <v>7</v>
      </c>
      <c r="E123" s="3" t="s">
        <v>602</v>
      </c>
    </row>
    <row r="124" spans="1:5" x14ac:dyDescent="0.2">
      <c r="A124" s="3" t="s">
        <v>603</v>
      </c>
      <c r="B124" s="3">
        <v>1</v>
      </c>
      <c r="C124" s="3" t="s">
        <v>604</v>
      </c>
      <c r="D124" s="3">
        <v>1</v>
      </c>
      <c r="E124" s="3" t="s">
        <v>521</v>
      </c>
    </row>
    <row r="125" spans="1:5" x14ac:dyDescent="0.2">
      <c r="A125" s="3" t="s">
        <v>603</v>
      </c>
      <c r="B125" s="3">
        <v>1</v>
      </c>
      <c r="C125" s="3" t="s">
        <v>604</v>
      </c>
      <c r="D125" s="3">
        <v>2</v>
      </c>
      <c r="E125" s="3" t="s">
        <v>522</v>
      </c>
    </row>
    <row r="126" spans="1:5" x14ac:dyDescent="0.2">
      <c r="A126" s="3" t="s">
        <v>603</v>
      </c>
      <c r="B126" s="3">
        <v>2</v>
      </c>
      <c r="C126" s="3" t="s">
        <v>605</v>
      </c>
      <c r="D126" s="3">
        <v>3</v>
      </c>
      <c r="E126" s="3" t="s">
        <v>523</v>
      </c>
    </row>
    <row r="127" spans="1:5" x14ac:dyDescent="0.2">
      <c r="A127" s="3" t="s">
        <v>603</v>
      </c>
      <c r="B127" s="3">
        <v>3</v>
      </c>
      <c r="C127" s="3" t="s">
        <v>606</v>
      </c>
      <c r="D127" s="3">
        <v>4</v>
      </c>
      <c r="E127" s="3" t="s">
        <v>607</v>
      </c>
    </row>
    <row r="128" spans="1:5" x14ac:dyDescent="0.2">
      <c r="A128" s="3" t="s">
        <v>603</v>
      </c>
      <c r="B128" s="3">
        <v>4</v>
      </c>
      <c r="C128" s="3" t="s">
        <v>608</v>
      </c>
      <c r="D128" s="3">
        <v>5</v>
      </c>
      <c r="E128" s="3" t="s">
        <v>524</v>
      </c>
    </row>
    <row r="129" spans="1:5" x14ac:dyDescent="0.2">
      <c r="A129" s="3" t="s">
        <v>603</v>
      </c>
      <c r="B129" s="3">
        <v>4</v>
      </c>
      <c r="C129" s="3" t="s">
        <v>608</v>
      </c>
      <c r="D129" s="3">
        <v>6</v>
      </c>
      <c r="E129" s="3" t="s">
        <v>525</v>
      </c>
    </row>
    <row r="130" spans="1:5" x14ac:dyDescent="0.2">
      <c r="A130" s="3" t="s">
        <v>603</v>
      </c>
      <c r="B130" s="3">
        <v>4</v>
      </c>
      <c r="C130" s="3" t="s">
        <v>609</v>
      </c>
      <c r="D130" s="3">
        <v>7</v>
      </c>
      <c r="E130" s="3" t="s">
        <v>610</v>
      </c>
    </row>
    <row r="131" spans="1:5" x14ac:dyDescent="0.2">
      <c r="A131" s="3" t="s">
        <v>611</v>
      </c>
      <c r="B131" s="3">
        <v>1</v>
      </c>
      <c r="C131" s="3" t="s">
        <v>612</v>
      </c>
      <c r="D131" s="3">
        <v>1</v>
      </c>
      <c r="E131" s="3" t="s">
        <v>613</v>
      </c>
    </row>
    <row r="132" spans="1:5" x14ac:dyDescent="0.2">
      <c r="A132" s="3" t="s">
        <v>611</v>
      </c>
      <c r="B132" s="3">
        <v>1</v>
      </c>
      <c r="C132" s="3" t="s">
        <v>612</v>
      </c>
      <c r="D132" s="3">
        <v>2</v>
      </c>
      <c r="E132" s="3" t="s">
        <v>614</v>
      </c>
    </row>
    <row r="133" spans="1:5" x14ac:dyDescent="0.2">
      <c r="A133" s="3" t="s">
        <v>611</v>
      </c>
      <c r="B133" s="3">
        <v>1</v>
      </c>
      <c r="C133" s="3" t="s">
        <v>612</v>
      </c>
      <c r="D133" s="3">
        <v>3</v>
      </c>
      <c r="E133" s="3" t="s">
        <v>615</v>
      </c>
    </row>
    <row r="134" spans="1:5" x14ac:dyDescent="0.2">
      <c r="A134" s="3" t="s">
        <v>611</v>
      </c>
      <c r="B134" s="3">
        <v>1</v>
      </c>
      <c r="C134" s="3" t="s">
        <v>612</v>
      </c>
      <c r="D134" s="3">
        <v>4</v>
      </c>
      <c r="E134" s="3" t="s">
        <v>616</v>
      </c>
    </row>
    <row r="135" spans="1:5" x14ac:dyDescent="0.2">
      <c r="A135" s="3" t="s">
        <v>611</v>
      </c>
      <c r="B135" s="3">
        <v>2</v>
      </c>
      <c r="C135" s="3" t="s">
        <v>617</v>
      </c>
      <c r="D135" s="3">
        <v>5</v>
      </c>
      <c r="E135" s="3" t="s">
        <v>618</v>
      </c>
    </row>
    <row r="136" spans="1:5" x14ac:dyDescent="0.2">
      <c r="A136" s="3" t="s">
        <v>611</v>
      </c>
      <c r="B136" s="3">
        <v>3</v>
      </c>
      <c r="C136" s="3" t="s">
        <v>619</v>
      </c>
      <c r="D136" s="3">
        <v>6</v>
      </c>
      <c r="E136" s="3" t="s">
        <v>620</v>
      </c>
    </row>
    <row r="137" spans="1:5" x14ac:dyDescent="0.2">
      <c r="A137" s="3" t="s">
        <v>621</v>
      </c>
      <c r="B137" s="3">
        <v>1</v>
      </c>
      <c r="C137" s="3" t="s">
        <v>622</v>
      </c>
      <c r="D137" s="3">
        <v>1</v>
      </c>
      <c r="E137" s="3" t="s">
        <v>623</v>
      </c>
    </row>
    <row r="138" spans="1:5" ht="15.75" x14ac:dyDescent="0.25">
      <c r="A138" s="3" t="s">
        <v>621</v>
      </c>
      <c r="B138" s="3">
        <v>2</v>
      </c>
      <c r="C138" s="3" t="s">
        <v>624</v>
      </c>
      <c r="D138" s="3">
        <v>2</v>
      </c>
      <c r="E138" s="3" t="s">
        <v>625</v>
      </c>
    </row>
    <row r="139" spans="1:5" x14ac:dyDescent="0.2">
      <c r="A139" s="3" t="s">
        <v>621</v>
      </c>
      <c r="B139" s="3">
        <v>3</v>
      </c>
      <c r="C139" s="3" t="s">
        <v>626</v>
      </c>
      <c r="D139" s="3">
        <v>3</v>
      </c>
      <c r="E139" s="3" t="s">
        <v>627</v>
      </c>
    </row>
    <row r="140" spans="1:5" x14ac:dyDescent="0.2">
      <c r="A140" s="3" t="s">
        <v>621</v>
      </c>
      <c r="B140" s="3">
        <v>4</v>
      </c>
      <c r="C140" s="3" t="s">
        <v>628</v>
      </c>
      <c r="D140" s="3">
        <v>4</v>
      </c>
      <c r="E140" s="3" t="s">
        <v>629</v>
      </c>
    </row>
    <row r="141" spans="1:5" x14ac:dyDescent="0.2">
      <c r="A141" s="3" t="s">
        <v>621</v>
      </c>
      <c r="B141" s="3">
        <v>4</v>
      </c>
      <c r="C141" s="3" t="s">
        <v>628</v>
      </c>
      <c r="D141" s="3">
        <v>5</v>
      </c>
      <c r="E141" s="3" t="s">
        <v>630</v>
      </c>
    </row>
    <row r="142" spans="1:5" x14ac:dyDescent="0.2">
      <c r="A142" s="3" t="s">
        <v>621</v>
      </c>
      <c r="B142" s="3">
        <v>4</v>
      </c>
      <c r="C142" s="3" t="s">
        <v>628</v>
      </c>
      <c r="D142" s="3">
        <v>6</v>
      </c>
      <c r="E142" s="3" t="s">
        <v>631</v>
      </c>
    </row>
    <row r="143" spans="1:5" x14ac:dyDescent="0.2">
      <c r="A143" s="3" t="s">
        <v>621</v>
      </c>
      <c r="B143" s="3">
        <v>5</v>
      </c>
      <c r="C143" s="3" t="s">
        <v>632</v>
      </c>
      <c r="D143" s="3">
        <v>7</v>
      </c>
      <c r="E143" s="3" t="s">
        <v>633</v>
      </c>
    </row>
    <row r="144" spans="1:5" x14ac:dyDescent="0.2">
      <c r="A144" s="3" t="s">
        <v>634</v>
      </c>
      <c r="B144" s="3">
        <v>1</v>
      </c>
      <c r="C144" s="3" t="s">
        <v>635</v>
      </c>
      <c r="D144" s="3">
        <v>1</v>
      </c>
      <c r="E144" s="3" t="s">
        <v>636</v>
      </c>
    </row>
    <row r="145" spans="1:5" x14ac:dyDescent="0.2">
      <c r="A145" s="3" t="s">
        <v>634</v>
      </c>
      <c r="B145" s="3">
        <v>1</v>
      </c>
      <c r="C145" s="3" t="s">
        <v>635</v>
      </c>
      <c r="D145" s="3">
        <v>2</v>
      </c>
      <c r="E145" s="3" t="s">
        <v>637</v>
      </c>
    </row>
    <row r="146" spans="1:5" x14ac:dyDescent="0.2">
      <c r="A146" s="3" t="s">
        <v>634</v>
      </c>
      <c r="B146" s="3">
        <v>1</v>
      </c>
      <c r="C146" s="3" t="s">
        <v>635</v>
      </c>
      <c r="D146" s="3">
        <v>3</v>
      </c>
      <c r="E146" s="3" t="s">
        <v>638</v>
      </c>
    </row>
    <row r="147" spans="1:5" x14ac:dyDescent="0.2">
      <c r="A147" s="3" t="s">
        <v>634</v>
      </c>
      <c r="B147" s="3">
        <v>1</v>
      </c>
      <c r="C147" s="3" t="s">
        <v>635</v>
      </c>
      <c r="D147" s="3">
        <v>4</v>
      </c>
      <c r="E147" s="3" t="s">
        <v>639</v>
      </c>
    </row>
    <row r="148" spans="1:5" x14ac:dyDescent="0.2">
      <c r="A148" s="3" t="s">
        <v>634</v>
      </c>
      <c r="B148" s="3">
        <v>2</v>
      </c>
      <c r="C148" s="3" t="s">
        <v>640</v>
      </c>
      <c r="D148" s="3">
        <v>5</v>
      </c>
      <c r="E148" s="3" t="s">
        <v>641</v>
      </c>
    </row>
    <row r="149" spans="1:5" x14ac:dyDescent="0.2">
      <c r="A149" s="3" t="s">
        <v>634</v>
      </c>
      <c r="B149" s="3">
        <v>2</v>
      </c>
      <c r="C149" s="3" t="s">
        <v>640</v>
      </c>
      <c r="D149" s="3">
        <v>6</v>
      </c>
      <c r="E149" s="3" t="s">
        <v>642</v>
      </c>
    </row>
    <row r="150" spans="1:5" x14ac:dyDescent="0.2">
      <c r="A150" s="3" t="s">
        <v>634</v>
      </c>
      <c r="B150" s="3">
        <v>2</v>
      </c>
      <c r="C150" s="3" t="s">
        <v>640</v>
      </c>
      <c r="D150" s="3">
        <v>7</v>
      </c>
      <c r="E150" s="3" t="s">
        <v>643</v>
      </c>
    </row>
    <row r="151" spans="1:5" x14ac:dyDescent="0.2">
      <c r="A151" s="3" t="s">
        <v>634</v>
      </c>
      <c r="B151" s="3">
        <v>3</v>
      </c>
      <c r="C151" s="3" t="s">
        <v>644</v>
      </c>
      <c r="D151" s="3">
        <v>8</v>
      </c>
      <c r="E151" s="3" t="s">
        <v>645</v>
      </c>
    </row>
    <row r="152" spans="1:5" x14ac:dyDescent="0.2">
      <c r="A152" s="3" t="s">
        <v>634</v>
      </c>
      <c r="B152" s="3">
        <v>4</v>
      </c>
      <c r="C152" s="3" t="s">
        <v>646</v>
      </c>
      <c r="D152" s="3">
        <v>9</v>
      </c>
      <c r="E152" s="3" t="s">
        <v>647</v>
      </c>
    </row>
    <row r="153" spans="1:5" x14ac:dyDescent="0.2">
      <c r="A153" s="3" t="s">
        <v>634</v>
      </c>
      <c r="B153" s="3">
        <v>5</v>
      </c>
      <c r="C153" s="3" t="s">
        <v>648</v>
      </c>
      <c r="D153" s="3">
        <v>10</v>
      </c>
      <c r="E153" s="3" t="s">
        <v>649</v>
      </c>
    </row>
    <row r="154" spans="1:5" x14ac:dyDescent="0.2">
      <c r="A154" s="3" t="s">
        <v>634</v>
      </c>
      <c r="B154" s="3">
        <v>6</v>
      </c>
      <c r="C154" s="3" t="s">
        <v>650</v>
      </c>
      <c r="D154" s="3">
        <v>11</v>
      </c>
      <c r="E154" s="3" t="s">
        <v>651</v>
      </c>
    </row>
    <row r="155" spans="1:5" x14ac:dyDescent="0.2">
      <c r="A155" s="3" t="s">
        <v>652</v>
      </c>
      <c r="B155" s="3">
        <v>1</v>
      </c>
      <c r="C155" s="3" t="s">
        <v>653</v>
      </c>
      <c r="D155" s="3">
        <v>1</v>
      </c>
      <c r="E155" s="3" t="s">
        <v>654</v>
      </c>
    </row>
    <row r="156" spans="1:5" x14ac:dyDescent="0.2">
      <c r="A156" s="3" t="s">
        <v>652</v>
      </c>
      <c r="B156" s="3">
        <v>1</v>
      </c>
      <c r="C156" s="3" t="s">
        <v>653</v>
      </c>
      <c r="D156" s="3">
        <v>2</v>
      </c>
      <c r="E156" s="3" t="s">
        <v>655</v>
      </c>
    </row>
    <row r="157" spans="1:5" x14ac:dyDescent="0.2">
      <c r="A157" s="3" t="s">
        <v>652</v>
      </c>
      <c r="B157" s="3">
        <v>2</v>
      </c>
      <c r="C157" s="3" t="s">
        <v>656</v>
      </c>
      <c r="D157" s="3">
        <v>3</v>
      </c>
      <c r="E157" s="3" t="s">
        <v>657</v>
      </c>
    </row>
    <row r="158" spans="1:5" x14ac:dyDescent="0.2">
      <c r="A158" s="3" t="s">
        <v>652</v>
      </c>
      <c r="B158" s="3">
        <v>3</v>
      </c>
      <c r="C158" s="3" t="s">
        <v>658</v>
      </c>
      <c r="D158" s="3">
        <v>4</v>
      </c>
      <c r="E158" s="3" t="s">
        <v>659</v>
      </c>
    </row>
    <row r="159" spans="1:5" x14ac:dyDescent="0.2">
      <c r="A159" s="3" t="s">
        <v>652</v>
      </c>
      <c r="B159" s="3">
        <v>4</v>
      </c>
      <c r="C159" s="3" t="s">
        <v>660</v>
      </c>
      <c r="D159" s="3">
        <v>5</v>
      </c>
      <c r="E159" s="3" t="s">
        <v>661</v>
      </c>
    </row>
    <row r="160" spans="1:5" x14ac:dyDescent="0.2">
      <c r="A160" s="3" t="s">
        <v>652</v>
      </c>
      <c r="B160" s="3">
        <v>5</v>
      </c>
      <c r="C160" s="3" t="s">
        <v>662</v>
      </c>
      <c r="D160" s="3">
        <v>6</v>
      </c>
      <c r="E160" s="3" t="s">
        <v>663</v>
      </c>
    </row>
    <row r="161" spans="1:5" x14ac:dyDescent="0.2">
      <c r="A161" s="3" t="s">
        <v>664</v>
      </c>
      <c r="B161" s="3">
        <v>1</v>
      </c>
      <c r="C161" s="3" t="s">
        <v>665</v>
      </c>
      <c r="D161" s="3">
        <v>1</v>
      </c>
      <c r="E161" s="3" t="s">
        <v>666</v>
      </c>
    </row>
    <row r="162" spans="1:5" x14ac:dyDescent="0.2">
      <c r="A162" s="3" t="s">
        <v>664</v>
      </c>
      <c r="B162" s="3">
        <v>1</v>
      </c>
      <c r="C162" s="3" t="s">
        <v>665</v>
      </c>
      <c r="D162" s="3">
        <v>2</v>
      </c>
      <c r="E162" s="3" t="s">
        <v>667</v>
      </c>
    </row>
    <row r="163" spans="1:5" x14ac:dyDescent="0.2">
      <c r="A163" s="3" t="s">
        <v>664</v>
      </c>
      <c r="B163" s="3">
        <v>1</v>
      </c>
      <c r="C163" s="3" t="s">
        <v>665</v>
      </c>
      <c r="D163" s="3">
        <v>3</v>
      </c>
      <c r="E163" s="3" t="s">
        <v>668</v>
      </c>
    </row>
    <row r="164" spans="1:5" x14ac:dyDescent="0.2">
      <c r="A164" s="3" t="s">
        <v>664</v>
      </c>
      <c r="B164" s="3">
        <v>2</v>
      </c>
      <c r="C164" s="3" t="s">
        <v>669</v>
      </c>
      <c r="D164" s="3">
        <v>4</v>
      </c>
      <c r="E164" s="3" t="s">
        <v>670</v>
      </c>
    </row>
    <row r="165" spans="1:5" x14ac:dyDescent="0.2">
      <c r="A165" s="3" t="s">
        <v>664</v>
      </c>
      <c r="B165" s="3">
        <v>3</v>
      </c>
      <c r="C165" s="3" t="s">
        <v>671</v>
      </c>
      <c r="D165" s="3">
        <v>5</v>
      </c>
      <c r="E165" s="3" t="s">
        <v>672</v>
      </c>
    </row>
    <row r="166" spans="1:5" x14ac:dyDescent="0.2">
      <c r="A166" s="3" t="s">
        <v>673</v>
      </c>
      <c r="B166" s="3">
        <v>2</v>
      </c>
      <c r="C166" s="3" t="s">
        <v>674</v>
      </c>
      <c r="D166" s="3">
        <v>1</v>
      </c>
      <c r="E166" s="3" t="s">
        <v>675</v>
      </c>
    </row>
    <row r="167" spans="1:5" x14ac:dyDescent="0.2">
      <c r="A167" s="3" t="s">
        <v>673</v>
      </c>
      <c r="B167" s="3">
        <v>3</v>
      </c>
      <c r="C167" s="3" t="s">
        <v>676</v>
      </c>
      <c r="D167" s="3">
        <v>2</v>
      </c>
      <c r="E167" s="3" t="s">
        <v>677</v>
      </c>
    </row>
    <row r="168" spans="1:5" x14ac:dyDescent="0.2">
      <c r="A168" s="3" t="s">
        <v>673</v>
      </c>
      <c r="B168" s="3">
        <v>3</v>
      </c>
      <c r="C168" s="3" t="s">
        <v>676</v>
      </c>
      <c r="D168" s="3">
        <v>3</v>
      </c>
      <c r="E168" s="3" t="s">
        <v>678</v>
      </c>
    </row>
    <row r="169" spans="1:5" x14ac:dyDescent="0.2">
      <c r="A169" s="3" t="s">
        <v>673</v>
      </c>
      <c r="B169" s="3">
        <v>1</v>
      </c>
      <c r="C169" s="3" t="s">
        <v>679</v>
      </c>
      <c r="D169" s="3">
        <v>4</v>
      </c>
      <c r="E169" s="3" t="s">
        <v>680</v>
      </c>
    </row>
    <row r="170" spans="1:5" x14ac:dyDescent="0.2">
      <c r="A170" s="3" t="s">
        <v>681</v>
      </c>
      <c r="B170" s="3">
        <v>1</v>
      </c>
      <c r="C170" s="3" t="s">
        <v>682</v>
      </c>
      <c r="D170" s="3">
        <v>1</v>
      </c>
      <c r="E170" s="3" t="s">
        <v>683</v>
      </c>
    </row>
    <row r="171" spans="1:5" x14ac:dyDescent="0.2">
      <c r="A171" s="3" t="s">
        <v>681</v>
      </c>
      <c r="B171" s="3">
        <v>2</v>
      </c>
      <c r="C171" s="3" t="s">
        <v>684</v>
      </c>
      <c r="D171" s="3">
        <v>2</v>
      </c>
      <c r="E171" s="3" t="s">
        <v>685</v>
      </c>
    </row>
    <row r="172" spans="1:5" x14ac:dyDescent="0.2">
      <c r="A172" s="3" t="s">
        <v>681</v>
      </c>
      <c r="B172" s="3">
        <v>3</v>
      </c>
      <c r="C172" s="3" t="s">
        <v>686</v>
      </c>
      <c r="D172" s="3">
        <v>3</v>
      </c>
      <c r="E172" s="3" t="s">
        <v>687</v>
      </c>
    </row>
    <row r="173" spans="1:5" x14ac:dyDescent="0.2">
      <c r="A173" s="3" t="s">
        <v>681</v>
      </c>
      <c r="B173" s="3">
        <v>4</v>
      </c>
      <c r="C173" s="3" t="s">
        <v>688</v>
      </c>
      <c r="D173" s="3">
        <v>4</v>
      </c>
      <c r="E173" s="3" t="s">
        <v>689</v>
      </c>
    </row>
    <row r="174" spans="1:5" x14ac:dyDescent="0.2">
      <c r="A174" s="3" t="s">
        <v>681</v>
      </c>
      <c r="B174" s="3">
        <v>5</v>
      </c>
      <c r="C174" s="3" t="s">
        <v>690</v>
      </c>
      <c r="D174" s="3">
        <v>5</v>
      </c>
      <c r="E174" s="3" t="s">
        <v>691</v>
      </c>
    </row>
    <row r="175" spans="1:5" x14ac:dyDescent="0.2">
      <c r="A175" s="3" t="s">
        <v>681</v>
      </c>
      <c r="B175" s="3">
        <v>5</v>
      </c>
      <c r="C175" s="3" t="s">
        <v>690</v>
      </c>
      <c r="D175" s="3">
        <v>6</v>
      </c>
      <c r="E175" s="3" t="s">
        <v>692</v>
      </c>
    </row>
    <row r="176" spans="1:5" x14ac:dyDescent="0.2">
      <c r="A176" s="3" t="s">
        <v>681</v>
      </c>
      <c r="B176" s="3">
        <v>6</v>
      </c>
      <c r="C176" s="3" t="s">
        <v>693</v>
      </c>
      <c r="D176" s="3">
        <v>7</v>
      </c>
      <c r="E176" s="3" t="s">
        <v>694</v>
      </c>
    </row>
    <row r="177" spans="1:5" x14ac:dyDescent="0.2">
      <c r="A177" s="3" t="s">
        <v>681</v>
      </c>
      <c r="B177" s="3">
        <v>6</v>
      </c>
      <c r="C177" s="3" t="s">
        <v>693</v>
      </c>
      <c r="D177" s="3">
        <v>8</v>
      </c>
      <c r="E177" s="3" t="s">
        <v>695</v>
      </c>
    </row>
    <row r="178" spans="1:5" x14ac:dyDescent="0.2">
      <c r="A178" s="3" t="s">
        <v>681</v>
      </c>
      <c r="B178" s="3">
        <v>6</v>
      </c>
      <c r="C178" s="3" t="s">
        <v>693</v>
      </c>
      <c r="D178" s="3">
        <v>9</v>
      </c>
      <c r="E178" s="3" t="s">
        <v>696</v>
      </c>
    </row>
    <row r="179" spans="1:5" x14ac:dyDescent="0.2">
      <c r="A179" s="3" t="s">
        <v>697</v>
      </c>
      <c r="B179" s="3">
        <v>1</v>
      </c>
      <c r="C179" s="3" t="s">
        <v>698</v>
      </c>
      <c r="D179" s="3">
        <v>1</v>
      </c>
      <c r="E179" s="3" t="s">
        <v>699</v>
      </c>
    </row>
    <row r="180" spans="1:5" x14ac:dyDescent="0.2">
      <c r="A180" s="3" t="s">
        <v>697</v>
      </c>
      <c r="B180" s="3">
        <v>2</v>
      </c>
      <c r="C180" s="3" t="s">
        <v>700</v>
      </c>
      <c r="D180" s="13">
        <v>2</v>
      </c>
      <c r="E180" s="14" t="s">
        <v>701</v>
      </c>
    </row>
    <row r="181" spans="1:5" x14ac:dyDescent="0.2">
      <c r="A181" s="3" t="s">
        <v>697</v>
      </c>
      <c r="B181" s="3">
        <v>1</v>
      </c>
      <c r="C181" s="3" t="s">
        <v>698</v>
      </c>
      <c r="D181" s="3">
        <v>3</v>
      </c>
      <c r="E181" s="3" t="s">
        <v>702</v>
      </c>
    </row>
    <row r="182" spans="1:5" x14ac:dyDescent="0.2">
      <c r="A182" s="3" t="s">
        <v>697</v>
      </c>
      <c r="B182" s="3">
        <v>3</v>
      </c>
      <c r="C182" s="3" t="s">
        <v>703</v>
      </c>
      <c r="D182" s="3">
        <v>4</v>
      </c>
      <c r="E182" s="3" t="s">
        <v>704</v>
      </c>
    </row>
    <row r="183" spans="1:5" x14ac:dyDescent="0.2">
      <c r="A183" s="3" t="s">
        <v>697</v>
      </c>
      <c r="B183" s="3">
        <v>4</v>
      </c>
      <c r="C183" s="3" t="s">
        <v>705</v>
      </c>
      <c r="D183" s="3">
        <v>5</v>
      </c>
      <c r="E183" s="3" t="s">
        <v>706</v>
      </c>
    </row>
    <row r="184" spans="1:5" x14ac:dyDescent="0.2">
      <c r="A184" s="3" t="s">
        <v>697</v>
      </c>
      <c r="B184" s="3">
        <v>4</v>
      </c>
      <c r="C184" s="3" t="s">
        <v>705</v>
      </c>
      <c r="D184" s="3">
        <v>6</v>
      </c>
      <c r="E184" s="3" t="s">
        <v>707</v>
      </c>
    </row>
    <row r="185" spans="1:5" x14ac:dyDescent="0.2">
      <c r="A185" s="3" t="s">
        <v>697</v>
      </c>
      <c r="B185" s="3">
        <v>5</v>
      </c>
      <c r="C185" s="3" t="s">
        <v>708</v>
      </c>
      <c r="D185" s="3">
        <v>7</v>
      </c>
      <c r="E185" s="3" t="s">
        <v>709</v>
      </c>
    </row>
    <row r="186" spans="1:5" x14ac:dyDescent="0.2">
      <c r="A186" s="3" t="s">
        <v>697</v>
      </c>
      <c r="B186" s="3">
        <v>6</v>
      </c>
      <c r="C186" s="3" t="s">
        <v>710</v>
      </c>
      <c r="D186" s="3">
        <v>8</v>
      </c>
      <c r="E186" s="3" t="s">
        <v>711</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A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A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A00-000002000000}">
      <formula1>500</formula1>
    </dataValidation>
    <dataValidation type="whole" allowBlank="1" showInputMessage="1" showErrorMessage="1" errorTitle="Dato inválido" error="Asigne a cada meta un número consecutivo dentro del proyecto de inversión." sqref="D101 D108 D113:D129" xr:uid="{00000000-0002-0000-0A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2E9398-859E-406E-BE2F-4EF5A0D74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3.xml><?xml version="1.0" encoding="utf-8"?>
<ds:datastoreItem xmlns:ds="http://schemas.openxmlformats.org/officeDocument/2006/customXml" ds:itemID="{A177AA68-C0DB-489A-89F7-AB10F54F537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2024-08-31T23:01:28Z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