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https://d.docs.live.net/02583e8ead9b9ab3/Escritorio/IDPYBA/HERRAMIENTAS PROYECTOS/7556/MAYO 2024/"/>
    </mc:Choice>
  </mc:AlternateContent>
  <xr:revisionPtr revIDLastSave="9" documentId="13_ncr:1_{5BC18BFF-0537-4DE3-9484-22F90BCB547D}" xr6:coauthVersionLast="47" xr6:coauthVersionMax="47" xr10:uidLastSave="{ED030353-D5C2-43BC-BD3C-5E5A098DA583}"/>
  <bookViews>
    <workbookView xWindow="-110" yWindow="-110" windowWidth="19420" windowHeight="11500" tabRatio="743" activeTab="7" xr2:uid="{00000000-000D-0000-FFFF-FFFF00000000}"/>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HV 14" sheetId="47" state="hidden" r:id="rId9"/>
    <sheet name="Act. 14" sheetId="48" state="hidden" r:id="rId10"/>
    <sheet name="Hoja3" sheetId="66" state="hidden" r:id="rId11"/>
    <sheet name="Hoja1" sheetId="5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3">'META 1'!$A$1:$I$47</definedName>
    <definedName name="_xlnm.Print_Area" localSheetId="4">'META 2'!$A$1:$I$47</definedName>
    <definedName name="_xlnm.Print_Area" localSheetId="5">'META 3'!$A$1:$I$47</definedName>
    <definedName name="_xlnm.Print_Area" localSheetId="6">'META 4'!$A$1:$I$47</definedName>
    <definedName name="_xlnm.Print_Area" localSheetId="7">'META 5'!$A$1:$I$48</definedName>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#REF!</definedName>
    <definedName name="GRUPO_ETAREOS" localSheetId="8">#REF!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#REF!</definedName>
    <definedName name="GRUPO_ETARIO" localSheetId="8">#REF!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#REF!</definedName>
    <definedName name="GRUPO_ETNICO" localSheetId="8">#REF!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#REF!</definedName>
    <definedName name="GRUPOETNICO" localSheetId="8">#REF!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#REF!</definedName>
    <definedName name="GRUPOS_ETNICOS" localSheetId="5">#REF!</definedName>
    <definedName name="GRUPOS_ETNICOS" localSheetId="6">#REF!</definedName>
    <definedName name="GRUPOS_ETNICOS">#REF!</definedName>
    <definedName name="LOCALIDAD" localSheetId="8">#REF!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#REF!</definedName>
    <definedName name="LOCALIZACION" localSheetId="8">#REF!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7" i="90" l="1"/>
  <c r="D31" i="90"/>
  <c r="C30" i="90" l="1"/>
  <c r="D30" i="90" s="1"/>
  <c r="C29" i="90"/>
  <c r="D29" i="90" s="1"/>
  <c r="C28" i="90"/>
  <c r="D28" i="90" s="1"/>
  <c r="C27" i="90"/>
  <c r="D27" i="90" s="1"/>
  <c r="C31" i="90" l="1"/>
  <c r="K30" i="80"/>
  <c r="G27" i="94" l="1"/>
  <c r="I27" i="94" s="1"/>
  <c r="F27" i="90" l="1"/>
  <c r="G27" i="90" l="1"/>
  <c r="F27" i="94" l="1"/>
  <c r="F27" i="80" l="1"/>
  <c r="G27" i="87"/>
  <c r="I27" i="87" s="1"/>
  <c r="H29" i="93" l="1"/>
  <c r="H30" i="93" s="1"/>
  <c r="H31" i="93" s="1"/>
  <c r="H29" i="90"/>
  <c r="H30" i="90" s="1"/>
  <c r="H31" i="90" s="1"/>
  <c r="H29" i="87"/>
  <c r="H30" i="87" s="1"/>
  <c r="H31" i="87" s="1"/>
  <c r="H29" i="94" l="1"/>
  <c r="H30" i="94" s="1"/>
  <c r="H31" i="94" s="1"/>
  <c r="H29" i="80"/>
  <c r="H30" i="80" s="1"/>
  <c r="H31" i="80" s="1"/>
  <c r="G27" i="80"/>
  <c r="F27" i="93" l="1"/>
  <c r="F27" i="87"/>
  <c r="I18" i="63"/>
  <c r="G18" i="63"/>
  <c r="D18" i="63"/>
  <c r="C8" i="63"/>
  <c r="C7" i="63"/>
  <c r="C6" i="63"/>
  <c r="D30" i="62"/>
  <c r="D31" i="62" s="1"/>
  <c r="O13" i="5"/>
  <c r="AA13" i="5" s="1"/>
  <c r="K27" i="66"/>
  <c r="L25" i="66"/>
  <c r="L21" i="66"/>
  <c r="L17" i="66"/>
  <c r="L13" i="66"/>
  <c r="L27" i="66" s="1"/>
  <c r="M27" i="66" s="1"/>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W15" i="5"/>
  <c r="U15" i="5"/>
  <c r="W13" i="5"/>
  <c r="V13" i="5"/>
  <c r="U13" i="5"/>
  <c r="AA21" i="5"/>
  <c r="AC21" i="5" s="1"/>
  <c r="AA19" i="5"/>
  <c r="AB19" i="5" s="1"/>
  <c r="G31" i="47"/>
  <c r="G32" i="47"/>
  <c r="G33" i="47"/>
  <c r="G34" i="47"/>
  <c r="G35" i="47"/>
  <c r="G36" i="47"/>
  <c r="G37" i="47"/>
  <c r="G38" i="47"/>
  <c r="G39" i="47"/>
  <c r="G40" i="47"/>
  <c r="G41" i="47"/>
  <c r="I21" i="5"/>
  <c r="B21" i="5"/>
  <c r="I19" i="5"/>
  <c r="B19" i="5"/>
  <c r="I17" i="5"/>
  <c r="AC17" i="5" s="1"/>
  <c r="B17" i="5"/>
  <c r="F30" i="47"/>
  <c r="F31" i="47" s="1"/>
  <c r="D30" i="47"/>
  <c r="I30" i="47" s="1"/>
  <c r="S15" i="5"/>
  <c r="AA15" i="5" s="1"/>
  <c r="T15" i="5"/>
  <c r="X15" i="5"/>
  <c r="Z15" i="5"/>
  <c r="L15" i="5"/>
  <c r="M15" i="5"/>
  <c r="L13" i="5"/>
  <c r="M13" i="5"/>
  <c r="N13" i="5"/>
  <c r="N15" i="5"/>
  <c r="B15" i="5"/>
  <c r="B13" i="5"/>
  <c r="G30" i="47"/>
  <c r="A11" i="5"/>
  <c r="C9" i="5"/>
  <c r="C8" i="5"/>
  <c r="C7" i="5"/>
  <c r="Y15" i="5"/>
  <c r="X13" i="5"/>
  <c r="Z13" i="5"/>
  <c r="Y13" i="5"/>
  <c r="S13" i="5"/>
  <c r="T13" i="5"/>
  <c r="K15" i="5"/>
  <c r="V15" i="5"/>
  <c r="J13" i="5"/>
  <c r="I13" i="5" s="1"/>
  <c r="J15" i="5"/>
  <c r="I15" i="5" s="1"/>
  <c r="I30" i="62"/>
  <c r="H30" i="62"/>
  <c r="AC19" i="5" l="1"/>
  <c r="D31" i="47"/>
  <c r="D32" i="47" s="1"/>
  <c r="H30" i="47"/>
  <c r="AB21" i="5"/>
  <c r="AB15" i="5"/>
  <c r="D33" i="47"/>
  <c r="I33" i="47" s="1"/>
  <c r="I32" i="47"/>
  <c r="H31" i="62"/>
  <c r="I31" i="62"/>
  <c r="I31" i="47"/>
  <c r="F32" i="47"/>
  <c r="F33" i="47" s="1"/>
  <c r="F34" i="47" s="1"/>
  <c r="F35" i="47" s="1"/>
  <c r="F36" i="47" s="1"/>
  <c r="F37" i="47" s="1"/>
  <c r="F38" i="47" s="1"/>
  <c r="F39" i="47" s="1"/>
  <c r="F40" i="47" s="1"/>
  <c r="F41" i="47" s="1"/>
  <c r="H31" i="47"/>
  <c r="AC13" i="5"/>
  <c r="AB13" i="5"/>
  <c r="AC15" i="5"/>
  <c r="D32" i="62"/>
  <c r="G27" i="93"/>
  <c r="I27" i="80"/>
  <c r="D34" i="47" l="1"/>
  <c r="H32" i="47"/>
  <c r="H33" i="47"/>
  <c r="I32" i="62"/>
  <c r="D33" i="62"/>
  <c r="H32" i="62"/>
  <c r="D35" i="47"/>
  <c r="H34" i="47"/>
  <c r="I34" i="47"/>
  <c r="I27" i="93"/>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B7" authorId="0" shapeId="0" xr:uid="{00000000-0006-0000-05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5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5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5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B7" authorId="0" shapeId="0" xr:uid="{00000000-0006-0000-0600-000002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xr:uid="{00000000-0006-0000-0600-000003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xr:uid="{00000000-0006-0000-0600-000004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xr:uid="{00000000-0006-0000-0600-000005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6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7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8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9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A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0B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0C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0D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0E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0F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0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1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2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3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4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5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6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7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<sst xmlns="http://schemas.openxmlformats.org/spreadsheetml/2006/main" count="1000" uniqueCount="353">
  <si>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</si>
  <si>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</si>
  <si>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</si>
  <si>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</si>
  <si>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</si>
  <si>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</si>
  <si>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</si>
  <si>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</si>
  <si>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</si>
  <si>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</si>
  <si>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</si>
  <si>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</si>
  <si>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</si>
  <si>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</si>
  <si>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</si>
  <si>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</si>
  <si>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</si>
  <si>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</si>
  <si>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</si>
  <si>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</si>
  <si>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</si>
  <si>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</si>
  <si>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</si>
  <si>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</si>
  <si>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</si>
  <si>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</si>
  <si>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</si>
  <si>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</si>
  <si>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</si>
  <si>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</si>
  <si>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</si>
  <si>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</si>
  <si>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</si>
  <si>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</si>
  <si>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</si>
  <si>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</si>
  <si>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</si>
  <si>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</si>
  <si>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</si>
  <si>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</si>
  <si>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</si>
  <si>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</si>
  <si>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</si>
  <si>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</si>
  <si>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</si>
  <si>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</si>
  <si>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</si>
  <si>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</si>
  <si>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</si>
  <si>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</si>
  <si>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</si>
  <si>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</si>
  <si>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</si>
  <si>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</si>
  <si>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</si>
  <si>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</si>
  <si>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</si>
  <si>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</si>
  <si>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</si>
  <si>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</si>
  <si>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</si>
  <si>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</si>
  <si>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</si>
  <si>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</si>
  <si>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</si>
  <si>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</si>
  <si>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</si>
  <si>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</si>
  <si>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</si>
  <si>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</si>
  <si>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</si>
  <si>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</si>
  <si>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</si>
  <si>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</si>
  <si>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</si>
  <si>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</si>
  <si>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</si>
  <si>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</si>
  <si>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</si>
  <si>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</si>
  <si>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</si>
  <si>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</si>
  <si>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</si>
  <si>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</si>
  <si>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</si>
  <si>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</si>
  <si>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</si>
  <si>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</si>
  <si>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</si>
  <si>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</si>
  <si>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</si>
  <si>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</si>
  <si>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</si>
  <si>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</si>
  <si>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</si>
  <si>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</si>
  <si>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</si>
  <si>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</si>
  <si>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</si>
  <si>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</si>
  <si>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</si>
  <si>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</si>
  <si>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</si>
  <si>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</si>
  <si>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</si>
  <si>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</si>
  <si>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</si>
  <si>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</si>
  <si>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</si>
  <si>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</si>
  <si>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</si>
  <si>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</si>
  <si>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</si>
  <si>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</si>
  <si>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</si>
  <si>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</si>
  <si>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</si>
  <si>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</si>
  <si>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</si>
  <si>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</si>
  <si>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</si>
  <si>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</si>
  <si>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</si>
  <si>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</si>
  <si>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</si>
  <si>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</si>
  <si>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</si>
  <si>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</si>
  <si>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</si>
  <si>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</si>
  <si>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</si>
  <si>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</si>
  <si>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</si>
  <si>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</si>
  <si>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</si>
  <si>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</si>
  <si>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</si>
  <si>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</si>
  <si>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</si>
  <si>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</si>
  <si>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</si>
  <si>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</si>
  <si>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</si>
  <si>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</si>
  <si>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</si>
  <si>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</si>
  <si>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</si>
  <si>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</si>
  <si>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</si>
  <si>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</si>
  <si>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</si>
  <si>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</si>
  <si>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</si>
  <si>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</si>
  <si>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</si>
  <si>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</si>
  <si>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</si>
  <si>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</si>
  <si>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</si>
  <si>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</si>
  <si>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</si>
  <si>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</si>
  <si>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</si>
  <si>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</si>
  <si>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</si>
  <si>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</si>
  <si>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</si>
  <si>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</si>
  <si>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</si>
  <si>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</si>
  <si>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</si>
  <si>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</si>
  <si>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</si>
  <si>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</si>
  <si>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</si>
  <si>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</si>
  <si>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</si>
  <si>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</si>
  <si>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</si>
  <si>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</si>
  <si>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</si>
  <si>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</si>
  <si>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</si>
  <si>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</si>
  <si>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</si>
  <si>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</si>
  <si>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</si>
  <si>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</si>
  <si>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</si>
  <si>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</si>
  <si>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</si>
  <si>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</si>
  <si>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</si>
  <si>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</si>
  <si>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</si>
  <si>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</si>
  <si>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</si>
  <si>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</si>
  <si>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</si>
  <si>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</si>
  <si>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</si>
  <si>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</si>
  <si>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</si>
  <si>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</si>
  <si>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</si>
  <si>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</si>
  <si>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</si>
  <si>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</si>
  <si>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</si>
  <si>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</si>
  <si>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</si>
  <si>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</si>
  <si>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</si>
  <si>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</si>
  <si>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</si>
  <si>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</si>
  <si>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</si>
  <si>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</si>
  <si>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</si>
  <si>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</si>
  <si>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</si>
  <si>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</si>
  <si>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</si>
  <si>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</si>
  <si>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</si>
  <si>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</si>
  <si>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</si>
  <si>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</si>
  <si>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</si>
  <si>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</si>
  <si>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</si>
  <si>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</si>
  <si>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</si>
  <si>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</si>
  <si>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</si>
  <si>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</si>
  <si>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</si>
  <si>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</si>
  <si>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</si>
  <si>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</si>
  <si>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</si>
  <si>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</si>
  <si>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</si>
  <si>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</si>
  <si>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</si>
  <si>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</si>
  <si>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</si>
  <si>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</si>
  <si>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</si>
  <si>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</si>
  <si>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</si>
  <si>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</si>
  <si>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</si>
  <si>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</si>
  <si>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</si>
  <si>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</si>
  <si>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</si>
  <si>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</si>
  <si>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</si>
  <si>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</si>
  <si>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</si>
  <si>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</si>
  <si>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</si>
  <si>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</si>
  <si>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</si>
  <si>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</si>
  <si>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</si>
  <si>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</si>
  <si>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</si>
  <si>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</si>
  <si>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</si>
  <si>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</si>
  <si>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</si>
  <si>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</si>
  <si>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</si>
  <si>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</si>
  <si>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</si>
  <si>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</si>
  <si>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</si>
  <si>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</si>
  <si>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</si>
  <si>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</si>
  <si>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</si>
  <si>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</si>
  <si>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</si>
  <si>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</si>
  <si>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</si>
  <si>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</si>
  <si>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</si>
  <si>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</si>
  <si>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</si>
  <si>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</si>
  <si>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</si>
  <si>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</si>
  <si>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</si>
  <si>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</si>
  <si>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</si>
  <si>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</si>
  <si>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</si>
  <si>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</si>
  <si>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</si>
  <si>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</si>
  <si>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</si>
  <si>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</si>
  <si>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</si>
  <si>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</si>
  <si>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</si>
  <si>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</si>
  <si>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</si>
  <si>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</si>
  <si>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</si>
  <si>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</si>
  <si>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</si>
  <si>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</si>
  <si>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</si>
  <si>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</si>
  <si>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</si>
  <si>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</si>
  <si>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</si>
  <si>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</si>
  <si>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</si>
  <si>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</si>
  <si>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</si>
  <si>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</si>
  <si>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</si>
  <si>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 Actividades programadas en Plan de Acción programadas para la dotacion de la CEA </t>
  </si>
  <si>
    <t>Salas, centrales y unidades médicas adecuadas</t>
  </si>
  <si>
    <t xml:space="preserve"> Actividades programadas programadas en el Plan de Acción para la dotacion de la CEA </t>
  </si>
  <si>
    <t>Ejecución del cronograma de entrega de unidades Misionales</t>
  </si>
  <si>
    <t xml:space="preserve"> Actividades programadas en el Plan de Acción para la adecuacion de los cuartos frios de la  CEA</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</si>
  <si>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</si>
  <si>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</si>
  <si>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</si>
  <si>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Avance Plan De Accion</t>
  </si>
  <si>
    <t xml:space="preserve"> Actividades programadas en el Plan de Acción para poner en funcionamiento la Casa Ecológica para asegurar la atención a los animales a través de los diferentes programas del IDPYBA</t>
  </si>
  <si>
    <t>5 febrero 2024</t>
  </si>
  <si>
    <t>JESÚS ALBERTO MARTÍNEZ CÉSPEDES</t>
  </si>
  <si>
    <t>Con la dotación y puesta en funcionamiento de la Casa Ecológica se busca garantizar la protección y el bienestar a los animales, prestando servicios de manera centralizada, en una única y eficiente infraestructura para todas las localidades.</t>
  </si>
  <si>
    <t>Al tener ya un acompañamiento para la ejecución del proyecto, se garantiza el control en cada uno de los escenarios requeridos para la CEA, así como el poder generar una linea de comunicación directa, con quienes se encuentran en la ejecución de la obra</t>
  </si>
  <si>
    <t>Se realizo una estimación de costos la cual acompaña el anteproyecto y con la cual se estima cumplir con lo requerido por la CEA, sin embargo, se depende de la confirmación de la fecha de entrega de la CEA, con el fin de validar los tiempos precontractuales</t>
  </si>
  <si>
    <t xml:space="preserve">Se avance con el primer contrato de prestación de servicios el cual presta una asistencia técnica al proyecto y nos permite generar alertas en el proceso de ejecución, acompañar de manera permanente los requerimientos y validar los tiempos internos del proyecto en el cumplimiento de hitos </t>
  </si>
  <si>
    <t>Adquirir dotación de elementos médicos, quirúrgicos para la Casa Ecológica de los Animales</t>
  </si>
  <si>
    <t>Adecuar cuartos frios</t>
  </si>
  <si>
    <t>Adecuar puntos de conectividad, puestos de trabajo y Casa Ecológica de Animales para su adecuado funcionamiento</t>
  </si>
  <si>
    <t>Poner en funcionamiento la Casa Ecológica para asegurar la atención a los animales a través de los diferentes programas del IDPYBA</t>
  </si>
  <si>
    <t xml:space="preserve">Para el presente periodo no se desarrollaron actividades propias al desarrollo de la meta,no  se tiene una fecha estimada para la entrega de la Casa Ecológica de los Animales, el proyecto presenta un retraso que podría influir sobre la fecha definitiva por tal motivo las acciones precontractuales no se han adelantado </t>
  </si>
  <si>
    <t xml:space="preserve">Para el presente periodo no se desarrollaron actividades propias al desarrollo de la meta,no  se tiene una fecha estimada para la entrega de la Casa Ecológica de los Animales, el proyecto presenta un retraso que podría influir sobre la fecha definitiva por tal motivo las acciones precontractuales no se han adelantado  </t>
  </si>
  <si>
    <t xml:space="preserve">No se adelantaron procesos de formulación contractual, toda vez que debido a trámites administrativos no se tiene clara la fecha de entrega para la CEA, lo cual limita las acciones internas para el proceso de dotación, considerando que actualmente el estado de la obra, presenta un retraso mínimo, adicional a esto la SDA, se encuentra en la búsqueda de recursos, para la culminación de la misma. </t>
  </si>
  <si>
    <t xml:space="preserve">Está conformado por las actividades ejecutadas para proceder con la dotacion de la CEA </t>
  </si>
  <si>
    <t xml:space="preserve">Está conformado por las actividades programadas en el Plan de Acción  para la dotación de la CEA </t>
  </si>
  <si>
    <t>Realizar el 100% de la dotación y puesta en operación de la primera fase de la Casa Ecológica para Animales domésticos e iniciar la construcción de la Fase 2 conforme a lo estipulado en el plan de acción</t>
  </si>
  <si>
    <t>Para el presente periodo se realizó el seguimiento al contrato firmado en el mes de enero de la actual vigencia el 054 de 2024, el cual tiene por objeto "PRESTAR LOS SERVICIOS PROFESIONALES ESPECIALIZADOS PARA ESTRUCTURAR Y APOYAR LOS COMPONENTES RELACIONADOS CON INFRAESTRUCTURA Y RECURSOS FISICOS QUE SE REQUIERAN Y REALIZAR LAS SUPERVISONES QUE LE SEAN DESIGANDAS DE LA CASA ECOLOGICA DE LOS ANIMALES”, siendo el profesional especializado quien realiza el acompañamiento técnico en la ejecución de los contratos de obra e interventoría, apoya las respuestas a los entes de control y acompaña las mesas de seguimiento citadas por los entes de control.
Para el presente periodo no se desarrollaron más actividades propias al desarrollo de la meta, si bien se tiene una fecha estimada para la entrega de la Casa Ecológica de los Animales, el proyecto presenta un retraso que podría influir sobre la fecha definitiva por tal motivo las acciones precontractuales no se han adelantado.
En el mes de marzo se realizaron actividades, tendientes al control en el proceso de ejecución del contrato y apoyo técnico en la ejecución del contrato firmado con FINDETER y sus contratos derivados, de los cuales se estableció se requiere, de manera prioritaria la reformulación de los tiempos de ejecución de los mencionados contratos, toda vez que el presupuesto, las actividades programadas y el avance de la obra, no permiten validar que el tiempo de entrega de la Casa Ecológica, debería reprogramarse, para lo cual, se debe recibir una propuesta concreta por parte los intervinientes. 
Continuando con el proceso de acompañamiento en la ejecución del proyecto, se mantienen las actividades de acompañamiento técnico del proyecto, en la actualidad para cada una de las actividades que se requieren conforme a la evolución del proyecto, toda vez que se han presentado inconvenientes con el trámite de la actualización en con la licencia de construcción 
Se continua con el proceso de acompañamiento en la ejecución del contrato que permite tener soporte técnico para el avance de la obra, así como se mantiene un proceso interno de seguimiento a los avances en campo, el mismo que a la fecha ha permitido identificar un retraso no superior al 3%, para lo cual se solicito realizar el acompañamiento correspondiente, para minimizar los impactos en campo y solventar posibles variables de obra, que influyan de manera negativa en campo. 
A la fecha no se ha logrado establecer una fecha de entrega para la CEA, lo cual impide iniciar con los procesos de formulación para la adquisición de bienes y servicios requeridos para el pleno funcionamiento.</t>
  </si>
  <si>
    <t>El IDPYBA se encuentra pendiente de la conformación final de la entrega de la Casa Ecológica de los Animales y con ello iniciar las etapas precontractuales correspondientes para este Instituto, realizar un proceso de acompañamiento permanente con el fin de garantizar se generen las alertas necesarias para apoyar la finalización dela Fase I de la CEA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</si>
</sst>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0.0"/>
    <numFmt numFmtId="176" formatCode="0.000"/>
    <numFmt numFmtId="177" formatCode="_(* #,##0.000_);_(* \(#,##0.000\);_(* &quot;-&quot;??_);_(@_)"/>
  </numFmts>
  <fonts count="89"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
      <sz val="12"/>
      <color theme="1"/>
      <name val="Arial Narrow"/>
      <family val="2"/>
    </font>
    <font>
      <sz val="12"/>
      <name val="Arial Narrow"/>
      <family val="2"/>
    </font>
    <font>
      <sz val="11"/>
      <name val="Arial Narrow"/>
      <family val="2"/>
    </font>
    <font>
      <b/>
      <sz val="10"/>
      <color theme="0"/>
      <name val="Arial"/>
      <family val="2"/>
    </font>
    <font>
      <u/>
      <sz val="11"/>
      <color theme="0"/>
      <name val="Arial"/>
      <family val="2"/>
    </font>
    <font>
      <sz val="10"/>
      <color theme="0"/>
      <name val="Arial"/>
      <family val="2"/>
    </font>
    <font>
      <sz val="7"/>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indexed="64"/>
      </right>
      <top style="thin">
        <color auto="1"/>
      </top>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8"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168"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80">
    <xf numFmtId="0" fontId="0" fillId="0" borderId="0" xfId="0"/>
    <xf numFmtId="0" fontId="50" fillId="0" borderId="11" xfId="0" applyFont="1" applyBorder="1" applyAlignment="1">
      <alignment vertical="center" wrapText="1"/>
    </xf>
    <xf numFmtId="0" fontId="50" fillId="0" borderId="12"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2" xfId="0" applyFont="1" applyFill="1" applyBorder="1" applyAlignment="1">
      <alignment vertical="center" wrapText="1"/>
    </xf>
    <xf numFmtId="0" fontId="49" fillId="0" borderId="10" xfId="0" applyFont="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68" fillId="0" borderId="0" xfId="0" applyNumberFormat="1" applyFont="1" applyProtection="1">
      <protection locked="0"/>
    </xf>
    <xf numFmtId="9" fontId="68" fillId="0" borderId="0" xfId="1495" applyFont="1" applyFill="1" applyProtection="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6" fontId="33"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3"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3"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5"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0" fontId="8" fillId="61" borderId="68" xfId="1371" applyFont="1" applyFill="1" applyBorder="1" applyAlignment="1">
      <alignment horizontal="left" vertical="center" wrapText="1"/>
    </xf>
    <xf numFmtId="0" fontId="8" fillId="61" borderId="68" xfId="1371" applyFont="1" applyFill="1" applyBorder="1" applyAlignment="1">
      <alignment vertical="center" wrapText="1"/>
    </xf>
    <xf numFmtId="0" fontId="8" fillId="61" borderId="70" xfId="1371" applyFont="1" applyFill="1" applyBorder="1" applyAlignment="1">
      <alignment horizontal="left" vertical="center" wrapText="1"/>
    </xf>
    <xf numFmtId="0" fontId="8" fillId="61" borderId="70" xfId="1371" applyFont="1" applyFill="1" applyBorder="1" applyAlignment="1">
      <alignment horizontal="center" vertical="center" wrapText="1"/>
    </xf>
    <xf numFmtId="0" fontId="8" fillId="61" borderId="68" xfId="1371" applyFont="1" applyFill="1" applyBorder="1" applyAlignment="1">
      <alignment horizontal="center" vertical="center" wrapText="1"/>
    </xf>
    <xf numFmtId="0" fontId="8" fillId="61" borderId="68" xfId="0" applyFont="1" applyFill="1" applyBorder="1" applyAlignment="1">
      <alignment horizontal="center" vertical="center" wrapText="1"/>
    </xf>
    <xf numFmtId="0" fontId="8" fillId="61" borderId="69" xfId="1371" applyFont="1" applyFill="1" applyBorder="1" applyAlignment="1">
      <alignment horizontal="center" vertical="center" wrapText="1"/>
    </xf>
    <xf numFmtId="0" fontId="8" fillId="61" borderId="70" xfId="1371" applyFont="1" applyFill="1" applyBorder="1" applyAlignment="1">
      <alignment horizontal="center" vertical="center"/>
    </xf>
    <xf numFmtId="0" fontId="8" fillId="61" borderId="68" xfId="1371" applyFont="1" applyFill="1" applyBorder="1" applyAlignment="1" applyProtection="1">
      <alignment horizontal="justify" vertical="center" wrapText="1"/>
      <protection locked="0"/>
    </xf>
    <xf numFmtId="0" fontId="8" fillId="61" borderId="68" xfId="1371" applyFont="1" applyFill="1" applyBorder="1" applyAlignment="1" applyProtection="1">
      <alignment horizontal="center" vertical="center" wrapText="1"/>
      <protection locked="0"/>
    </xf>
    <xf numFmtId="14" fontId="9" fillId="0" borderId="68" xfId="1371" applyNumberFormat="1" applyFont="1" applyBorder="1" applyAlignment="1" applyProtection="1">
      <alignment vertical="center" wrapText="1"/>
      <protection locked="0"/>
    </xf>
    <xf numFmtId="9" fontId="3" fillId="24" borderId="0" xfId="1496" applyFont="1" applyFill="1" applyAlignment="1">
      <alignment vertical="center"/>
    </xf>
    <xf numFmtId="168" fontId="59" fillId="0" borderId="0" xfId="1495" applyNumberFormat="1" applyFont="1" applyFill="1" applyBorder="1" applyAlignment="1">
      <alignment horizontal="center" vertical="center" wrapText="1"/>
    </xf>
    <xf numFmtId="175" fontId="5" fillId="24" borderId="20" xfId="1496" applyNumberFormat="1" applyFont="1" applyFill="1" applyBorder="1" applyAlignment="1">
      <alignment horizontal="center" vertical="center" wrapText="1"/>
    </xf>
    <xf numFmtId="9" fontId="70" fillId="0" borderId="68" xfId="1495" applyFont="1" applyBorder="1"/>
    <xf numFmtId="170" fontId="9" fillId="50" borderId="68" xfId="1495" applyNumberFormat="1" applyFont="1" applyFill="1" applyBorder="1" applyAlignment="1" applyProtection="1">
      <alignment vertical="center" wrapText="1"/>
      <protection locked="0"/>
    </xf>
    <xf numFmtId="10" fontId="9" fillId="50" borderId="72" xfId="1495" applyNumberFormat="1" applyFont="1" applyFill="1" applyBorder="1" applyAlignment="1" applyProtection="1">
      <alignment vertical="center" wrapText="1"/>
      <protection locked="0" hidden="1"/>
    </xf>
    <xf numFmtId="9" fontId="9" fillId="50" borderId="68" xfId="1495" applyFont="1" applyFill="1" applyBorder="1" applyAlignment="1" applyProtection="1">
      <alignment vertical="center" wrapText="1"/>
      <protection locked="0"/>
    </xf>
    <xf numFmtId="10" fontId="9" fillId="50" borderId="68" xfId="1495" applyNumberFormat="1" applyFont="1" applyFill="1" applyBorder="1" applyAlignment="1" applyProtection="1">
      <alignment vertical="center" wrapText="1"/>
      <protection locked="0"/>
    </xf>
    <xf numFmtId="10" fontId="5" fillId="50" borderId="68" xfId="1495" applyNumberFormat="1" applyFont="1" applyFill="1" applyBorder="1" applyAlignment="1" applyProtection="1">
      <alignment vertical="center" wrapText="1"/>
      <protection locked="0"/>
    </xf>
    <xf numFmtId="0" fontId="8" fillId="61" borderId="72" xfId="1371" applyFont="1" applyFill="1" applyBorder="1" applyAlignment="1">
      <alignment horizontal="center" vertical="center" wrapText="1"/>
    </xf>
    <xf numFmtId="176" fontId="81" fillId="0" borderId="68" xfId="0" applyNumberFormat="1" applyFont="1" applyBorder="1" applyAlignment="1">
      <alignment horizontal="center" vertical="center"/>
    </xf>
    <xf numFmtId="2" fontId="5" fillId="24" borderId="46" xfId="1496" applyNumberFormat="1" applyFont="1" applyFill="1" applyBorder="1" applyAlignment="1">
      <alignment horizontal="center" vertical="center" wrapText="1"/>
    </xf>
    <xf numFmtId="176" fontId="5" fillId="0" borderId="68" xfId="1496" applyNumberFormat="1" applyFont="1" applyFill="1" applyBorder="1" applyAlignment="1">
      <alignment horizontal="center" vertical="center" wrapText="1"/>
    </xf>
    <xf numFmtId="0" fontId="8" fillId="61" borderId="73" xfId="1371" applyFont="1" applyFill="1" applyBorder="1" applyAlignment="1">
      <alignment vertical="center" wrapText="1"/>
    </xf>
    <xf numFmtId="0" fontId="5" fillId="0" borderId="68" xfId="1371" applyFont="1" applyBorder="1" applyAlignment="1">
      <alignment horizontal="center" vertical="center"/>
    </xf>
    <xf numFmtId="0" fontId="8" fillId="61" borderId="68" xfId="1371" applyFont="1" applyFill="1" applyBorder="1" applyAlignment="1">
      <alignment horizontal="left" vertical="center" wrapText="1"/>
    </xf>
    <xf numFmtId="0" fontId="5" fillId="0" borderId="68" xfId="1371" applyFont="1" applyBorder="1" applyAlignment="1">
      <alignment horizontal="center" vertical="center"/>
    </xf>
    <xf numFmtId="0" fontId="8" fillId="61" borderId="68" xfId="1371" applyFont="1" applyFill="1" applyBorder="1" applyAlignment="1">
      <alignment horizontal="left" vertical="center" wrapText="1"/>
    </xf>
    <xf numFmtId="0" fontId="8" fillId="61" borderId="68" xfId="1371" applyFont="1" applyFill="1" applyBorder="1" applyAlignment="1">
      <alignment horizontal="center" vertical="center"/>
    </xf>
    <xf numFmtId="0" fontId="8" fillId="61" borderId="68" xfId="1371" applyFont="1" applyFill="1" applyBorder="1" applyAlignment="1" applyProtection="1">
      <alignment horizontal="center" vertical="center" wrapText="1"/>
      <protection locked="0"/>
    </xf>
    <xf numFmtId="0" fontId="8" fillId="61" borderId="68" xfId="1371" applyFont="1" applyFill="1" applyBorder="1" applyAlignment="1">
      <alignment horizontal="center" vertical="center" wrapText="1"/>
    </xf>
    <xf numFmtId="0" fontId="15" fillId="61" borderId="68" xfId="1371" applyFont="1" applyFill="1" applyBorder="1" applyAlignment="1">
      <alignment vertical="center" wrapText="1"/>
    </xf>
    <xf numFmtId="175" fontId="5" fillId="0" borderId="68" xfId="1496" applyNumberFormat="1" applyFont="1" applyFill="1" applyBorder="1" applyAlignment="1">
      <alignment horizontal="center" vertical="center" wrapText="1"/>
    </xf>
    <xf numFmtId="175" fontId="5" fillId="0" borderId="68" xfId="1496" applyNumberFormat="1" applyFont="1" applyFill="1" applyBorder="1" applyAlignment="1">
      <alignment vertical="center" wrapText="1"/>
    </xf>
    <xf numFmtId="0" fontId="8" fillId="61" borderId="68" xfId="1371" applyFont="1" applyFill="1" applyBorder="1" applyAlignment="1">
      <alignment vertical="top" wrapText="1"/>
    </xf>
    <xf numFmtId="9" fontId="82" fillId="0" borderId="10" xfId="1495" applyFont="1" applyBorder="1" applyAlignment="1">
      <alignment horizontal="center" vertical="center"/>
    </xf>
    <xf numFmtId="9" fontId="83" fillId="50" borderId="68" xfId="1495" applyNumberFormat="1" applyFont="1" applyFill="1" applyBorder="1" applyAlignment="1" applyProtection="1">
      <alignment vertical="center" wrapText="1"/>
      <protection locked="0"/>
    </xf>
    <xf numFmtId="9" fontId="83" fillId="50" borderId="68" xfId="1495" applyFont="1" applyFill="1" applyBorder="1" applyAlignment="1" applyProtection="1">
      <alignment vertical="center" wrapText="1"/>
      <protection locked="0"/>
    </xf>
    <xf numFmtId="176" fontId="82" fillId="0" borderId="68" xfId="0" applyNumberFormat="1" applyFont="1" applyBorder="1" applyAlignment="1">
      <alignment horizontal="center" vertical="center"/>
    </xf>
    <xf numFmtId="10" fontId="83" fillId="50" borderId="72" xfId="1495" applyNumberFormat="1" applyFont="1" applyFill="1" applyBorder="1" applyAlignment="1" applyProtection="1">
      <alignment vertical="center" wrapText="1"/>
      <protection locked="0" hidden="1"/>
    </xf>
    <xf numFmtId="0" fontId="71"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68"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0" fontId="71"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Border="1" applyAlignment="1" applyProtection="1">
      <alignment horizontal="center"/>
      <protection locked="0"/>
    </xf>
    <xf numFmtId="0" fontId="68" fillId="0" borderId="25" xfId="0" applyFont="1" applyBorder="1" applyAlignment="1" applyProtection="1">
      <alignment horizontal="center"/>
      <protection locked="0"/>
    </xf>
    <xf numFmtId="0" fontId="68" fillId="0" borderId="28"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0" fillId="50" borderId="22" xfId="0" applyNumberFormat="1" applyFont="1" applyFill="1" applyBorder="1" applyAlignment="1" applyProtection="1">
      <alignment horizontal="center" vertical="center" wrapText="1"/>
      <protection hidden="1"/>
    </xf>
    <xf numFmtId="170" fontId="70" fillId="50" borderId="23" xfId="0" applyNumberFormat="1" applyFont="1" applyFill="1" applyBorder="1" applyAlignment="1" applyProtection="1">
      <alignment horizontal="center" vertical="center" wrapText="1"/>
      <protection hidden="1"/>
    </xf>
    <xf numFmtId="170" fontId="70" fillId="50" borderId="26" xfId="0" applyNumberFormat="1" applyFont="1" applyFill="1" applyBorder="1" applyAlignment="1" applyProtection="1">
      <alignment horizontal="center" vertical="center" wrapText="1"/>
      <protection hidden="1"/>
    </xf>
    <xf numFmtId="170" fontId="70" fillId="50" borderId="27" xfId="0" applyNumberFormat="1" applyFont="1" applyFill="1" applyBorder="1" applyAlignment="1" applyProtection="1">
      <alignment horizontal="center" vertical="center" wrapText="1"/>
      <protection hidden="1"/>
    </xf>
    <xf numFmtId="170" fontId="71" fillId="55" borderId="17" xfId="0" applyNumberFormat="1" applyFont="1" applyFill="1" applyBorder="1" applyAlignment="1" applyProtection="1">
      <alignment horizontal="center" vertical="center" wrapText="1"/>
      <protection hidden="1"/>
    </xf>
    <xf numFmtId="170" fontId="71"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7" fillId="0" borderId="29" xfId="0" applyFont="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7" fillId="0" borderId="47" xfId="1371" applyFont="1" applyBorder="1" applyAlignment="1">
      <alignment horizontal="center" vertical="center"/>
    </xf>
    <xf numFmtId="0" fontId="57" fillId="0" borderId="23" xfId="1371" applyFont="1" applyBorder="1" applyAlignment="1">
      <alignment horizontal="center" vertical="center"/>
    </xf>
    <xf numFmtId="0" fontId="57" fillId="0" borderId="45" xfId="1371" applyFont="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55" fillId="0" borderId="52" xfId="0" applyFont="1" applyBorder="1" applyAlignment="1" applyProtection="1">
      <alignment horizontal="center" vertical="center" wrapText="1"/>
      <protection locked="0"/>
    </xf>
    <xf numFmtId="0" fontId="55" fillId="0" borderId="53"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15" xfId="0" applyFont="1" applyBorder="1" applyAlignment="1" applyProtection="1">
      <alignment horizontal="center" vertical="center" wrapText="1"/>
      <protection locked="0"/>
    </xf>
    <xf numFmtId="0" fontId="55" fillId="0" borderId="39" xfId="0" applyFont="1" applyBorder="1" applyAlignment="1" applyProtection="1">
      <alignment horizontal="center" vertical="center" wrapText="1"/>
      <protection locked="0"/>
    </xf>
    <xf numFmtId="0" fontId="55" fillId="0" borderId="41"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50" fillId="0" borderId="11"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38" xfId="0" applyFont="1" applyBorder="1" applyAlignment="1">
      <alignment horizontal="center" vertical="center" wrapText="1"/>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75" fillId="0" borderId="66" xfId="0" applyFont="1" applyBorder="1" applyAlignment="1" applyProtection="1">
      <alignment horizontal="center" vertical="center" wrapText="1"/>
      <protection locked="0"/>
    </xf>
    <xf numFmtId="0" fontId="11" fillId="24" borderId="19" xfId="1371" applyFont="1" applyFill="1" applyBorder="1" applyAlignment="1">
      <alignment horizontal="center" vertical="center"/>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5" fillId="0" borderId="10" xfId="1371" applyFont="1" applyBorder="1" applyAlignment="1">
      <alignment horizontal="center" vertical="center" wrapText="1"/>
    </xf>
    <xf numFmtId="0" fontId="5" fillId="0" borderId="18" xfId="1371" applyFont="1" applyBorder="1" applyAlignment="1">
      <alignment horizontal="center" vertical="center" wrapText="1"/>
    </xf>
    <xf numFmtId="0" fontId="5" fillId="0" borderId="10" xfId="1371" applyFont="1" applyBorder="1" applyAlignment="1">
      <alignment horizontal="center" vertical="center"/>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49" fontId="5" fillId="0" borderId="73" xfId="1371" applyNumberFormat="1" applyFont="1" applyBorder="1" applyAlignment="1">
      <alignment horizontal="center" vertical="center"/>
    </xf>
    <xf numFmtId="49" fontId="5" fillId="0" borderId="74" xfId="1371" applyNumberFormat="1" applyFont="1" applyBorder="1" applyAlignment="1">
      <alignment horizontal="center" vertical="center"/>
    </xf>
    <xf numFmtId="49" fontId="5" fillId="0" borderId="75" xfId="1371" applyNumberFormat="1" applyFont="1" applyBorder="1" applyAlignment="1">
      <alignment horizontal="center" vertical="center"/>
    </xf>
    <xf numFmtId="14" fontId="5" fillId="0" borderId="20" xfId="1371" applyNumberFormat="1" applyFont="1" applyBorder="1" applyAlignment="1">
      <alignment horizontal="center" vertical="center" wrapText="1"/>
    </xf>
    <xf numFmtId="0" fontId="5" fillId="0" borderId="32" xfId="1371" applyFont="1" applyBorder="1" applyAlignment="1">
      <alignment horizontal="center" vertical="center" wrapText="1"/>
    </xf>
    <xf numFmtId="0" fontId="5" fillId="0" borderId="34" xfId="1371" applyFont="1" applyBorder="1" applyAlignment="1">
      <alignment horizontal="center" vertical="center" wrapText="1"/>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14" fontId="5" fillId="0" borderId="32" xfId="1371" applyNumberFormat="1" applyFont="1" applyBorder="1" applyAlignment="1">
      <alignment horizontal="center" vertical="center" wrapText="1"/>
    </xf>
    <xf numFmtId="14" fontId="5" fillId="0" borderId="34" xfId="1371" applyNumberFormat="1" applyFont="1" applyBorder="1" applyAlignment="1">
      <alignment horizontal="center" vertical="center" wrapText="1"/>
    </xf>
    <xf numFmtId="0" fontId="5" fillId="0" borderId="22" xfId="1371" applyFont="1" applyBorder="1" applyAlignment="1">
      <alignment horizontal="center" vertical="center"/>
    </xf>
    <xf numFmtId="0" fontId="5" fillId="0" borderId="23" xfId="1371" applyFont="1" applyBorder="1" applyAlignment="1">
      <alignment horizontal="center" vertical="center"/>
    </xf>
    <xf numFmtId="0" fontId="5" fillId="0" borderId="24" xfId="1371" applyFont="1" applyBorder="1" applyAlignment="1">
      <alignment horizontal="center" vertical="center"/>
    </xf>
    <xf numFmtId="0" fontId="5" fillId="0" borderId="20" xfId="1371" applyFont="1" applyBorder="1" applyAlignment="1">
      <alignment horizontal="center" vertical="center" wrapText="1"/>
    </xf>
    <xf numFmtId="0" fontId="5" fillId="0" borderId="46" xfId="1371" applyFont="1" applyBorder="1" applyAlignment="1">
      <alignment horizontal="center" vertical="center" wrapText="1"/>
    </xf>
    <xf numFmtId="0" fontId="51" fillId="0" borderId="20" xfId="1371" applyFont="1" applyBorder="1" applyAlignment="1" applyProtection="1">
      <alignment horizontal="justify" vertical="center" wrapText="1"/>
      <protection locked="0"/>
    </xf>
    <xf numFmtId="0" fontId="51" fillId="0" borderId="32" xfId="1371" applyFont="1" applyBorder="1" applyAlignment="1" applyProtection="1">
      <alignment horizontal="justify" vertical="center" wrapText="1"/>
      <protection locked="0"/>
    </xf>
    <xf numFmtId="0" fontId="51" fillId="0" borderId="46" xfId="1371" applyFont="1" applyBorder="1" applyAlignment="1" applyProtection="1">
      <alignment horizontal="justify" vertical="center" wrapText="1"/>
      <protection locked="0"/>
    </xf>
    <xf numFmtId="168" fontId="9" fillId="50" borderId="35" xfId="1250" applyFont="1" applyFill="1" applyBorder="1" applyAlignment="1" applyProtection="1">
      <alignment horizontal="center" vertical="center" wrapText="1"/>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34" xfId="1371" applyFont="1" applyBorder="1" applyAlignment="1" applyProtection="1">
      <alignment horizontal="center" vertical="center" wrapText="1"/>
      <protection locked="0"/>
    </xf>
    <xf numFmtId="0" fontId="70" fillId="0" borderId="20" xfId="1371" applyFont="1" applyBorder="1" applyAlignment="1" applyProtection="1">
      <alignment horizontal="justify" vertical="center"/>
      <protection locked="0"/>
    </xf>
    <xf numFmtId="0" fontId="70" fillId="0" borderId="32" xfId="1371" applyFont="1" applyBorder="1" applyAlignment="1" applyProtection="1">
      <alignment horizontal="justify" vertical="center"/>
      <protection locked="0"/>
    </xf>
    <xf numFmtId="0" fontId="70" fillId="0" borderId="46" xfId="1371" applyFont="1" applyBorder="1" applyAlignment="1" applyProtection="1">
      <alignment horizontal="justify" vertical="center"/>
      <protection locked="0"/>
    </xf>
    <xf numFmtId="0" fontId="5" fillId="50" borderId="19" xfId="1371" applyFont="1" applyFill="1" applyBorder="1" applyAlignment="1">
      <alignment horizontal="center" vertical="center" wrapText="1"/>
    </xf>
    <xf numFmtId="9" fontId="5" fillId="0" borderId="72" xfId="1496" applyFont="1" applyFill="1" applyBorder="1" applyAlignment="1">
      <alignment horizontal="center" vertical="center"/>
    </xf>
    <xf numFmtId="0" fontId="5" fillId="0" borderId="72" xfId="1496" applyNumberFormat="1" applyFont="1" applyFill="1" applyBorder="1" applyAlignment="1">
      <alignment horizontal="center" vertical="center" wrapText="1"/>
    </xf>
    <xf numFmtId="0" fontId="5" fillId="0" borderId="42" xfId="1371" applyFont="1" applyBorder="1" applyAlignment="1">
      <alignment horizontal="center" vertical="center" wrapText="1"/>
    </xf>
    <xf numFmtId="0" fontId="5" fillId="0" borderId="29" xfId="1371" applyFont="1" applyBorder="1" applyAlignment="1">
      <alignment horizontal="center" vertical="center" wrapText="1"/>
    </xf>
    <xf numFmtId="0" fontId="5" fillId="0" borderId="70" xfId="1371" applyFont="1" applyBorder="1" applyAlignment="1">
      <alignment horizontal="center" vertical="center" wrapText="1"/>
    </xf>
    <xf numFmtId="0" fontId="5" fillId="0" borderId="68" xfId="1371" applyFont="1" applyBorder="1" applyAlignment="1">
      <alignment horizontal="center" vertical="center" wrapText="1"/>
    </xf>
    <xf numFmtId="0" fontId="5" fillId="50" borderId="70"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0" fontId="5" fillId="0" borderId="68" xfId="1371" applyFont="1" applyBorder="1" applyAlignment="1">
      <alignment horizontal="center" vertical="center"/>
    </xf>
    <xf numFmtId="0" fontId="5" fillId="50" borderId="65" xfId="1371" applyFont="1" applyFill="1" applyBorder="1" applyAlignment="1">
      <alignment horizontal="center" vertical="center" wrapText="1"/>
    </xf>
    <xf numFmtId="0" fontId="5" fillId="50" borderId="66" xfId="1371" applyFont="1" applyFill="1" applyBorder="1" applyAlignment="1">
      <alignment horizontal="center" vertical="center" wrapText="1"/>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177" fontId="9" fillId="50" borderId="35" xfId="1250" applyNumberFormat="1" applyFont="1" applyFill="1" applyBorder="1" applyAlignment="1" applyProtection="1">
      <alignment horizontal="center" vertical="center" wrapText="1"/>
      <protection locked="0"/>
    </xf>
    <xf numFmtId="0" fontId="73" fillId="0" borderId="68" xfId="0" applyFont="1" applyBorder="1" applyAlignment="1" applyProtection="1">
      <alignment horizontal="center" wrapText="1"/>
      <protection locked="0"/>
    </xf>
    <xf numFmtId="0" fontId="57" fillId="0" borderId="68" xfId="0" applyFont="1" applyBorder="1" applyAlignment="1" applyProtection="1">
      <alignment horizontal="center" vertical="center" wrapText="1"/>
      <protection locked="0"/>
    </xf>
    <xf numFmtId="0" fontId="55" fillId="0" borderId="68" xfId="0" applyFont="1" applyBorder="1" applyAlignment="1" applyProtection="1">
      <alignment horizontal="center" vertical="center" wrapText="1"/>
      <protection locked="0"/>
    </xf>
    <xf numFmtId="0" fontId="11" fillId="24" borderId="68" xfId="1371" applyFont="1" applyFill="1" applyBorder="1" applyAlignment="1">
      <alignment horizontal="center" vertical="center"/>
    </xf>
    <xf numFmtId="0" fontId="57" fillId="61" borderId="68" xfId="1371" applyFont="1" applyFill="1" applyBorder="1" applyAlignment="1">
      <alignment horizontal="center" vertical="center"/>
    </xf>
    <xf numFmtId="0" fontId="8" fillId="61" borderId="68" xfId="1371" applyFont="1" applyFill="1" applyBorder="1" applyAlignment="1">
      <alignment horizontal="center" vertical="center" wrapText="1"/>
    </xf>
    <xf numFmtId="0" fontId="5" fillId="0" borderId="68" xfId="1371" applyFont="1" applyBorder="1" applyAlignment="1">
      <alignment horizontal="justify" vertical="center" wrapText="1"/>
    </xf>
    <xf numFmtId="1" fontId="5" fillId="0" borderId="68" xfId="1273" applyNumberFormat="1" applyFont="1" applyFill="1" applyBorder="1" applyAlignment="1">
      <alignment horizontal="center" vertical="center" wrapText="1"/>
    </xf>
    <xf numFmtId="0" fontId="77" fillId="0" borderId="68" xfId="1371" applyFont="1" applyBorder="1" applyAlignment="1">
      <alignment horizontal="center" vertical="center" wrapText="1"/>
    </xf>
    <xf numFmtId="0" fontId="8" fillId="61" borderId="68" xfId="1371" applyFont="1" applyFill="1" applyBorder="1" applyAlignment="1">
      <alignment horizontal="left" vertical="center" wrapText="1"/>
    </xf>
    <xf numFmtId="0" fontId="8" fillId="61" borderId="68" xfId="1371" applyFont="1" applyFill="1" applyBorder="1" applyAlignment="1">
      <alignment horizontal="center" vertical="center"/>
    </xf>
    <xf numFmtId="9" fontId="8" fillId="61" borderId="68" xfId="1496" applyFont="1" applyFill="1" applyBorder="1" applyAlignment="1">
      <alignment horizontal="center" vertical="center"/>
    </xf>
    <xf numFmtId="0" fontId="50" fillId="61" borderId="70" xfId="1371" applyFont="1" applyFill="1" applyBorder="1" applyAlignment="1">
      <alignment horizontal="center" vertical="center"/>
    </xf>
    <xf numFmtId="0" fontId="50" fillId="61" borderId="68" xfId="1371" applyFont="1" applyFill="1" applyBorder="1" applyAlignment="1">
      <alignment horizontal="center" vertical="center"/>
    </xf>
    <xf numFmtId="0" fontId="50" fillId="61" borderId="69" xfId="1371" applyFont="1" applyFill="1" applyBorder="1" applyAlignment="1">
      <alignment horizontal="center" vertical="center"/>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1" xfId="1371" applyFont="1" applyBorder="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0" fontId="5" fillId="0" borderId="10" xfId="1371" applyFont="1" applyBorder="1" applyAlignment="1">
      <alignment horizontal="left" vertical="center" wrapText="1"/>
    </xf>
    <xf numFmtId="0" fontId="5" fillId="0" borderId="18" xfId="1371" applyFont="1" applyBorder="1" applyAlignment="1">
      <alignment horizontal="left" vertical="center" wrapText="1"/>
    </xf>
    <xf numFmtId="0" fontId="5" fillId="50" borderId="68" xfId="1371" applyFont="1" applyFill="1" applyBorder="1" applyAlignment="1">
      <alignment horizontal="center" vertical="center"/>
    </xf>
    <xf numFmtId="3" fontId="5" fillId="50" borderId="20" xfId="1496" applyNumberFormat="1" applyFont="1" applyFill="1" applyBorder="1" applyAlignment="1">
      <alignment horizontal="center" vertical="center" wrapText="1"/>
    </xf>
    <xf numFmtId="3" fontId="5" fillId="50" borderId="32" xfId="1496" applyNumberFormat="1" applyFont="1" applyFill="1" applyBorder="1" applyAlignment="1">
      <alignment horizontal="center" vertical="center" wrapText="1"/>
    </xf>
    <xf numFmtId="3" fontId="5" fillId="50" borderId="49" xfId="1496" applyNumberFormat="1" applyFont="1" applyFill="1" applyBorder="1" applyAlignment="1">
      <alignment horizontal="center" vertical="center" wrapText="1"/>
    </xf>
    <xf numFmtId="0" fontId="77" fillId="0" borderId="68" xfId="1371" applyFont="1" applyBorder="1" applyAlignment="1">
      <alignment horizontal="center" vertical="center"/>
    </xf>
    <xf numFmtId="168" fontId="5" fillId="50" borderId="17" xfId="1250" applyFont="1" applyFill="1" applyBorder="1" applyAlignment="1" applyProtection="1">
      <alignment horizontal="center" vertical="center" wrapText="1"/>
      <protection locked="0"/>
    </xf>
    <xf numFmtId="168" fontId="5" fillId="50" borderId="35" xfId="1250"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68" xfId="1371" applyFont="1" applyFill="1" applyBorder="1" applyAlignment="1" applyProtection="1">
      <alignment horizontal="center" vertical="center" wrapText="1"/>
      <protection locked="0"/>
    </xf>
    <xf numFmtId="0" fontId="9" fillId="0" borderId="68" xfId="1371" applyFont="1" applyBorder="1" applyAlignment="1" applyProtection="1">
      <alignment horizontal="center" vertical="center" wrapText="1"/>
      <protection locked="0"/>
    </xf>
    <xf numFmtId="0" fontId="75" fillId="0" borderId="68" xfId="0" applyFont="1" applyBorder="1" applyAlignment="1" applyProtection="1">
      <alignment horizontal="center" vertical="center" wrapText="1"/>
      <protection locked="0"/>
    </xf>
    <xf numFmtId="9" fontId="5" fillId="0" borderId="68" xfId="1496" applyFont="1" applyFill="1" applyBorder="1" applyAlignment="1">
      <alignment horizontal="center" vertical="center"/>
    </xf>
    <xf numFmtId="0" fontId="5" fillId="0" borderId="68" xfId="1496" applyNumberFormat="1" applyFont="1" applyFill="1" applyBorder="1" applyAlignment="1">
      <alignment horizontal="center" vertical="center" wrapText="1"/>
    </xf>
    <xf numFmtId="49" fontId="5" fillId="0" borderId="68" xfId="1371" applyNumberFormat="1" applyFont="1" applyBorder="1" applyAlignment="1">
      <alignment horizontal="center" vertical="center"/>
    </xf>
    <xf numFmtId="0" fontId="70" fillId="0" borderId="68" xfId="1371" applyFont="1" applyBorder="1" applyAlignment="1">
      <alignment horizontal="center" vertical="center" wrapText="1"/>
    </xf>
    <xf numFmtId="0" fontId="78" fillId="0" borderId="68" xfId="1371" applyFont="1" applyBorder="1" applyAlignment="1">
      <alignment horizontal="center" vertical="center" wrapText="1"/>
    </xf>
    <xf numFmtId="14" fontId="84" fillId="0" borderId="68" xfId="1371" applyNumberFormat="1" applyFont="1" applyBorder="1" applyAlignment="1">
      <alignment horizontal="center" vertical="center" wrapText="1"/>
    </xf>
    <xf numFmtId="0" fontId="84" fillId="0" borderId="68" xfId="1371" applyFont="1" applyBorder="1" applyAlignment="1">
      <alignment horizontal="center" vertical="center" wrapText="1"/>
    </xf>
    <xf numFmtId="2" fontId="84" fillId="0" borderId="68" xfId="1495" applyNumberFormat="1" applyFont="1" applyFill="1" applyBorder="1" applyAlignment="1">
      <alignment horizontal="center" vertical="center" wrapText="1"/>
    </xf>
    <xf numFmtId="0" fontId="84" fillId="0" borderId="68" xfId="1371" applyFont="1" applyBorder="1" applyAlignment="1">
      <alignment horizontal="center" vertical="center"/>
    </xf>
    <xf numFmtId="168" fontId="83" fillId="50" borderId="17" xfId="1250" applyNumberFormat="1" applyFont="1" applyFill="1" applyBorder="1" applyAlignment="1" applyProtection="1">
      <alignment horizontal="center" vertical="center" wrapText="1"/>
      <protection locked="0"/>
    </xf>
    <xf numFmtId="168" fontId="83" fillId="50" borderId="35" xfId="1250" applyNumberFormat="1" applyFont="1" applyFill="1" applyBorder="1" applyAlignment="1" applyProtection="1">
      <alignment horizontal="center" vertical="center" wrapText="1"/>
      <protection locked="0"/>
    </xf>
    <xf numFmtId="168" fontId="83" fillId="50" borderId="17" xfId="1250" applyFont="1" applyFill="1" applyBorder="1" applyAlignment="1" applyProtection="1">
      <alignment horizontal="center" vertical="center" wrapText="1"/>
      <protection locked="0"/>
    </xf>
    <xf numFmtId="168" fontId="83" fillId="50" borderId="35" xfId="1250" applyFont="1" applyFill="1" applyBorder="1" applyAlignment="1" applyProtection="1">
      <alignment horizontal="center" vertical="center" wrapText="1"/>
      <protection locked="0"/>
    </xf>
    <xf numFmtId="2" fontId="83" fillId="50" borderId="63" xfId="1495" applyNumberFormat="1" applyFont="1" applyFill="1" applyBorder="1" applyAlignment="1" applyProtection="1">
      <alignment horizontal="center" vertical="center" wrapText="1"/>
      <protection locked="0"/>
    </xf>
    <xf numFmtId="2" fontId="83" fillId="50" borderId="64" xfId="1495" applyNumberFormat="1" applyFont="1" applyFill="1" applyBorder="1" applyAlignment="1" applyProtection="1">
      <alignment horizontal="center" vertical="center" wrapText="1"/>
      <protection locked="0"/>
    </xf>
    <xf numFmtId="0" fontId="70" fillId="0" borderId="20" xfId="1371" applyFont="1" applyBorder="1" applyAlignment="1" applyProtection="1">
      <alignment horizontal="justify" vertical="center" wrapText="1"/>
      <protection locked="0"/>
    </xf>
    <xf numFmtId="0" fontId="70" fillId="0" borderId="32" xfId="1371" applyFont="1" applyBorder="1" applyAlignment="1" applyProtection="1">
      <alignment horizontal="justify" vertical="center" wrapText="1"/>
      <protection locked="0"/>
    </xf>
    <xf numFmtId="0" fontId="70" fillId="0" borderId="46" xfId="1371" applyFont="1" applyBorder="1" applyAlignment="1" applyProtection="1">
      <alignment horizontal="justify" vertical="center" wrapText="1"/>
      <protection locked="0"/>
    </xf>
    <xf numFmtId="0" fontId="5" fillId="0" borderId="20" xfId="1371" applyFont="1" applyBorder="1" applyAlignment="1" applyProtection="1">
      <alignment horizontal="justify" vertical="center" wrapText="1"/>
      <protection locked="0"/>
    </xf>
    <xf numFmtId="0" fontId="5" fillId="0" borderId="32" xfId="1371" applyFont="1" applyBorder="1" applyAlignment="1" applyProtection="1">
      <alignment horizontal="justify" vertical="center" wrapText="1"/>
      <protection locked="0"/>
    </xf>
    <xf numFmtId="0" fontId="5" fillId="0" borderId="46" xfId="1371" applyFont="1" applyBorder="1" applyAlignment="1" applyProtection="1">
      <alignment horizontal="justify" vertical="center" wrapText="1"/>
      <protection locked="0"/>
    </xf>
    <xf numFmtId="0" fontId="8" fillId="61" borderId="76" xfId="1371" applyFont="1" applyFill="1" applyBorder="1" applyAlignment="1">
      <alignment horizontal="center" vertical="center" wrapText="1"/>
    </xf>
    <xf numFmtId="0" fontId="8" fillId="61" borderId="33" xfId="1371" applyFont="1" applyFill="1" applyBorder="1" applyAlignment="1">
      <alignment horizontal="center" vertical="center" wrapText="1"/>
    </xf>
    <xf numFmtId="0" fontId="70" fillId="0" borderId="22" xfId="1371" applyFont="1" applyBorder="1" applyAlignment="1" applyProtection="1">
      <alignment horizontal="justify" vertical="top" wrapText="1"/>
      <protection locked="0"/>
    </xf>
    <xf numFmtId="0" fontId="70" fillId="0" borderId="23" xfId="1371" applyFont="1" applyBorder="1" applyAlignment="1" applyProtection="1">
      <alignment horizontal="justify" vertical="top" wrapText="1"/>
      <protection locked="0"/>
    </xf>
    <xf numFmtId="0" fontId="70" fillId="0" borderId="45" xfId="1371" applyFont="1" applyBorder="1" applyAlignment="1" applyProtection="1">
      <alignment horizontal="justify" vertical="top" wrapText="1"/>
      <protection locked="0"/>
    </xf>
    <xf numFmtId="0" fontId="70" fillId="0" borderId="26" xfId="1371" applyFont="1" applyBorder="1" applyAlignment="1" applyProtection="1">
      <alignment horizontal="justify" vertical="top" wrapText="1"/>
      <protection locked="0"/>
    </xf>
    <xf numFmtId="0" fontId="70" fillId="0" borderId="27" xfId="1371" applyFont="1" applyBorder="1" applyAlignment="1" applyProtection="1">
      <alignment horizontal="justify" vertical="top" wrapText="1"/>
      <protection locked="0"/>
    </xf>
    <xf numFmtId="0" fontId="70" fillId="0" borderId="49" xfId="1371" applyFont="1" applyBorder="1" applyAlignment="1" applyProtection="1">
      <alignment horizontal="justify" vertical="top" wrapText="1"/>
      <protection locked="0"/>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xf numFmtId="0" fontId="73" fillId="0" borderId="66" xfId="0" applyFont="1" applyBorder="1" applyAlignment="1" applyProtection="1">
      <alignment horizontal="center" wrapText="1"/>
      <protection locked="0"/>
    </xf>
    <xf numFmtId="0" fontId="55" fillId="0" borderId="66" xfId="0" applyFont="1" applyBorder="1" applyAlignment="1" applyProtection="1">
      <alignment horizontal="center" vertical="center" wrapText="1"/>
      <protection locked="0"/>
    </xf>
    <xf numFmtId="0" fontId="5" fillId="0" borderId="73" xfId="1371" applyFont="1" applyBorder="1" applyAlignment="1">
      <alignment horizontal="center" vertical="center"/>
    </xf>
    <xf numFmtId="0" fontId="5" fillId="0" borderId="74" xfId="1371" applyFont="1" applyBorder="1" applyAlignment="1">
      <alignment horizontal="center" vertical="center"/>
    </xf>
    <xf numFmtId="0" fontId="5" fillId="0" borderId="75" xfId="1371" applyFont="1" applyBorder="1" applyAlignment="1">
      <alignment horizontal="center" vertical="center"/>
    </xf>
    <xf numFmtId="0" fontId="5" fillId="0" borderId="73" xfId="1371" applyFont="1" applyBorder="1" applyAlignment="1">
      <alignment horizontal="left" vertical="center" wrapText="1"/>
    </xf>
    <xf numFmtId="0" fontId="5" fillId="0" borderId="74" xfId="1371" applyFont="1" applyBorder="1" applyAlignment="1">
      <alignment horizontal="left" vertical="center" wrapText="1"/>
    </xf>
    <xf numFmtId="0" fontId="5" fillId="0" borderId="75" xfId="1371" applyFont="1" applyBorder="1" applyAlignment="1">
      <alignment horizontal="left" vertical="center" wrapText="1"/>
    </xf>
    <xf numFmtId="14" fontId="5" fillId="0" borderId="73" xfId="1371" applyNumberFormat="1" applyFont="1" applyBorder="1" applyAlignment="1">
      <alignment horizontal="center" vertical="center" wrapText="1"/>
    </xf>
    <xf numFmtId="14" fontId="5" fillId="0" borderId="74" xfId="1371" applyNumberFormat="1" applyFont="1" applyBorder="1" applyAlignment="1">
      <alignment horizontal="center" vertical="center" wrapText="1"/>
    </xf>
    <xf numFmtId="14" fontId="5" fillId="0" borderId="75" xfId="1371" applyNumberFormat="1" applyFont="1" applyBorder="1" applyAlignment="1">
      <alignment horizontal="center" vertical="center" wrapText="1"/>
    </xf>
    <xf numFmtId="2" fontId="5" fillId="0" borderId="73" xfId="1496" applyNumberFormat="1" applyFont="1" applyFill="1" applyBorder="1" applyAlignment="1">
      <alignment horizontal="center" vertical="center" wrapText="1"/>
    </xf>
    <xf numFmtId="2" fontId="5" fillId="0" borderId="75" xfId="1496" applyNumberFormat="1" applyFont="1" applyFill="1" applyBorder="1" applyAlignment="1">
      <alignment horizontal="center" vertical="center" wrapText="1"/>
    </xf>
    <xf numFmtId="0" fontId="5" fillId="0" borderId="74" xfId="1371" applyFont="1" applyBorder="1" applyAlignment="1">
      <alignment horizontal="center" vertical="center" wrapText="1"/>
    </xf>
    <xf numFmtId="0" fontId="5" fillId="0" borderId="75" xfId="1371" applyFont="1" applyBorder="1" applyAlignment="1">
      <alignment horizontal="center" vertical="center" wrapText="1"/>
    </xf>
    <xf numFmtId="4" fontId="5" fillId="0" borderId="73" xfId="1496" applyNumberFormat="1" applyFont="1" applyFill="1" applyBorder="1" applyAlignment="1">
      <alignment horizontal="center" vertical="center" wrapText="1"/>
    </xf>
    <xf numFmtId="4" fontId="5" fillId="0" borderId="74" xfId="1496" applyNumberFormat="1" applyFont="1" applyFill="1" applyBorder="1" applyAlignment="1">
      <alignment horizontal="center" vertical="center" wrapText="1"/>
    </xf>
    <xf numFmtId="4" fontId="5" fillId="0" borderId="75" xfId="1496" applyNumberFormat="1" applyFont="1" applyFill="1" applyBorder="1" applyAlignment="1">
      <alignment horizontal="center" vertical="center" wrapText="1"/>
    </xf>
    <xf numFmtId="0" fontId="8" fillId="61" borderId="72" xfId="1371" applyFont="1" applyFill="1" applyBorder="1" applyAlignment="1">
      <alignment horizontal="left" vertical="center" wrapText="1"/>
    </xf>
    <xf numFmtId="0" fontId="8" fillId="61" borderId="72" xfId="1371" applyFont="1" applyFill="1" applyBorder="1" applyAlignment="1">
      <alignment vertical="top" wrapText="1"/>
    </xf>
    <xf numFmtId="0" fontId="5" fillId="0" borderId="73" xfId="1371" applyFont="1" applyBorder="1" applyAlignment="1">
      <alignment horizontal="center" vertical="center" wrapText="1"/>
    </xf>
    <xf numFmtId="9" fontId="70" fillId="0" borderId="68" xfId="1495" applyFont="1" applyBorder="1" applyAlignment="1">
      <alignment horizontal="center" vertical="center"/>
    </xf>
    <xf numFmtId="168" fontId="9" fillId="50" borderId="72" xfId="1250" applyFont="1" applyFill="1" applyBorder="1" applyAlignment="1" applyProtection="1">
      <alignment horizontal="center" vertical="center" wrapText="1"/>
      <protection locked="0"/>
    </xf>
    <xf numFmtId="9" fontId="9" fillId="50" borderId="72" xfId="1495" applyFont="1" applyFill="1" applyBorder="1" applyAlignment="1" applyProtection="1">
      <alignment horizontal="center" vertical="center" wrapText="1"/>
      <protection locked="0"/>
    </xf>
    <xf numFmtId="9" fontId="9" fillId="50" borderId="35" xfId="1495" applyFont="1" applyFill="1" applyBorder="1" applyAlignment="1" applyProtection="1">
      <alignment horizontal="center" vertical="center" wrapText="1"/>
      <protection locked="0"/>
    </xf>
    <xf numFmtId="0" fontId="51" fillId="0" borderId="73" xfId="1371" applyFont="1" applyBorder="1" applyAlignment="1" applyProtection="1">
      <alignment horizontal="justify" vertical="center" wrapText="1"/>
      <protection locked="0"/>
    </xf>
    <xf numFmtId="0" fontId="51" fillId="0" borderId="74" xfId="1371" applyFont="1" applyBorder="1" applyAlignment="1" applyProtection="1">
      <alignment horizontal="justify" vertical="center" wrapText="1"/>
      <protection locked="0"/>
    </xf>
    <xf numFmtId="0" fontId="51" fillId="0" borderId="75" xfId="1371" applyFont="1" applyBorder="1" applyAlignment="1" applyProtection="1">
      <alignment horizontal="justify" vertical="center" wrapText="1"/>
      <protection locked="0"/>
    </xf>
    <xf numFmtId="0" fontId="50" fillId="0" borderId="0" xfId="1371" applyFont="1" applyBorder="1" applyAlignment="1">
      <alignment horizontal="center" vertical="center"/>
    </xf>
    <xf numFmtId="0" fontId="70" fillId="0" borderId="73" xfId="1371" applyFont="1" applyBorder="1" applyAlignment="1" applyProtection="1">
      <alignment horizontal="justify" vertical="center"/>
      <protection locked="0"/>
    </xf>
    <xf numFmtId="0" fontId="70" fillId="0" borderId="74" xfId="1371" applyFont="1" applyBorder="1" applyAlignment="1" applyProtection="1">
      <alignment horizontal="justify" vertical="center"/>
      <protection locked="0"/>
    </xf>
    <xf numFmtId="0" fontId="70" fillId="0" borderId="75" xfId="1371" applyFont="1" applyBorder="1" applyAlignment="1" applyProtection="1">
      <alignment horizontal="justify" vertical="center"/>
      <protection locked="0"/>
    </xf>
    <xf numFmtId="0" fontId="8" fillId="61" borderId="68" xfId="1371" applyFont="1" applyFill="1" applyBorder="1" applyAlignment="1">
      <alignment horizontal="justify" vertical="center" wrapText="1"/>
    </xf>
    <xf numFmtId="0" fontId="8" fillId="61" borderId="72" xfId="1371" applyFont="1" applyFill="1" applyBorder="1" applyAlignment="1">
      <alignment horizontal="left" vertical="center" wrapText="1"/>
    </xf>
    <xf numFmtId="14" fontId="12" fillId="0" borderId="68" xfId="1371" applyNumberFormat="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68" xfId="1371" applyFont="1" applyFill="1" applyBorder="1" applyAlignment="1">
      <alignment horizontal="justify" vertical="center"/>
    </xf>
    <xf numFmtId="0" fontId="12" fillId="0" borderId="73" xfId="1371" applyFont="1" applyBorder="1" applyAlignment="1" applyProtection="1">
      <alignment horizontal="center" vertical="center" wrapText="1"/>
      <protection locked="0"/>
    </xf>
    <xf numFmtId="0" fontId="12" fillId="0" borderId="74" xfId="1371" applyFont="1" applyBorder="1" applyAlignment="1" applyProtection="1">
      <alignment horizontal="center" vertical="center" wrapText="1"/>
      <protection locked="0"/>
    </xf>
    <xf numFmtId="0" fontId="12" fillId="0" borderId="75" xfId="1371" applyFont="1" applyBorder="1" applyAlignment="1" applyProtection="1">
      <alignment horizontal="center" vertical="center" wrapText="1"/>
      <protection locked="0"/>
    </xf>
    <xf numFmtId="0" fontId="85" fillId="0" borderId="0" xfId="0" applyFont="1" applyAlignment="1" applyProtection="1">
      <alignment horizontal="center" vertical="center" wrapText="1"/>
      <protection locked="0"/>
    </xf>
    <xf numFmtId="0" fontId="85" fillId="0" borderId="0" xfId="1371" applyFont="1" applyAlignment="1">
      <alignment horizontal="center" vertical="center"/>
    </xf>
    <xf numFmtId="0" fontId="66" fillId="0" borderId="0" xfId="1371" applyFont="1" applyAlignment="1">
      <alignment horizontal="center" vertical="center"/>
    </xf>
    <xf numFmtId="0" fontId="65" fillId="0" borderId="0" xfId="1371" applyFont="1" applyAlignment="1">
      <alignment horizontal="center" vertical="top" wrapText="1"/>
    </xf>
    <xf numFmtId="0" fontId="65" fillId="0" borderId="0" xfId="1371" applyFont="1" applyAlignment="1">
      <alignment horizontal="center" vertical="center"/>
    </xf>
    <xf numFmtId="1" fontId="66" fillId="0" borderId="0" xfId="1273" applyNumberFormat="1" applyFont="1" applyFill="1" applyBorder="1" applyAlignment="1">
      <alignment horizontal="center" vertical="center" wrapText="1"/>
    </xf>
    <xf numFmtId="0" fontId="66" fillId="0" borderId="0" xfId="1496" applyNumberFormat="1" applyFont="1" applyFill="1" applyBorder="1" applyAlignment="1">
      <alignment horizontal="center" vertical="center" wrapText="1"/>
    </xf>
    <xf numFmtId="0" fontId="65" fillId="0" borderId="0" xfId="1371" applyFont="1" applyAlignment="1">
      <alignment horizontal="left" vertical="center" wrapText="1"/>
    </xf>
    <xf numFmtId="0" fontId="65" fillId="0" borderId="0" xfId="1371" applyFont="1" applyAlignment="1">
      <alignment horizontal="center" vertical="center" wrapText="1"/>
    </xf>
    <xf numFmtId="0" fontId="66" fillId="0" borderId="0" xfId="1371" applyFont="1" applyAlignment="1">
      <alignment horizontal="center" vertical="center" wrapText="1"/>
    </xf>
    <xf numFmtId="0" fontId="86" fillId="0" borderId="0" xfId="1371" applyFont="1" applyAlignment="1">
      <alignment horizontal="center" vertical="center"/>
    </xf>
    <xf numFmtId="9" fontId="66" fillId="0" borderId="0" xfId="1496" applyFont="1" applyFill="1" applyBorder="1" applyAlignment="1">
      <alignment horizontal="center" vertical="center"/>
    </xf>
    <xf numFmtId="170" fontId="65" fillId="0" borderId="0" xfId="1496" applyNumberFormat="1" applyFont="1" applyFill="1" applyBorder="1" applyAlignment="1">
      <alignment horizontal="center" vertical="top" wrapText="1"/>
    </xf>
    <xf numFmtId="9" fontId="65" fillId="0" borderId="0" xfId="1496" applyFont="1" applyFill="1" applyBorder="1" applyAlignment="1">
      <alignment horizontal="center" vertical="top" wrapText="1"/>
    </xf>
    <xf numFmtId="0" fontId="87" fillId="0" borderId="0" xfId="1371" applyFont="1" applyAlignment="1" applyProtection="1">
      <alignment horizontal="center" vertical="center" wrapText="1"/>
      <protection locked="0"/>
    </xf>
    <xf numFmtId="0" fontId="87" fillId="0" borderId="0" xfId="0" applyFont="1" applyAlignment="1">
      <alignment horizontal="center" vertical="center"/>
    </xf>
    <xf numFmtId="0" fontId="85" fillId="0" borderId="0" xfId="1371" applyFont="1" applyAlignment="1" applyProtection="1">
      <alignment horizontal="center" vertical="center" wrapText="1"/>
      <protection locked="0"/>
    </xf>
    <xf numFmtId="0" fontId="87" fillId="0" borderId="0" xfId="1371" applyFont="1" applyAlignment="1" applyProtection="1">
      <alignment vertical="center" wrapText="1"/>
      <protection locked="0"/>
    </xf>
    <xf numFmtId="0" fontId="88" fillId="0" borderId="0" xfId="0" applyFont="1" applyAlignment="1">
      <alignment horizontal="center"/>
    </xf>
    <xf numFmtId="0" fontId="87" fillId="0" borderId="0" xfId="1371" applyFont="1" applyAlignment="1">
      <alignment vertical="center"/>
    </xf>
    <xf numFmtId="0" fontId="87" fillId="0" borderId="0" xfId="0" applyFont="1"/>
    <xf numFmtId="0" fontId="8" fillId="61" borderId="73" xfId="1371" applyFont="1" applyFill="1" applyBorder="1" applyAlignment="1">
      <alignment horizontal="left" vertical="center" wrapText="1"/>
    </xf>
    <xf numFmtId="0" fontId="5" fillId="0" borderId="73" xfId="1371" applyFont="1" applyBorder="1" applyAlignment="1">
      <alignment horizontal="justify" vertical="center" wrapText="1"/>
    </xf>
    <xf numFmtId="0" fontId="5" fillId="0" borderId="74" xfId="1371" applyFont="1" applyBorder="1" applyAlignment="1">
      <alignment horizontal="justify" vertical="center" wrapText="1"/>
    </xf>
    <xf numFmtId="0" fontId="5" fillId="0" borderId="75" xfId="1371" applyFont="1" applyBorder="1" applyAlignment="1">
      <alignment horizontal="justify" vertical="center" wrapText="1"/>
    </xf>
    <xf numFmtId="0" fontId="5" fillId="0" borderId="24" xfId="1371" applyFont="1" applyBorder="1" applyAlignment="1">
      <alignment horizontal="center" vertical="center" wrapText="1"/>
    </xf>
    <xf numFmtId="176" fontId="5" fillId="0" borderId="73" xfId="1496" applyNumberFormat="1" applyFont="1" applyFill="1" applyBorder="1" applyAlignment="1">
      <alignment horizontal="center" vertical="center" wrapText="1"/>
    </xf>
    <xf numFmtId="4" fontId="5" fillId="50" borderId="73" xfId="1496" applyNumberFormat="1" applyFont="1" applyFill="1" applyBorder="1" applyAlignment="1">
      <alignment horizontal="center" vertical="center" wrapText="1"/>
    </xf>
    <xf numFmtId="4" fontId="5" fillId="50" borderId="74" xfId="1496" applyNumberFormat="1" applyFont="1" applyFill="1" applyBorder="1" applyAlignment="1">
      <alignment horizontal="center" vertical="center" wrapText="1"/>
    </xf>
    <xf numFmtId="4" fontId="5" fillId="50" borderId="28" xfId="1496" applyNumberFormat="1" applyFont="1" applyFill="1" applyBorder="1" applyAlignment="1">
      <alignment horizontal="center" vertical="center" wrapText="1"/>
    </xf>
    <xf numFmtId="177" fontId="9" fillId="50" borderId="72" xfId="1250" applyNumberFormat="1" applyFont="1" applyFill="1" applyBorder="1" applyAlignment="1" applyProtection="1">
      <alignment horizontal="center" vertical="center" wrapText="1"/>
      <protection locked="0"/>
    </xf>
    <xf numFmtId="0" fontId="54" fillId="0" borderId="73" xfId="0" applyFont="1" applyBorder="1"/>
    <xf numFmtId="14" fontId="5" fillId="0" borderId="68" xfId="1371" applyNumberFormat="1" applyFont="1" applyBorder="1" applyAlignment="1">
      <alignment horizontal="center" vertical="center" wrapText="1"/>
    </xf>
    <xf numFmtId="175" fontId="5" fillId="24" borderId="68" xfId="1496" applyNumberFormat="1" applyFont="1" applyFill="1" applyBorder="1" applyAlignment="1">
      <alignment horizontal="center" vertical="center" wrapText="1"/>
    </xf>
    <xf numFmtId="4" fontId="5" fillId="50" borderId="68" xfId="1496" applyNumberFormat="1" applyFont="1" applyFill="1" applyBorder="1" applyAlignment="1">
      <alignment horizontal="center" vertical="center" wrapText="1"/>
    </xf>
    <xf numFmtId="168" fontId="9" fillId="50" borderId="68" xfId="1250" applyFont="1" applyFill="1" applyBorder="1" applyAlignment="1" applyProtection="1">
      <alignment horizontal="center" vertical="center" wrapText="1"/>
      <protection locked="0"/>
    </xf>
    <xf numFmtId="10" fontId="9" fillId="50" borderId="68" xfId="1495" applyNumberFormat="1" applyFont="1" applyFill="1" applyBorder="1" applyAlignment="1" applyProtection="1">
      <alignment vertical="center" wrapText="1"/>
      <protection locked="0" hidden="1"/>
    </xf>
    <xf numFmtId="0" fontId="51" fillId="0" borderId="68" xfId="1371" applyFont="1" applyBorder="1" applyAlignment="1" applyProtection="1">
      <alignment horizontal="justify" vertical="center" wrapText="1"/>
      <protection locked="0"/>
    </xf>
    <xf numFmtId="0" fontId="50" fillId="0" borderId="68" xfId="1371" applyFont="1" applyBorder="1" applyAlignment="1">
      <alignment horizontal="center" vertical="center"/>
    </xf>
    <xf numFmtId="0" fontId="70" fillId="0" borderId="68" xfId="1371" applyFont="1" applyBorder="1" applyAlignment="1" applyProtection="1">
      <alignment horizontal="justify" vertical="center"/>
      <protection locked="0"/>
    </xf>
    <xf numFmtId="9" fontId="65" fillId="0" borderId="0" xfId="1495" applyFont="1" applyFill="1" applyBorder="1" applyAlignment="1">
      <alignment horizontal="center" vertical="center" wrapText="1"/>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1'!$B$27:$B$31</c:f>
              <c:strCache>
                <c:ptCount val="5"/>
                <c:pt idx="0">
                  <c:v>Enero</c:v>
                </c:pt>
                <c:pt idx="1">
                  <c:v>Febrero</c:v>
                </c:pt>
                <c:pt idx="2">
                  <c:v>Marzo</c:v>
                </c:pt>
                <c:pt idx="3">
                  <c:v>Abril</c:v>
                </c:pt>
                <c:pt idx="4">
                  <c:v>Mayo</c:v>
                </c:pt>
              </c:strCache>
            </c:strRef>
          </c:cat>
          <c:val>
            <c:numRef>
              <c:f>'META 1'!$C$27:$C$31</c:f>
              <c:numCache>
                <c:formatCode>0.000</c:formatCode>
                <c:ptCount val="5"/>
                <c:pt idx="0">
                  <c:v>0</c:v>
                </c:pt>
                <c:pt idx="1">
                  <c:v>0</c:v>
                </c:pt>
                <c:pt idx="2">
                  <c:v>0</c:v>
                </c:pt>
                <c:pt idx="3">
                  <c:v>50</c:v>
                </c:pt>
                <c:pt idx="4">
                  <c:v>50</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1'!$B$27:$B$31</c:f>
              <c:strCache>
                <c:ptCount val="5"/>
                <c:pt idx="0">
                  <c:v>Enero</c:v>
                </c:pt>
                <c:pt idx="1">
                  <c:v>Febrero</c:v>
                </c:pt>
                <c:pt idx="2">
                  <c:v>Marzo</c:v>
                </c:pt>
                <c:pt idx="3">
                  <c:v>Abril</c:v>
                </c:pt>
                <c:pt idx="4">
                  <c:v>Mayo</c:v>
                </c:pt>
              </c:strCache>
            </c:strRef>
          </c:cat>
          <c:val>
            <c:numRef>
              <c:f>'META 1'!$D$27:$D$31</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1'!$H$27:$H$31</c:f>
              <c:numCache>
                <c:formatCode>0.0%</c:formatCode>
                <c:ptCount val="5"/>
                <c:pt idx="0">
                  <c:v>0</c:v>
                </c:pt>
                <c:pt idx="1">
                  <c:v>0</c:v>
                </c:pt>
                <c:pt idx="2" formatCode="0.00%">
                  <c:v>0</c:v>
                </c:pt>
                <c:pt idx="3" formatCode="0.00%">
                  <c:v>0</c:v>
                </c:pt>
                <c:pt idx="4" formatCode="0.00%">
                  <c:v>0</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2936"/>
        <c:crosses val="autoZero"/>
        <c:auto val="1"/>
        <c:lblAlgn val="ctr"/>
        <c:lblOffset val="100"/>
        <c:noMultiLvlLbl val="0"/>
      </c:catAx>
      <c:valAx>
        <c:axId val="462192936"/>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1'!$B$27:$B$31</c:f>
              <c:strCache>
                <c:ptCount val="5"/>
                <c:pt idx="0">
                  <c:v>Enero</c:v>
                </c:pt>
                <c:pt idx="1">
                  <c:v>Febrero</c:v>
                </c:pt>
                <c:pt idx="2">
                  <c:v>Marzo</c:v>
                </c:pt>
                <c:pt idx="3">
                  <c:v>Abril</c:v>
                </c:pt>
                <c:pt idx="4">
                  <c:v>Mayo</c:v>
                </c:pt>
              </c:strCache>
            </c:strRef>
          </c:cat>
          <c:val>
            <c:numRef>
              <c:f>'META 2'!$C$27:$C$31</c:f>
              <c:numCache>
                <c:formatCode>0.000</c:formatCode>
                <c:ptCount val="5"/>
                <c:pt idx="0">
                  <c:v>0</c:v>
                </c:pt>
                <c:pt idx="1">
                  <c:v>0</c:v>
                </c:pt>
                <c:pt idx="2">
                  <c:v>0</c:v>
                </c:pt>
                <c:pt idx="3">
                  <c:v>50</c:v>
                </c:pt>
                <c:pt idx="4">
                  <c:v>50</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1'!$B$27:$B$31</c:f>
              <c:strCache>
                <c:ptCount val="5"/>
                <c:pt idx="0">
                  <c:v>Enero</c:v>
                </c:pt>
                <c:pt idx="1">
                  <c:v>Febrero</c:v>
                </c:pt>
                <c:pt idx="2">
                  <c:v>Marzo</c:v>
                </c:pt>
                <c:pt idx="3">
                  <c:v>Abril</c:v>
                </c:pt>
                <c:pt idx="4">
                  <c:v>Mayo</c:v>
                </c:pt>
              </c:strCache>
            </c:strRef>
          </c:cat>
          <c:val>
            <c:numRef>
              <c:f>'META 2'!$D$27:$D$31</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2'!$H$27:$H$31</c:f>
              <c:numCache>
                <c:formatCode>0%</c:formatCode>
                <c:ptCount val="5"/>
                <c:pt idx="2" formatCode="0.00%">
                  <c:v>0</c:v>
                </c:pt>
                <c:pt idx="3" formatCode="0.00%">
                  <c:v>0</c:v>
                </c:pt>
                <c:pt idx="4" formatCode="0.00%">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8032"/>
        <c:crosses val="autoZero"/>
        <c:auto val="1"/>
        <c:lblAlgn val="ctr"/>
        <c:lblOffset val="100"/>
        <c:noMultiLvlLbl val="0"/>
      </c:catAx>
      <c:valAx>
        <c:axId val="462198032"/>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3788395823"/>
          <c:y val="0.20888070649178361"/>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73473256027646"/>
          <c:y val="6.0577392980454288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3'!$C$27:$C$31</c:f>
              <c:numCache>
                <c:formatCode>0.000</c:formatCode>
                <c:ptCount val="5"/>
                <c:pt idx="0">
                  <c:v>0</c:v>
                </c:pt>
                <c:pt idx="1">
                  <c:v>0</c:v>
                </c:pt>
                <c:pt idx="2">
                  <c:v>0</c:v>
                </c:pt>
                <c:pt idx="3">
                  <c:v>50</c:v>
                </c:pt>
                <c:pt idx="4">
                  <c:v>50</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3'!$D$27:$D$31</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3'!$H$27:$H$31</c:f>
              <c:numCache>
                <c:formatCode>0.00%</c:formatCode>
                <c:ptCount val="5"/>
                <c:pt idx="2">
                  <c:v>0</c:v>
                </c:pt>
                <c:pt idx="3">
                  <c:v>0</c:v>
                </c:pt>
                <c:pt idx="4">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1368"/>
        <c:crosses val="autoZero"/>
        <c:auto val="1"/>
        <c:lblAlgn val="ctr"/>
        <c:lblOffset val="100"/>
        <c:noMultiLvlLbl val="0"/>
      </c:catAx>
      <c:valAx>
        <c:axId val="46219136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4'!$C$27:$C$31</c:f>
              <c:numCache>
                <c:formatCode>0.000</c:formatCode>
                <c:ptCount val="5"/>
                <c:pt idx="0">
                  <c:v>0</c:v>
                </c:pt>
                <c:pt idx="1">
                  <c:v>0</c:v>
                </c:pt>
                <c:pt idx="2">
                  <c:v>0</c:v>
                </c:pt>
                <c:pt idx="3">
                  <c:v>50</c:v>
                </c:pt>
                <c:pt idx="4">
                  <c:v>50</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4'!$D$27:$D$31</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4'!$H$27:$H$31</c:f>
              <c:numCache>
                <c:formatCode>0.00%</c:formatCode>
                <c:ptCount val="5"/>
                <c:pt idx="2">
                  <c:v>0</c:v>
                </c:pt>
                <c:pt idx="3">
                  <c:v>0</c:v>
                </c:pt>
                <c:pt idx="4">
                  <c:v>0</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5288"/>
        <c:crosses val="autoZero"/>
        <c:auto val="1"/>
        <c:lblAlgn val="ctr"/>
        <c:lblOffset val="100"/>
        <c:noMultiLvlLbl val="0"/>
      </c:catAx>
      <c:valAx>
        <c:axId val="46219528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5'!$C$27:$C$31</c:f>
              <c:numCache>
                <c:formatCode>0.000</c:formatCode>
                <c:ptCount val="5"/>
                <c:pt idx="0">
                  <c:v>26.504999999999999</c:v>
                </c:pt>
                <c:pt idx="1">
                  <c:v>13.2525</c:v>
                </c:pt>
                <c:pt idx="2">
                  <c:v>13.2525</c:v>
                </c:pt>
                <c:pt idx="3">
                  <c:v>17.669999999999998</c:v>
                </c:pt>
                <c:pt idx="4">
                  <c:v>17.669999999999998</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5'!$D$27:$D$31</c:f>
              <c:numCache>
                <c:formatCode>0.000</c:formatCode>
                <c:ptCount val="5"/>
                <c:pt idx="0">
                  <c:v>26.504999999999999</c:v>
                </c:pt>
                <c:pt idx="1">
                  <c:v>13.2525</c:v>
                </c:pt>
                <c:pt idx="2">
                  <c:v>13.2525</c:v>
                </c:pt>
                <c:pt idx="3">
                  <c:v>17.669999999999998</c:v>
                </c:pt>
                <c:pt idx="4">
                  <c:v>17.669999999999998</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5'!$H$27:$H$31</c:f>
              <c:numCache>
                <c:formatCode>0%</c:formatCode>
                <c:ptCount val="5"/>
                <c:pt idx="0">
                  <c:v>0</c:v>
                </c:pt>
                <c:pt idx="1">
                  <c:v>0</c:v>
                </c:pt>
                <c:pt idx="2" formatCode="0.00%">
                  <c:v>0.15</c:v>
                </c:pt>
                <c:pt idx="3" formatCode="0.00%">
                  <c:v>0.35</c:v>
                </c:pt>
                <c:pt idx="4" formatCode="0.00%">
                  <c:v>0.54999999999999993</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1066800</xdr:colOff>
          <xdr:row>1</xdr:row>
          <xdr:rowOff>457200</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68623</xdr:colOff>
      <xdr:row>32</xdr:row>
      <xdr:rowOff>81428</xdr:rowOff>
    </xdr:from>
    <xdr:to>
      <xdr:col>8</xdr:col>
      <xdr:colOff>1001058</xdr:colOff>
      <xdr:row>36</xdr:row>
      <xdr:rowOff>506382</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38100</xdr:colOff>
          <xdr:row>1</xdr:row>
          <xdr:rowOff>38100</xdr:rowOff>
        </xdr:from>
        <xdr:to>
          <xdr:col>8</xdr:col>
          <xdr:colOff>1714500</xdr:colOff>
          <xdr:row>2</xdr:row>
          <xdr:rowOff>76200</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32</xdr:row>
      <xdr:rowOff>1</xdr:rowOff>
    </xdr:from>
    <xdr:to>
      <xdr:col>8</xdr:col>
      <xdr:colOff>1591236</xdr:colOff>
      <xdr:row>36</xdr:row>
      <xdr:rowOff>381001</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31750</xdr:colOff>
      <xdr:row>32</xdr:row>
      <xdr:rowOff>37799</xdr:rowOff>
    </xdr:from>
    <xdr:to>
      <xdr:col>8</xdr:col>
      <xdr:colOff>1354667</xdr:colOff>
      <xdr:row>36</xdr:row>
      <xdr:rowOff>334131</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52917</xdr:colOff>
      <xdr:row>32</xdr:row>
      <xdr:rowOff>116416</xdr:rowOff>
    </xdr:from>
    <xdr:to>
      <xdr:col>8</xdr:col>
      <xdr:colOff>1419860</xdr:colOff>
      <xdr:row>36</xdr:row>
      <xdr:rowOff>446617</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50800</xdr:colOff>
          <xdr:row>1</xdr:row>
          <xdr:rowOff>38100</xdr:rowOff>
        </xdr:from>
        <xdr:to>
          <xdr:col>8</xdr:col>
          <xdr:colOff>1447800</xdr:colOff>
          <xdr:row>1</xdr:row>
          <xdr:rowOff>457200</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95251</xdr:colOff>
      <xdr:row>31</xdr:row>
      <xdr:rowOff>638175</xdr:rowOff>
    </xdr:from>
    <xdr:to>
      <xdr:col>8</xdr:col>
      <xdr:colOff>1587501</xdr:colOff>
      <xdr:row>36</xdr:row>
      <xdr:rowOff>209550</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8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8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8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9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9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9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9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9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9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9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9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9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9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9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9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9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9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9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9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9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9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9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9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9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9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9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9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dpyba-my.sharepoint.com/Users/deisipascagaza/Library/Containers/com.microsoft.Excel/Data/Documents/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1640625" defaultRowHeight="14.5" x14ac:dyDescent="0.35"/>
  <cols>
    <col min="1" max="1" width="15.81640625" style="71" customWidth="1"/>
    <col min="2" max="2" width="23.08984375" style="71" customWidth="1"/>
    <col min="3" max="3" width="16.08984375" style="71" customWidth="1"/>
    <col min="4" max="4" width="16.453125" style="79" customWidth="1"/>
    <col min="5" max="5" width="17.453125" style="71" customWidth="1"/>
    <col min="6" max="6" width="23.453125" style="71" customWidth="1"/>
    <col min="7" max="7" width="17.08984375" style="71" customWidth="1"/>
    <col min="8" max="8" width="16.453125" style="71" customWidth="1"/>
    <col min="9" max="9" width="18.08984375" style="71" customWidth="1"/>
    <col min="10" max="10" width="13.81640625" style="71" customWidth="1"/>
    <col min="11" max="11" width="13.81640625" style="91" customWidth="1"/>
    <col min="12" max="14" width="13.81640625" style="71" customWidth="1"/>
    <col min="15" max="17" width="13.453125" style="71" customWidth="1"/>
    <col min="18" max="18" width="11.453125" style="71" customWidth="1"/>
    <col min="19" max="19" width="9.81640625" style="71" customWidth="1"/>
    <col min="20" max="20" width="10.453125" style="71" customWidth="1"/>
    <col min="21" max="21" width="14.08984375" style="71" customWidth="1"/>
    <col min="22" max="22" width="11.453125" style="71" customWidth="1"/>
    <col min="23" max="23" width="12.453125" style="71" customWidth="1"/>
    <col min="24" max="26" width="14.453125" style="71" customWidth="1"/>
    <col min="27" max="27" width="16.453125" style="111" customWidth="1"/>
    <col min="28" max="28" width="14.81640625" style="71" customWidth="1"/>
    <col min="29" max="29" width="14.453125" style="71" customWidth="1"/>
    <col min="30" max="30" width="89.81640625" style="71" customWidth="1"/>
    <col min="31" max="31" width="79.453125" style="71" customWidth="1"/>
    <col min="32" max="32" width="87.453125" style="71" customWidth="1"/>
    <col min="33" max="16384" width="10.81640625" style="71"/>
  </cols>
  <sheetData>
    <row r="2" spans="1:67" s="113" customFormat="1" ht="45.75" customHeight="1" x14ac:dyDescent="0.35">
      <c r="A2" s="228"/>
      <c r="B2" s="228"/>
      <c r="C2" s="225" t="s">
        <v>24</v>
      </c>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55"/>
    </row>
    <row r="3" spans="1:67" s="113" customFormat="1" ht="45.75" customHeight="1" x14ac:dyDescent="0.35">
      <c r="A3" s="228"/>
      <c r="B3" s="228"/>
      <c r="C3" s="225" t="s">
        <v>25</v>
      </c>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56"/>
    </row>
    <row r="4" spans="1:67" s="113" customFormat="1" ht="45.75" customHeight="1" x14ac:dyDescent="0.35">
      <c r="A4" s="228"/>
      <c r="B4" s="228"/>
      <c r="C4" s="225" t="s">
        <v>198</v>
      </c>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56"/>
    </row>
    <row r="5" spans="1:67" s="113" customFormat="1" ht="45.75" customHeight="1" x14ac:dyDescent="0.35">
      <c r="A5" s="228"/>
      <c r="B5" s="228"/>
      <c r="C5" s="235" t="s">
        <v>29</v>
      </c>
      <c r="D5" s="235"/>
      <c r="E5" s="235"/>
      <c r="F5" s="235"/>
      <c r="G5" s="235"/>
      <c r="H5" s="235"/>
      <c r="I5" s="235"/>
      <c r="J5" s="235"/>
      <c r="K5" s="235"/>
      <c r="L5" s="235"/>
      <c r="M5" s="235"/>
      <c r="N5" s="235"/>
      <c r="O5" s="235"/>
      <c r="P5" s="235"/>
      <c r="Q5" s="235"/>
      <c r="R5" s="253" t="s">
        <v>189</v>
      </c>
      <c r="S5" s="253"/>
      <c r="T5" s="253"/>
      <c r="U5" s="253"/>
      <c r="V5" s="253"/>
      <c r="W5" s="253"/>
      <c r="X5" s="253"/>
      <c r="Y5" s="253"/>
      <c r="Z5" s="253"/>
      <c r="AA5" s="253"/>
      <c r="AB5" s="253"/>
      <c r="AC5" s="253"/>
      <c r="AD5" s="253"/>
      <c r="AE5" s="253"/>
      <c r="AF5" s="257"/>
    </row>
    <row r="6" spans="1:67" s="114" customFormat="1" ht="30.75" customHeight="1" x14ac:dyDescent="0.35">
      <c r="D6" s="115"/>
      <c r="K6" s="113"/>
      <c r="AA6" s="116"/>
    </row>
    <row r="7" spans="1:67" s="114" customFormat="1" ht="42" customHeight="1" x14ac:dyDescent="0.35">
      <c r="B7" s="117" t="s">
        <v>32</v>
      </c>
      <c r="C7" s="227" t="e">
        <f>+#REF!</f>
        <v>#REF!</v>
      </c>
      <c r="D7" s="227"/>
      <c r="E7" s="227"/>
      <c r="F7" s="227"/>
      <c r="G7" s="227"/>
      <c r="K7" s="113"/>
      <c r="AA7" s="116"/>
    </row>
    <row r="8" spans="1:67" s="114" customFormat="1" ht="42" customHeight="1" x14ac:dyDescent="0.35">
      <c r="B8" s="117" t="s">
        <v>1</v>
      </c>
      <c r="C8" s="227" t="e">
        <f>+#REF!</f>
        <v>#REF!</v>
      </c>
      <c r="D8" s="227"/>
      <c r="E8" s="227"/>
      <c r="F8" s="227"/>
      <c r="G8" s="227"/>
      <c r="K8" s="113"/>
      <c r="AA8" s="116"/>
    </row>
    <row r="9" spans="1:67" s="114" customFormat="1" ht="42" customHeight="1" x14ac:dyDescent="0.35">
      <c r="B9" s="118" t="s">
        <v>30</v>
      </c>
      <c r="C9" s="227" t="e">
        <f>+#REF!</f>
        <v>#REF!</v>
      </c>
      <c r="D9" s="227"/>
      <c r="E9" s="227"/>
      <c r="F9" s="227"/>
      <c r="G9" s="227"/>
      <c r="K9" s="113"/>
      <c r="Q9" s="119"/>
      <c r="R9" s="120"/>
      <c r="AA9" s="116"/>
    </row>
    <row r="10" spans="1:67" s="82" customFormat="1" ht="24.75" customHeight="1" x14ac:dyDescent="0.3">
      <c r="A10" s="80"/>
      <c r="B10" s="80"/>
      <c r="C10" s="80"/>
      <c r="D10" s="80"/>
      <c r="E10" s="81"/>
      <c r="F10" s="81"/>
      <c r="G10" s="81"/>
      <c r="H10" s="81"/>
      <c r="I10" s="81"/>
      <c r="J10" s="81"/>
      <c r="K10" s="96"/>
      <c r="L10" s="81"/>
      <c r="M10" s="81"/>
      <c r="N10" s="81"/>
      <c r="O10" s="81"/>
      <c r="P10" s="81"/>
      <c r="Q10" s="81"/>
      <c r="R10" s="81"/>
      <c r="S10" s="81"/>
      <c r="T10" s="81"/>
      <c r="U10" s="81"/>
      <c r="V10" s="81"/>
      <c r="W10" s="81"/>
      <c r="X10" s="81"/>
      <c r="Y10" s="81"/>
      <c r="Z10" s="81"/>
      <c r="AA10" s="112"/>
      <c r="AB10" s="81"/>
      <c r="AC10" s="81"/>
    </row>
    <row r="11" spans="1:67" s="83" customFormat="1" ht="35.25" customHeight="1" x14ac:dyDescent="0.3">
      <c r="A11" s="244" t="str">
        <f>+'[1]Sección 1. Metas - Magnitud'!B13</f>
        <v>PLAN DE DESARROLLO - BOGOTÁ MEJOR PARA TODOS 2016-2020</v>
      </c>
      <c r="B11" s="245"/>
      <c r="C11" s="245"/>
      <c r="D11" s="245"/>
      <c r="E11" s="245"/>
      <c r="F11" s="245"/>
      <c r="G11" s="245"/>
      <c r="H11" s="246"/>
      <c r="I11" s="259" t="s">
        <v>36</v>
      </c>
      <c r="J11" s="260"/>
      <c r="K11" s="260"/>
      <c r="L11" s="260"/>
      <c r="M11" s="260"/>
      <c r="N11" s="261"/>
      <c r="O11" s="254" t="s">
        <v>38</v>
      </c>
      <c r="P11" s="254"/>
      <c r="Q11" s="254"/>
      <c r="R11" s="254"/>
      <c r="S11" s="254"/>
      <c r="T11" s="254"/>
      <c r="U11" s="254"/>
      <c r="V11" s="254"/>
      <c r="W11" s="254"/>
      <c r="X11" s="254"/>
      <c r="Y11" s="254"/>
      <c r="Z11" s="254"/>
      <c r="AA11" s="254"/>
      <c r="AB11" s="254"/>
      <c r="AC11" s="254"/>
      <c r="AD11" s="244" t="s">
        <v>18</v>
      </c>
      <c r="AE11" s="245"/>
      <c r="AF11" s="246"/>
    </row>
    <row r="12" spans="1:67" s="83" customFormat="1" ht="56.25" customHeight="1" x14ac:dyDescent="0.3">
      <c r="A12" s="76" t="s">
        <v>35</v>
      </c>
      <c r="B12" s="76" t="s">
        <v>27</v>
      </c>
      <c r="C12" s="76" t="s">
        <v>34</v>
      </c>
      <c r="D12" s="76" t="s">
        <v>33</v>
      </c>
      <c r="E12" s="76" t="s">
        <v>26</v>
      </c>
      <c r="F12" s="76" t="s">
        <v>3</v>
      </c>
      <c r="G12" s="76" t="s">
        <v>2</v>
      </c>
      <c r="H12" s="76" t="s">
        <v>150</v>
      </c>
      <c r="I12" s="78" t="s">
        <v>31</v>
      </c>
      <c r="J12" s="78">
        <v>2016</v>
      </c>
      <c r="K12" s="78">
        <v>2017</v>
      </c>
      <c r="L12" s="78">
        <v>2018</v>
      </c>
      <c r="M12" s="78">
        <v>2019</v>
      </c>
      <c r="N12" s="78">
        <v>2020</v>
      </c>
      <c r="O12" s="86" t="s">
        <v>23</v>
      </c>
      <c r="P12" s="86" t="s">
        <v>19</v>
      </c>
      <c r="Q12" s="86" t="s">
        <v>20</v>
      </c>
      <c r="R12" s="86" t="s">
        <v>21</v>
      </c>
      <c r="S12" s="86" t="s">
        <v>22</v>
      </c>
      <c r="T12" s="86" t="s">
        <v>10</v>
      </c>
      <c r="U12" s="86" t="s">
        <v>11</v>
      </c>
      <c r="V12" s="86" t="s">
        <v>12</v>
      </c>
      <c r="W12" s="86" t="s">
        <v>13</v>
      </c>
      <c r="X12" s="86" t="s">
        <v>14</v>
      </c>
      <c r="Y12" s="86" t="s">
        <v>15</v>
      </c>
      <c r="Z12" s="86" t="s">
        <v>16</v>
      </c>
      <c r="AA12" s="86" t="s">
        <v>37</v>
      </c>
      <c r="AB12" s="87" t="s">
        <v>5</v>
      </c>
      <c r="AC12" s="86" t="s">
        <v>6</v>
      </c>
      <c r="AD12" s="77" t="s">
        <v>7</v>
      </c>
      <c r="AE12" s="77" t="s">
        <v>9</v>
      </c>
      <c r="AF12" s="77" t="s">
        <v>8</v>
      </c>
    </row>
    <row r="13" spans="1:67" s="85" customFormat="1" ht="84.75" customHeight="1" x14ac:dyDescent="0.35">
      <c r="A13" s="226" t="s">
        <v>154</v>
      </c>
      <c r="B13" s="226" t="str">
        <f>+'[2]Sección 1. Metas - Magnitud'!I15</f>
        <v>Demarcar 2.600 kilómetro carril de vías</v>
      </c>
      <c r="C13" s="226">
        <v>224</v>
      </c>
      <c r="D13" s="226" t="s">
        <v>187</v>
      </c>
      <c r="E13" s="226">
        <v>171</v>
      </c>
      <c r="F13" s="258" t="s">
        <v>175</v>
      </c>
      <c r="G13" s="226" t="s">
        <v>152</v>
      </c>
      <c r="H13" s="226" t="s">
        <v>70</v>
      </c>
      <c r="I13" s="236" t="e">
        <f>SUM(J13:N14)</f>
        <v>#REF!</v>
      </c>
      <c r="J13" s="233" t="e">
        <f>+#REF!</f>
        <v>#REF!</v>
      </c>
      <c r="K13" s="262" t="e">
        <f>+#REF!</f>
        <v>#REF!</v>
      </c>
      <c r="L13" s="231" t="e">
        <f>+#REF!</f>
        <v>#REF!</v>
      </c>
      <c r="M13" s="233" t="e">
        <f>+#REF!</f>
        <v>#REF!</v>
      </c>
      <c r="N13" s="233" t="e">
        <f>+#REF!</f>
        <v>#REF!</v>
      </c>
      <c r="O13" s="237" t="e">
        <f>+#REF!</f>
        <v>#REF!</v>
      </c>
      <c r="P13" s="237">
        <v>6.45</v>
      </c>
      <c r="Q13" s="237">
        <v>31.03</v>
      </c>
      <c r="R13" s="237"/>
      <c r="S13" s="237" t="e">
        <f>+#REF!</f>
        <v>#REF!</v>
      </c>
      <c r="T13" s="237" t="e">
        <f>+#REF!</f>
        <v>#REF!</v>
      </c>
      <c r="U13" s="237" t="e">
        <f>+#REF!</f>
        <v>#REF!</v>
      </c>
      <c r="V13" s="237" t="e">
        <f>+#REF!</f>
        <v>#REF!</v>
      </c>
      <c r="W13" s="237" t="e">
        <f>+#REF!</f>
        <v>#REF!</v>
      </c>
      <c r="X13" s="237" t="e">
        <f>+#REF!</f>
        <v>#REF!</v>
      </c>
      <c r="Y13" s="237" t="e">
        <f>+#REF!</f>
        <v>#REF!</v>
      </c>
      <c r="Z13" s="237" t="e">
        <f>+#REF!</f>
        <v>#REF!</v>
      </c>
      <c r="AA13" s="242" t="e">
        <f>SUM(O13:Z14)</f>
        <v>#REF!</v>
      </c>
      <c r="AB13" s="239" t="e">
        <f>+AA13/K13</f>
        <v>#REF!</v>
      </c>
      <c r="AC13" s="239" t="e">
        <f>+(J13+AA13)/I13</f>
        <v>#REF!</v>
      </c>
      <c r="AD13" s="240" t="s">
        <v>219</v>
      </c>
      <c r="AE13" s="229" t="s">
        <v>223</v>
      </c>
      <c r="AF13" s="240" t="s">
        <v>220</v>
      </c>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row>
    <row r="14" spans="1:67" ht="195.75" customHeight="1" x14ac:dyDescent="0.35">
      <c r="A14" s="226"/>
      <c r="B14" s="226"/>
      <c r="C14" s="226"/>
      <c r="D14" s="226"/>
      <c r="E14" s="226"/>
      <c r="F14" s="258"/>
      <c r="G14" s="226"/>
      <c r="H14" s="226"/>
      <c r="I14" s="236"/>
      <c r="J14" s="234"/>
      <c r="K14" s="263"/>
      <c r="L14" s="232"/>
      <c r="M14" s="234"/>
      <c r="N14" s="234"/>
      <c r="O14" s="238"/>
      <c r="P14" s="238"/>
      <c r="Q14" s="238"/>
      <c r="R14" s="238"/>
      <c r="S14" s="238"/>
      <c r="T14" s="238"/>
      <c r="U14" s="238"/>
      <c r="V14" s="238"/>
      <c r="W14" s="238"/>
      <c r="X14" s="238"/>
      <c r="Y14" s="238"/>
      <c r="Z14" s="238"/>
      <c r="AA14" s="243"/>
      <c r="AB14" s="239"/>
      <c r="AC14" s="239"/>
      <c r="AD14" s="241"/>
      <c r="AE14" s="230"/>
      <c r="AF14" s="241"/>
    </row>
    <row r="15" spans="1:67" ht="89.25" customHeight="1" x14ac:dyDescent="0.35">
      <c r="A15" s="226" t="s">
        <v>154</v>
      </c>
      <c r="B15" s="226" t="str">
        <f>+'[2]Sección 1. Metas - Magnitud'!I18</f>
        <v>Instalar 35.000 señales verticales de pedestal</v>
      </c>
      <c r="C15" s="226">
        <v>223</v>
      </c>
      <c r="D15" s="226" t="s">
        <v>188</v>
      </c>
      <c r="E15" s="226">
        <v>170</v>
      </c>
      <c r="F15" s="258" t="s">
        <v>174</v>
      </c>
      <c r="G15" s="226" t="s">
        <v>152</v>
      </c>
      <c r="H15" s="226" t="s">
        <v>70</v>
      </c>
      <c r="I15" s="236" t="e">
        <f>SUM(J15:N16)</f>
        <v>#REF!</v>
      </c>
      <c r="J15" s="251" t="e">
        <f>+#REF!</f>
        <v>#REF!</v>
      </c>
      <c r="K15" s="247" t="e">
        <f>+#REF!</f>
        <v>#REF!</v>
      </c>
      <c r="L15" s="249" t="e">
        <f>+#REF!</f>
        <v>#REF!</v>
      </c>
      <c r="M15" s="251" t="e">
        <f>+#REF!</f>
        <v>#REF!</v>
      </c>
      <c r="N15" s="251" t="e">
        <f>+#REF!</f>
        <v>#REF!</v>
      </c>
      <c r="O15" s="237">
        <v>53</v>
      </c>
      <c r="P15" s="237">
        <v>712</v>
      </c>
      <c r="Q15" s="237">
        <v>881</v>
      </c>
      <c r="R15" s="237"/>
      <c r="S15" s="237" t="e">
        <f>+#REF!</f>
        <v>#REF!</v>
      </c>
      <c r="T15" s="237" t="e">
        <f>+#REF!</f>
        <v>#REF!</v>
      </c>
      <c r="U15" s="237" t="e">
        <f>+#REF!</f>
        <v>#REF!</v>
      </c>
      <c r="V15" s="237" t="e">
        <f>+#REF!</f>
        <v>#REF!</v>
      </c>
      <c r="W15" s="237" t="e">
        <f>+#REF!</f>
        <v>#REF!</v>
      </c>
      <c r="X15" s="237" t="e">
        <f>+#REF!</f>
        <v>#REF!</v>
      </c>
      <c r="Y15" s="237" t="e">
        <f>+#REF!</f>
        <v>#REF!</v>
      </c>
      <c r="Z15" s="237" t="e">
        <f>+#REF!</f>
        <v>#REF!</v>
      </c>
      <c r="AA15" s="242" t="e">
        <f>SUM(O15:Z16)</f>
        <v>#REF!</v>
      </c>
      <c r="AB15" s="239" t="e">
        <f>+AA15/K15</f>
        <v>#REF!</v>
      </c>
      <c r="AC15" s="239" t="e">
        <f>+(J15+AA15)/I15</f>
        <v>#REF!</v>
      </c>
      <c r="AD15" s="240" t="s">
        <v>221</v>
      </c>
      <c r="AE15" s="229" t="s">
        <v>223</v>
      </c>
      <c r="AF15" s="240" t="s">
        <v>222</v>
      </c>
    </row>
    <row r="16" spans="1:67" ht="140.25" customHeight="1" x14ac:dyDescent="0.35">
      <c r="A16" s="226"/>
      <c r="B16" s="226"/>
      <c r="C16" s="226"/>
      <c r="D16" s="226"/>
      <c r="E16" s="226"/>
      <c r="F16" s="258"/>
      <c r="G16" s="226"/>
      <c r="H16" s="226"/>
      <c r="I16" s="236"/>
      <c r="J16" s="252"/>
      <c r="K16" s="248"/>
      <c r="L16" s="250"/>
      <c r="M16" s="252"/>
      <c r="N16" s="252"/>
      <c r="O16" s="238"/>
      <c r="P16" s="238"/>
      <c r="Q16" s="238"/>
      <c r="R16" s="238"/>
      <c r="S16" s="238"/>
      <c r="T16" s="238"/>
      <c r="U16" s="238"/>
      <c r="V16" s="238"/>
      <c r="W16" s="238"/>
      <c r="X16" s="238"/>
      <c r="Y16" s="238"/>
      <c r="Z16" s="238"/>
      <c r="AA16" s="243"/>
      <c r="AB16" s="239"/>
      <c r="AC16" s="239"/>
      <c r="AD16" s="241"/>
      <c r="AE16" s="230"/>
      <c r="AF16" s="241"/>
    </row>
    <row r="17" spans="1:32" ht="62.25" customHeight="1" x14ac:dyDescent="0.35">
      <c r="A17" s="226" t="s">
        <v>154</v>
      </c>
      <c r="B17" s="282" t="str">
        <f>+'[2]Sección 1. Metas - Magnitud'!I45</f>
        <v>Realizar el 100% de las actividades para la segunda fase del Sistema Inteligente de Tranporte - SIT</v>
      </c>
      <c r="C17" s="226">
        <v>231</v>
      </c>
      <c r="D17" s="226" t="s">
        <v>176</v>
      </c>
      <c r="E17" s="226">
        <v>178</v>
      </c>
      <c r="F17" s="258" t="s">
        <v>177</v>
      </c>
      <c r="G17" s="226" t="s">
        <v>151</v>
      </c>
      <c r="H17" s="226" t="s">
        <v>70</v>
      </c>
      <c r="I17" s="264">
        <f>SUM(J17:N18)</f>
        <v>1</v>
      </c>
      <c r="J17" s="293">
        <v>0.05</v>
      </c>
      <c r="K17" s="280">
        <v>0.28999999999999998</v>
      </c>
      <c r="L17" s="283">
        <v>0.25</v>
      </c>
      <c r="M17" s="280">
        <v>0.4</v>
      </c>
      <c r="N17" s="280">
        <v>0.01</v>
      </c>
      <c r="O17" s="285">
        <v>0.19</v>
      </c>
      <c r="P17" s="286"/>
      <c r="Q17" s="286"/>
      <c r="R17" s="289">
        <v>0</v>
      </c>
      <c r="S17" s="290"/>
      <c r="T17" s="290"/>
      <c r="U17" s="268">
        <v>0</v>
      </c>
      <c r="V17" s="269"/>
      <c r="W17" s="269"/>
      <c r="X17" s="268">
        <v>0</v>
      </c>
      <c r="Y17" s="269"/>
      <c r="Z17" s="269"/>
      <c r="AA17" s="272">
        <f>+R17+O17+U17+X17</f>
        <v>0.19</v>
      </c>
      <c r="AB17" s="239">
        <f>+AA17/K17</f>
        <v>0.65517241379310354</v>
      </c>
      <c r="AC17" s="239">
        <f>+(J17+AA17)/I17</f>
        <v>0.24</v>
      </c>
      <c r="AD17" s="266" t="s">
        <v>224</v>
      </c>
      <c r="AE17" s="229" t="s">
        <v>223</v>
      </c>
      <c r="AF17" s="266" t="s">
        <v>225</v>
      </c>
    </row>
    <row r="18" spans="1:32" ht="200.25" customHeight="1" x14ac:dyDescent="0.35">
      <c r="A18" s="226"/>
      <c r="B18" s="282"/>
      <c r="C18" s="226"/>
      <c r="D18" s="226"/>
      <c r="E18" s="226"/>
      <c r="F18" s="258"/>
      <c r="G18" s="226"/>
      <c r="H18" s="226"/>
      <c r="I18" s="265"/>
      <c r="J18" s="294"/>
      <c r="K18" s="281"/>
      <c r="L18" s="284"/>
      <c r="M18" s="281"/>
      <c r="N18" s="281"/>
      <c r="O18" s="287"/>
      <c r="P18" s="288"/>
      <c r="Q18" s="288"/>
      <c r="R18" s="291"/>
      <c r="S18" s="292"/>
      <c r="T18" s="292"/>
      <c r="U18" s="270"/>
      <c r="V18" s="271"/>
      <c r="W18" s="271"/>
      <c r="X18" s="270"/>
      <c r="Y18" s="271"/>
      <c r="Z18" s="271"/>
      <c r="AA18" s="273"/>
      <c r="AB18" s="239"/>
      <c r="AC18" s="239"/>
      <c r="AD18" s="267"/>
      <c r="AE18" s="230"/>
      <c r="AF18" s="267"/>
    </row>
    <row r="19" spans="1:32" ht="62.25" customHeight="1" x14ac:dyDescent="0.35">
      <c r="A19" s="226" t="s">
        <v>154</v>
      </c>
      <c r="B19" s="282" t="str">
        <f>+'[2]Sección 1. Metas - Magnitud'!I48</f>
        <v>Realizar el 100% de las actividades para la segunda fase de Semáforos Inteligentes.</v>
      </c>
      <c r="C19" s="226">
        <v>232</v>
      </c>
      <c r="D19" s="226" t="s">
        <v>178</v>
      </c>
      <c r="E19" s="226">
        <v>179</v>
      </c>
      <c r="F19" s="258" t="s">
        <v>179</v>
      </c>
      <c r="G19" s="226" t="s">
        <v>151</v>
      </c>
      <c r="H19" s="226" t="s">
        <v>70</v>
      </c>
      <c r="I19" s="264">
        <f>SUM(J19:N20)</f>
        <v>1</v>
      </c>
      <c r="J19" s="293">
        <v>0.01</v>
      </c>
      <c r="K19" s="280">
        <v>0.15</v>
      </c>
      <c r="L19" s="283">
        <v>0.42</v>
      </c>
      <c r="M19" s="280">
        <v>0.42</v>
      </c>
      <c r="N19" s="280">
        <v>0</v>
      </c>
      <c r="O19" s="276">
        <v>0.35</v>
      </c>
      <c r="P19" s="277"/>
      <c r="Q19" s="277"/>
      <c r="R19" s="285">
        <v>0</v>
      </c>
      <c r="S19" s="286"/>
      <c r="T19" s="286"/>
      <c r="U19" s="276">
        <v>0</v>
      </c>
      <c r="V19" s="277"/>
      <c r="W19" s="277"/>
      <c r="X19" s="276">
        <v>0</v>
      </c>
      <c r="Y19" s="277"/>
      <c r="Z19" s="277"/>
      <c r="AA19" s="274">
        <f>+R19+O19+U19+X19</f>
        <v>0.35</v>
      </c>
      <c r="AB19" s="239">
        <f>+AA19/K19</f>
        <v>2.3333333333333335</v>
      </c>
      <c r="AC19" s="239">
        <f>+(J19+AA19)/I19</f>
        <v>0.36</v>
      </c>
      <c r="AD19" s="266" t="s">
        <v>227</v>
      </c>
      <c r="AE19" s="229" t="s">
        <v>223</v>
      </c>
      <c r="AF19" s="266" t="s">
        <v>225</v>
      </c>
    </row>
    <row r="20" spans="1:32" ht="298.5" customHeight="1" x14ac:dyDescent="0.35">
      <c r="A20" s="226"/>
      <c r="B20" s="282"/>
      <c r="C20" s="226"/>
      <c r="D20" s="226"/>
      <c r="E20" s="226"/>
      <c r="F20" s="258"/>
      <c r="G20" s="226"/>
      <c r="H20" s="226"/>
      <c r="I20" s="265"/>
      <c r="J20" s="294"/>
      <c r="K20" s="281"/>
      <c r="L20" s="284"/>
      <c r="M20" s="281"/>
      <c r="N20" s="281"/>
      <c r="O20" s="278"/>
      <c r="P20" s="279"/>
      <c r="Q20" s="279"/>
      <c r="R20" s="287"/>
      <c r="S20" s="288"/>
      <c r="T20" s="288"/>
      <c r="U20" s="278"/>
      <c r="V20" s="279"/>
      <c r="W20" s="279"/>
      <c r="X20" s="278"/>
      <c r="Y20" s="279"/>
      <c r="Z20" s="279"/>
      <c r="AA20" s="275"/>
      <c r="AB20" s="239"/>
      <c r="AC20" s="239"/>
      <c r="AD20" s="267"/>
      <c r="AE20" s="230"/>
      <c r="AF20" s="267"/>
    </row>
    <row r="21" spans="1:32" ht="62.25" customHeight="1" x14ac:dyDescent="0.35">
      <c r="A21" s="226" t="s">
        <v>154</v>
      </c>
      <c r="B21" s="282" t="str">
        <f>+'[2]Sección 1. Metas - Magnitud'!I51</f>
        <v>Realizar el 100% de las actividades para la primera fase de Detección Electrónica DEI</v>
      </c>
      <c r="C21" s="226">
        <v>233</v>
      </c>
      <c r="D21" s="226" t="s">
        <v>180</v>
      </c>
      <c r="E21" s="226">
        <v>180</v>
      </c>
      <c r="F21" s="258" t="s">
        <v>181</v>
      </c>
      <c r="G21" s="226" t="s">
        <v>151</v>
      </c>
      <c r="H21" s="226" t="s">
        <v>70</v>
      </c>
      <c r="I21" s="264">
        <f>SUM(J21:N22)</f>
        <v>1</v>
      </c>
      <c r="J21" s="293">
        <v>0.01</v>
      </c>
      <c r="K21" s="280">
        <v>0.1</v>
      </c>
      <c r="L21" s="283">
        <v>0.3</v>
      </c>
      <c r="M21" s="280">
        <v>0.55000000000000004</v>
      </c>
      <c r="N21" s="280">
        <v>0.04</v>
      </c>
      <c r="O21" s="276">
        <v>4.4999999999999998E-2</v>
      </c>
      <c r="P21" s="277"/>
      <c r="Q21" s="277"/>
      <c r="R21" s="276">
        <v>0</v>
      </c>
      <c r="S21" s="277"/>
      <c r="T21" s="277"/>
      <c r="U21" s="276">
        <v>0</v>
      </c>
      <c r="V21" s="277"/>
      <c r="W21" s="277"/>
      <c r="X21" s="276">
        <v>0</v>
      </c>
      <c r="Y21" s="277"/>
      <c r="Z21" s="277"/>
      <c r="AA21" s="274">
        <f>+R21+O21+U21+X21</f>
        <v>4.4999999999999998E-2</v>
      </c>
      <c r="AB21" s="239">
        <f>+AA21/K21</f>
        <v>0.44999999999999996</v>
      </c>
      <c r="AC21" s="239">
        <f>+(J21+AA21)/I21</f>
        <v>5.5E-2</v>
      </c>
      <c r="AD21" s="266" t="s">
        <v>228</v>
      </c>
      <c r="AE21" s="229" t="s">
        <v>223</v>
      </c>
      <c r="AF21" s="266" t="s">
        <v>225</v>
      </c>
    </row>
    <row r="22" spans="1:32" ht="124.5" customHeight="1" x14ac:dyDescent="0.35">
      <c r="A22" s="226"/>
      <c r="B22" s="282"/>
      <c r="C22" s="226"/>
      <c r="D22" s="226"/>
      <c r="E22" s="226"/>
      <c r="F22" s="258"/>
      <c r="G22" s="226"/>
      <c r="H22" s="226"/>
      <c r="I22" s="265"/>
      <c r="J22" s="294"/>
      <c r="K22" s="281"/>
      <c r="L22" s="284"/>
      <c r="M22" s="281"/>
      <c r="N22" s="281"/>
      <c r="O22" s="278"/>
      <c r="P22" s="279"/>
      <c r="Q22" s="279"/>
      <c r="R22" s="278"/>
      <c r="S22" s="279"/>
      <c r="T22" s="279"/>
      <c r="U22" s="278"/>
      <c r="V22" s="279"/>
      <c r="W22" s="279"/>
      <c r="X22" s="278"/>
      <c r="Y22" s="279"/>
      <c r="Z22" s="279"/>
      <c r="AA22" s="275"/>
      <c r="AB22" s="239"/>
      <c r="AC22" s="239"/>
      <c r="AD22" s="267"/>
      <c r="AE22" s="230"/>
      <c r="AF22" s="267"/>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1640625" defaultRowHeight="13" x14ac:dyDescent="0.3"/>
  <cols>
    <col min="1" max="1" width="1" style="7" customWidth="1"/>
    <col min="2" max="2" width="25.453125" style="8" customWidth="1"/>
    <col min="3" max="3" width="14.453125" style="7" customWidth="1"/>
    <col min="4" max="4" width="20.08984375" style="7" customWidth="1"/>
    <col min="5" max="5" width="16.453125" style="7" customWidth="1"/>
    <col min="6" max="6" width="25" style="7" customWidth="1"/>
    <col min="7" max="7" width="22" style="9" customWidth="1"/>
    <col min="8" max="8" width="20.453125" style="7" customWidth="1"/>
    <col min="9" max="11" width="22.453125" style="7" customWidth="1"/>
    <col min="12" max="24" width="10.81640625" style="3"/>
    <col min="25" max="16384" width="10.81640625" style="7"/>
  </cols>
  <sheetData>
    <row r="1" spans="2:14" ht="6" customHeight="1" thickBot="1" x14ac:dyDescent="0.35"/>
    <row r="2" spans="2:14" ht="25.5" customHeight="1" x14ac:dyDescent="0.25">
      <c r="B2" s="297"/>
      <c r="C2" s="295" t="s">
        <v>24</v>
      </c>
      <c r="D2" s="295"/>
      <c r="E2" s="295"/>
      <c r="F2" s="295"/>
      <c r="G2" s="295"/>
      <c r="H2" s="295"/>
      <c r="I2" s="299"/>
      <c r="J2" s="10"/>
      <c r="K2" s="10"/>
      <c r="M2" s="11" t="s">
        <v>47</v>
      </c>
    </row>
    <row r="3" spans="2:14" ht="25.5" customHeight="1" x14ac:dyDescent="0.25">
      <c r="B3" s="298"/>
      <c r="C3" s="296" t="s">
        <v>25</v>
      </c>
      <c r="D3" s="296"/>
      <c r="E3" s="296"/>
      <c r="F3" s="296"/>
      <c r="G3" s="296"/>
      <c r="H3" s="296"/>
      <c r="I3" s="300"/>
      <c r="J3" s="10"/>
      <c r="K3" s="10"/>
      <c r="M3" s="11" t="s">
        <v>48</v>
      </c>
    </row>
    <row r="4" spans="2:14" ht="25.5" customHeight="1" x14ac:dyDescent="0.25">
      <c r="B4" s="298"/>
      <c r="C4" s="296" t="s">
        <v>49</v>
      </c>
      <c r="D4" s="296"/>
      <c r="E4" s="296"/>
      <c r="F4" s="296"/>
      <c r="G4" s="296"/>
      <c r="H4" s="296"/>
      <c r="I4" s="300"/>
      <c r="J4" s="10"/>
      <c r="K4" s="10"/>
      <c r="M4" s="11" t="s">
        <v>50</v>
      </c>
    </row>
    <row r="5" spans="2:14" ht="25.5" customHeight="1" x14ac:dyDescent="0.25">
      <c r="B5" s="298"/>
      <c r="C5" s="296" t="s">
        <v>51</v>
      </c>
      <c r="D5" s="296"/>
      <c r="E5" s="296"/>
      <c r="F5" s="296"/>
      <c r="G5" s="301" t="s">
        <v>52</v>
      </c>
      <c r="H5" s="301"/>
      <c r="I5" s="300"/>
      <c r="J5" s="10"/>
      <c r="K5" s="10"/>
      <c r="M5" s="11" t="s">
        <v>53</v>
      </c>
    </row>
    <row r="6" spans="2:14" ht="23.25" customHeight="1" x14ac:dyDescent="0.25">
      <c r="B6" s="302" t="s">
        <v>54</v>
      </c>
      <c r="C6" s="303"/>
      <c r="D6" s="303"/>
      <c r="E6" s="303"/>
      <c r="F6" s="303"/>
      <c r="G6" s="303"/>
      <c r="H6" s="303"/>
      <c r="I6" s="304"/>
      <c r="J6" s="12"/>
      <c r="K6" s="12"/>
    </row>
    <row r="7" spans="2:14" ht="24" customHeight="1" x14ac:dyDescent="0.25">
      <c r="B7" s="305" t="s">
        <v>55</v>
      </c>
      <c r="C7" s="306"/>
      <c r="D7" s="306"/>
      <c r="E7" s="306"/>
      <c r="F7" s="306"/>
      <c r="G7" s="306"/>
      <c r="H7" s="306"/>
      <c r="I7" s="307"/>
      <c r="J7" s="13"/>
      <c r="K7" s="13"/>
    </row>
    <row r="8" spans="2:14" ht="24" customHeight="1" x14ac:dyDescent="0.25">
      <c r="B8" s="308" t="s">
        <v>56</v>
      </c>
      <c r="C8" s="309"/>
      <c r="D8" s="309"/>
      <c r="E8" s="309"/>
      <c r="F8" s="309"/>
      <c r="G8" s="309"/>
      <c r="H8" s="309"/>
      <c r="I8" s="310"/>
      <c r="J8" s="55"/>
      <c r="K8" s="55"/>
      <c r="N8" s="6" t="s">
        <v>57</v>
      </c>
    </row>
    <row r="9" spans="2:14" ht="30.75" customHeight="1" x14ac:dyDescent="0.25">
      <c r="B9" s="95" t="s">
        <v>58</v>
      </c>
      <c r="C9" s="56">
        <v>231</v>
      </c>
      <c r="D9" s="316" t="s">
        <v>59</v>
      </c>
      <c r="E9" s="316"/>
      <c r="F9" s="317" t="s">
        <v>201</v>
      </c>
      <c r="G9" s="318"/>
      <c r="H9" s="318"/>
      <c r="I9" s="319"/>
      <c r="J9" s="14"/>
      <c r="K9" s="14"/>
      <c r="M9" s="11" t="s">
        <v>60</v>
      </c>
      <c r="N9" s="6" t="s">
        <v>61</v>
      </c>
    </row>
    <row r="10" spans="2:14" ht="30.75" customHeight="1" x14ac:dyDescent="0.25">
      <c r="B10" s="17" t="s">
        <v>62</v>
      </c>
      <c r="C10" s="57" t="s">
        <v>81</v>
      </c>
      <c r="D10" s="320" t="s">
        <v>63</v>
      </c>
      <c r="E10" s="321"/>
      <c r="F10" s="311" t="s">
        <v>155</v>
      </c>
      <c r="G10" s="312"/>
      <c r="H10" s="15" t="s">
        <v>64</v>
      </c>
      <c r="I10" s="110" t="s">
        <v>81</v>
      </c>
      <c r="J10" s="16"/>
      <c r="K10" s="16"/>
      <c r="M10" s="11" t="s">
        <v>65</v>
      </c>
      <c r="N10" s="6" t="s">
        <v>66</v>
      </c>
    </row>
    <row r="11" spans="2:14" ht="30.75" customHeight="1" x14ac:dyDescent="0.25">
      <c r="B11" s="17" t="s">
        <v>67</v>
      </c>
      <c r="C11" s="313" t="s">
        <v>156</v>
      </c>
      <c r="D11" s="313"/>
      <c r="E11" s="313"/>
      <c r="F11" s="313"/>
      <c r="G11" s="15" t="s">
        <v>68</v>
      </c>
      <c r="H11" s="314">
        <v>1032</v>
      </c>
      <c r="I11" s="315"/>
      <c r="J11" s="18"/>
      <c r="K11" s="18"/>
      <c r="M11" s="11" t="s">
        <v>69</v>
      </c>
      <c r="N11" s="6" t="s">
        <v>70</v>
      </c>
    </row>
    <row r="12" spans="2:14" ht="30.75" customHeight="1" x14ac:dyDescent="0.25">
      <c r="B12" s="17" t="s">
        <v>71</v>
      </c>
      <c r="C12" s="322" t="s">
        <v>65</v>
      </c>
      <c r="D12" s="322"/>
      <c r="E12" s="322"/>
      <c r="F12" s="322"/>
      <c r="G12" s="15" t="s">
        <v>72</v>
      </c>
      <c r="H12" s="323" t="s">
        <v>157</v>
      </c>
      <c r="I12" s="324"/>
      <c r="J12" s="19"/>
      <c r="K12" s="19"/>
      <c r="M12" s="20" t="s">
        <v>73</v>
      </c>
    </row>
    <row r="13" spans="2:14" ht="30.75" customHeight="1" x14ac:dyDescent="0.25">
      <c r="B13" s="17" t="s">
        <v>74</v>
      </c>
      <c r="C13" s="325" t="s">
        <v>45</v>
      </c>
      <c r="D13" s="325"/>
      <c r="E13" s="325"/>
      <c r="F13" s="325"/>
      <c r="G13" s="325"/>
      <c r="H13" s="325"/>
      <c r="I13" s="326"/>
      <c r="J13" s="21"/>
      <c r="K13" s="21"/>
      <c r="M13" s="20"/>
    </row>
    <row r="14" spans="2:14" ht="30.75" customHeight="1" x14ac:dyDescent="0.25">
      <c r="B14" s="17" t="s">
        <v>75</v>
      </c>
      <c r="C14" s="311" t="s">
        <v>202</v>
      </c>
      <c r="D14" s="312"/>
      <c r="E14" s="312"/>
      <c r="F14" s="312"/>
      <c r="G14" s="312"/>
      <c r="H14" s="312"/>
      <c r="I14" s="327"/>
      <c r="J14" s="16"/>
      <c r="K14" s="16"/>
      <c r="M14" s="20"/>
      <c r="N14" s="6" t="s">
        <v>76</v>
      </c>
    </row>
    <row r="15" spans="2:14" ht="30.75" customHeight="1" x14ac:dyDescent="0.25">
      <c r="B15" s="17" t="s">
        <v>77</v>
      </c>
      <c r="C15" s="328" t="s">
        <v>203</v>
      </c>
      <c r="D15" s="328"/>
      <c r="E15" s="328"/>
      <c r="F15" s="328"/>
      <c r="G15" s="15" t="s">
        <v>78</v>
      </c>
      <c r="H15" s="329" t="s">
        <v>91</v>
      </c>
      <c r="I15" s="330"/>
      <c r="J15" s="16"/>
      <c r="K15" s="16"/>
      <c r="M15" s="20" t="s">
        <v>80</v>
      </c>
      <c r="N15" s="6" t="s">
        <v>81</v>
      </c>
    </row>
    <row r="16" spans="2:14" ht="30.75" customHeight="1" x14ac:dyDescent="0.25">
      <c r="B16" s="17" t="s">
        <v>82</v>
      </c>
      <c r="C16" s="331" t="s">
        <v>215</v>
      </c>
      <c r="D16" s="332"/>
      <c r="E16" s="332"/>
      <c r="F16" s="332"/>
      <c r="G16" s="15" t="s">
        <v>83</v>
      </c>
      <c r="H16" s="329" t="s">
        <v>70</v>
      </c>
      <c r="I16" s="330"/>
      <c r="J16" s="16"/>
      <c r="K16" s="16"/>
      <c r="M16" s="20" t="s">
        <v>84</v>
      </c>
    </row>
    <row r="17" spans="2:14" ht="36" customHeight="1" x14ac:dyDescent="0.25">
      <c r="B17" s="17" t="s">
        <v>85</v>
      </c>
      <c r="C17" s="325" t="s">
        <v>204</v>
      </c>
      <c r="D17" s="325"/>
      <c r="E17" s="325"/>
      <c r="F17" s="325"/>
      <c r="G17" s="325"/>
      <c r="H17" s="325"/>
      <c r="I17" s="326"/>
      <c r="J17" s="21"/>
      <c r="K17" s="21"/>
      <c r="M17" s="20" t="s">
        <v>86</v>
      </c>
      <c r="N17" s="6" t="s">
        <v>39</v>
      </c>
    </row>
    <row r="18" spans="2:14" ht="30.75" customHeight="1" x14ac:dyDescent="0.25">
      <c r="B18" s="17" t="s">
        <v>87</v>
      </c>
      <c r="C18" s="328" t="s">
        <v>163</v>
      </c>
      <c r="D18" s="328"/>
      <c r="E18" s="328"/>
      <c r="F18" s="328"/>
      <c r="G18" s="328"/>
      <c r="H18" s="328"/>
      <c r="I18" s="333"/>
      <c r="J18" s="22"/>
      <c r="K18" s="22"/>
      <c r="M18" s="20" t="s">
        <v>88</v>
      </c>
      <c r="N18" s="6" t="s">
        <v>40</v>
      </c>
    </row>
    <row r="19" spans="2:14" ht="30.75" customHeight="1" x14ac:dyDescent="0.25">
      <c r="B19" s="17" t="s">
        <v>89</v>
      </c>
      <c r="C19" s="328" t="s">
        <v>159</v>
      </c>
      <c r="D19" s="328"/>
      <c r="E19" s="328"/>
      <c r="F19" s="328"/>
      <c r="G19" s="328"/>
      <c r="H19" s="328"/>
      <c r="I19" s="333"/>
      <c r="J19" s="23"/>
      <c r="K19" s="23"/>
      <c r="M19" s="20"/>
      <c r="N19" s="6" t="s">
        <v>41</v>
      </c>
    </row>
    <row r="20" spans="2:14" ht="30.75" customHeight="1" x14ac:dyDescent="0.25">
      <c r="B20" s="17" t="s">
        <v>90</v>
      </c>
      <c r="C20" s="334" t="s">
        <v>151</v>
      </c>
      <c r="D20" s="334"/>
      <c r="E20" s="334"/>
      <c r="F20" s="334"/>
      <c r="G20" s="334"/>
      <c r="H20" s="334"/>
      <c r="I20" s="335"/>
      <c r="J20" s="24"/>
      <c r="K20" s="24"/>
      <c r="M20" s="20" t="s">
        <v>91</v>
      </c>
      <c r="N20" s="6" t="s">
        <v>42</v>
      </c>
    </row>
    <row r="21" spans="2:14" ht="27.75" customHeight="1" x14ac:dyDescent="0.25">
      <c r="B21" s="336" t="s">
        <v>92</v>
      </c>
      <c r="C21" s="338" t="s">
        <v>93</v>
      </c>
      <c r="D21" s="338"/>
      <c r="E21" s="338"/>
      <c r="F21" s="339" t="s">
        <v>94</v>
      </c>
      <c r="G21" s="339"/>
      <c r="H21" s="339"/>
      <c r="I21" s="340"/>
      <c r="J21" s="25"/>
      <c r="K21" s="25"/>
      <c r="M21" s="20" t="s">
        <v>79</v>
      </c>
      <c r="N21" s="6" t="s">
        <v>43</v>
      </c>
    </row>
    <row r="22" spans="2:14" ht="27" customHeight="1" x14ac:dyDescent="0.25">
      <c r="B22" s="337"/>
      <c r="C22" s="328" t="s">
        <v>160</v>
      </c>
      <c r="D22" s="328"/>
      <c r="E22" s="328"/>
      <c r="F22" s="328" t="s">
        <v>161</v>
      </c>
      <c r="G22" s="328"/>
      <c r="H22" s="328"/>
      <c r="I22" s="333"/>
      <c r="J22" s="23"/>
      <c r="K22" s="23"/>
      <c r="M22" s="20" t="s">
        <v>95</v>
      </c>
      <c r="N22" s="6" t="s">
        <v>44</v>
      </c>
    </row>
    <row r="23" spans="2:14" ht="39.75" customHeight="1" x14ac:dyDescent="0.25">
      <c r="B23" s="17" t="s">
        <v>96</v>
      </c>
      <c r="C23" s="329" t="s">
        <v>151</v>
      </c>
      <c r="D23" s="329"/>
      <c r="E23" s="329"/>
      <c r="F23" s="329" t="s">
        <v>151</v>
      </c>
      <c r="G23" s="329"/>
      <c r="H23" s="329"/>
      <c r="I23" s="330"/>
      <c r="J23" s="16"/>
      <c r="K23" s="16"/>
      <c r="M23" s="20"/>
      <c r="N23" s="6" t="s">
        <v>45</v>
      </c>
    </row>
    <row r="24" spans="2:14" ht="44.25" customHeight="1" x14ac:dyDescent="0.25">
      <c r="B24" s="17" t="s">
        <v>97</v>
      </c>
      <c r="C24" s="350" t="s">
        <v>205</v>
      </c>
      <c r="D24" s="351"/>
      <c r="E24" s="352"/>
      <c r="F24" s="317" t="s">
        <v>206</v>
      </c>
      <c r="G24" s="318"/>
      <c r="H24" s="318"/>
      <c r="I24" s="319"/>
      <c r="J24" s="22"/>
      <c r="K24" s="22"/>
      <c r="M24" s="26"/>
      <c r="N24" s="6" t="s">
        <v>46</v>
      </c>
    </row>
    <row r="25" spans="2:14" ht="29.25" customHeight="1" x14ac:dyDescent="0.25">
      <c r="B25" s="17" t="s">
        <v>98</v>
      </c>
      <c r="C25" s="353" t="s">
        <v>215</v>
      </c>
      <c r="D25" s="354"/>
      <c r="E25" s="355"/>
      <c r="F25" s="15" t="s">
        <v>99</v>
      </c>
      <c r="G25" s="356">
        <v>0.3</v>
      </c>
      <c r="H25" s="357"/>
      <c r="I25" s="358"/>
      <c r="J25" s="27"/>
      <c r="K25" s="27"/>
      <c r="M25" s="26"/>
    </row>
    <row r="26" spans="2:14" ht="27" customHeight="1" x14ac:dyDescent="0.25">
      <c r="B26" s="17" t="s">
        <v>100</v>
      </c>
      <c r="C26" s="317" t="s">
        <v>216</v>
      </c>
      <c r="D26" s="318"/>
      <c r="E26" s="359"/>
      <c r="F26" s="15" t="s">
        <v>101</v>
      </c>
      <c r="G26" s="360">
        <v>0.3</v>
      </c>
      <c r="H26" s="361"/>
      <c r="I26" s="362"/>
      <c r="J26" s="28"/>
      <c r="K26" s="28"/>
      <c r="M26" s="26"/>
    </row>
    <row r="27" spans="2:14" ht="47.25" customHeight="1" x14ac:dyDescent="0.25">
      <c r="B27" s="94" t="s">
        <v>102</v>
      </c>
      <c r="C27" s="363" t="s">
        <v>86</v>
      </c>
      <c r="D27" s="364"/>
      <c r="E27" s="365"/>
      <c r="F27" s="29" t="s">
        <v>103</v>
      </c>
      <c r="G27" s="360" t="s">
        <v>182</v>
      </c>
      <c r="H27" s="361"/>
      <c r="I27" s="362"/>
      <c r="J27" s="25"/>
      <c r="K27" s="25"/>
      <c r="M27" s="26"/>
    </row>
    <row r="28" spans="2:14" ht="30" customHeight="1" x14ac:dyDescent="0.25">
      <c r="B28" s="366" t="s">
        <v>104</v>
      </c>
      <c r="C28" s="367"/>
      <c r="D28" s="367"/>
      <c r="E28" s="367"/>
      <c r="F28" s="367"/>
      <c r="G28" s="367"/>
      <c r="H28" s="367"/>
      <c r="I28" s="368"/>
      <c r="J28" s="55"/>
      <c r="K28" s="55"/>
      <c r="M28" s="26"/>
    </row>
    <row r="29" spans="2:14" ht="56.25" customHeight="1" x14ac:dyDescent="0.25">
      <c r="B29" s="30" t="s">
        <v>105</v>
      </c>
      <c r="C29" s="31" t="s">
        <v>106</v>
      </c>
      <c r="D29" s="31" t="s">
        <v>107</v>
      </c>
      <c r="E29" s="31" t="s">
        <v>108</v>
      </c>
      <c r="F29" s="31" t="s">
        <v>109</v>
      </c>
      <c r="G29" s="32" t="s">
        <v>110</v>
      </c>
      <c r="H29" s="32" t="s">
        <v>111</v>
      </c>
      <c r="I29" s="33" t="s">
        <v>112</v>
      </c>
      <c r="J29" s="67" t="s">
        <v>162</v>
      </c>
      <c r="K29" s="23"/>
      <c r="M29" s="26"/>
    </row>
    <row r="30" spans="2:14" ht="19.5" customHeight="1" x14ac:dyDescent="0.25">
      <c r="B30" s="34" t="s">
        <v>113</v>
      </c>
      <c r="C30" s="68">
        <v>0</v>
      </c>
      <c r="D30" s="69">
        <f>+C30</f>
        <v>0</v>
      </c>
      <c r="E30" s="89">
        <v>0</v>
      </c>
      <c r="F30" s="70">
        <f>+E30</f>
        <v>0</v>
      </c>
      <c r="G30" s="46" t="e">
        <f>+C30/E30</f>
        <v>#DIV/0!</v>
      </c>
      <c r="H30" s="47" t="e">
        <f>+D30/F30</f>
        <v>#DIV/0!</v>
      </c>
      <c r="I30" s="48">
        <f>+D30/$G$26</f>
        <v>0</v>
      </c>
      <c r="J30" s="66">
        <v>0.99</v>
      </c>
      <c r="K30" s="35"/>
      <c r="M30" s="26"/>
    </row>
    <row r="31" spans="2:14" ht="19.5" customHeight="1" x14ac:dyDescent="0.25">
      <c r="B31" s="34" t="s">
        <v>114</v>
      </c>
      <c r="C31" s="68">
        <v>0</v>
      </c>
      <c r="D31" s="69">
        <f>+D30+C31</f>
        <v>0</v>
      </c>
      <c r="E31" s="89">
        <v>0</v>
      </c>
      <c r="F31" s="70">
        <f>+F30+E31</f>
        <v>0</v>
      </c>
      <c r="G31" s="46" t="e">
        <f t="shared" ref="G31:H40" si="0">+C31/E31</f>
        <v>#DIV/0!</v>
      </c>
      <c r="H31" s="47" t="e">
        <f t="shared" si="0"/>
        <v>#DIV/0!</v>
      </c>
      <c r="I31" s="48">
        <f t="shared" ref="I31:I41" si="1">+D31/$G$26</f>
        <v>0</v>
      </c>
      <c r="J31" s="66">
        <v>0.99</v>
      </c>
      <c r="K31" s="35"/>
      <c r="M31" s="26"/>
    </row>
    <row r="32" spans="2:14" ht="19.5" customHeight="1" x14ac:dyDescent="0.25">
      <c r="B32" s="34" t="s">
        <v>115</v>
      </c>
      <c r="C32" s="68">
        <v>0</v>
      </c>
      <c r="D32" s="69">
        <f t="shared" ref="D32:D40" si="2">+D31+C32</f>
        <v>0</v>
      </c>
      <c r="E32" s="89">
        <v>0.19</v>
      </c>
      <c r="F32" s="70">
        <f t="shared" ref="F32:F41" si="3">+F31+E32</f>
        <v>0.19</v>
      </c>
      <c r="G32" s="46">
        <f t="shared" si="0"/>
        <v>0</v>
      </c>
      <c r="H32" s="47">
        <f t="shared" si="0"/>
        <v>0</v>
      </c>
      <c r="I32" s="48">
        <f t="shared" si="1"/>
        <v>0</v>
      </c>
      <c r="J32" s="66">
        <v>0.99</v>
      </c>
      <c r="K32" s="35"/>
      <c r="M32" s="26"/>
    </row>
    <row r="33" spans="2:11" ht="19.5" customHeight="1" x14ac:dyDescent="0.25">
      <c r="B33" s="34" t="s">
        <v>116</v>
      </c>
      <c r="C33" s="68">
        <v>0</v>
      </c>
      <c r="D33" s="69">
        <f t="shared" si="2"/>
        <v>0</v>
      </c>
      <c r="E33" s="89">
        <v>0</v>
      </c>
      <c r="F33" s="70">
        <f t="shared" si="3"/>
        <v>0.19</v>
      </c>
      <c r="G33" s="46" t="e">
        <f t="shared" si="0"/>
        <v>#DIV/0!</v>
      </c>
      <c r="H33" s="47">
        <f t="shared" si="0"/>
        <v>0</v>
      </c>
      <c r="I33" s="48">
        <f t="shared" si="1"/>
        <v>0</v>
      </c>
      <c r="J33" s="66">
        <v>0.99</v>
      </c>
      <c r="K33" s="35"/>
    </row>
    <row r="34" spans="2:11" ht="19.5" customHeight="1" x14ac:dyDescent="0.25">
      <c r="B34" s="34" t="s">
        <v>117</v>
      </c>
      <c r="C34" s="68">
        <v>0</v>
      </c>
      <c r="D34" s="69">
        <f t="shared" si="2"/>
        <v>0</v>
      </c>
      <c r="E34" s="89">
        <v>0</v>
      </c>
      <c r="F34" s="70">
        <f t="shared" si="3"/>
        <v>0.19</v>
      </c>
      <c r="G34" s="46" t="e">
        <f t="shared" si="0"/>
        <v>#DIV/0!</v>
      </c>
      <c r="H34" s="47">
        <f t="shared" si="0"/>
        <v>0</v>
      </c>
      <c r="I34" s="48">
        <f t="shared" si="1"/>
        <v>0</v>
      </c>
      <c r="J34" s="66">
        <v>0.99</v>
      </c>
      <c r="K34" s="35"/>
    </row>
    <row r="35" spans="2:11" ht="19.5" customHeight="1" x14ac:dyDescent="0.25">
      <c r="B35" s="34" t="s">
        <v>118</v>
      </c>
      <c r="C35" s="68">
        <v>0</v>
      </c>
      <c r="D35" s="69">
        <f t="shared" si="2"/>
        <v>0</v>
      </c>
      <c r="E35" s="89">
        <v>0</v>
      </c>
      <c r="F35" s="70">
        <f t="shared" si="3"/>
        <v>0.19</v>
      </c>
      <c r="G35" s="46" t="e">
        <f t="shared" si="0"/>
        <v>#DIV/0!</v>
      </c>
      <c r="H35" s="47">
        <f t="shared" si="0"/>
        <v>0</v>
      </c>
      <c r="I35" s="48">
        <f t="shared" si="1"/>
        <v>0</v>
      </c>
      <c r="J35" s="66">
        <v>0.99</v>
      </c>
      <c r="K35" s="35"/>
    </row>
    <row r="36" spans="2:11" ht="19.5" customHeight="1" x14ac:dyDescent="0.25">
      <c r="B36" s="34" t="s">
        <v>119</v>
      </c>
      <c r="C36" s="68">
        <v>0</v>
      </c>
      <c r="D36" s="69">
        <f t="shared" si="2"/>
        <v>0</v>
      </c>
      <c r="E36" s="89">
        <v>0</v>
      </c>
      <c r="F36" s="70">
        <f t="shared" si="3"/>
        <v>0.19</v>
      </c>
      <c r="G36" s="46" t="e">
        <f t="shared" si="0"/>
        <v>#DIV/0!</v>
      </c>
      <c r="H36" s="47">
        <f t="shared" si="0"/>
        <v>0</v>
      </c>
      <c r="I36" s="48">
        <f t="shared" si="1"/>
        <v>0</v>
      </c>
      <c r="J36" s="66">
        <v>0.99</v>
      </c>
      <c r="K36" s="35"/>
    </row>
    <row r="37" spans="2:11" ht="19.5" customHeight="1" x14ac:dyDescent="0.25">
      <c r="B37" s="34" t="s">
        <v>120</v>
      </c>
      <c r="C37" s="68">
        <v>0</v>
      </c>
      <c r="D37" s="69">
        <f t="shared" si="2"/>
        <v>0</v>
      </c>
      <c r="E37" s="89">
        <v>0</v>
      </c>
      <c r="F37" s="70">
        <f t="shared" si="3"/>
        <v>0.19</v>
      </c>
      <c r="G37" s="46" t="e">
        <f t="shared" si="0"/>
        <v>#DIV/0!</v>
      </c>
      <c r="H37" s="47">
        <f t="shared" si="0"/>
        <v>0</v>
      </c>
      <c r="I37" s="48">
        <f t="shared" si="1"/>
        <v>0</v>
      </c>
      <c r="J37" s="66">
        <v>0.99</v>
      </c>
      <c r="K37" s="35"/>
    </row>
    <row r="38" spans="2:11" ht="19.5" customHeight="1" x14ac:dyDescent="0.25">
      <c r="B38" s="34" t="s">
        <v>121</v>
      </c>
      <c r="C38" s="68">
        <v>0</v>
      </c>
      <c r="D38" s="69">
        <f t="shared" si="2"/>
        <v>0</v>
      </c>
      <c r="E38" s="89">
        <v>0.02</v>
      </c>
      <c r="F38" s="70">
        <f t="shared" si="3"/>
        <v>0.21</v>
      </c>
      <c r="G38" s="46">
        <f t="shared" si="0"/>
        <v>0</v>
      </c>
      <c r="H38" s="47">
        <f t="shared" si="0"/>
        <v>0</v>
      </c>
      <c r="I38" s="48">
        <f t="shared" si="1"/>
        <v>0</v>
      </c>
      <c r="J38" s="66">
        <v>0.99</v>
      </c>
      <c r="K38" s="35"/>
    </row>
    <row r="39" spans="2:11" ht="19.5" customHeight="1" x14ac:dyDescent="0.25">
      <c r="B39" s="34" t="s">
        <v>122</v>
      </c>
      <c r="C39" s="68">
        <v>0</v>
      </c>
      <c r="D39" s="69">
        <f t="shared" si="2"/>
        <v>0</v>
      </c>
      <c r="E39" s="89">
        <v>0</v>
      </c>
      <c r="F39" s="70">
        <f t="shared" si="3"/>
        <v>0.21</v>
      </c>
      <c r="G39" s="46" t="e">
        <f t="shared" si="0"/>
        <v>#DIV/0!</v>
      </c>
      <c r="H39" s="47">
        <f t="shared" si="0"/>
        <v>0</v>
      </c>
      <c r="I39" s="48">
        <f t="shared" si="1"/>
        <v>0</v>
      </c>
      <c r="J39" s="66">
        <v>0.99</v>
      </c>
      <c r="K39" s="35"/>
    </row>
    <row r="40" spans="2:11" ht="19.5" customHeight="1" x14ac:dyDescent="0.25">
      <c r="B40" s="34" t="s">
        <v>123</v>
      </c>
      <c r="C40" s="68">
        <v>0</v>
      </c>
      <c r="D40" s="69">
        <f t="shared" si="2"/>
        <v>0</v>
      </c>
      <c r="E40" s="89">
        <v>0</v>
      </c>
      <c r="F40" s="70">
        <f t="shared" si="3"/>
        <v>0.21</v>
      </c>
      <c r="G40" s="46" t="e">
        <f t="shared" si="0"/>
        <v>#DIV/0!</v>
      </c>
      <c r="H40" s="47">
        <f t="shared" si="0"/>
        <v>0</v>
      </c>
      <c r="I40" s="48">
        <f t="shared" si="1"/>
        <v>0</v>
      </c>
      <c r="J40" s="66">
        <v>0.99</v>
      </c>
      <c r="K40" s="35"/>
    </row>
    <row r="41" spans="2:11" ht="19.5" customHeight="1" x14ac:dyDescent="0.25">
      <c r="B41" s="34" t="s">
        <v>124</v>
      </c>
      <c r="C41" s="68">
        <v>0</v>
      </c>
      <c r="D41" s="69">
        <f>+D40+C41</f>
        <v>0</v>
      </c>
      <c r="E41" s="89">
        <v>0.04</v>
      </c>
      <c r="F41" s="70">
        <f t="shared" si="3"/>
        <v>0.25</v>
      </c>
      <c r="G41" s="46">
        <f>+C41/E41</f>
        <v>0</v>
      </c>
      <c r="H41" s="47">
        <f>+D41/F41</f>
        <v>0</v>
      </c>
      <c r="I41" s="48">
        <f t="shared" si="1"/>
        <v>0</v>
      </c>
      <c r="J41" s="66">
        <v>0.99</v>
      </c>
      <c r="K41" s="35"/>
    </row>
    <row r="42" spans="2:11" ht="54.75" customHeight="1" x14ac:dyDescent="0.25">
      <c r="B42" s="74" t="s">
        <v>125</v>
      </c>
      <c r="C42" s="369" t="s">
        <v>224</v>
      </c>
      <c r="D42" s="369"/>
      <c r="E42" s="369"/>
      <c r="F42" s="369"/>
      <c r="G42" s="369"/>
      <c r="H42" s="369"/>
      <c r="I42" s="370"/>
      <c r="J42" s="36"/>
      <c r="K42" s="36"/>
    </row>
    <row r="43" spans="2:11" ht="29.25" customHeight="1" x14ac:dyDescent="0.25">
      <c r="B43" s="366" t="s">
        <v>126</v>
      </c>
      <c r="C43" s="367"/>
      <c r="D43" s="367"/>
      <c r="E43" s="367"/>
      <c r="F43" s="367"/>
      <c r="G43" s="367"/>
      <c r="H43" s="367"/>
      <c r="I43" s="368"/>
      <c r="J43" s="55"/>
      <c r="K43" s="55"/>
    </row>
    <row r="44" spans="2:11" ht="32.25" customHeight="1" x14ac:dyDescent="0.25">
      <c r="B44" s="341"/>
      <c r="C44" s="342"/>
      <c r="D44" s="342"/>
      <c r="E44" s="342"/>
      <c r="F44" s="342"/>
      <c r="G44" s="342"/>
      <c r="H44" s="342"/>
      <c r="I44" s="343"/>
      <c r="J44" s="55"/>
      <c r="K44" s="55"/>
    </row>
    <row r="45" spans="2:11" ht="32.25" customHeight="1" x14ac:dyDescent="0.25">
      <c r="B45" s="344"/>
      <c r="C45" s="345"/>
      <c r="D45" s="345"/>
      <c r="E45" s="345"/>
      <c r="F45" s="345"/>
      <c r="G45" s="345"/>
      <c r="H45" s="345"/>
      <c r="I45" s="346"/>
      <c r="J45" s="36"/>
      <c r="K45" s="36"/>
    </row>
    <row r="46" spans="2:11" ht="32.25" customHeight="1" x14ac:dyDescent="0.25">
      <c r="B46" s="344"/>
      <c r="C46" s="345"/>
      <c r="D46" s="345"/>
      <c r="E46" s="345"/>
      <c r="F46" s="345"/>
      <c r="G46" s="345"/>
      <c r="H46" s="345"/>
      <c r="I46" s="346"/>
      <c r="J46" s="36"/>
      <c r="K46" s="36"/>
    </row>
    <row r="47" spans="2:11" ht="32.25" customHeight="1" x14ac:dyDescent="0.25">
      <c r="B47" s="344"/>
      <c r="C47" s="345"/>
      <c r="D47" s="345"/>
      <c r="E47" s="345"/>
      <c r="F47" s="345"/>
      <c r="G47" s="345"/>
      <c r="H47" s="345"/>
      <c r="I47" s="346"/>
      <c r="J47" s="36"/>
      <c r="K47" s="36"/>
    </row>
    <row r="48" spans="2:11" ht="32.25" customHeight="1" x14ac:dyDescent="0.25">
      <c r="B48" s="347"/>
      <c r="C48" s="348"/>
      <c r="D48" s="348"/>
      <c r="E48" s="348"/>
      <c r="F48" s="348"/>
      <c r="G48" s="348"/>
      <c r="H48" s="348"/>
      <c r="I48" s="349"/>
      <c r="J48" s="12"/>
      <c r="K48" s="12"/>
    </row>
    <row r="49" spans="2:11" ht="83.25" customHeight="1" x14ac:dyDescent="0.25">
      <c r="B49" s="17" t="s">
        <v>127</v>
      </c>
      <c r="C49" s="369" t="s">
        <v>224</v>
      </c>
      <c r="D49" s="369"/>
      <c r="E49" s="369"/>
      <c r="F49" s="369"/>
      <c r="G49" s="369"/>
      <c r="H49" s="369"/>
      <c r="I49" s="370"/>
      <c r="J49" s="37"/>
      <c r="K49" s="37"/>
    </row>
    <row r="50" spans="2:11" ht="34.5" customHeight="1" x14ac:dyDescent="0.25">
      <c r="B50" s="17" t="s">
        <v>128</v>
      </c>
      <c r="C50" s="371" t="s">
        <v>182</v>
      </c>
      <c r="D50" s="371"/>
      <c r="E50" s="371"/>
      <c r="F50" s="371"/>
      <c r="G50" s="371"/>
      <c r="H50" s="371"/>
      <c r="I50" s="372"/>
      <c r="J50" s="37"/>
      <c r="K50" s="37"/>
    </row>
    <row r="51" spans="2:11" ht="34.5" customHeight="1" x14ac:dyDescent="0.25">
      <c r="B51" s="109" t="s">
        <v>129</v>
      </c>
      <c r="C51" s="373" t="s">
        <v>225</v>
      </c>
      <c r="D51" s="374"/>
      <c r="E51" s="374"/>
      <c r="F51" s="374"/>
      <c r="G51" s="374"/>
      <c r="H51" s="374"/>
      <c r="I51" s="375"/>
      <c r="J51" s="37"/>
      <c r="K51" s="37"/>
    </row>
    <row r="52" spans="2:11" ht="29.25" customHeight="1" x14ac:dyDescent="0.25">
      <c r="B52" s="366" t="s">
        <v>130</v>
      </c>
      <c r="C52" s="367"/>
      <c r="D52" s="367"/>
      <c r="E52" s="367"/>
      <c r="F52" s="367"/>
      <c r="G52" s="367"/>
      <c r="H52" s="367"/>
      <c r="I52" s="368"/>
      <c r="J52" s="37"/>
      <c r="K52" s="37"/>
    </row>
    <row r="53" spans="2:11" ht="33" customHeight="1" x14ac:dyDescent="0.25">
      <c r="B53" s="376" t="s">
        <v>131</v>
      </c>
      <c r="C53" s="108" t="s">
        <v>132</v>
      </c>
      <c r="D53" s="377" t="s">
        <v>133</v>
      </c>
      <c r="E53" s="377"/>
      <c r="F53" s="377"/>
      <c r="G53" s="377" t="s">
        <v>134</v>
      </c>
      <c r="H53" s="377"/>
      <c r="I53" s="378"/>
      <c r="J53" s="38"/>
      <c r="K53" s="38"/>
    </row>
    <row r="54" spans="2:11" ht="31.5" customHeight="1" x14ac:dyDescent="0.25">
      <c r="B54" s="376"/>
      <c r="C54" s="39"/>
      <c r="D54" s="371"/>
      <c r="E54" s="371"/>
      <c r="F54" s="371"/>
      <c r="G54" s="379"/>
      <c r="H54" s="379"/>
      <c r="I54" s="380"/>
      <c r="J54" s="38"/>
      <c r="K54" s="38"/>
    </row>
    <row r="55" spans="2:11" ht="31.5" customHeight="1" x14ac:dyDescent="0.25">
      <c r="B55" s="109" t="s">
        <v>135</v>
      </c>
      <c r="C55" s="392" t="s">
        <v>164</v>
      </c>
      <c r="D55" s="392"/>
      <c r="E55" s="393" t="s">
        <v>136</v>
      </c>
      <c r="F55" s="393"/>
      <c r="G55" s="392" t="s">
        <v>186</v>
      </c>
      <c r="H55" s="392"/>
      <c r="I55" s="394"/>
      <c r="J55" s="40"/>
      <c r="K55" s="40"/>
    </row>
    <row r="56" spans="2:11" ht="31.5" customHeight="1" x14ac:dyDescent="0.25">
      <c r="B56" s="109" t="s">
        <v>137</v>
      </c>
      <c r="C56" s="371" t="str">
        <f>+'[3]HV 1'!C56:D56</f>
        <v>NICOLAS ADOLFO CORREAL HUERTAS</v>
      </c>
      <c r="D56" s="371"/>
      <c r="E56" s="395" t="s">
        <v>138</v>
      </c>
      <c r="F56" s="395"/>
      <c r="G56" s="392" t="str">
        <f>+'[4]HV 1'!G56:I56</f>
        <v>DIANA VIDAL</v>
      </c>
      <c r="H56" s="392"/>
      <c r="I56" s="394"/>
      <c r="J56" s="40"/>
      <c r="K56" s="40"/>
    </row>
    <row r="57" spans="2:11" ht="31.5" customHeight="1" x14ac:dyDescent="0.25">
      <c r="B57" s="109" t="s">
        <v>139</v>
      </c>
      <c r="C57" s="371"/>
      <c r="D57" s="371"/>
      <c r="E57" s="381" t="s">
        <v>140</v>
      </c>
      <c r="F57" s="382"/>
      <c r="G57" s="385"/>
      <c r="H57" s="386"/>
      <c r="I57" s="387"/>
      <c r="J57" s="41"/>
      <c r="K57" s="41"/>
    </row>
    <row r="58" spans="2:11" ht="31.5" customHeight="1" thickBot="1" x14ac:dyDescent="0.3">
      <c r="B58" s="75" t="s">
        <v>141</v>
      </c>
      <c r="C58" s="391"/>
      <c r="D58" s="391"/>
      <c r="E58" s="383"/>
      <c r="F58" s="384"/>
      <c r="G58" s="388"/>
      <c r="H58" s="389"/>
      <c r="I58" s="390"/>
      <c r="J58" s="41"/>
      <c r="K58" s="41"/>
    </row>
    <row r="59" spans="2:11" hidden="1" x14ac:dyDescent="0.3">
      <c r="B59" s="3"/>
      <c r="C59" s="3"/>
      <c r="D59" s="5"/>
      <c r="E59" s="5"/>
      <c r="F59" s="5"/>
      <c r="G59" s="5"/>
      <c r="H59" s="5"/>
      <c r="I59" s="58"/>
      <c r="J59" s="42"/>
      <c r="K59" s="42"/>
    </row>
    <row r="60" spans="2:11" ht="12.5" hidden="1" x14ac:dyDescent="0.25">
      <c r="B60" s="59"/>
      <c r="C60" s="60"/>
      <c r="D60" s="60"/>
      <c r="E60" s="61"/>
      <c r="F60" s="61"/>
      <c r="G60" s="62"/>
      <c r="H60" s="63"/>
      <c r="I60" s="60"/>
      <c r="J60" s="45"/>
      <c r="K60" s="45"/>
    </row>
    <row r="61" spans="2:11" ht="12.5" hidden="1" x14ac:dyDescent="0.25">
      <c r="B61" s="59"/>
      <c r="C61" s="60"/>
      <c r="D61" s="60"/>
      <c r="E61" s="61"/>
      <c r="F61" s="61"/>
      <c r="G61" s="62"/>
      <c r="H61" s="63"/>
      <c r="I61" s="60"/>
      <c r="J61" s="45"/>
      <c r="K61" s="45"/>
    </row>
    <row r="62" spans="2:11" ht="12.5" hidden="1" x14ac:dyDescent="0.25">
      <c r="B62" s="59"/>
      <c r="C62" s="60"/>
      <c r="D62" s="60"/>
      <c r="E62" s="61"/>
      <c r="F62" s="61"/>
      <c r="G62" s="62"/>
      <c r="H62" s="63"/>
      <c r="I62" s="60"/>
      <c r="J62" s="45"/>
      <c r="K62" s="45"/>
    </row>
    <row r="63" spans="2:11" ht="12.5" hidden="1" x14ac:dyDescent="0.25">
      <c r="B63" s="59"/>
      <c r="C63" s="60"/>
      <c r="D63" s="60"/>
      <c r="E63" s="61"/>
      <c r="F63" s="61"/>
      <c r="G63" s="62"/>
      <c r="H63" s="63"/>
      <c r="I63" s="60"/>
      <c r="J63" s="45"/>
      <c r="K63" s="45"/>
    </row>
    <row r="64" spans="2:11" ht="12.5" hidden="1" x14ac:dyDescent="0.25">
      <c r="B64" s="59"/>
      <c r="C64" s="60"/>
      <c r="D64" s="60"/>
      <c r="E64" s="61"/>
      <c r="F64" s="61"/>
      <c r="G64" s="62"/>
      <c r="H64" s="63"/>
      <c r="I64" s="60"/>
      <c r="J64" s="45"/>
      <c r="K64" s="45"/>
    </row>
    <row r="65" spans="2:11" ht="12.5" hidden="1" x14ac:dyDescent="0.25">
      <c r="B65" s="59"/>
      <c r="C65" s="60"/>
      <c r="D65" s="60"/>
      <c r="E65" s="61"/>
      <c r="F65" s="61"/>
      <c r="G65" s="62"/>
      <c r="H65" s="63"/>
      <c r="I65" s="60"/>
      <c r="J65" s="45"/>
      <c r="K65" s="45"/>
    </row>
    <row r="66" spans="2:11" ht="12.5" hidden="1" x14ac:dyDescent="0.25">
      <c r="B66" s="59"/>
      <c r="C66" s="60"/>
      <c r="D66" s="60"/>
      <c r="E66" s="61"/>
      <c r="F66" s="61"/>
      <c r="G66" s="62"/>
      <c r="H66" s="63"/>
      <c r="I66" s="60"/>
      <c r="J66" s="45"/>
      <c r="K66" s="45"/>
    </row>
    <row r="67" spans="2:11" ht="12.5" hidden="1" x14ac:dyDescent="0.25">
      <c r="B67" s="59"/>
      <c r="C67" s="60"/>
      <c r="D67" s="60"/>
      <c r="E67" s="61"/>
      <c r="F67" s="61"/>
      <c r="G67" s="62"/>
      <c r="H67" s="63"/>
      <c r="I67" s="60"/>
      <c r="J67" s="45"/>
      <c r="K67" s="45"/>
    </row>
    <row r="68" spans="2:11" ht="12.5" x14ac:dyDescent="0.25">
      <c r="B68" s="64"/>
      <c r="C68" s="3"/>
      <c r="D68" s="3"/>
      <c r="E68" s="3"/>
      <c r="F68" s="3"/>
      <c r="G68" s="65"/>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RowHeight="14.5" x14ac:dyDescent="0.35"/>
  <cols>
    <col min="1" max="1" width="1.453125" customWidth="1"/>
    <col min="2" max="2" width="20.08984375" style="52" customWidth="1"/>
    <col min="3" max="3" width="34.453125" customWidth="1"/>
    <col min="4" max="4" width="14.453125" customWidth="1"/>
    <col min="5" max="5" width="6.453125" customWidth="1"/>
    <col min="6" max="6" width="31" customWidth="1"/>
    <col min="7" max="8" width="16.08984375" customWidth="1"/>
    <col min="9" max="9" width="16.453125" customWidth="1"/>
    <col min="10" max="10" width="15.453125" customWidth="1"/>
    <col min="11" max="11" width="54.453125" customWidth="1"/>
    <col min="13" max="13" width="17.81640625" bestFit="1" customWidth="1"/>
    <col min="108" max="108" width="11.453125" customWidth="1"/>
    <col min="198" max="198" width="1.453125" customWidth="1"/>
  </cols>
  <sheetData>
    <row r="1" spans="2:13" ht="18" customHeight="1" thickBot="1" x14ac:dyDescent="0.4">
      <c r="B1" s="400"/>
      <c r="C1" s="403" t="s">
        <v>24</v>
      </c>
      <c r="D1" s="404"/>
      <c r="E1" s="404"/>
      <c r="F1" s="404"/>
      <c r="G1" s="404"/>
      <c r="H1" s="405"/>
      <c r="I1" s="406"/>
      <c r="J1" s="407"/>
    </row>
    <row r="2" spans="2:13" ht="18" customHeight="1" thickBot="1" x14ac:dyDescent="0.4">
      <c r="B2" s="401"/>
      <c r="C2" s="403" t="s">
        <v>25</v>
      </c>
      <c r="D2" s="404"/>
      <c r="E2" s="404"/>
      <c r="F2" s="404"/>
      <c r="G2" s="404"/>
      <c r="H2" s="405"/>
      <c r="I2" s="408"/>
      <c r="J2" s="409"/>
    </row>
    <row r="3" spans="2:13" ht="18" customHeight="1" thickBot="1" x14ac:dyDescent="0.4">
      <c r="B3" s="401"/>
      <c r="C3" s="403" t="s">
        <v>142</v>
      </c>
      <c r="D3" s="404"/>
      <c r="E3" s="404"/>
      <c r="F3" s="404"/>
      <c r="G3" s="404"/>
      <c r="H3" s="405"/>
      <c r="I3" s="408"/>
      <c r="J3" s="409"/>
    </row>
    <row r="4" spans="2:13" ht="18" customHeight="1" thickBot="1" x14ac:dyDescent="0.4">
      <c r="B4" s="402"/>
      <c r="C4" s="403" t="s">
        <v>143</v>
      </c>
      <c r="D4" s="404"/>
      <c r="E4" s="404"/>
      <c r="F4" s="405"/>
      <c r="G4" s="412" t="s">
        <v>190</v>
      </c>
      <c r="H4" s="413"/>
      <c r="I4" s="410"/>
      <c r="J4" s="411"/>
    </row>
    <row r="5" spans="2:13" ht="18" customHeight="1" thickBot="1" x14ac:dyDescent="0.4">
      <c r="B5" s="49"/>
      <c r="C5" s="10"/>
      <c r="D5" s="10"/>
      <c r="E5" s="10"/>
      <c r="F5" s="10"/>
      <c r="G5" s="10"/>
      <c r="H5" s="10"/>
      <c r="I5" s="10"/>
      <c r="J5" s="50"/>
    </row>
    <row r="6" spans="2:13" ht="51.75" customHeight="1" thickBot="1" x14ac:dyDescent="0.4">
      <c r="B6" s="1" t="s">
        <v>185</v>
      </c>
      <c r="C6" s="416" t="str">
        <f>+'[6]Sección 1. Metas - Magnitud'!C7</f>
        <v>1032 - Gestión y control de tránsito y transporte</v>
      </c>
      <c r="D6" s="417"/>
      <c r="E6" s="418"/>
      <c r="F6" s="51"/>
      <c r="G6" s="10"/>
      <c r="H6" s="10"/>
      <c r="I6" s="10"/>
      <c r="J6" s="50"/>
    </row>
    <row r="7" spans="2:13" ht="32.25" customHeight="1" thickBot="1" x14ac:dyDescent="0.4">
      <c r="B7" s="2" t="s">
        <v>0</v>
      </c>
      <c r="C7" s="416" t="str">
        <f>+'[6]Sección 1. Metas - Magnitud'!C8:F8</f>
        <v>Dirección de Control y Vigilancia</v>
      </c>
      <c r="D7" s="417"/>
      <c r="E7" s="418"/>
      <c r="F7" s="51"/>
      <c r="G7" s="10"/>
      <c r="H7" s="10"/>
      <c r="I7" s="10"/>
      <c r="J7" s="50"/>
    </row>
    <row r="8" spans="2:13" ht="32.25" customHeight="1" thickBot="1" x14ac:dyDescent="0.4">
      <c r="B8" s="2" t="s">
        <v>144</v>
      </c>
      <c r="C8" s="416" t="str">
        <f>+'[6]Sección 1. Metas - Magnitud'!C9:F9</f>
        <v>Subsecretaría de Servicios de la Movilidad</v>
      </c>
      <c r="D8" s="417"/>
      <c r="E8" s="418"/>
      <c r="F8" s="4"/>
      <c r="G8" s="10"/>
      <c r="H8" s="10"/>
      <c r="I8" s="10"/>
      <c r="J8" s="50"/>
    </row>
    <row r="9" spans="2:13" ht="33.75" customHeight="1" thickBot="1" x14ac:dyDescent="0.4">
      <c r="B9" s="2" t="s">
        <v>28</v>
      </c>
      <c r="C9" s="416" t="s">
        <v>184</v>
      </c>
      <c r="D9" s="417"/>
      <c r="E9" s="418"/>
      <c r="F9" s="51"/>
      <c r="G9" s="10"/>
      <c r="H9" s="10"/>
      <c r="I9" s="10"/>
      <c r="J9" s="50"/>
    </row>
    <row r="10" spans="2:13" ht="32.25" customHeight="1" thickBot="1" x14ac:dyDescent="0.4">
      <c r="B10" s="2" t="s">
        <v>197</v>
      </c>
      <c r="C10" s="416" t="s">
        <v>202</v>
      </c>
      <c r="D10" s="417"/>
      <c r="E10" s="418"/>
    </row>
    <row r="12" spans="2:13" x14ac:dyDescent="0.35">
      <c r="B12" s="426" t="s">
        <v>217</v>
      </c>
      <c r="C12" s="427"/>
      <c r="D12" s="427"/>
      <c r="E12" s="427"/>
      <c r="F12" s="427"/>
      <c r="G12" s="427"/>
      <c r="H12" s="428"/>
      <c r="I12" s="420" t="s">
        <v>145</v>
      </c>
      <c r="J12" s="421"/>
      <c r="K12" s="421"/>
    </row>
    <row r="13" spans="2:13" s="53" customFormat="1" ht="30" customHeight="1" x14ac:dyDescent="0.35">
      <c r="B13" s="414" t="s">
        <v>146</v>
      </c>
      <c r="C13" s="414" t="s">
        <v>147</v>
      </c>
      <c r="D13" s="414" t="s">
        <v>196</v>
      </c>
      <c r="E13" s="414" t="s">
        <v>148</v>
      </c>
      <c r="F13" s="414" t="s">
        <v>149</v>
      </c>
      <c r="G13" s="414" t="s">
        <v>191</v>
      </c>
      <c r="H13" s="414" t="s">
        <v>192</v>
      </c>
      <c r="I13" s="422" t="s">
        <v>193</v>
      </c>
      <c r="J13" s="424" t="s">
        <v>194</v>
      </c>
      <c r="K13" s="419" t="s">
        <v>195</v>
      </c>
    </row>
    <row r="14" spans="2:13" s="53" customFormat="1" x14ac:dyDescent="0.35">
      <c r="B14" s="415"/>
      <c r="C14" s="415"/>
      <c r="D14" s="415"/>
      <c r="E14" s="415"/>
      <c r="F14" s="415"/>
      <c r="G14" s="415"/>
      <c r="H14" s="415"/>
      <c r="I14" s="423"/>
      <c r="J14" s="425"/>
      <c r="K14" s="419"/>
    </row>
    <row r="15" spans="2:13" s="53" customFormat="1" ht="101.5" x14ac:dyDescent="0.35">
      <c r="B15" s="93">
        <v>1</v>
      </c>
      <c r="C15" s="132" t="s">
        <v>229</v>
      </c>
      <c r="D15" s="92">
        <v>0.19</v>
      </c>
      <c r="E15" s="88"/>
      <c r="F15" s="90" t="s">
        <v>230</v>
      </c>
      <c r="G15" s="160">
        <v>0.19</v>
      </c>
      <c r="H15" s="103">
        <v>43160</v>
      </c>
      <c r="I15" s="101">
        <v>0.19</v>
      </c>
      <c r="J15" s="107">
        <v>43132</v>
      </c>
      <c r="K15" s="98"/>
      <c r="M15" s="105"/>
    </row>
    <row r="16" spans="2:13" ht="58" x14ac:dyDescent="0.35">
      <c r="B16" s="131">
        <v>2</v>
      </c>
      <c r="C16" s="99" t="s">
        <v>231</v>
      </c>
      <c r="D16" s="92">
        <v>0.02</v>
      </c>
      <c r="E16" s="88"/>
      <c r="F16" s="90" t="s">
        <v>232</v>
      </c>
      <c r="G16" s="160">
        <v>0.02</v>
      </c>
      <c r="H16" s="103">
        <v>43344</v>
      </c>
      <c r="I16" s="101"/>
      <c r="J16" s="107"/>
      <c r="K16" s="98"/>
      <c r="M16" s="106"/>
    </row>
    <row r="17" spans="2:11" ht="72.5" x14ac:dyDescent="0.35">
      <c r="B17" s="159">
        <v>3</v>
      </c>
      <c r="C17" s="72" t="s">
        <v>226</v>
      </c>
      <c r="D17" s="92">
        <v>0.04</v>
      </c>
      <c r="E17" s="88"/>
      <c r="F17" s="90" t="s">
        <v>233</v>
      </c>
      <c r="G17" s="160">
        <v>0.04</v>
      </c>
      <c r="H17" s="103">
        <v>43435</v>
      </c>
      <c r="I17" s="101"/>
      <c r="J17" s="107"/>
      <c r="K17" s="98"/>
    </row>
    <row r="18" spans="2:11" x14ac:dyDescent="0.35">
      <c r="B18" s="396" t="s">
        <v>17</v>
      </c>
      <c r="C18" s="397"/>
      <c r="D18" s="54">
        <f>SUM(D15:D17)</f>
        <v>0.25</v>
      </c>
      <c r="E18" s="398" t="s">
        <v>17</v>
      </c>
      <c r="F18" s="399"/>
      <c r="G18" s="54">
        <f>SUM(G15:G17)</f>
        <v>0.25</v>
      </c>
      <c r="H18" s="158"/>
      <c r="I18" s="102">
        <f>SUM(I15:I17)</f>
        <v>0.19</v>
      </c>
      <c r="J18" s="100"/>
      <c r="K18" s="100"/>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X53"/>
  <sheetViews>
    <sheetView showGridLines="0" zoomScale="80" zoomScaleNormal="80" zoomScalePageLayoutView="85" workbookViewId="0">
      <selection activeCell="F48" sqref="F48"/>
    </sheetView>
  </sheetViews>
  <sheetFormatPr baseColWidth="10" defaultColWidth="10.81640625" defaultRowHeight="13" x14ac:dyDescent="0.3"/>
  <cols>
    <col min="1" max="1" width="1" style="7" customWidth="1"/>
    <col min="2" max="2" width="25.453125" style="8" customWidth="1"/>
    <col min="3" max="3" width="14.453125" style="7" customWidth="1"/>
    <col min="4" max="4" width="15.453125" style="7" customWidth="1"/>
    <col min="5" max="5" width="23.453125" style="7" customWidth="1"/>
    <col min="6" max="6" width="27.81640625" style="7" customWidth="1"/>
    <col min="7" max="7" width="22.7265625" style="8" customWidth="1"/>
    <col min="8" max="8" width="19.81640625" style="7" customWidth="1"/>
    <col min="9" max="9" width="16.453125" style="7" customWidth="1"/>
    <col min="10" max="10" width="22.453125" style="7" customWidth="1"/>
    <col min="11" max="11" width="22.453125" style="7" hidden="1" customWidth="1"/>
    <col min="12" max="13" width="0" style="3" hidden="1" customWidth="1"/>
    <col min="14" max="24" width="10.81640625" style="3"/>
    <col min="25" max="16384" width="10.81640625" style="7"/>
  </cols>
  <sheetData>
    <row r="1" spans="2:15" ht="37.5" customHeight="1" x14ac:dyDescent="0.25">
      <c r="B1" s="497"/>
      <c r="C1" s="498" t="s">
        <v>25</v>
      </c>
      <c r="D1" s="498"/>
      <c r="E1" s="498"/>
      <c r="F1" s="498"/>
      <c r="G1" s="498"/>
      <c r="H1" s="498"/>
      <c r="I1" s="499"/>
      <c r="J1" s="10"/>
      <c r="K1" s="10"/>
      <c r="L1" s="178"/>
      <c r="M1" s="179" t="s">
        <v>47</v>
      </c>
      <c r="N1" s="178"/>
      <c r="O1" s="178"/>
    </row>
    <row r="2" spans="2:15" ht="37.5" customHeight="1" x14ac:dyDescent="0.25">
      <c r="B2" s="497"/>
      <c r="C2" s="531" t="s">
        <v>239</v>
      </c>
      <c r="D2" s="531"/>
      <c r="E2" s="531"/>
      <c r="F2" s="531"/>
      <c r="G2" s="531"/>
      <c r="H2" s="531"/>
      <c r="I2" s="499"/>
      <c r="J2" s="10"/>
      <c r="K2" s="10"/>
      <c r="L2" s="178"/>
      <c r="M2" s="179" t="s">
        <v>48</v>
      </c>
      <c r="N2" s="178"/>
      <c r="O2" s="178"/>
    </row>
    <row r="3" spans="2:15" ht="37.5" customHeight="1" thickBot="1" x14ac:dyDescent="0.3">
      <c r="B3" s="599"/>
      <c r="C3" s="429" t="s">
        <v>240</v>
      </c>
      <c r="D3" s="429"/>
      <c r="E3" s="429"/>
      <c r="F3" s="429" t="s">
        <v>241</v>
      </c>
      <c r="G3" s="429"/>
      <c r="H3" s="429"/>
      <c r="I3" s="600"/>
      <c r="J3" s="10"/>
      <c r="K3" s="10"/>
      <c r="L3" s="178"/>
      <c r="M3" s="179" t="s">
        <v>50</v>
      </c>
      <c r="N3" s="178"/>
      <c r="O3" s="178"/>
    </row>
    <row r="4" spans="2:15" ht="23.25" customHeight="1" x14ac:dyDescent="0.25">
      <c r="B4" s="430"/>
      <c r="C4" s="430"/>
      <c r="D4" s="430"/>
      <c r="E4" s="430"/>
      <c r="F4" s="430"/>
      <c r="G4" s="430"/>
      <c r="H4" s="430"/>
      <c r="I4" s="430"/>
      <c r="J4" s="12"/>
      <c r="K4" s="12"/>
      <c r="L4" s="178"/>
      <c r="M4" s="178"/>
      <c r="N4" s="178"/>
      <c r="O4" s="178"/>
    </row>
    <row r="5" spans="2:15" ht="24" customHeight="1" x14ac:dyDescent="0.25">
      <c r="B5" s="501" t="s">
        <v>234</v>
      </c>
      <c r="C5" s="501"/>
      <c r="D5" s="501"/>
      <c r="E5" s="501"/>
      <c r="F5" s="501"/>
      <c r="G5" s="501"/>
      <c r="H5" s="501"/>
      <c r="I5" s="501"/>
      <c r="J5" s="55"/>
      <c r="K5" s="55"/>
      <c r="L5" s="178"/>
      <c r="M5" s="178"/>
      <c r="N5" s="178" t="s">
        <v>57</v>
      </c>
      <c r="O5" s="178"/>
    </row>
    <row r="6" spans="2:15" ht="30.75" customHeight="1" x14ac:dyDescent="0.25">
      <c r="B6" s="212" t="s">
        <v>242</v>
      </c>
      <c r="C6" s="211">
        <v>1</v>
      </c>
      <c r="D6" s="502" t="s">
        <v>243</v>
      </c>
      <c r="E6" s="502"/>
      <c r="F6" s="484" t="s">
        <v>300</v>
      </c>
      <c r="G6" s="484"/>
      <c r="H6" s="484"/>
      <c r="I6" s="484"/>
      <c r="J6" s="14"/>
      <c r="K6" s="14"/>
      <c r="L6" s="178"/>
      <c r="M6" s="179" t="s">
        <v>60</v>
      </c>
      <c r="N6" s="178" t="s">
        <v>61</v>
      </c>
      <c r="O6" s="178"/>
    </row>
    <row r="7" spans="2:15" ht="30.75" customHeight="1" x14ac:dyDescent="0.25">
      <c r="B7" s="212" t="s">
        <v>244</v>
      </c>
      <c r="C7" s="211" t="s">
        <v>81</v>
      </c>
      <c r="D7" s="502" t="s">
        <v>245</v>
      </c>
      <c r="E7" s="502"/>
      <c r="F7" s="487" t="s">
        <v>296</v>
      </c>
      <c r="G7" s="487"/>
      <c r="H7" s="216" t="s">
        <v>246</v>
      </c>
      <c r="I7" s="211" t="s">
        <v>76</v>
      </c>
      <c r="J7" s="16"/>
      <c r="K7" s="16"/>
      <c r="L7" s="178"/>
      <c r="M7" s="179" t="s">
        <v>65</v>
      </c>
      <c r="N7" s="178" t="s">
        <v>66</v>
      </c>
      <c r="O7" s="178"/>
    </row>
    <row r="8" spans="2:15" ht="62.25" customHeight="1" x14ac:dyDescent="0.25">
      <c r="B8" s="212" t="s">
        <v>247</v>
      </c>
      <c r="C8" s="503" t="s">
        <v>301</v>
      </c>
      <c r="D8" s="503"/>
      <c r="E8" s="503"/>
      <c r="F8" s="503"/>
      <c r="G8" s="215" t="s">
        <v>248</v>
      </c>
      <c r="H8" s="504">
        <v>7556</v>
      </c>
      <c r="I8" s="504"/>
      <c r="J8" s="18"/>
      <c r="K8" s="18"/>
      <c r="L8" s="178"/>
      <c r="M8" s="179" t="s">
        <v>69</v>
      </c>
      <c r="N8" s="178" t="s">
        <v>70</v>
      </c>
      <c r="O8" s="178"/>
    </row>
    <row r="9" spans="2:15" ht="30.75" customHeight="1" x14ac:dyDescent="0.25">
      <c r="B9" s="212" t="s">
        <v>48</v>
      </c>
      <c r="C9" s="532" t="s">
        <v>65</v>
      </c>
      <c r="D9" s="532"/>
      <c r="E9" s="532"/>
      <c r="F9" s="532"/>
      <c r="G9" s="215" t="s">
        <v>249</v>
      </c>
      <c r="H9" s="533" t="s">
        <v>302</v>
      </c>
      <c r="I9" s="533"/>
      <c r="J9" s="19"/>
      <c r="K9" s="19"/>
      <c r="L9" s="178"/>
      <c r="M9" s="180" t="s">
        <v>73</v>
      </c>
      <c r="N9" s="178"/>
      <c r="O9" s="178"/>
    </row>
    <row r="10" spans="2:15" ht="66" customHeight="1" x14ac:dyDescent="0.25">
      <c r="B10" s="212" t="s">
        <v>250</v>
      </c>
      <c r="C10" s="484" t="s">
        <v>304</v>
      </c>
      <c r="D10" s="484"/>
      <c r="E10" s="484"/>
      <c r="F10" s="484"/>
      <c r="G10" s="484"/>
      <c r="H10" s="484"/>
      <c r="I10" s="484"/>
      <c r="J10" s="21"/>
      <c r="K10" s="21"/>
      <c r="L10" s="178"/>
      <c r="M10" s="180"/>
      <c r="N10" s="178"/>
      <c r="O10" s="178"/>
    </row>
    <row r="11" spans="2:15" ht="58.5" customHeight="1" x14ac:dyDescent="0.25">
      <c r="B11" s="212" t="s">
        <v>251</v>
      </c>
      <c r="C11" s="484" t="s">
        <v>311</v>
      </c>
      <c r="D11" s="484"/>
      <c r="E11" s="484"/>
      <c r="F11" s="484"/>
      <c r="G11" s="484"/>
      <c r="H11" s="484"/>
      <c r="I11" s="484"/>
      <c r="J11" s="16"/>
      <c r="K11" s="16"/>
      <c r="L11" s="178"/>
      <c r="M11" s="180"/>
      <c r="N11" s="178" t="s">
        <v>76</v>
      </c>
      <c r="O11" s="178"/>
    </row>
    <row r="12" spans="2:15" ht="30.75" customHeight="1" x14ac:dyDescent="0.25">
      <c r="B12" s="212" t="s">
        <v>254</v>
      </c>
      <c r="C12" s="484" t="s">
        <v>305</v>
      </c>
      <c r="D12" s="484"/>
      <c r="E12" s="484"/>
      <c r="F12" s="484"/>
      <c r="G12" s="215" t="s">
        <v>252</v>
      </c>
      <c r="H12" s="487" t="s">
        <v>91</v>
      </c>
      <c r="I12" s="487"/>
      <c r="J12" s="16"/>
      <c r="K12" s="16"/>
      <c r="L12" s="178"/>
      <c r="M12" s="180" t="s">
        <v>80</v>
      </c>
      <c r="N12" s="178" t="s">
        <v>81</v>
      </c>
      <c r="O12" s="178"/>
    </row>
    <row r="13" spans="2:15" ht="30.75" customHeight="1" x14ac:dyDescent="0.25">
      <c r="B13" s="212" t="s">
        <v>255</v>
      </c>
      <c r="C13" s="443" t="s">
        <v>335</v>
      </c>
      <c r="D13" s="444"/>
      <c r="E13" s="444"/>
      <c r="F13" s="445"/>
      <c r="G13" s="215" t="s">
        <v>253</v>
      </c>
      <c r="H13" s="487" t="s">
        <v>70</v>
      </c>
      <c r="I13" s="487"/>
      <c r="J13" s="16"/>
      <c r="K13" s="16"/>
      <c r="L13" s="178"/>
      <c r="M13" s="180" t="s">
        <v>84</v>
      </c>
      <c r="N13" s="178"/>
      <c r="O13" s="178"/>
    </row>
    <row r="14" spans="2:15" ht="54" customHeight="1" x14ac:dyDescent="0.25">
      <c r="B14" s="212" t="s">
        <v>256</v>
      </c>
      <c r="C14" s="484" t="s">
        <v>306</v>
      </c>
      <c r="D14" s="484"/>
      <c r="E14" s="484"/>
      <c r="F14" s="484"/>
      <c r="G14" s="484"/>
      <c r="H14" s="484"/>
      <c r="I14" s="484"/>
      <c r="J14" s="21"/>
      <c r="K14" s="21"/>
      <c r="L14" s="178"/>
      <c r="M14" s="180" t="s">
        <v>86</v>
      </c>
      <c r="N14" s="178"/>
      <c r="O14" s="178"/>
    </row>
    <row r="15" spans="2:15" ht="30.75" customHeight="1" x14ac:dyDescent="0.25">
      <c r="B15" s="212" t="s">
        <v>257</v>
      </c>
      <c r="C15" s="486" t="s">
        <v>292</v>
      </c>
      <c r="D15" s="486"/>
      <c r="E15" s="486"/>
      <c r="F15" s="486"/>
      <c r="G15" s="486"/>
      <c r="H15" s="486"/>
      <c r="I15" s="486"/>
      <c r="J15" s="22"/>
      <c r="K15" s="22"/>
      <c r="L15" s="178"/>
      <c r="M15" s="180" t="s">
        <v>88</v>
      </c>
      <c r="N15" s="178"/>
      <c r="O15" s="178"/>
    </row>
    <row r="16" spans="2:15" ht="20.25" customHeight="1" x14ac:dyDescent="0.25">
      <c r="B16" s="212" t="s">
        <v>258</v>
      </c>
      <c r="C16" s="484" t="s">
        <v>310</v>
      </c>
      <c r="D16" s="484"/>
      <c r="E16" s="484"/>
      <c r="F16" s="484"/>
      <c r="G16" s="484"/>
      <c r="H16" s="484"/>
      <c r="I16" s="484"/>
      <c r="J16" s="23"/>
      <c r="K16" s="23"/>
      <c r="L16" s="178"/>
      <c r="M16" s="180"/>
      <c r="N16" s="178"/>
      <c r="O16" s="178"/>
    </row>
    <row r="17" spans="2:15" ht="30.75" customHeight="1" x14ac:dyDescent="0.25">
      <c r="B17" s="212" t="s">
        <v>259</v>
      </c>
      <c r="C17" s="487" t="s">
        <v>291</v>
      </c>
      <c r="D17" s="524"/>
      <c r="E17" s="524"/>
      <c r="F17" s="524"/>
      <c r="G17" s="524"/>
      <c r="H17" s="524"/>
      <c r="I17" s="524"/>
      <c r="J17" s="24"/>
      <c r="K17" s="24"/>
      <c r="L17" s="178"/>
      <c r="M17" s="180" t="s">
        <v>91</v>
      </c>
      <c r="N17" s="178"/>
      <c r="O17" s="178"/>
    </row>
    <row r="18" spans="2:15" ht="18" customHeight="1" x14ac:dyDescent="0.25">
      <c r="B18" s="506" t="s">
        <v>265</v>
      </c>
      <c r="C18" s="507" t="s">
        <v>237</v>
      </c>
      <c r="D18" s="507"/>
      <c r="E18" s="507"/>
      <c r="F18" s="508" t="s">
        <v>238</v>
      </c>
      <c r="G18" s="508"/>
      <c r="H18" s="508"/>
      <c r="I18" s="508"/>
      <c r="J18" s="25"/>
      <c r="K18" s="25"/>
      <c r="L18" s="178"/>
      <c r="M18" s="180" t="s">
        <v>79</v>
      </c>
      <c r="N18" s="178"/>
      <c r="O18" s="178"/>
    </row>
    <row r="19" spans="2:15" ht="39.75" customHeight="1" x14ac:dyDescent="0.25">
      <c r="B19" s="506"/>
      <c r="C19" s="484" t="s">
        <v>307</v>
      </c>
      <c r="D19" s="484"/>
      <c r="E19" s="484"/>
      <c r="F19" s="484" t="s">
        <v>325</v>
      </c>
      <c r="G19" s="484"/>
      <c r="H19" s="484"/>
      <c r="I19" s="484"/>
      <c r="J19" s="23"/>
      <c r="K19" s="23"/>
      <c r="L19" s="178"/>
      <c r="M19" s="180" t="s">
        <v>95</v>
      </c>
      <c r="N19" s="178"/>
      <c r="O19" s="178"/>
    </row>
    <row r="20" spans="2:15" ht="39.75" customHeight="1" x14ac:dyDescent="0.25">
      <c r="B20" s="212" t="s">
        <v>266</v>
      </c>
      <c r="C20" s="601" t="s">
        <v>291</v>
      </c>
      <c r="D20" s="602"/>
      <c r="E20" s="603"/>
      <c r="F20" s="520" t="s">
        <v>291</v>
      </c>
      <c r="G20" s="520"/>
      <c r="H20" s="520"/>
      <c r="I20" s="520"/>
      <c r="J20" s="16"/>
      <c r="K20" s="16"/>
      <c r="L20" s="178"/>
      <c r="M20" s="180"/>
      <c r="N20" s="178"/>
      <c r="O20" s="178"/>
    </row>
    <row r="21" spans="2:15" ht="57.75" customHeight="1" x14ac:dyDescent="0.25">
      <c r="B21" s="212" t="s">
        <v>267</v>
      </c>
      <c r="C21" s="604" t="s">
        <v>348</v>
      </c>
      <c r="D21" s="605"/>
      <c r="E21" s="606"/>
      <c r="F21" s="604" t="s">
        <v>349</v>
      </c>
      <c r="G21" s="605"/>
      <c r="H21" s="605"/>
      <c r="I21" s="606"/>
      <c r="J21" s="22"/>
      <c r="K21" s="22"/>
      <c r="L21" s="178"/>
      <c r="M21" s="180"/>
      <c r="N21" s="178"/>
      <c r="O21" s="178"/>
    </row>
    <row r="22" spans="2:15" ht="23.25" customHeight="1" x14ac:dyDescent="0.25">
      <c r="B22" s="212" t="s">
        <v>268</v>
      </c>
      <c r="C22" s="607">
        <v>45292</v>
      </c>
      <c r="D22" s="608"/>
      <c r="E22" s="609"/>
      <c r="F22" s="185" t="s">
        <v>271</v>
      </c>
      <c r="G22" s="610">
        <v>0</v>
      </c>
      <c r="H22" s="185" t="s">
        <v>275</v>
      </c>
      <c r="I22" s="611">
        <v>7.0000000000000007E-2</v>
      </c>
      <c r="J22" s="27"/>
      <c r="K22" s="27"/>
      <c r="L22" s="178"/>
      <c r="M22" s="180"/>
      <c r="N22" s="178"/>
      <c r="O22" s="178"/>
    </row>
    <row r="23" spans="2:15" ht="27" customHeight="1" x14ac:dyDescent="0.25">
      <c r="B23" s="212" t="s">
        <v>269</v>
      </c>
      <c r="C23" s="607">
        <v>45442</v>
      </c>
      <c r="D23" s="612"/>
      <c r="E23" s="613"/>
      <c r="F23" s="185" t="s">
        <v>272</v>
      </c>
      <c r="G23" s="614">
        <v>0.93</v>
      </c>
      <c r="H23" s="615"/>
      <c r="I23" s="616"/>
      <c r="J23" s="28"/>
      <c r="K23" s="28"/>
      <c r="L23" s="178"/>
      <c r="M23" s="180"/>
      <c r="N23" s="178"/>
      <c r="O23" s="178"/>
    </row>
    <row r="24" spans="2:15" ht="30.75" customHeight="1" x14ac:dyDescent="0.25">
      <c r="B24" s="617" t="s">
        <v>270</v>
      </c>
      <c r="C24" s="456" t="s">
        <v>293</v>
      </c>
      <c r="D24" s="457"/>
      <c r="E24" s="458"/>
      <c r="F24" s="618" t="s">
        <v>274</v>
      </c>
      <c r="G24" s="619" t="s">
        <v>223</v>
      </c>
      <c r="H24" s="612"/>
      <c r="I24" s="613"/>
      <c r="J24" s="25"/>
      <c r="K24" s="25"/>
      <c r="M24" s="26"/>
    </row>
    <row r="25" spans="2:15" ht="22.5" customHeight="1" x14ac:dyDescent="0.25">
      <c r="B25" s="501" t="s">
        <v>235</v>
      </c>
      <c r="C25" s="501"/>
      <c r="D25" s="501"/>
      <c r="E25" s="501"/>
      <c r="F25" s="501"/>
      <c r="G25" s="501"/>
      <c r="H25" s="501"/>
      <c r="I25" s="501"/>
      <c r="J25" s="55"/>
      <c r="K25" s="55"/>
      <c r="M25" s="26"/>
    </row>
    <row r="26" spans="2:15" ht="43.5" customHeight="1" x14ac:dyDescent="0.25">
      <c r="B26" s="215" t="s">
        <v>105</v>
      </c>
      <c r="C26" s="215" t="s">
        <v>261</v>
      </c>
      <c r="D26" s="215" t="s">
        <v>260</v>
      </c>
      <c r="E26" s="189" t="s">
        <v>264</v>
      </c>
      <c r="F26" s="215" t="s">
        <v>263</v>
      </c>
      <c r="G26" s="215" t="s">
        <v>262</v>
      </c>
      <c r="H26" s="189" t="s">
        <v>276</v>
      </c>
      <c r="I26" s="215" t="s">
        <v>273</v>
      </c>
      <c r="J26" s="23"/>
      <c r="K26" s="23">
        <v>8</v>
      </c>
      <c r="L26" s="23">
        <v>8</v>
      </c>
      <c r="M26" s="26"/>
    </row>
    <row r="27" spans="2:15" ht="15.75" customHeight="1" x14ac:dyDescent="0.25">
      <c r="B27" s="215" t="s">
        <v>294</v>
      </c>
      <c r="C27" s="205">
        <v>0</v>
      </c>
      <c r="D27" s="205">
        <v>0</v>
      </c>
      <c r="E27" s="620">
        <v>0</v>
      </c>
      <c r="F27" s="621">
        <f>+SUM(C27:C31)</f>
        <v>100</v>
      </c>
      <c r="G27" s="621">
        <f>+SUM(D27:D31)</f>
        <v>0</v>
      </c>
      <c r="H27" s="199">
        <v>0</v>
      </c>
      <c r="I27" s="622">
        <f>+G27+I22</f>
        <v>7.0000000000000007E-2</v>
      </c>
      <c r="J27" s="23"/>
      <c r="K27" s="23">
        <v>8</v>
      </c>
      <c r="L27" s="23">
        <v>8</v>
      </c>
      <c r="M27" s="26"/>
    </row>
    <row r="28" spans="2:15" ht="15.75" customHeight="1" x14ac:dyDescent="0.25">
      <c r="B28" s="215" t="s">
        <v>114</v>
      </c>
      <c r="C28" s="205">
        <v>0</v>
      </c>
      <c r="D28" s="205">
        <v>0</v>
      </c>
      <c r="E28" s="620">
        <v>0</v>
      </c>
      <c r="F28" s="464"/>
      <c r="G28" s="464"/>
      <c r="H28" s="199">
        <v>0</v>
      </c>
      <c r="I28" s="623"/>
      <c r="J28" s="23"/>
      <c r="K28" s="23">
        <v>20</v>
      </c>
      <c r="L28" s="23">
        <v>20</v>
      </c>
      <c r="M28" s="26"/>
    </row>
    <row r="29" spans="2:15" ht="15.75" customHeight="1" x14ac:dyDescent="0.25">
      <c r="B29" s="215" t="s">
        <v>115</v>
      </c>
      <c r="C29" s="205">
        <v>0</v>
      </c>
      <c r="D29" s="205">
        <v>0</v>
      </c>
      <c r="E29" s="620">
        <v>0</v>
      </c>
      <c r="F29" s="464"/>
      <c r="G29" s="464"/>
      <c r="H29" s="200">
        <f>+(D29*100%)/$G$23</f>
        <v>0</v>
      </c>
      <c r="I29" s="623"/>
      <c r="J29" s="23"/>
      <c r="K29" s="23">
        <v>40</v>
      </c>
      <c r="L29" s="23">
        <v>10</v>
      </c>
      <c r="M29" s="26"/>
    </row>
    <row r="30" spans="2:15" ht="15.75" customHeight="1" x14ac:dyDescent="0.25">
      <c r="B30" s="215" t="s">
        <v>116</v>
      </c>
      <c r="C30" s="205">
        <v>50</v>
      </c>
      <c r="D30" s="205">
        <v>0</v>
      </c>
      <c r="E30" s="620">
        <v>0</v>
      </c>
      <c r="F30" s="464"/>
      <c r="G30" s="464"/>
      <c r="H30" s="200">
        <f t="shared" ref="H30:H31" si="0">+IF(D30="","",((D30*100%)/$G$23)+H29)</f>
        <v>0</v>
      </c>
      <c r="I30" s="623"/>
      <c r="J30" s="23"/>
      <c r="K30" s="23">
        <f>K26+K27+K28+K29</f>
        <v>76</v>
      </c>
      <c r="L30" s="3">
        <v>30</v>
      </c>
      <c r="M30" s="26"/>
    </row>
    <row r="31" spans="2:15" ht="15.75" customHeight="1" x14ac:dyDescent="0.25">
      <c r="B31" s="215" t="s">
        <v>117</v>
      </c>
      <c r="C31" s="205">
        <v>50</v>
      </c>
      <c r="D31" s="205">
        <v>0</v>
      </c>
      <c r="E31" s="620">
        <v>0</v>
      </c>
      <c r="F31" s="464"/>
      <c r="G31" s="464"/>
      <c r="H31" s="200">
        <f t="shared" si="0"/>
        <v>0</v>
      </c>
      <c r="I31" s="623"/>
      <c r="J31" s="23"/>
      <c r="K31" s="23"/>
      <c r="L31" s="3">
        <v>24</v>
      </c>
      <c r="M31" s="26"/>
    </row>
    <row r="32" spans="2:15" ht="50.25" customHeight="1" x14ac:dyDescent="0.25">
      <c r="B32" s="192" t="s">
        <v>277</v>
      </c>
      <c r="C32" s="624" t="s">
        <v>339</v>
      </c>
      <c r="D32" s="625"/>
      <c r="E32" s="625"/>
      <c r="F32" s="625"/>
      <c r="G32" s="625"/>
      <c r="H32" s="625"/>
      <c r="I32" s="626"/>
      <c r="J32" s="36"/>
      <c r="K32" s="36"/>
    </row>
    <row r="33" spans="2:11" ht="44.5" customHeight="1" x14ac:dyDescent="0.25">
      <c r="B33" s="512"/>
      <c r="C33" s="342"/>
      <c r="D33" s="342"/>
      <c r="E33" s="342"/>
      <c r="F33" s="342"/>
      <c r="G33" s="342"/>
      <c r="H33" s="342"/>
      <c r="I33" s="513"/>
      <c r="J33" s="55"/>
      <c r="K33" s="55"/>
    </row>
    <row r="34" spans="2:11" ht="44.5" customHeight="1" x14ac:dyDescent="0.25">
      <c r="B34" s="514"/>
      <c r="C34" s="627"/>
      <c r="D34" s="627"/>
      <c r="E34" s="627"/>
      <c r="F34" s="627"/>
      <c r="G34" s="627"/>
      <c r="H34" s="627"/>
      <c r="I34" s="515"/>
      <c r="J34" s="36"/>
      <c r="K34" s="36"/>
    </row>
    <row r="35" spans="2:11" ht="44.5" customHeight="1" x14ac:dyDescent="0.25">
      <c r="B35" s="514"/>
      <c r="C35" s="627"/>
      <c r="D35" s="627"/>
      <c r="E35" s="627"/>
      <c r="F35" s="627"/>
      <c r="G35" s="627"/>
      <c r="H35" s="627"/>
      <c r="I35" s="515"/>
      <c r="J35" s="36"/>
      <c r="K35" s="36"/>
    </row>
    <row r="36" spans="2:11" ht="44.5" customHeight="1" x14ac:dyDescent="0.25">
      <c r="B36" s="514"/>
      <c r="C36" s="627"/>
      <c r="D36" s="627"/>
      <c r="E36" s="627"/>
      <c r="F36" s="627"/>
      <c r="G36" s="627"/>
      <c r="H36" s="627"/>
      <c r="I36" s="515"/>
      <c r="J36" s="36"/>
      <c r="K36" s="36"/>
    </row>
    <row r="37" spans="2:11" ht="44.5" customHeight="1" x14ac:dyDescent="0.25">
      <c r="B37" s="516"/>
      <c r="C37" s="348"/>
      <c r="D37" s="348"/>
      <c r="E37" s="348"/>
      <c r="F37" s="348"/>
      <c r="G37" s="348"/>
      <c r="H37" s="348"/>
      <c r="I37" s="517"/>
      <c r="J37" s="12"/>
      <c r="K37" s="12"/>
    </row>
    <row r="38" spans="2:11" ht="67" customHeight="1" x14ac:dyDescent="0.25">
      <c r="B38" s="212" t="s">
        <v>278</v>
      </c>
      <c r="C38" s="628" t="s">
        <v>346</v>
      </c>
      <c r="D38" s="629"/>
      <c r="E38" s="629"/>
      <c r="F38" s="629"/>
      <c r="G38" s="629"/>
      <c r="H38" s="629"/>
      <c r="I38" s="630"/>
      <c r="J38" s="37"/>
      <c r="K38" s="37"/>
    </row>
    <row r="39" spans="2:11" ht="74.5" customHeight="1" x14ac:dyDescent="0.25">
      <c r="B39" s="212" t="s">
        <v>279</v>
      </c>
      <c r="C39" s="628" t="s">
        <v>347</v>
      </c>
      <c r="D39" s="629"/>
      <c r="E39" s="629"/>
      <c r="F39" s="629"/>
      <c r="G39" s="629"/>
      <c r="H39" s="629"/>
      <c r="I39" s="630"/>
      <c r="J39" s="37"/>
      <c r="K39" s="37"/>
    </row>
    <row r="40" spans="2:11" ht="48.75" customHeight="1" x14ac:dyDescent="0.25">
      <c r="B40" s="631" t="s">
        <v>280</v>
      </c>
      <c r="C40" s="628" t="s">
        <v>337</v>
      </c>
      <c r="D40" s="629"/>
      <c r="E40" s="629"/>
      <c r="F40" s="629"/>
      <c r="G40" s="629"/>
      <c r="H40" s="629"/>
      <c r="I40" s="630"/>
      <c r="J40" s="37"/>
      <c r="K40" s="37"/>
    </row>
    <row r="41" spans="2:11" ht="22.5" customHeight="1" x14ac:dyDescent="0.25">
      <c r="B41" s="501" t="s">
        <v>236</v>
      </c>
      <c r="C41" s="501"/>
      <c r="D41" s="501"/>
      <c r="E41" s="501"/>
      <c r="F41" s="501"/>
      <c r="G41" s="501"/>
      <c r="H41" s="501"/>
      <c r="I41" s="501"/>
      <c r="J41" s="37"/>
      <c r="K41" s="37"/>
    </row>
    <row r="42" spans="2:11" ht="22.5" customHeight="1" x14ac:dyDescent="0.25">
      <c r="B42" s="632" t="s">
        <v>281</v>
      </c>
      <c r="C42" s="214" t="s">
        <v>282</v>
      </c>
      <c r="D42" s="529" t="s">
        <v>283</v>
      </c>
      <c r="E42" s="529"/>
      <c r="F42" s="529"/>
      <c r="G42" s="529" t="s">
        <v>284</v>
      </c>
      <c r="H42" s="529"/>
      <c r="I42" s="529"/>
      <c r="J42" s="38"/>
      <c r="K42" s="38"/>
    </row>
    <row r="43" spans="2:11" ht="30.75" customHeight="1" x14ac:dyDescent="0.25">
      <c r="B43" s="528"/>
      <c r="C43" s="633"/>
      <c r="D43" s="634"/>
      <c r="E43" s="634"/>
      <c r="F43" s="634"/>
      <c r="G43" s="634"/>
      <c r="H43" s="634"/>
      <c r="I43" s="634"/>
      <c r="J43" s="38"/>
      <c r="K43" s="38"/>
    </row>
    <row r="44" spans="2:11" ht="25.5" customHeight="1" x14ac:dyDescent="0.25">
      <c r="B44" s="635" t="s">
        <v>285</v>
      </c>
      <c r="C44" s="636" t="s">
        <v>303</v>
      </c>
      <c r="D44" s="637"/>
      <c r="E44" s="637"/>
      <c r="F44" s="637"/>
      <c r="G44" s="637"/>
      <c r="H44" s="637"/>
      <c r="I44" s="638"/>
      <c r="J44" s="41"/>
      <c r="K44" s="41"/>
    </row>
    <row r="45" spans="2:11" ht="25.5" customHeight="1" x14ac:dyDescent="0.25">
      <c r="B45" s="185" t="s">
        <v>286</v>
      </c>
      <c r="C45" s="636" t="s">
        <v>303</v>
      </c>
      <c r="D45" s="637"/>
      <c r="E45" s="637"/>
      <c r="F45" s="637"/>
      <c r="G45" s="637"/>
      <c r="H45" s="637"/>
      <c r="I45" s="638"/>
      <c r="J45" s="41"/>
      <c r="K45" s="41"/>
    </row>
    <row r="46" spans="2:11" ht="30" customHeight="1" x14ac:dyDescent="0.25">
      <c r="B46" s="631" t="s">
        <v>287</v>
      </c>
      <c r="C46" s="636" t="s">
        <v>336</v>
      </c>
      <c r="D46" s="637"/>
      <c r="E46" s="637"/>
      <c r="F46" s="637"/>
      <c r="G46" s="637"/>
      <c r="H46" s="637"/>
      <c r="I46" s="638"/>
      <c r="J46" s="42"/>
      <c r="K46" s="42"/>
    </row>
    <row r="47" spans="2:11" ht="31.5" customHeight="1" x14ac:dyDescent="0.25">
      <c r="B47" s="631" t="s">
        <v>288</v>
      </c>
      <c r="C47" s="634" t="s">
        <v>295</v>
      </c>
      <c r="D47" s="634"/>
      <c r="E47" s="634"/>
      <c r="F47" s="634"/>
      <c r="G47" s="634"/>
      <c r="H47" s="634"/>
      <c r="I47" s="634"/>
      <c r="J47" s="45"/>
      <c r="K47" s="45"/>
    </row>
    <row r="48" spans="2:11" x14ac:dyDescent="0.25">
      <c r="B48" s="43"/>
      <c r="C48" s="165"/>
      <c r="D48" s="165"/>
      <c r="E48" s="166"/>
      <c r="F48" s="166"/>
      <c r="G48" s="177"/>
      <c r="H48" s="44"/>
      <c r="I48" s="165"/>
      <c r="J48" s="45"/>
      <c r="K48" s="45"/>
    </row>
    <row r="49" spans="2:11" x14ac:dyDescent="0.25">
      <c r="B49" s="43"/>
      <c r="C49" s="165"/>
      <c r="D49" s="165"/>
      <c r="E49" s="166"/>
      <c r="F49" s="166"/>
      <c r="G49" s="177"/>
      <c r="H49" s="44"/>
      <c r="I49" s="165"/>
      <c r="J49" s="45"/>
      <c r="K49" s="45"/>
    </row>
    <row r="50" spans="2:11" x14ac:dyDescent="0.25">
      <c r="B50" s="43"/>
      <c r="C50" s="165"/>
      <c r="D50" s="165"/>
      <c r="E50" s="166"/>
      <c r="F50" s="166"/>
      <c r="G50" s="177"/>
      <c r="H50" s="44"/>
      <c r="I50" s="165"/>
      <c r="J50" s="45"/>
      <c r="K50" s="45"/>
    </row>
    <row r="51" spans="2:11" x14ac:dyDescent="0.25">
      <c r="B51" s="43"/>
      <c r="C51" s="165"/>
      <c r="D51" s="165"/>
      <c r="E51" s="166"/>
      <c r="F51" s="166"/>
      <c r="G51" s="177"/>
      <c r="H51" s="44"/>
      <c r="I51" s="165"/>
      <c r="J51" s="45"/>
      <c r="K51" s="45"/>
    </row>
    <row r="52" spans="2:11" x14ac:dyDescent="0.25">
      <c r="B52" s="43"/>
      <c r="C52" s="165"/>
      <c r="D52" s="165"/>
      <c r="E52" s="166"/>
      <c r="F52" s="166"/>
      <c r="G52" s="177"/>
      <c r="H52" s="44"/>
      <c r="I52" s="165"/>
      <c r="J52" s="45"/>
      <c r="K52" s="45"/>
    </row>
    <row r="53" spans="2:11" ht="25.5" customHeight="1" x14ac:dyDescent="0.25">
      <c r="B53" s="43"/>
      <c r="C53" s="165"/>
      <c r="D53" s="165"/>
      <c r="E53" s="166"/>
      <c r="F53" s="166"/>
      <c r="G53" s="177"/>
      <c r="H53" s="44"/>
      <c r="I53" s="165"/>
      <c r="J53" s="45"/>
      <c r="K53" s="45"/>
    </row>
  </sheetData>
  <mergeCells count="59">
    <mergeCell ref="B41:I41"/>
    <mergeCell ref="C38:I38"/>
    <mergeCell ref="C39:I39"/>
    <mergeCell ref="C40:I40"/>
    <mergeCell ref="C45:I45"/>
    <mergeCell ref="C46:I46"/>
    <mergeCell ref="C47:I47"/>
    <mergeCell ref="B42:B43"/>
    <mergeCell ref="D42:F42"/>
    <mergeCell ref="G42:I42"/>
    <mergeCell ref="D43:F43"/>
    <mergeCell ref="G43:I43"/>
    <mergeCell ref="C44:I44"/>
    <mergeCell ref="C24:E24"/>
    <mergeCell ref="G24:I24"/>
    <mergeCell ref="B25:I25"/>
    <mergeCell ref="C32:I32"/>
    <mergeCell ref="B33:I37"/>
    <mergeCell ref="I27:I31"/>
    <mergeCell ref="G27:G31"/>
    <mergeCell ref="F27:F3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phoneticPr fontId="74" type="noConversion"/>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C9:F9" xr:uid="{00000000-0002-0000-0300-000002000000}">
      <formula1>$M$6:$M$9</formula1>
    </dataValidation>
    <dataValidation type="list" allowBlank="1" showInputMessage="1" showErrorMessage="1" sqref="C24:E24" xr:uid="{00000000-0002-0000-0300-000003000000}">
      <formula1>$M$12:$M$15</formula1>
    </dataValidation>
    <dataValidation type="list" allowBlank="1" showInputMessage="1" showErrorMessage="1" sqref="H12:I12" xr:uid="{00000000-0002-0000-0300-000004000000}">
      <formula1>M17:M19</formula1>
    </dataValidation>
    <dataValidation type="list" showDropDown="1" showInputMessage="1" showErrorMessage="1" sqref="K12" xr:uid="{00000000-0002-0000-0300-000005000000}">
      <formula1>O17:O19</formula1>
    </dataValidation>
    <dataValidation type="list" allowBlank="1" showInputMessage="1" showErrorMessage="1" sqref="J10:K10" xr:uid="{00000000-0002-0000-0300-000006000000}">
      <formula1>$M$21:$M$26</formula1>
    </dataValidation>
  </dataValidations>
  <printOptions horizontalCentered="1"/>
  <pageMargins left="0.59055118110236227" right="0.59055118110236227" top="0.59055118110236227" bottom="0.59055118110236227" header="0.31496062992125984" footer="0.31496062992125984"/>
  <pageSetup scale="52" orientation="portrait" r:id="rId1"/>
  <rowBreaks count="1" manualBreakCount="1">
    <brk id="37" max="8" man="1"/>
  </rowBreaks>
  <colBreaks count="1" manualBreakCount="1">
    <brk id="9" max="52" man="1"/>
  </colBreaks>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50800</xdr:colOff>
                <xdr:row>1</xdr:row>
                <xdr:rowOff>38100</xdr:rowOff>
              </from>
              <to>
                <xdr:col>8</xdr:col>
                <xdr:colOff>1066800</xdr:colOff>
                <xdr:row>1</xdr:row>
                <xdr:rowOff>457200</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X53"/>
  <sheetViews>
    <sheetView showGridLines="0" zoomScale="60" zoomScaleNormal="60" zoomScalePageLayoutView="85" workbookViewId="0">
      <selection activeCell="C47" sqref="C47:I47"/>
    </sheetView>
  </sheetViews>
  <sheetFormatPr baseColWidth="10" defaultColWidth="10.81640625" defaultRowHeight="13" x14ac:dyDescent="0.3"/>
  <cols>
    <col min="1" max="1" width="1" style="7" customWidth="1"/>
    <col min="2" max="2" width="25.453125" style="8" customWidth="1"/>
    <col min="3" max="5" width="25.453125" style="7" customWidth="1"/>
    <col min="6" max="6" width="25" style="7" customWidth="1"/>
    <col min="7" max="7" width="22" style="8" customWidth="1"/>
    <col min="8" max="8" width="20.453125" style="7" customWidth="1"/>
    <col min="9" max="9" width="27" style="7" customWidth="1"/>
    <col min="10" max="11" width="22.453125" style="659" customWidth="1"/>
    <col min="12" max="20" width="10.81640625" style="178"/>
    <col min="21" max="24" width="10.81640625" style="3"/>
    <col min="25" max="16384" width="10.81640625" style="7"/>
  </cols>
  <sheetData>
    <row r="1" spans="2:14" ht="37.5" customHeight="1" x14ac:dyDescent="0.25">
      <c r="B1" s="497"/>
      <c r="C1" s="531" t="s">
        <v>25</v>
      </c>
      <c r="D1" s="531"/>
      <c r="E1" s="531"/>
      <c r="F1" s="531"/>
      <c r="G1" s="531"/>
      <c r="H1" s="531"/>
      <c r="I1" s="499"/>
      <c r="J1" s="639"/>
      <c r="K1" s="639"/>
      <c r="M1" s="179" t="s">
        <v>47</v>
      </c>
    </row>
    <row r="2" spans="2:14" ht="37.5" customHeight="1" x14ac:dyDescent="0.25">
      <c r="B2" s="497"/>
      <c r="C2" s="531" t="s">
        <v>239</v>
      </c>
      <c r="D2" s="531"/>
      <c r="E2" s="531"/>
      <c r="F2" s="531"/>
      <c r="G2" s="531"/>
      <c r="H2" s="531"/>
      <c r="I2" s="499"/>
      <c r="J2" s="639"/>
      <c r="K2" s="639"/>
      <c r="M2" s="179" t="s">
        <v>48</v>
      </c>
    </row>
    <row r="3" spans="2:14" ht="37.5" customHeight="1" thickBot="1" x14ac:dyDescent="0.3">
      <c r="B3" s="599"/>
      <c r="C3" s="429" t="s">
        <v>240</v>
      </c>
      <c r="D3" s="429"/>
      <c r="E3" s="429"/>
      <c r="F3" s="429" t="s">
        <v>241</v>
      </c>
      <c r="G3" s="429"/>
      <c r="H3" s="429"/>
      <c r="I3" s="600"/>
      <c r="J3" s="639"/>
      <c r="K3" s="639"/>
      <c r="M3" s="179" t="s">
        <v>50</v>
      </c>
    </row>
    <row r="4" spans="2:14" ht="23.25" customHeight="1" x14ac:dyDescent="0.25">
      <c r="B4" s="430"/>
      <c r="C4" s="430"/>
      <c r="D4" s="430"/>
      <c r="E4" s="430"/>
      <c r="F4" s="430"/>
      <c r="G4" s="430"/>
      <c r="H4" s="430"/>
      <c r="I4" s="430"/>
      <c r="J4" s="640"/>
      <c r="K4" s="640"/>
    </row>
    <row r="5" spans="2:14" ht="24" customHeight="1" x14ac:dyDescent="0.25">
      <c r="B5" s="501" t="s">
        <v>234</v>
      </c>
      <c r="C5" s="501"/>
      <c r="D5" s="501"/>
      <c r="E5" s="501"/>
      <c r="F5" s="501"/>
      <c r="G5" s="501"/>
      <c r="H5" s="501"/>
      <c r="I5" s="501"/>
      <c r="J5" s="641"/>
      <c r="K5" s="641"/>
      <c r="N5" s="178" t="s">
        <v>57</v>
      </c>
    </row>
    <row r="6" spans="2:14" ht="30.75" customHeight="1" x14ac:dyDescent="0.25">
      <c r="B6" s="212" t="s">
        <v>242</v>
      </c>
      <c r="C6" s="211">
        <v>2</v>
      </c>
      <c r="D6" s="502" t="s">
        <v>243</v>
      </c>
      <c r="E6" s="502"/>
      <c r="F6" s="484" t="s">
        <v>341</v>
      </c>
      <c r="G6" s="484"/>
      <c r="H6" s="484"/>
      <c r="I6" s="484"/>
      <c r="J6" s="642"/>
      <c r="K6" s="642"/>
      <c r="M6" s="179" t="s">
        <v>60</v>
      </c>
      <c r="N6" s="178" t="s">
        <v>61</v>
      </c>
    </row>
    <row r="7" spans="2:14" ht="30.75" customHeight="1" x14ac:dyDescent="0.25">
      <c r="B7" s="212" t="s">
        <v>244</v>
      </c>
      <c r="C7" s="211" t="s">
        <v>81</v>
      </c>
      <c r="D7" s="502" t="s">
        <v>245</v>
      </c>
      <c r="E7" s="502"/>
      <c r="F7" s="487" t="s">
        <v>296</v>
      </c>
      <c r="G7" s="487"/>
      <c r="H7" s="216" t="s">
        <v>246</v>
      </c>
      <c r="I7" s="211" t="s">
        <v>76</v>
      </c>
      <c r="J7" s="643"/>
      <c r="K7" s="643"/>
      <c r="M7" s="179" t="s">
        <v>65</v>
      </c>
      <c r="N7" s="178" t="s">
        <v>66</v>
      </c>
    </row>
    <row r="8" spans="2:14" ht="30.75" customHeight="1" x14ac:dyDescent="0.25">
      <c r="B8" s="212" t="s">
        <v>247</v>
      </c>
      <c r="C8" s="484" t="s">
        <v>301</v>
      </c>
      <c r="D8" s="484"/>
      <c r="E8" s="484"/>
      <c r="F8" s="484"/>
      <c r="G8" s="215" t="s">
        <v>248</v>
      </c>
      <c r="H8" s="504">
        <v>7556</v>
      </c>
      <c r="I8" s="504"/>
      <c r="J8" s="644"/>
      <c r="K8" s="644"/>
      <c r="M8" s="179" t="s">
        <v>69</v>
      </c>
      <c r="N8" s="178" t="s">
        <v>70</v>
      </c>
    </row>
    <row r="9" spans="2:14" ht="30.75" customHeight="1" thickBot="1" x14ac:dyDescent="0.3">
      <c r="B9" s="212" t="s">
        <v>48</v>
      </c>
      <c r="C9" s="479" t="s">
        <v>65</v>
      </c>
      <c r="D9" s="479"/>
      <c r="E9" s="479"/>
      <c r="F9" s="479"/>
      <c r="G9" s="204" t="s">
        <v>249</v>
      </c>
      <c r="H9" s="480" t="s">
        <v>302</v>
      </c>
      <c r="I9" s="480"/>
      <c r="J9" s="645"/>
      <c r="K9" s="645"/>
      <c r="M9" s="180" t="s">
        <v>73</v>
      </c>
    </row>
    <row r="10" spans="2:14" ht="39" customHeight="1" x14ac:dyDescent="0.25">
      <c r="B10" s="660" t="s">
        <v>250</v>
      </c>
      <c r="C10" s="481" t="s">
        <v>304</v>
      </c>
      <c r="D10" s="482"/>
      <c r="E10" s="482"/>
      <c r="F10" s="482"/>
      <c r="G10" s="482"/>
      <c r="H10" s="482"/>
      <c r="I10" s="482"/>
      <c r="J10" s="646"/>
      <c r="K10" s="646"/>
      <c r="M10" s="180"/>
    </row>
    <row r="11" spans="2:14" ht="50.25" customHeight="1" x14ac:dyDescent="0.25">
      <c r="B11" s="660" t="s">
        <v>251</v>
      </c>
      <c r="C11" s="483" t="s">
        <v>350</v>
      </c>
      <c r="D11" s="484"/>
      <c r="E11" s="484"/>
      <c r="F11" s="484"/>
      <c r="G11" s="484"/>
      <c r="H11" s="484"/>
      <c r="I11" s="484"/>
      <c r="J11" s="643"/>
      <c r="K11" s="643"/>
      <c r="M11" s="180"/>
      <c r="N11" s="178" t="s">
        <v>76</v>
      </c>
    </row>
    <row r="12" spans="2:14" ht="30.75" customHeight="1" x14ac:dyDescent="0.25">
      <c r="B12" s="660" t="s">
        <v>254</v>
      </c>
      <c r="C12" s="485" t="s">
        <v>326</v>
      </c>
      <c r="D12" s="486"/>
      <c r="E12" s="486"/>
      <c r="F12" s="486"/>
      <c r="G12" s="185" t="s">
        <v>252</v>
      </c>
      <c r="H12" s="487" t="s">
        <v>91</v>
      </c>
      <c r="I12" s="487"/>
      <c r="J12" s="643"/>
      <c r="K12" s="643"/>
      <c r="M12" s="180" t="s">
        <v>80</v>
      </c>
      <c r="N12" s="178" t="s">
        <v>81</v>
      </c>
    </row>
    <row r="13" spans="2:14" ht="30.75" customHeight="1" x14ac:dyDescent="0.25">
      <c r="B13" s="660" t="s">
        <v>255</v>
      </c>
      <c r="C13" s="443" t="s">
        <v>335</v>
      </c>
      <c r="D13" s="444"/>
      <c r="E13" s="444"/>
      <c r="F13" s="445"/>
      <c r="G13" s="215" t="s">
        <v>253</v>
      </c>
      <c r="H13" s="487" t="s">
        <v>70</v>
      </c>
      <c r="I13" s="487"/>
      <c r="J13" s="643"/>
      <c r="K13" s="643"/>
      <c r="M13" s="180" t="s">
        <v>84</v>
      </c>
    </row>
    <row r="14" spans="2:14" ht="54" customHeight="1" thickBot="1" x14ac:dyDescent="0.3">
      <c r="B14" s="660" t="s">
        <v>256</v>
      </c>
      <c r="C14" s="488" t="s">
        <v>318</v>
      </c>
      <c r="D14" s="489"/>
      <c r="E14" s="489"/>
      <c r="F14" s="489"/>
      <c r="G14" s="489"/>
      <c r="H14" s="489"/>
      <c r="I14" s="489"/>
      <c r="J14" s="646"/>
      <c r="K14" s="646"/>
      <c r="M14" s="180" t="s">
        <v>86</v>
      </c>
    </row>
    <row r="15" spans="2:14" ht="30.75" customHeight="1" x14ac:dyDescent="0.25">
      <c r="B15" s="212" t="s">
        <v>257</v>
      </c>
      <c r="C15" s="478" t="s">
        <v>289</v>
      </c>
      <c r="D15" s="478"/>
      <c r="E15" s="478"/>
      <c r="F15" s="478"/>
      <c r="G15" s="478"/>
      <c r="H15" s="478"/>
      <c r="I15" s="478"/>
      <c r="J15" s="647"/>
      <c r="K15" s="647"/>
      <c r="M15" s="180" t="s">
        <v>88</v>
      </c>
    </row>
    <row r="16" spans="2:14" ht="35.5" customHeight="1" x14ac:dyDescent="0.25">
      <c r="B16" s="212" t="s">
        <v>258</v>
      </c>
      <c r="C16" s="484" t="s">
        <v>310</v>
      </c>
      <c r="D16" s="484"/>
      <c r="E16" s="484"/>
      <c r="F16" s="484"/>
      <c r="G16" s="484"/>
      <c r="H16" s="484"/>
      <c r="I16" s="484"/>
      <c r="J16" s="648"/>
      <c r="K16" s="648"/>
      <c r="M16" s="180"/>
    </row>
    <row r="17" spans="2:13" ht="30.75" customHeight="1" x14ac:dyDescent="0.25">
      <c r="B17" s="212" t="s">
        <v>259</v>
      </c>
      <c r="C17" s="487" t="s">
        <v>152</v>
      </c>
      <c r="D17" s="524"/>
      <c r="E17" s="524"/>
      <c r="F17" s="524"/>
      <c r="G17" s="524"/>
      <c r="H17" s="524"/>
      <c r="I17" s="524"/>
      <c r="J17" s="649"/>
      <c r="K17" s="649"/>
      <c r="M17" s="180" t="s">
        <v>91</v>
      </c>
    </row>
    <row r="18" spans="2:13" ht="18" customHeight="1" x14ac:dyDescent="0.25">
      <c r="B18" s="506" t="s">
        <v>265</v>
      </c>
      <c r="C18" s="507" t="s">
        <v>237</v>
      </c>
      <c r="D18" s="507"/>
      <c r="E18" s="507"/>
      <c r="F18" s="508" t="s">
        <v>238</v>
      </c>
      <c r="G18" s="508"/>
      <c r="H18" s="508"/>
      <c r="I18" s="508"/>
      <c r="J18" s="650"/>
      <c r="K18" s="650"/>
      <c r="M18" s="180" t="s">
        <v>79</v>
      </c>
    </row>
    <row r="19" spans="2:13" ht="39.75" customHeight="1" x14ac:dyDescent="0.25">
      <c r="B19" s="506"/>
      <c r="C19" s="484" t="s">
        <v>307</v>
      </c>
      <c r="D19" s="484"/>
      <c r="E19" s="484"/>
      <c r="F19" s="484" t="s">
        <v>327</v>
      </c>
      <c r="G19" s="484"/>
      <c r="H19" s="484"/>
      <c r="I19" s="484"/>
      <c r="J19" s="648"/>
      <c r="K19" s="648"/>
      <c r="M19" s="180" t="s">
        <v>95</v>
      </c>
    </row>
    <row r="20" spans="2:13" ht="39.75" customHeight="1" x14ac:dyDescent="0.25">
      <c r="B20" s="212" t="s">
        <v>266</v>
      </c>
      <c r="C20" s="601" t="s">
        <v>152</v>
      </c>
      <c r="D20" s="602"/>
      <c r="E20" s="603"/>
      <c r="F20" s="520" t="s">
        <v>152</v>
      </c>
      <c r="G20" s="520"/>
      <c r="H20" s="520"/>
      <c r="I20" s="520"/>
      <c r="J20" s="643"/>
      <c r="K20" s="643"/>
      <c r="M20" s="180"/>
    </row>
    <row r="21" spans="2:13" ht="44.5" customHeight="1" x14ac:dyDescent="0.25">
      <c r="B21" s="212" t="s">
        <v>267</v>
      </c>
      <c r="C21" s="661" t="s">
        <v>308</v>
      </c>
      <c r="D21" s="662"/>
      <c r="E21" s="663"/>
      <c r="F21" s="619" t="s">
        <v>309</v>
      </c>
      <c r="G21" s="612"/>
      <c r="H21" s="612"/>
      <c r="I21" s="664"/>
      <c r="J21" s="647"/>
      <c r="K21" s="647"/>
      <c r="M21" s="180"/>
    </row>
    <row r="22" spans="2:13" ht="23.25" customHeight="1" x14ac:dyDescent="0.25">
      <c r="B22" s="212" t="s">
        <v>268</v>
      </c>
      <c r="C22" s="607">
        <v>45292</v>
      </c>
      <c r="D22" s="608"/>
      <c r="E22" s="609"/>
      <c r="F22" s="185" t="s">
        <v>271</v>
      </c>
      <c r="G22" s="665">
        <v>0</v>
      </c>
      <c r="H22" s="208" t="s">
        <v>275</v>
      </c>
      <c r="I22" s="207">
        <v>0.03</v>
      </c>
      <c r="J22" s="651"/>
      <c r="K22" s="651"/>
      <c r="M22" s="180"/>
    </row>
    <row r="23" spans="2:13" ht="27" customHeight="1" x14ac:dyDescent="0.25">
      <c r="B23" s="212" t="s">
        <v>269</v>
      </c>
      <c r="C23" s="607">
        <v>45442</v>
      </c>
      <c r="D23" s="612"/>
      <c r="E23" s="613"/>
      <c r="F23" s="185" t="s">
        <v>272</v>
      </c>
      <c r="G23" s="666">
        <v>0.97</v>
      </c>
      <c r="H23" s="667"/>
      <c r="I23" s="668"/>
      <c r="J23" s="652"/>
      <c r="K23" s="652"/>
      <c r="M23" s="180"/>
    </row>
    <row r="24" spans="2:13" ht="30.75" customHeight="1" x14ac:dyDescent="0.25">
      <c r="B24" s="617" t="s">
        <v>270</v>
      </c>
      <c r="C24" s="493" t="s">
        <v>293</v>
      </c>
      <c r="D24" s="494"/>
      <c r="E24" s="495"/>
      <c r="F24" s="618" t="s">
        <v>274</v>
      </c>
      <c r="G24" s="619" t="s">
        <v>223</v>
      </c>
      <c r="H24" s="612"/>
      <c r="I24" s="613"/>
      <c r="J24" s="650"/>
      <c r="K24" s="650"/>
      <c r="M24" s="180"/>
    </row>
    <row r="25" spans="2:13" ht="22.5" customHeight="1" x14ac:dyDescent="0.25">
      <c r="B25" s="501" t="s">
        <v>235</v>
      </c>
      <c r="C25" s="501"/>
      <c r="D25" s="501"/>
      <c r="E25" s="501"/>
      <c r="F25" s="501"/>
      <c r="G25" s="501"/>
      <c r="H25" s="501"/>
      <c r="I25" s="501"/>
      <c r="J25" s="641"/>
      <c r="K25" s="641"/>
      <c r="M25" s="180"/>
    </row>
    <row r="26" spans="2:13" ht="43.5" customHeight="1" x14ac:dyDescent="0.25">
      <c r="B26" s="215" t="s">
        <v>105</v>
      </c>
      <c r="C26" s="215" t="s">
        <v>261</v>
      </c>
      <c r="D26" s="215" t="s">
        <v>260</v>
      </c>
      <c r="E26" s="189" t="s">
        <v>264</v>
      </c>
      <c r="F26" s="215" t="s">
        <v>263</v>
      </c>
      <c r="G26" s="215" t="s">
        <v>262</v>
      </c>
      <c r="H26" s="189" t="s">
        <v>276</v>
      </c>
      <c r="I26" s="215" t="s">
        <v>273</v>
      </c>
      <c r="J26" s="648"/>
      <c r="K26" s="648"/>
      <c r="M26" s="180"/>
    </row>
    <row r="27" spans="2:13" ht="15.75" customHeight="1" x14ac:dyDescent="0.25">
      <c r="B27" s="215" t="s">
        <v>294</v>
      </c>
      <c r="C27" s="205">
        <v>0</v>
      </c>
      <c r="D27" s="205">
        <v>0</v>
      </c>
      <c r="E27" s="620">
        <v>0</v>
      </c>
      <c r="F27" s="621">
        <f>+SUM(C27:C31)</f>
        <v>100</v>
      </c>
      <c r="G27" s="669">
        <f>+SUM(D27:D31)</f>
        <v>0</v>
      </c>
      <c r="H27" s="201"/>
      <c r="I27" s="622">
        <f>+G27+I22</f>
        <v>0.03</v>
      </c>
      <c r="J27" s="648"/>
      <c r="K27" s="648"/>
      <c r="M27" s="180"/>
    </row>
    <row r="28" spans="2:13" ht="15.75" customHeight="1" x14ac:dyDescent="0.25">
      <c r="B28" s="215" t="s">
        <v>114</v>
      </c>
      <c r="C28" s="205">
        <v>0</v>
      </c>
      <c r="D28" s="205">
        <v>0</v>
      </c>
      <c r="E28" s="620">
        <v>0</v>
      </c>
      <c r="F28" s="464"/>
      <c r="G28" s="496"/>
      <c r="H28" s="201"/>
      <c r="I28" s="623"/>
      <c r="J28" s="648"/>
      <c r="K28" s="648"/>
      <c r="M28" s="180"/>
    </row>
    <row r="29" spans="2:13" ht="15.75" customHeight="1" x14ac:dyDescent="0.25">
      <c r="B29" s="215" t="s">
        <v>115</v>
      </c>
      <c r="C29" s="205">
        <v>0</v>
      </c>
      <c r="D29" s="205">
        <v>0</v>
      </c>
      <c r="E29" s="620">
        <v>0</v>
      </c>
      <c r="F29" s="464"/>
      <c r="G29" s="496"/>
      <c r="H29" s="200">
        <f>+(D29*100%)/$G$23</f>
        <v>0</v>
      </c>
      <c r="I29" s="623"/>
      <c r="J29" s="648"/>
      <c r="K29" s="648"/>
      <c r="M29" s="180"/>
    </row>
    <row r="30" spans="2:13" ht="15.75" customHeight="1" x14ac:dyDescent="0.25">
      <c r="B30" s="215" t="s">
        <v>116</v>
      </c>
      <c r="C30" s="205">
        <v>50</v>
      </c>
      <c r="D30" s="205">
        <v>0</v>
      </c>
      <c r="E30" s="620">
        <v>0</v>
      </c>
      <c r="F30" s="464"/>
      <c r="G30" s="496"/>
      <c r="H30" s="200">
        <f>+IF(D30="","",((D30*100%)/$G$23)+H29)</f>
        <v>0</v>
      </c>
      <c r="I30" s="623"/>
      <c r="J30" s="648"/>
      <c r="K30" s="648"/>
      <c r="M30" s="180"/>
    </row>
    <row r="31" spans="2:13" ht="15.75" customHeight="1" x14ac:dyDescent="0.25">
      <c r="B31" s="215" t="s">
        <v>117</v>
      </c>
      <c r="C31" s="205">
        <v>50</v>
      </c>
      <c r="D31" s="205">
        <v>0</v>
      </c>
      <c r="E31" s="620">
        <v>0</v>
      </c>
      <c r="F31" s="464"/>
      <c r="G31" s="496"/>
      <c r="H31" s="200">
        <f t="shared" ref="H31" si="0">+IF(D31="","",((D31*100%)/$G$23)+H30)</f>
        <v>0</v>
      </c>
      <c r="I31" s="623"/>
      <c r="J31" s="648"/>
      <c r="K31" s="648"/>
      <c r="M31" s="180"/>
    </row>
    <row r="32" spans="2:13" ht="66.75" customHeight="1" x14ac:dyDescent="0.25">
      <c r="B32" s="192" t="s">
        <v>277</v>
      </c>
      <c r="C32" s="624" t="s">
        <v>339</v>
      </c>
      <c r="D32" s="625"/>
      <c r="E32" s="625"/>
      <c r="F32" s="625"/>
      <c r="G32" s="625"/>
      <c r="H32" s="625"/>
      <c r="I32" s="626"/>
      <c r="J32" s="653"/>
      <c r="K32" s="653"/>
    </row>
    <row r="33" spans="2:11" ht="34.5" customHeight="1" x14ac:dyDescent="0.25">
      <c r="B33" s="512"/>
      <c r="C33" s="342"/>
      <c r="D33" s="342"/>
      <c r="E33" s="342"/>
      <c r="F33" s="342"/>
      <c r="G33" s="342"/>
      <c r="H33" s="342"/>
      <c r="I33" s="513"/>
      <c r="J33" s="641"/>
      <c r="K33" s="641"/>
    </row>
    <row r="34" spans="2:11" ht="34.5" customHeight="1" x14ac:dyDescent="0.25">
      <c r="B34" s="514"/>
      <c r="C34" s="627"/>
      <c r="D34" s="627"/>
      <c r="E34" s="627"/>
      <c r="F34" s="627"/>
      <c r="G34" s="627"/>
      <c r="H34" s="627"/>
      <c r="I34" s="515"/>
      <c r="J34" s="653"/>
      <c r="K34" s="653"/>
    </row>
    <row r="35" spans="2:11" ht="34.5" customHeight="1" x14ac:dyDescent="0.25">
      <c r="B35" s="514"/>
      <c r="C35" s="627"/>
      <c r="D35" s="627"/>
      <c r="E35" s="627"/>
      <c r="F35" s="627"/>
      <c r="G35" s="627"/>
      <c r="H35" s="627"/>
      <c r="I35" s="515"/>
      <c r="J35" s="653"/>
      <c r="K35" s="653"/>
    </row>
    <row r="36" spans="2:11" ht="34.5" customHeight="1" x14ac:dyDescent="0.25">
      <c r="B36" s="514"/>
      <c r="C36" s="627"/>
      <c r="D36" s="627"/>
      <c r="E36" s="627"/>
      <c r="F36" s="627"/>
      <c r="G36" s="627"/>
      <c r="H36" s="627"/>
      <c r="I36" s="515"/>
      <c r="J36" s="653"/>
      <c r="K36" s="653"/>
    </row>
    <row r="37" spans="2:11" ht="34.5" customHeight="1" x14ac:dyDescent="0.25">
      <c r="B37" s="516"/>
      <c r="C37" s="348"/>
      <c r="D37" s="348"/>
      <c r="E37" s="348"/>
      <c r="F37" s="348"/>
      <c r="G37" s="348"/>
      <c r="H37" s="348"/>
      <c r="I37" s="517"/>
      <c r="J37" s="640"/>
      <c r="K37" s="640"/>
    </row>
    <row r="38" spans="2:11" ht="58.5" customHeight="1" x14ac:dyDescent="0.25">
      <c r="B38" s="212" t="s">
        <v>278</v>
      </c>
      <c r="C38" s="628" t="s">
        <v>345</v>
      </c>
      <c r="D38" s="629"/>
      <c r="E38" s="629"/>
      <c r="F38" s="629"/>
      <c r="G38" s="629"/>
      <c r="H38" s="629"/>
      <c r="I38" s="630"/>
      <c r="J38" s="654"/>
      <c r="K38" s="654"/>
    </row>
    <row r="39" spans="2:11" ht="53.25" customHeight="1" x14ac:dyDescent="0.25">
      <c r="B39" s="212" t="s">
        <v>279</v>
      </c>
      <c r="C39" s="628" t="s">
        <v>347</v>
      </c>
      <c r="D39" s="629"/>
      <c r="E39" s="629"/>
      <c r="F39" s="629"/>
      <c r="G39" s="629"/>
      <c r="H39" s="629"/>
      <c r="I39" s="630"/>
      <c r="J39" s="654"/>
      <c r="K39" s="654"/>
    </row>
    <row r="40" spans="2:11" ht="48" customHeight="1" x14ac:dyDescent="0.25">
      <c r="B40" s="631" t="s">
        <v>280</v>
      </c>
      <c r="C40" s="628" t="s">
        <v>337</v>
      </c>
      <c r="D40" s="629"/>
      <c r="E40" s="629"/>
      <c r="F40" s="629"/>
      <c r="G40" s="629"/>
      <c r="H40" s="629"/>
      <c r="I40" s="630"/>
      <c r="J40" s="654"/>
      <c r="K40" s="654"/>
    </row>
    <row r="41" spans="2:11" ht="22.5" customHeight="1" x14ac:dyDescent="0.25">
      <c r="B41" s="501" t="s">
        <v>236</v>
      </c>
      <c r="C41" s="501"/>
      <c r="D41" s="501"/>
      <c r="E41" s="501"/>
      <c r="F41" s="501"/>
      <c r="G41" s="501"/>
      <c r="H41" s="501"/>
      <c r="I41" s="501"/>
      <c r="J41" s="654"/>
      <c r="K41" s="654"/>
    </row>
    <row r="42" spans="2:11" ht="22.5" customHeight="1" x14ac:dyDescent="0.25">
      <c r="B42" s="632" t="s">
        <v>281</v>
      </c>
      <c r="C42" s="214" t="s">
        <v>282</v>
      </c>
      <c r="D42" s="529" t="s">
        <v>283</v>
      </c>
      <c r="E42" s="529"/>
      <c r="F42" s="529"/>
      <c r="G42" s="529" t="s">
        <v>284</v>
      </c>
      <c r="H42" s="529"/>
      <c r="I42" s="529"/>
      <c r="J42" s="655"/>
      <c r="K42" s="655"/>
    </row>
    <row r="43" spans="2:11" ht="30.75" customHeight="1" x14ac:dyDescent="0.25">
      <c r="B43" s="528"/>
      <c r="C43" s="633"/>
      <c r="D43" s="634"/>
      <c r="E43" s="634"/>
      <c r="F43" s="634"/>
      <c r="G43" s="634"/>
      <c r="H43" s="634"/>
      <c r="I43" s="634"/>
      <c r="J43" s="655"/>
      <c r="K43" s="655"/>
    </row>
    <row r="44" spans="2:11" ht="32.25" customHeight="1" x14ac:dyDescent="0.25">
      <c r="B44" s="635" t="s">
        <v>285</v>
      </c>
      <c r="C44" s="636" t="s">
        <v>303</v>
      </c>
      <c r="D44" s="637"/>
      <c r="E44" s="637"/>
      <c r="F44" s="637"/>
      <c r="G44" s="637"/>
      <c r="H44" s="637"/>
      <c r="I44" s="638"/>
      <c r="J44" s="656"/>
      <c r="K44" s="656"/>
    </row>
    <row r="45" spans="2:11" ht="28.5" customHeight="1" x14ac:dyDescent="0.25">
      <c r="B45" s="185" t="s">
        <v>286</v>
      </c>
      <c r="C45" s="636" t="s">
        <v>303</v>
      </c>
      <c r="D45" s="637"/>
      <c r="E45" s="637"/>
      <c r="F45" s="637"/>
      <c r="G45" s="637"/>
      <c r="H45" s="637"/>
      <c r="I45" s="638"/>
      <c r="J45" s="656"/>
      <c r="K45" s="656"/>
    </row>
    <row r="46" spans="2:11" ht="30" customHeight="1" x14ac:dyDescent="0.25">
      <c r="B46" s="631" t="s">
        <v>287</v>
      </c>
      <c r="C46" s="636" t="s">
        <v>336</v>
      </c>
      <c r="D46" s="637"/>
      <c r="E46" s="637"/>
      <c r="F46" s="637"/>
      <c r="G46" s="637"/>
      <c r="H46" s="637"/>
      <c r="I46" s="638"/>
      <c r="J46" s="657"/>
      <c r="K46" s="657"/>
    </row>
    <row r="47" spans="2:11" ht="31.5" customHeight="1" x14ac:dyDescent="0.25">
      <c r="B47" s="631" t="s">
        <v>288</v>
      </c>
      <c r="C47" s="634" t="s">
        <v>295</v>
      </c>
      <c r="D47" s="634"/>
      <c r="E47" s="634"/>
      <c r="F47" s="634"/>
      <c r="G47" s="634"/>
      <c r="H47" s="634"/>
      <c r="I47" s="634"/>
      <c r="J47" s="658"/>
      <c r="K47" s="658"/>
    </row>
    <row r="48" spans="2:11" x14ac:dyDescent="0.25">
      <c r="B48" s="43"/>
      <c r="C48" s="165"/>
      <c r="D48" s="165"/>
      <c r="E48" s="166"/>
      <c r="F48" s="166"/>
      <c r="G48" s="177"/>
      <c r="H48" s="44"/>
      <c r="I48" s="165"/>
      <c r="J48" s="658"/>
      <c r="K48" s="658"/>
    </row>
    <row r="49" spans="2:11" x14ac:dyDescent="0.25">
      <c r="B49" s="43"/>
      <c r="C49" s="165"/>
      <c r="D49" s="165"/>
      <c r="E49" s="166"/>
      <c r="F49" s="166"/>
      <c r="G49" s="177"/>
      <c r="H49" s="44"/>
      <c r="I49" s="165"/>
      <c r="J49" s="658"/>
      <c r="K49" s="658"/>
    </row>
    <row r="50" spans="2:11" x14ac:dyDescent="0.25">
      <c r="B50" s="43"/>
      <c r="C50" s="165"/>
      <c r="D50" s="165"/>
      <c r="E50" s="166"/>
      <c r="F50" s="166"/>
      <c r="G50" s="177"/>
      <c r="H50" s="44"/>
      <c r="I50" s="165"/>
      <c r="J50" s="658"/>
      <c r="K50" s="658"/>
    </row>
    <row r="51" spans="2:11" x14ac:dyDescent="0.25">
      <c r="B51" s="43"/>
      <c r="C51" s="165"/>
      <c r="D51" s="165"/>
      <c r="E51" s="166"/>
      <c r="F51" s="166"/>
      <c r="G51" s="177"/>
      <c r="H51" s="44"/>
      <c r="I51" s="165"/>
      <c r="J51" s="658"/>
      <c r="K51" s="658"/>
    </row>
    <row r="52" spans="2:11" x14ac:dyDescent="0.25">
      <c r="B52" s="43"/>
      <c r="C52" s="165"/>
      <c r="D52" s="165"/>
      <c r="E52" s="166"/>
      <c r="F52" s="166"/>
      <c r="G52" s="177"/>
      <c r="H52" s="44"/>
      <c r="I52" s="165"/>
      <c r="J52" s="658"/>
      <c r="K52" s="658"/>
    </row>
    <row r="53" spans="2:11" ht="25.5" customHeight="1" x14ac:dyDescent="0.25">
      <c r="B53" s="43"/>
      <c r="C53" s="165"/>
      <c r="D53" s="165"/>
      <c r="E53" s="166"/>
      <c r="F53" s="166"/>
      <c r="G53" s="177"/>
      <c r="H53" s="44"/>
      <c r="I53" s="165"/>
      <c r="J53" s="658"/>
      <c r="K53" s="658"/>
    </row>
  </sheetData>
  <mergeCells count="59">
    <mergeCell ref="C45:I45"/>
    <mergeCell ref="C46:I46"/>
    <mergeCell ref="C47:I47"/>
    <mergeCell ref="B42:B43"/>
    <mergeCell ref="D42:F42"/>
    <mergeCell ref="G42:I42"/>
    <mergeCell ref="D43:F43"/>
    <mergeCell ref="G43:I43"/>
    <mergeCell ref="C44:I44"/>
    <mergeCell ref="B41:I41"/>
    <mergeCell ref="C24:E24"/>
    <mergeCell ref="G24:I24"/>
    <mergeCell ref="B25:I25"/>
    <mergeCell ref="F27:F31"/>
    <mergeCell ref="G27:G31"/>
    <mergeCell ref="I27:I31"/>
    <mergeCell ref="C32:I32"/>
    <mergeCell ref="B33:I37"/>
    <mergeCell ref="C38:I38"/>
    <mergeCell ref="C39:I39"/>
    <mergeCell ref="C40:I40"/>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disablePrompts="1" count="7">
    <dataValidation type="list" allowBlank="1" showInputMessage="1" showErrorMessage="1" sqref="J10:K10" xr:uid="{00000000-0002-0000-0400-000000000000}">
      <formula1>$M$21:$M$26</formula1>
    </dataValidation>
    <dataValidation type="list" showDropDown="1" showInputMessage="1" showErrorMessage="1" sqref="K12" xr:uid="{00000000-0002-0000-0400-000001000000}">
      <formula1>O17:O19</formula1>
    </dataValidation>
    <dataValidation type="list" allowBlank="1" showInputMessage="1" showErrorMessage="1" sqref="H12:I12" xr:uid="{00000000-0002-0000-0400-000002000000}">
      <formula1>M17:M19</formula1>
    </dataValidation>
    <dataValidation type="list" allowBlank="1" showInputMessage="1" showErrorMessage="1" sqref="C24:E24" xr:uid="{00000000-0002-0000-0400-000003000000}">
      <formula1>$M$12:$M$15</formula1>
    </dataValidation>
    <dataValidation type="list" allowBlank="1" showInputMessage="1" showErrorMessage="1" sqref="C9:F9" xr:uid="{00000000-0002-0000-0400-000004000000}">
      <formula1>$M$6:$M$9</formula1>
    </dataValidation>
    <dataValidation type="list" allowBlank="1" showInputMessage="1" showErrorMessage="1" sqref="H13:I13" xr:uid="{00000000-0002-0000-0400-000005000000}">
      <formula1>$N$5:$N$8</formula1>
    </dataValidation>
    <dataValidation type="list" allowBlank="1" showInputMessage="1" showErrorMessage="1" sqref="C7 I7" xr:uid="{00000000-0002-0000-0400-000006000000}">
      <formula1>$N$11:$N$12</formula1>
    </dataValidation>
  </dataValidations>
  <printOptions horizontalCentered="1"/>
  <pageMargins left="0.59055118110236227" right="0.59055118110236227" top="0.59055118110236227" bottom="0.59055118110236227" header="0.11811023622047245" footer="0.11811023622047245"/>
  <pageSetup scale="43" orientation="portrait" r:id="rId1"/>
  <colBreaks count="1" manualBreakCount="1">
    <brk id="9" max="1048575" man="1"/>
  </colBreaks>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38100</xdr:colOff>
                <xdr:row>1</xdr:row>
                <xdr:rowOff>38100</xdr:rowOff>
              </from>
              <to>
                <xdr:col>8</xdr:col>
                <xdr:colOff>1714500</xdr:colOff>
                <xdr:row>2</xdr:row>
                <xdr:rowOff>76200</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X53"/>
  <sheetViews>
    <sheetView showGridLines="0" zoomScale="70" zoomScaleNormal="70" workbookViewId="0">
      <selection activeCell="C47" sqref="B1:I47"/>
    </sheetView>
  </sheetViews>
  <sheetFormatPr baseColWidth="10" defaultColWidth="11.453125" defaultRowHeight="13" x14ac:dyDescent="0.3"/>
  <cols>
    <col min="1" max="1" width="1" style="7" customWidth="1"/>
    <col min="2" max="2" width="25.453125" style="8" customWidth="1"/>
    <col min="3" max="3" width="19.08984375" style="7" customWidth="1"/>
    <col min="4" max="4" width="20.08984375" style="7" customWidth="1"/>
    <col min="5" max="5" width="16.453125" style="7" customWidth="1"/>
    <col min="6" max="6" width="25" style="7" customWidth="1"/>
    <col min="7" max="7" width="22" style="9" customWidth="1"/>
    <col min="8" max="8" width="20.453125" style="7" customWidth="1"/>
    <col min="9" max="11" width="22.453125" style="7" customWidth="1"/>
    <col min="12" max="15" width="11.453125" style="178"/>
    <col min="16" max="24" width="11.453125" style="3"/>
    <col min="25" max="16384" width="11.453125" style="7"/>
  </cols>
  <sheetData>
    <row r="1" spans="1:14" ht="37.5" customHeight="1" x14ac:dyDescent="0.25">
      <c r="A1" s="670"/>
      <c r="B1" s="497"/>
      <c r="C1" s="498" t="s">
        <v>25</v>
      </c>
      <c r="D1" s="498"/>
      <c r="E1" s="498"/>
      <c r="F1" s="498"/>
      <c r="G1" s="498"/>
      <c r="H1" s="498"/>
      <c r="I1" s="499"/>
      <c r="J1" s="10"/>
      <c r="K1" s="10"/>
      <c r="M1" s="179" t="s">
        <v>47</v>
      </c>
    </row>
    <row r="2" spans="1:14" ht="37.5" customHeight="1" x14ac:dyDescent="0.25">
      <c r="A2" s="670"/>
      <c r="B2" s="497"/>
      <c r="C2" s="498" t="s">
        <v>239</v>
      </c>
      <c r="D2" s="498"/>
      <c r="E2" s="498"/>
      <c r="F2" s="498"/>
      <c r="G2" s="498"/>
      <c r="H2" s="498"/>
      <c r="I2" s="499"/>
      <c r="J2" s="10"/>
      <c r="K2" s="10"/>
      <c r="M2" s="179" t="s">
        <v>48</v>
      </c>
    </row>
    <row r="3" spans="1:14" ht="37.5" customHeight="1" x14ac:dyDescent="0.25">
      <c r="A3" s="670"/>
      <c r="B3" s="497"/>
      <c r="C3" s="498" t="s">
        <v>240</v>
      </c>
      <c r="D3" s="498"/>
      <c r="E3" s="498"/>
      <c r="F3" s="498" t="s">
        <v>241</v>
      </c>
      <c r="G3" s="498"/>
      <c r="H3" s="498"/>
      <c r="I3" s="499"/>
      <c r="J3" s="10"/>
      <c r="K3" s="10"/>
      <c r="M3" s="179" t="s">
        <v>50</v>
      </c>
    </row>
    <row r="4" spans="1:14" ht="23.25" customHeight="1" x14ac:dyDescent="0.25">
      <c r="A4" s="670"/>
      <c r="B4" s="500"/>
      <c r="C4" s="500"/>
      <c r="D4" s="500"/>
      <c r="E4" s="500"/>
      <c r="F4" s="500"/>
      <c r="G4" s="500"/>
      <c r="H4" s="500"/>
      <c r="I4" s="500"/>
      <c r="J4" s="12"/>
      <c r="K4" s="12"/>
    </row>
    <row r="5" spans="1:14" ht="24" customHeight="1" x14ac:dyDescent="0.25">
      <c r="A5" s="670"/>
      <c r="B5" s="501" t="s">
        <v>234</v>
      </c>
      <c r="C5" s="501"/>
      <c r="D5" s="501"/>
      <c r="E5" s="501"/>
      <c r="F5" s="501"/>
      <c r="G5" s="501"/>
      <c r="H5" s="501"/>
      <c r="I5" s="501"/>
      <c r="J5" s="55"/>
      <c r="K5" s="55"/>
      <c r="N5" s="178" t="s">
        <v>57</v>
      </c>
    </row>
    <row r="6" spans="1:14" ht="30.75" customHeight="1" x14ac:dyDescent="0.25">
      <c r="A6" s="670"/>
      <c r="B6" s="212" t="s">
        <v>242</v>
      </c>
      <c r="C6" s="211">
        <v>3</v>
      </c>
      <c r="D6" s="502" t="s">
        <v>243</v>
      </c>
      <c r="E6" s="502"/>
      <c r="F6" s="484" t="s">
        <v>342</v>
      </c>
      <c r="G6" s="484"/>
      <c r="H6" s="484"/>
      <c r="I6" s="484"/>
      <c r="J6" s="14"/>
      <c r="K6" s="14"/>
      <c r="M6" s="179" t="s">
        <v>60</v>
      </c>
      <c r="N6" s="178" t="s">
        <v>61</v>
      </c>
    </row>
    <row r="7" spans="1:14" ht="30.75" customHeight="1" x14ac:dyDescent="0.25">
      <c r="A7" s="670"/>
      <c r="B7" s="212" t="s">
        <v>244</v>
      </c>
      <c r="C7" s="211" t="s">
        <v>81</v>
      </c>
      <c r="D7" s="502" t="s">
        <v>245</v>
      </c>
      <c r="E7" s="502"/>
      <c r="F7" s="487" t="s">
        <v>296</v>
      </c>
      <c r="G7" s="487"/>
      <c r="H7" s="216" t="s">
        <v>246</v>
      </c>
      <c r="I7" s="211" t="s">
        <v>76</v>
      </c>
      <c r="J7" s="16"/>
      <c r="K7" s="16"/>
      <c r="M7" s="179" t="s">
        <v>65</v>
      </c>
      <c r="N7" s="178" t="s">
        <v>66</v>
      </c>
    </row>
    <row r="8" spans="1:14" ht="37" customHeight="1" x14ac:dyDescent="0.25">
      <c r="A8" s="670"/>
      <c r="B8" s="212" t="s">
        <v>247</v>
      </c>
      <c r="C8" s="503" t="s">
        <v>301</v>
      </c>
      <c r="D8" s="503"/>
      <c r="E8" s="503"/>
      <c r="F8" s="503"/>
      <c r="G8" s="215" t="s">
        <v>248</v>
      </c>
      <c r="H8" s="504">
        <v>7556</v>
      </c>
      <c r="I8" s="504"/>
      <c r="J8" s="18"/>
      <c r="K8" s="18"/>
      <c r="M8" s="179" t="s">
        <v>69</v>
      </c>
      <c r="N8" s="178" t="s">
        <v>70</v>
      </c>
    </row>
    <row r="9" spans="1:14" ht="30.75" customHeight="1" x14ac:dyDescent="0.25">
      <c r="B9" s="212" t="s">
        <v>48</v>
      </c>
      <c r="C9" s="532" t="s">
        <v>65</v>
      </c>
      <c r="D9" s="532"/>
      <c r="E9" s="532"/>
      <c r="F9" s="532"/>
      <c r="G9" s="215" t="s">
        <v>249</v>
      </c>
      <c r="H9" s="533" t="s">
        <v>302</v>
      </c>
      <c r="I9" s="533"/>
      <c r="J9" s="19"/>
      <c r="K9" s="19"/>
      <c r="M9" s="180" t="s">
        <v>73</v>
      </c>
    </row>
    <row r="10" spans="1:14" ht="41.5" customHeight="1" x14ac:dyDescent="0.25">
      <c r="B10" s="212" t="s">
        <v>250</v>
      </c>
      <c r="C10" s="503" t="s">
        <v>304</v>
      </c>
      <c r="D10" s="503"/>
      <c r="E10" s="503"/>
      <c r="F10" s="503"/>
      <c r="G10" s="503"/>
      <c r="H10" s="503"/>
      <c r="I10" s="503"/>
      <c r="J10" s="21"/>
      <c r="K10" s="21"/>
      <c r="M10" s="180"/>
    </row>
    <row r="11" spans="1:14" ht="41.5" customHeight="1" x14ac:dyDescent="0.25">
      <c r="B11" s="212" t="s">
        <v>251</v>
      </c>
      <c r="C11" s="503" t="s">
        <v>350</v>
      </c>
      <c r="D11" s="503"/>
      <c r="E11" s="503"/>
      <c r="F11" s="503"/>
      <c r="G11" s="503"/>
      <c r="H11" s="503"/>
      <c r="I11" s="503"/>
      <c r="J11" s="16"/>
      <c r="K11" s="16"/>
      <c r="M11" s="180"/>
      <c r="N11" s="178" t="s">
        <v>76</v>
      </c>
    </row>
    <row r="12" spans="1:14" ht="30.75" customHeight="1" x14ac:dyDescent="0.25">
      <c r="B12" s="212" t="s">
        <v>254</v>
      </c>
      <c r="C12" s="486" t="s">
        <v>328</v>
      </c>
      <c r="D12" s="486"/>
      <c r="E12" s="486"/>
      <c r="F12" s="486"/>
      <c r="G12" s="185" t="s">
        <v>252</v>
      </c>
      <c r="H12" s="486" t="s">
        <v>91</v>
      </c>
      <c r="I12" s="486"/>
      <c r="J12" s="16"/>
      <c r="K12" s="16"/>
      <c r="M12" s="180" t="s">
        <v>80</v>
      </c>
      <c r="N12" s="178" t="s">
        <v>81</v>
      </c>
    </row>
    <row r="13" spans="1:14" ht="30.75" customHeight="1" x14ac:dyDescent="0.25">
      <c r="B13" s="212" t="s">
        <v>255</v>
      </c>
      <c r="C13" s="534" t="s">
        <v>335</v>
      </c>
      <c r="D13" s="534"/>
      <c r="E13" s="534"/>
      <c r="F13" s="534"/>
      <c r="G13" s="185" t="s">
        <v>253</v>
      </c>
      <c r="H13" s="484" t="s">
        <v>70</v>
      </c>
      <c r="I13" s="484"/>
      <c r="J13" s="16"/>
      <c r="K13" s="16"/>
      <c r="M13" s="180" t="s">
        <v>84</v>
      </c>
    </row>
    <row r="14" spans="1:14" ht="43.5" customHeight="1" x14ac:dyDescent="0.25">
      <c r="B14" s="212" t="s">
        <v>256</v>
      </c>
      <c r="C14" s="486" t="s">
        <v>319</v>
      </c>
      <c r="D14" s="486"/>
      <c r="E14" s="486"/>
      <c r="F14" s="486"/>
      <c r="G14" s="486"/>
      <c r="H14" s="486"/>
      <c r="I14" s="486"/>
      <c r="J14" s="21"/>
      <c r="K14" s="21"/>
      <c r="M14" s="180" t="s">
        <v>86</v>
      </c>
    </row>
    <row r="15" spans="1:14" ht="30.75" customHeight="1" x14ac:dyDescent="0.25">
      <c r="B15" s="212" t="s">
        <v>257</v>
      </c>
      <c r="C15" s="486" t="s">
        <v>297</v>
      </c>
      <c r="D15" s="486"/>
      <c r="E15" s="486"/>
      <c r="F15" s="486"/>
      <c r="G15" s="486"/>
      <c r="H15" s="486"/>
      <c r="I15" s="486"/>
      <c r="J15" s="22"/>
      <c r="K15" s="22"/>
      <c r="M15" s="180" t="s">
        <v>88</v>
      </c>
    </row>
    <row r="16" spans="1:14" ht="20.25" customHeight="1" x14ac:dyDescent="0.25">
      <c r="B16" s="212" t="s">
        <v>258</v>
      </c>
      <c r="C16" s="484" t="s">
        <v>322</v>
      </c>
      <c r="D16" s="484"/>
      <c r="E16" s="484"/>
      <c r="F16" s="484"/>
      <c r="G16" s="484"/>
      <c r="H16" s="484"/>
      <c r="I16" s="484"/>
      <c r="J16" s="23"/>
      <c r="K16" s="23"/>
      <c r="M16" s="180"/>
    </row>
    <row r="17" spans="2:13" ht="30.75" customHeight="1" x14ac:dyDescent="0.25">
      <c r="B17" s="212" t="s">
        <v>259</v>
      </c>
      <c r="C17" s="484" t="s">
        <v>151</v>
      </c>
      <c r="D17" s="505"/>
      <c r="E17" s="505"/>
      <c r="F17" s="505"/>
      <c r="G17" s="505"/>
      <c r="H17" s="505"/>
      <c r="I17" s="505"/>
      <c r="J17" s="24"/>
      <c r="K17" s="24"/>
      <c r="M17" s="180" t="s">
        <v>91</v>
      </c>
    </row>
    <row r="18" spans="2:13" ht="18" customHeight="1" x14ac:dyDescent="0.25">
      <c r="B18" s="506" t="s">
        <v>265</v>
      </c>
      <c r="C18" s="507" t="s">
        <v>237</v>
      </c>
      <c r="D18" s="507"/>
      <c r="E18" s="507"/>
      <c r="F18" s="508" t="s">
        <v>238</v>
      </c>
      <c r="G18" s="508"/>
      <c r="H18" s="508"/>
      <c r="I18" s="508"/>
      <c r="J18" s="25"/>
      <c r="K18" s="25"/>
      <c r="M18" s="180" t="s">
        <v>79</v>
      </c>
    </row>
    <row r="19" spans="2:13" ht="39.75" customHeight="1" x14ac:dyDescent="0.25">
      <c r="B19" s="506"/>
      <c r="C19" s="484" t="s">
        <v>312</v>
      </c>
      <c r="D19" s="484"/>
      <c r="E19" s="484"/>
      <c r="F19" s="484" t="s">
        <v>329</v>
      </c>
      <c r="G19" s="484"/>
      <c r="H19" s="484"/>
      <c r="I19" s="484"/>
      <c r="J19" s="23"/>
      <c r="K19" s="23"/>
      <c r="M19" s="180" t="s">
        <v>95</v>
      </c>
    </row>
    <row r="20" spans="2:13" ht="39.75" customHeight="1" x14ac:dyDescent="0.25">
      <c r="B20" s="212" t="s">
        <v>266</v>
      </c>
      <c r="C20" s="487" t="s">
        <v>152</v>
      </c>
      <c r="D20" s="487"/>
      <c r="E20" s="487"/>
      <c r="F20" s="520" t="s">
        <v>152</v>
      </c>
      <c r="G20" s="520"/>
      <c r="H20" s="520"/>
      <c r="I20" s="520"/>
      <c r="J20" s="16"/>
      <c r="K20" s="16"/>
      <c r="M20" s="180"/>
    </row>
    <row r="21" spans="2:13" ht="52" customHeight="1" x14ac:dyDescent="0.25">
      <c r="B21" s="212" t="s">
        <v>267</v>
      </c>
      <c r="C21" s="503" t="s">
        <v>313</v>
      </c>
      <c r="D21" s="503"/>
      <c r="E21" s="503"/>
      <c r="F21" s="484" t="s">
        <v>314</v>
      </c>
      <c r="G21" s="484"/>
      <c r="H21" s="484"/>
      <c r="I21" s="484"/>
      <c r="J21" s="22"/>
      <c r="K21" s="22"/>
      <c r="M21" s="180"/>
    </row>
    <row r="22" spans="2:13" ht="23.25" customHeight="1" x14ac:dyDescent="0.25">
      <c r="B22" s="212" t="s">
        <v>268</v>
      </c>
      <c r="C22" s="671">
        <v>45292</v>
      </c>
      <c r="D22" s="671"/>
      <c r="E22" s="671"/>
      <c r="F22" s="185" t="s">
        <v>271</v>
      </c>
      <c r="G22" s="672">
        <v>0</v>
      </c>
      <c r="H22" s="185" t="s">
        <v>275</v>
      </c>
      <c r="I22" s="672">
        <v>0.02</v>
      </c>
      <c r="J22" s="27"/>
      <c r="K22" s="27"/>
      <c r="M22" s="180"/>
    </row>
    <row r="23" spans="2:13" ht="27" customHeight="1" x14ac:dyDescent="0.25">
      <c r="B23" s="212" t="s">
        <v>269</v>
      </c>
      <c r="C23" s="671">
        <v>45442</v>
      </c>
      <c r="D23" s="484"/>
      <c r="E23" s="484"/>
      <c r="F23" s="185" t="s">
        <v>272</v>
      </c>
      <c r="G23" s="673">
        <v>0.98</v>
      </c>
      <c r="H23" s="673"/>
      <c r="I23" s="673"/>
      <c r="J23" s="28"/>
      <c r="K23" s="28"/>
      <c r="M23" s="180"/>
    </row>
    <row r="24" spans="2:13" ht="30.75" customHeight="1" x14ac:dyDescent="0.25">
      <c r="B24" s="212" t="s">
        <v>270</v>
      </c>
      <c r="C24" s="486" t="s">
        <v>88</v>
      </c>
      <c r="D24" s="486"/>
      <c r="E24" s="486"/>
      <c r="F24" s="219" t="s">
        <v>274</v>
      </c>
      <c r="G24" s="484" t="s">
        <v>223</v>
      </c>
      <c r="H24" s="484"/>
      <c r="I24" s="484"/>
      <c r="J24" s="25"/>
      <c r="K24" s="25"/>
      <c r="M24" s="180"/>
    </row>
    <row r="25" spans="2:13" ht="22.5" customHeight="1" x14ac:dyDescent="0.25">
      <c r="B25" s="510" t="s">
        <v>235</v>
      </c>
      <c r="C25" s="510"/>
      <c r="D25" s="510"/>
      <c r="E25" s="510"/>
      <c r="F25" s="510"/>
      <c r="G25" s="510"/>
      <c r="H25" s="510"/>
      <c r="I25" s="510"/>
      <c r="J25" s="55"/>
      <c r="K25" s="55"/>
      <c r="M25" s="180"/>
    </row>
    <row r="26" spans="2:13" ht="43.5" customHeight="1" x14ac:dyDescent="0.25">
      <c r="B26" s="215" t="s">
        <v>105</v>
      </c>
      <c r="C26" s="215" t="s">
        <v>261</v>
      </c>
      <c r="D26" s="215" t="s">
        <v>260</v>
      </c>
      <c r="E26" s="189" t="s">
        <v>264</v>
      </c>
      <c r="F26" s="215" t="s">
        <v>263</v>
      </c>
      <c r="G26" s="215" t="s">
        <v>262</v>
      </c>
      <c r="H26" s="189" t="s">
        <v>298</v>
      </c>
      <c r="I26" s="215" t="s">
        <v>273</v>
      </c>
      <c r="J26" s="23"/>
      <c r="K26" s="23"/>
      <c r="M26" s="180"/>
    </row>
    <row r="27" spans="2:13" ht="19.5" customHeight="1" x14ac:dyDescent="0.25">
      <c r="B27" s="213" t="s">
        <v>113</v>
      </c>
      <c r="C27" s="205">
        <v>0</v>
      </c>
      <c r="D27" s="205">
        <v>0</v>
      </c>
      <c r="E27" s="620">
        <v>0</v>
      </c>
      <c r="F27" s="674">
        <f>SUM(C27:C31)</f>
        <v>100</v>
      </c>
      <c r="G27" s="674">
        <f>SUM(D27:D31)</f>
        <v>0</v>
      </c>
      <c r="H27" s="202"/>
      <c r="I27" s="674">
        <f>G27+I22</f>
        <v>0.02</v>
      </c>
      <c r="J27" s="35"/>
      <c r="K27" s="35"/>
      <c r="M27" s="180"/>
    </row>
    <row r="28" spans="2:13" ht="19.5" customHeight="1" x14ac:dyDescent="0.25">
      <c r="B28" s="213" t="s">
        <v>114</v>
      </c>
      <c r="C28" s="205">
        <v>0</v>
      </c>
      <c r="D28" s="205">
        <v>0</v>
      </c>
      <c r="E28" s="620">
        <v>0</v>
      </c>
      <c r="F28" s="674"/>
      <c r="G28" s="674"/>
      <c r="H28" s="202"/>
      <c r="I28" s="674"/>
      <c r="J28" s="35"/>
      <c r="K28" s="35"/>
      <c r="M28" s="180"/>
    </row>
    <row r="29" spans="2:13" ht="19.5" customHeight="1" x14ac:dyDescent="0.25">
      <c r="B29" s="213" t="s">
        <v>115</v>
      </c>
      <c r="C29" s="205">
        <v>0</v>
      </c>
      <c r="D29" s="205">
        <v>0</v>
      </c>
      <c r="E29" s="620">
        <v>0</v>
      </c>
      <c r="F29" s="674"/>
      <c r="G29" s="674"/>
      <c r="H29" s="675">
        <f>+(D29*100%)/$G$23</f>
        <v>0</v>
      </c>
      <c r="I29" s="674"/>
      <c r="J29" s="35"/>
      <c r="K29" s="35"/>
      <c r="M29" s="180"/>
    </row>
    <row r="30" spans="2:13" ht="19.5" customHeight="1" x14ac:dyDescent="0.25">
      <c r="B30" s="213" t="s">
        <v>116</v>
      </c>
      <c r="C30" s="205">
        <v>50</v>
      </c>
      <c r="D30" s="205">
        <v>0</v>
      </c>
      <c r="E30" s="620">
        <v>0</v>
      </c>
      <c r="F30" s="674"/>
      <c r="G30" s="674"/>
      <c r="H30" s="675">
        <f>+IF(D30="","",((D30*100%)/$G$23)+H29)</f>
        <v>0</v>
      </c>
      <c r="I30" s="674"/>
      <c r="J30" s="35"/>
      <c r="K30" s="35"/>
    </row>
    <row r="31" spans="2:13" ht="19.5" customHeight="1" x14ac:dyDescent="0.25">
      <c r="B31" s="213" t="s">
        <v>117</v>
      </c>
      <c r="C31" s="205">
        <v>50</v>
      </c>
      <c r="D31" s="205">
        <v>0</v>
      </c>
      <c r="E31" s="620">
        <v>0</v>
      </c>
      <c r="F31" s="674"/>
      <c r="G31" s="674"/>
      <c r="H31" s="675">
        <f t="shared" ref="H31" si="0">+IF(D31="","",((D31*100%)/$G$23)+H30)</f>
        <v>0</v>
      </c>
      <c r="I31" s="674"/>
      <c r="J31" s="35"/>
      <c r="K31" s="35"/>
    </row>
    <row r="32" spans="2:13" ht="57.75" customHeight="1" x14ac:dyDescent="0.25">
      <c r="B32" s="192" t="s">
        <v>277</v>
      </c>
      <c r="C32" s="676" t="s">
        <v>339</v>
      </c>
      <c r="D32" s="676"/>
      <c r="E32" s="676"/>
      <c r="F32" s="676"/>
      <c r="G32" s="676"/>
      <c r="H32" s="676"/>
      <c r="I32" s="676"/>
      <c r="J32" s="36"/>
      <c r="K32" s="36"/>
    </row>
    <row r="33" spans="2:11" ht="34.5" customHeight="1" x14ac:dyDescent="0.25">
      <c r="B33" s="677"/>
      <c r="C33" s="677"/>
      <c r="D33" s="677"/>
      <c r="E33" s="677"/>
      <c r="F33" s="677"/>
      <c r="G33" s="677"/>
      <c r="H33" s="677"/>
      <c r="I33" s="677"/>
      <c r="J33" s="55"/>
      <c r="K33" s="55"/>
    </row>
    <row r="34" spans="2:11" ht="34.5" customHeight="1" x14ac:dyDescent="0.25">
      <c r="B34" s="677"/>
      <c r="C34" s="677"/>
      <c r="D34" s="677"/>
      <c r="E34" s="677"/>
      <c r="F34" s="677"/>
      <c r="G34" s="677"/>
      <c r="H34" s="677"/>
      <c r="I34" s="677"/>
      <c r="J34" s="36"/>
      <c r="K34" s="36"/>
    </row>
    <row r="35" spans="2:11" ht="34.5" customHeight="1" x14ac:dyDescent="0.25">
      <c r="B35" s="677"/>
      <c r="C35" s="677"/>
      <c r="D35" s="677"/>
      <c r="E35" s="677"/>
      <c r="F35" s="677"/>
      <c r="G35" s="677"/>
      <c r="H35" s="677"/>
      <c r="I35" s="677"/>
      <c r="J35" s="36"/>
      <c r="K35" s="36"/>
    </row>
    <row r="36" spans="2:11" ht="34.5" customHeight="1" x14ac:dyDescent="0.25">
      <c r="B36" s="677"/>
      <c r="C36" s="677"/>
      <c r="D36" s="677"/>
      <c r="E36" s="677"/>
      <c r="F36" s="677"/>
      <c r="G36" s="677"/>
      <c r="H36" s="677"/>
      <c r="I36" s="677"/>
      <c r="J36" s="36"/>
      <c r="K36" s="36"/>
    </row>
    <row r="37" spans="2:11" ht="34.5" customHeight="1" x14ac:dyDescent="0.25">
      <c r="B37" s="677"/>
      <c r="C37" s="677"/>
      <c r="D37" s="677"/>
      <c r="E37" s="677"/>
      <c r="F37" s="677"/>
      <c r="G37" s="677"/>
      <c r="H37" s="677"/>
      <c r="I37" s="677"/>
      <c r="J37" s="12"/>
      <c r="K37" s="12"/>
    </row>
    <row r="38" spans="2:11" ht="58.5" customHeight="1" x14ac:dyDescent="0.25">
      <c r="B38" s="212" t="s">
        <v>278</v>
      </c>
      <c r="C38" s="678" t="s">
        <v>345</v>
      </c>
      <c r="D38" s="678"/>
      <c r="E38" s="678"/>
      <c r="F38" s="678"/>
      <c r="G38" s="678"/>
      <c r="H38" s="678"/>
      <c r="I38" s="678"/>
      <c r="J38" s="37"/>
      <c r="K38" s="37"/>
    </row>
    <row r="39" spans="2:11" ht="52.5" customHeight="1" x14ac:dyDescent="0.25">
      <c r="B39" s="212" t="s">
        <v>279</v>
      </c>
      <c r="C39" s="678" t="s">
        <v>347</v>
      </c>
      <c r="D39" s="678"/>
      <c r="E39" s="678"/>
      <c r="F39" s="678"/>
      <c r="G39" s="678"/>
      <c r="H39" s="678"/>
      <c r="I39" s="678"/>
      <c r="J39" s="37"/>
      <c r="K39" s="37"/>
    </row>
    <row r="40" spans="2:11" ht="48" customHeight="1" x14ac:dyDescent="0.25">
      <c r="B40" s="631" t="s">
        <v>280</v>
      </c>
      <c r="C40" s="678" t="s">
        <v>337</v>
      </c>
      <c r="D40" s="678"/>
      <c r="E40" s="678"/>
      <c r="F40" s="678"/>
      <c r="G40" s="678"/>
      <c r="H40" s="678"/>
      <c r="I40" s="678"/>
      <c r="J40" s="37"/>
      <c r="K40" s="37"/>
    </row>
    <row r="41" spans="2:11" ht="22.5" customHeight="1" x14ac:dyDescent="0.25">
      <c r="B41" s="501" t="s">
        <v>236</v>
      </c>
      <c r="C41" s="501"/>
      <c r="D41" s="501"/>
      <c r="E41" s="501"/>
      <c r="F41" s="501"/>
      <c r="G41" s="501"/>
      <c r="H41" s="501"/>
      <c r="I41" s="501"/>
      <c r="J41" s="37"/>
      <c r="K41" s="37"/>
    </row>
    <row r="42" spans="2:11" ht="22.5" customHeight="1" x14ac:dyDescent="0.25">
      <c r="B42" s="506" t="s">
        <v>281</v>
      </c>
      <c r="C42" s="214" t="s">
        <v>282</v>
      </c>
      <c r="D42" s="529" t="s">
        <v>283</v>
      </c>
      <c r="E42" s="529"/>
      <c r="F42" s="529"/>
      <c r="G42" s="529" t="s">
        <v>284</v>
      </c>
      <c r="H42" s="529"/>
      <c r="I42" s="529"/>
      <c r="J42" s="38"/>
      <c r="K42" s="38"/>
    </row>
    <row r="43" spans="2:11" ht="30.75" customHeight="1" x14ac:dyDescent="0.25">
      <c r="B43" s="506"/>
      <c r="C43" s="633"/>
      <c r="D43" s="634"/>
      <c r="E43" s="634"/>
      <c r="F43" s="634"/>
      <c r="G43" s="634"/>
      <c r="H43" s="634"/>
      <c r="I43" s="634"/>
      <c r="J43" s="38"/>
      <c r="K43" s="38"/>
    </row>
    <row r="44" spans="2:11" ht="32.25" customHeight="1" x14ac:dyDescent="0.25">
      <c r="B44" s="635" t="s">
        <v>285</v>
      </c>
      <c r="C44" s="634" t="s">
        <v>303</v>
      </c>
      <c r="D44" s="634"/>
      <c r="E44" s="634"/>
      <c r="F44" s="634"/>
      <c r="G44" s="634"/>
      <c r="H44" s="634"/>
      <c r="I44" s="634"/>
      <c r="J44" s="41"/>
      <c r="K44" s="41"/>
    </row>
    <row r="45" spans="2:11" ht="28.5" customHeight="1" x14ac:dyDescent="0.25">
      <c r="B45" s="185" t="s">
        <v>286</v>
      </c>
      <c r="C45" s="634" t="s">
        <v>303</v>
      </c>
      <c r="D45" s="634"/>
      <c r="E45" s="634"/>
      <c r="F45" s="634"/>
      <c r="G45" s="634"/>
      <c r="H45" s="634"/>
      <c r="I45" s="634"/>
      <c r="J45" s="41"/>
      <c r="K45" s="41"/>
    </row>
    <row r="46" spans="2:11" ht="30" customHeight="1" x14ac:dyDescent="0.25">
      <c r="B46" s="631" t="s">
        <v>287</v>
      </c>
      <c r="C46" s="634" t="s">
        <v>336</v>
      </c>
      <c r="D46" s="634"/>
      <c r="E46" s="634"/>
      <c r="F46" s="634"/>
      <c r="G46" s="634"/>
      <c r="H46" s="634"/>
      <c r="I46" s="634"/>
      <c r="J46" s="42"/>
      <c r="K46" s="42"/>
    </row>
    <row r="47" spans="2:11" ht="31.5" customHeight="1" x14ac:dyDescent="0.25">
      <c r="B47" s="631" t="s">
        <v>288</v>
      </c>
      <c r="C47" s="634" t="s">
        <v>295</v>
      </c>
      <c r="D47" s="634"/>
      <c r="E47" s="634"/>
      <c r="F47" s="634"/>
      <c r="G47" s="634"/>
      <c r="H47" s="634"/>
      <c r="I47" s="634"/>
      <c r="J47" s="45"/>
      <c r="K47" s="45"/>
    </row>
    <row r="48" spans="2:11" ht="12.75" customHeight="1" x14ac:dyDescent="0.25">
      <c r="B48" s="43"/>
      <c r="C48" s="165"/>
      <c r="D48" s="165"/>
      <c r="E48" s="166"/>
      <c r="F48" s="166"/>
      <c r="G48" s="195"/>
      <c r="H48" s="44"/>
      <c r="I48" s="165"/>
      <c r="J48" s="45"/>
      <c r="K48" s="45"/>
    </row>
    <row r="49" spans="2:11" x14ac:dyDescent="0.25">
      <c r="B49" s="43"/>
      <c r="C49" s="165"/>
      <c r="D49" s="165"/>
      <c r="E49" s="166"/>
      <c r="F49" s="166"/>
      <c r="G49" s="195"/>
      <c r="H49" s="44"/>
      <c r="I49" s="165"/>
      <c r="J49" s="45"/>
      <c r="K49" s="45"/>
    </row>
    <row r="50" spans="2:11" x14ac:dyDescent="0.25">
      <c r="B50" s="43"/>
      <c r="C50" s="165"/>
      <c r="D50" s="165"/>
      <c r="E50" s="166"/>
      <c r="F50" s="166"/>
      <c r="G50" s="195"/>
      <c r="H50" s="44"/>
      <c r="I50" s="165"/>
      <c r="J50" s="45"/>
      <c r="K50" s="45"/>
    </row>
    <row r="51" spans="2:11" x14ac:dyDescent="0.25">
      <c r="B51" s="43"/>
      <c r="C51" s="165"/>
      <c r="D51" s="165"/>
      <c r="E51" s="166"/>
      <c r="F51" s="166"/>
      <c r="G51" s="195"/>
      <c r="H51" s="44"/>
      <c r="I51" s="165"/>
      <c r="J51" s="45"/>
      <c r="K51" s="45"/>
    </row>
    <row r="52" spans="2:11" x14ac:dyDescent="0.25">
      <c r="B52" s="43"/>
      <c r="C52" s="165"/>
      <c r="D52" s="165"/>
      <c r="E52" s="166"/>
      <c r="F52" s="166"/>
      <c r="G52" s="195"/>
      <c r="H52" s="44"/>
      <c r="I52" s="165"/>
      <c r="J52" s="45"/>
      <c r="K52" s="45"/>
    </row>
    <row r="53" spans="2:11" ht="25.5" customHeight="1" x14ac:dyDescent="0.25">
      <c r="B53" s="43"/>
      <c r="C53" s="165"/>
      <c r="D53" s="165"/>
      <c r="E53" s="166"/>
      <c r="F53" s="166"/>
      <c r="G53" s="195"/>
      <c r="H53" s="44"/>
      <c r="I53" s="165"/>
      <c r="J53" s="45"/>
      <c r="K53" s="45"/>
    </row>
  </sheetData>
  <mergeCells count="59">
    <mergeCell ref="C45:I45"/>
    <mergeCell ref="C46:I46"/>
    <mergeCell ref="C47:I47"/>
    <mergeCell ref="B42:B43"/>
    <mergeCell ref="D42:F42"/>
    <mergeCell ref="G42:I42"/>
    <mergeCell ref="D43:F43"/>
    <mergeCell ref="G43:I43"/>
    <mergeCell ref="C44:I44"/>
    <mergeCell ref="B41:I41"/>
    <mergeCell ref="C24:E24"/>
    <mergeCell ref="G24:I24"/>
    <mergeCell ref="B25:I25"/>
    <mergeCell ref="F27:F31"/>
    <mergeCell ref="G27:G31"/>
    <mergeCell ref="I27:I31"/>
    <mergeCell ref="C32:I32"/>
    <mergeCell ref="B33:I37"/>
    <mergeCell ref="C38:I38"/>
    <mergeCell ref="C39:I39"/>
    <mergeCell ref="C40:I40"/>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500-000000000000}">
      <formula1>$N$11:$N$12</formula1>
    </dataValidation>
    <dataValidation type="list" allowBlank="1" showInputMessage="1" showErrorMessage="1" sqref="H13:I13" xr:uid="{00000000-0002-0000-0500-000001000000}">
      <formula1>$N$5:$N$8</formula1>
    </dataValidation>
    <dataValidation type="list" allowBlank="1" showInputMessage="1" showErrorMessage="1" sqref="J10:K10" xr:uid="{00000000-0002-0000-0500-000002000000}">
      <formula1>$M$21:$M$28</formula1>
    </dataValidation>
    <dataValidation type="list" allowBlank="1" showInputMessage="1" showErrorMessage="1" sqref="C9:F9" xr:uid="{00000000-0002-0000-0500-000003000000}">
      <formula1>$M$6:$M$9</formula1>
    </dataValidation>
    <dataValidation type="list" allowBlank="1" showInputMessage="1" showErrorMessage="1" sqref="C24:E24" xr:uid="{00000000-0002-0000-0500-000004000000}">
      <formula1>$M$12:$M$15</formula1>
    </dataValidation>
    <dataValidation type="list" allowBlank="1" showInputMessage="1" showErrorMessage="1" sqref="H12:I12" xr:uid="{00000000-0002-0000-0500-000005000000}">
      <formula1>M17:M19</formula1>
    </dataValidation>
    <dataValidation type="list" showDropDown="1" showInputMessage="1" showErrorMessage="1" sqref="K12" xr:uid="{00000000-0002-0000-0500-000006000000}">
      <formula1>O17:O19</formula1>
    </dataValidation>
  </dataValidations>
  <printOptions horizontalCentered="1"/>
  <pageMargins left="0.59055118110236227" right="0.59055118110236227" top="0.59055118110236227" bottom="0.59055118110236227" header="0.31496062992125984" footer="0.31496062992125984"/>
  <pageSetup scale="52" orientation="portrait" r:id="rId1"/>
  <rowBreaks count="1" manualBreakCount="1">
    <brk id="37" max="8" man="1"/>
  </rowBreaks>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B1:X53"/>
  <sheetViews>
    <sheetView showGridLines="0" zoomScale="70" zoomScaleNormal="70" zoomScaleSheetLayoutView="90" workbookViewId="0">
      <selection activeCell="A3" sqref="A3"/>
    </sheetView>
  </sheetViews>
  <sheetFormatPr baseColWidth="10" defaultColWidth="11.453125" defaultRowHeight="13" x14ac:dyDescent="0.3"/>
  <cols>
    <col min="1" max="1" width="1" style="7" customWidth="1"/>
    <col min="2" max="2" width="25.453125" style="8" customWidth="1"/>
    <col min="3" max="3" width="14.453125" style="7" customWidth="1"/>
    <col min="4" max="4" width="20.08984375" style="7" customWidth="1"/>
    <col min="5" max="5" width="18" style="7" customWidth="1"/>
    <col min="6" max="6" width="25" style="7" customWidth="1"/>
    <col min="7" max="7" width="22" style="9" customWidth="1"/>
    <col min="8" max="8" width="20.453125" style="7" customWidth="1"/>
    <col min="9" max="10" width="22.453125" style="7" customWidth="1"/>
    <col min="11" max="11" width="22.453125" style="659" customWidth="1"/>
    <col min="12" max="20" width="11.453125" style="178"/>
    <col min="21" max="24" width="11.453125" style="3"/>
    <col min="25" max="16384" width="11.453125" style="7"/>
  </cols>
  <sheetData>
    <row r="1" spans="2:14" ht="37.5" customHeight="1" x14ac:dyDescent="0.25">
      <c r="B1" s="497"/>
      <c r="C1" s="498" t="s">
        <v>25</v>
      </c>
      <c r="D1" s="498"/>
      <c r="E1" s="498"/>
      <c r="F1" s="498"/>
      <c r="G1" s="498"/>
      <c r="H1" s="498"/>
      <c r="I1" s="499"/>
      <c r="J1" s="10"/>
      <c r="K1" s="639"/>
      <c r="M1" s="179" t="s">
        <v>47</v>
      </c>
    </row>
    <row r="2" spans="2:14" ht="37.5" customHeight="1" x14ac:dyDescent="0.25">
      <c r="B2" s="497"/>
      <c r="C2" s="498" t="s">
        <v>239</v>
      </c>
      <c r="D2" s="498"/>
      <c r="E2" s="498"/>
      <c r="F2" s="498"/>
      <c r="G2" s="498"/>
      <c r="H2" s="498"/>
      <c r="I2" s="499"/>
      <c r="J2" s="10"/>
      <c r="K2" s="639"/>
      <c r="M2" s="179" t="s">
        <v>48</v>
      </c>
    </row>
    <row r="3" spans="2:14" ht="37.5" customHeight="1" x14ac:dyDescent="0.25">
      <c r="B3" s="497"/>
      <c r="C3" s="498" t="s">
        <v>240</v>
      </c>
      <c r="D3" s="498"/>
      <c r="E3" s="498"/>
      <c r="F3" s="498" t="s">
        <v>241</v>
      </c>
      <c r="G3" s="498"/>
      <c r="H3" s="498"/>
      <c r="I3" s="499"/>
      <c r="J3" s="10"/>
      <c r="K3" s="639"/>
      <c r="M3" s="179" t="s">
        <v>50</v>
      </c>
    </row>
    <row r="4" spans="2:14" ht="23.25" customHeight="1" x14ac:dyDescent="0.25">
      <c r="B4" s="500"/>
      <c r="C4" s="500"/>
      <c r="D4" s="500"/>
      <c r="E4" s="500"/>
      <c r="F4" s="500"/>
      <c r="G4" s="500"/>
      <c r="H4" s="500"/>
      <c r="I4" s="500"/>
      <c r="J4" s="12"/>
      <c r="K4" s="640"/>
    </row>
    <row r="5" spans="2:14" ht="24" customHeight="1" x14ac:dyDescent="0.25">
      <c r="B5" s="501" t="s">
        <v>234</v>
      </c>
      <c r="C5" s="501"/>
      <c r="D5" s="501"/>
      <c r="E5" s="501"/>
      <c r="F5" s="501"/>
      <c r="G5" s="501"/>
      <c r="H5" s="501"/>
      <c r="I5" s="501"/>
      <c r="J5" s="55"/>
      <c r="K5" s="641"/>
      <c r="N5" s="178" t="s">
        <v>57</v>
      </c>
    </row>
    <row r="6" spans="2:14" ht="53.25" customHeight="1" x14ac:dyDescent="0.25">
      <c r="B6" s="184" t="s">
        <v>242</v>
      </c>
      <c r="C6" s="181">
        <v>4</v>
      </c>
      <c r="D6" s="434" t="s">
        <v>243</v>
      </c>
      <c r="E6" s="434"/>
      <c r="F6" s="435" t="s">
        <v>343</v>
      </c>
      <c r="G6" s="435"/>
      <c r="H6" s="435"/>
      <c r="I6" s="436"/>
      <c r="J6" s="14"/>
      <c r="K6" s="642"/>
      <c r="M6" s="179" t="s">
        <v>60</v>
      </c>
      <c r="N6" s="178" t="s">
        <v>61</v>
      </c>
    </row>
    <row r="7" spans="2:14" ht="30.75" customHeight="1" x14ac:dyDescent="0.25">
      <c r="B7" s="184" t="s">
        <v>244</v>
      </c>
      <c r="C7" s="181" t="s">
        <v>81</v>
      </c>
      <c r="D7" s="434" t="s">
        <v>245</v>
      </c>
      <c r="E7" s="434"/>
      <c r="F7" s="437" t="s">
        <v>296</v>
      </c>
      <c r="G7" s="437"/>
      <c r="H7" s="182" t="s">
        <v>246</v>
      </c>
      <c r="I7" s="183" t="s">
        <v>76</v>
      </c>
      <c r="J7" s="16"/>
      <c r="K7" s="643"/>
      <c r="M7" s="179" t="s">
        <v>65</v>
      </c>
      <c r="N7" s="178" t="s">
        <v>66</v>
      </c>
    </row>
    <row r="8" spans="2:14" ht="57" customHeight="1" x14ac:dyDescent="0.25">
      <c r="B8" s="184" t="s">
        <v>247</v>
      </c>
      <c r="C8" s="435" t="s">
        <v>301</v>
      </c>
      <c r="D8" s="435"/>
      <c r="E8" s="435"/>
      <c r="F8" s="435"/>
      <c r="G8" s="173" t="s">
        <v>248</v>
      </c>
      <c r="H8" s="438">
        <v>7556</v>
      </c>
      <c r="I8" s="439"/>
      <c r="J8" s="18"/>
      <c r="K8" s="644"/>
      <c r="M8" s="179" t="s">
        <v>69</v>
      </c>
      <c r="N8" s="178" t="s">
        <v>70</v>
      </c>
    </row>
    <row r="9" spans="2:14" ht="30.75" customHeight="1" x14ac:dyDescent="0.25">
      <c r="B9" s="184" t="s">
        <v>48</v>
      </c>
      <c r="C9" s="440" t="s">
        <v>65</v>
      </c>
      <c r="D9" s="440"/>
      <c r="E9" s="440"/>
      <c r="F9" s="440"/>
      <c r="G9" s="173" t="s">
        <v>249</v>
      </c>
      <c r="H9" s="441" t="s">
        <v>302</v>
      </c>
      <c r="I9" s="442"/>
      <c r="J9" s="19"/>
      <c r="K9" s="645"/>
      <c r="M9" s="180" t="s">
        <v>73</v>
      </c>
    </row>
    <row r="10" spans="2:14" ht="37" customHeight="1" x14ac:dyDescent="0.25">
      <c r="B10" s="184" t="s">
        <v>250</v>
      </c>
      <c r="C10" s="518" t="s">
        <v>304</v>
      </c>
      <c r="D10" s="518"/>
      <c r="E10" s="518"/>
      <c r="F10" s="518"/>
      <c r="G10" s="518"/>
      <c r="H10" s="518"/>
      <c r="I10" s="519"/>
      <c r="J10" s="21"/>
      <c r="K10" s="646"/>
      <c r="M10" s="180"/>
    </row>
    <row r="11" spans="2:14" ht="47.25" customHeight="1" x14ac:dyDescent="0.25">
      <c r="B11" s="184" t="s">
        <v>251</v>
      </c>
      <c r="C11" s="435" t="s">
        <v>350</v>
      </c>
      <c r="D11" s="435"/>
      <c r="E11" s="435"/>
      <c r="F11" s="435"/>
      <c r="G11" s="435"/>
      <c r="H11" s="435"/>
      <c r="I11" s="435"/>
      <c r="J11" s="16"/>
      <c r="K11" s="643"/>
      <c r="M11" s="180"/>
      <c r="N11" s="178" t="s">
        <v>76</v>
      </c>
    </row>
    <row r="12" spans="2:14" ht="30.75" customHeight="1" x14ac:dyDescent="0.25">
      <c r="B12" s="184" t="s">
        <v>254</v>
      </c>
      <c r="C12" s="486" t="s">
        <v>330</v>
      </c>
      <c r="D12" s="486"/>
      <c r="E12" s="486"/>
      <c r="F12" s="486"/>
      <c r="G12" s="185" t="s">
        <v>252</v>
      </c>
      <c r="H12" s="520" t="s">
        <v>91</v>
      </c>
      <c r="I12" s="520"/>
      <c r="J12" s="16"/>
      <c r="K12" s="643"/>
      <c r="M12" s="180" t="s">
        <v>80</v>
      </c>
      <c r="N12" s="178" t="s">
        <v>81</v>
      </c>
    </row>
    <row r="13" spans="2:14" ht="30.75" customHeight="1" x14ac:dyDescent="0.25">
      <c r="B13" s="184" t="s">
        <v>255</v>
      </c>
      <c r="C13" s="443" t="s">
        <v>335</v>
      </c>
      <c r="D13" s="444"/>
      <c r="E13" s="444"/>
      <c r="F13" s="445"/>
      <c r="G13" s="185" t="s">
        <v>253</v>
      </c>
      <c r="H13" s="487" t="s">
        <v>70</v>
      </c>
      <c r="I13" s="487"/>
      <c r="J13" s="16"/>
      <c r="K13" s="643"/>
      <c r="M13" s="180" t="s">
        <v>84</v>
      </c>
    </row>
    <row r="14" spans="2:14" ht="64.5" customHeight="1" x14ac:dyDescent="0.25">
      <c r="B14" s="184" t="s">
        <v>256</v>
      </c>
      <c r="C14" s="484" t="s">
        <v>320</v>
      </c>
      <c r="D14" s="484"/>
      <c r="E14" s="484"/>
      <c r="F14" s="484"/>
      <c r="G14" s="484"/>
      <c r="H14" s="484"/>
      <c r="I14" s="484"/>
      <c r="J14" s="21"/>
      <c r="K14" s="646"/>
      <c r="M14" s="180" t="s">
        <v>86</v>
      </c>
    </row>
    <row r="15" spans="2:14" ht="30.75" customHeight="1" x14ac:dyDescent="0.25">
      <c r="B15" s="184" t="s">
        <v>257</v>
      </c>
      <c r="C15" s="486" t="s">
        <v>292</v>
      </c>
      <c r="D15" s="486"/>
      <c r="E15" s="486"/>
      <c r="F15" s="486"/>
      <c r="G15" s="486"/>
      <c r="H15" s="486"/>
      <c r="I15" s="486"/>
      <c r="J15" s="22"/>
      <c r="K15" s="647"/>
      <c r="M15" s="180" t="s">
        <v>88</v>
      </c>
    </row>
    <row r="16" spans="2:14" ht="47.25" customHeight="1" x14ac:dyDescent="0.25">
      <c r="B16" s="184" t="s">
        <v>258</v>
      </c>
      <c r="C16" s="484" t="s">
        <v>323</v>
      </c>
      <c r="D16" s="484"/>
      <c r="E16" s="484"/>
      <c r="F16" s="484"/>
      <c r="G16" s="484"/>
      <c r="H16" s="484"/>
      <c r="I16" s="484"/>
      <c r="J16" s="23"/>
      <c r="K16" s="648"/>
      <c r="M16" s="180"/>
    </row>
    <row r="17" spans="2:13" ht="30.75" customHeight="1" x14ac:dyDescent="0.25">
      <c r="B17" s="184" t="s">
        <v>259</v>
      </c>
      <c r="C17" s="487" t="s">
        <v>151</v>
      </c>
      <c r="D17" s="524"/>
      <c r="E17" s="524"/>
      <c r="F17" s="524"/>
      <c r="G17" s="524"/>
      <c r="H17" s="524"/>
      <c r="I17" s="524"/>
      <c r="J17" s="24"/>
      <c r="K17" s="649"/>
      <c r="M17" s="180" t="s">
        <v>91</v>
      </c>
    </row>
    <row r="18" spans="2:13" ht="18" customHeight="1" x14ac:dyDescent="0.25">
      <c r="B18" s="506" t="s">
        <v>265</v>
      </c>
      <c r="C18" s="507" t="s">
        <v>237</v>
      </c>
      <c r="D18" s="507"/>
      <c r="E18" s="507"/>
      <c r="F18" s="508" t="s">
        <v>238</v>
      </c>
      <c r="G18" s="508"/>
      <c r="H18" s="508"/>
      <c r="I18" s="508"/>
      <c r="J18" s="25"/>
      <c r="K18" s="650"/>
      <c r="M18" s="180" t="s">
        <v>79</v>
      </c>
    </row>
    <row r="19" spans="2:13" ht="96" customHeight="1" x14ac:dyDescent="0.25">
      <c r="B19" s="506"/>
      <c r="C19" s="435" t="s">
        <v>332</v>
      </c>
      <c r="D19" s="435"/>
      <c r="E19" s="435"/>
      <c r="F19" s="435" t="s">
        <v>331</v>
      </c>
      <c r="G19" s="435"/>
      <c r="H19" s="435"/>
      <c r="I19" s="436"/>
      <c r="J19" s="23"/>
      <c r="K19" s="648"/>
      <c r="M19" s="180" t="s">
        <v>95</v>
      </c>
    </row>
    <row r="20" spans="2:13" ht="39.75" customHeight="1" x14ac:dyDescent="0.25">
      <c r="B20" s="186" t="s">
        <v>266</v>
      </c>
      <c r="C20" s="449" t="s">
        <v>152</v>
      </c>
      <c r="D20" s="450"/>
      <c r="E20" s="451"/>
      <c r="F20" s="452" t="s">
        <v>152</v>
      </c>
      <c r="G20" s="452"/>
      <c r="H20" s="452"/>
      <c r="I20" s="453"/>
      <c r="J20" s="16"/>
      <c r="K20" s="643"/>
      <c r="M20" s="180"/>
    </row>
    <row r="21" spans="2:13" ht="58.5" customHeight="1" x14ac:dyDescent="0.25">
      <c r="B21" s="186" t="s">
        <v>267</v>
      </c>
      <c r="C21" s="490" t="s">
        <v>299</v>
      </c>
      <c r="D21" s="491"/>
      <c r="E21" s="492"/>
      <c r="F21" s="459" t="s">
        <v>315</v>
      </c>
      <c r="G21" s="447"/>
      <c r="H21" s="447"/>
      <c r="I21" s="460"/>
      <c r="J21" s="22"/>
      <c r="K21" s="647"/>
      <c r="M21" s="180"/>
    </row>
    <row r="22" spans="2:13" ht="23.25" customHeight="1" x14ac:dyDescent="0.25">
      <c r="B22" s="186" t="s">
        <v>268</v>
      </c>
      <c r="C22" s="446">
        <v>45292</v>
      </c>
      <c r="D22" s="454"/>
      <c r="E22" s="455"/>
      <c r="F22" s="185" t="s">
        <v>271</v>
      </c>
      <c r="G22" s="197">
        <v>0</v>
      </c>
      <c r="H22" s="185" t="s">
        <v>275</v>
      </c>
      <c r="I22" s="206">
        <v>0.05</v>
      </c>
      <c r="J22" s="27"/>
      <c r="K22" s="651"/>
      <c r="M22" s="180"/>
    </row>
    <row r="23" spans="2:13" ht="27" customHeight="1" x14ac:dyDescent="0.25">
      <c r="B23" s="186" t="s">
        <v>269</v>
      </c>
      <c r="C23" s="446">
        <v>45442</v>
      </c>
      <c r="D23" s="447"/>
      <c r="E23" s="448"/>
      <c r="F23" s="185" t="s">
        <v>272</v>
      </c>
      <c r="G23" s="521">
        <v>95</v>
      </c>
      <c r="H23" s="522"/>
      <c r="I23" s="523"/>
      <c r="J23" s="28"/>
      <c r="K23" s="652"/>
      <c r="M23" s="180"/>
    </row>
    <row r="24" spans="2:13" ht="30.75" customHeight="1" x14ac:dyDescent="0.25">
      <c r="B24" s="174" t="s">
        <v>270</v>
      </c>
      <c r="C24" s="493" t="s">
        <v>88</v>
      </c>
      <c r="D24" s="494"/>
      <c r="E24" s="495"/>
      <c r="F24" s="161" t="s">
        <v>274</v>
      </c>
      <c r="G24" s="459" t="s">
        <v>223</v>
      </c>
      <c r="H24" s="447"/>
      <c r="I24" s="448"/>
      <c r="J24" s="25"/>
      <c r="K24" s="650"/>
      <c r="M24" s="180"/>
    </row>
    <row r="25" spans="2:13" ht="22.5" customHeight="1" x14ac:dyDescent="0.25">
      <c r="B25" s="509" t="s">
        <v>235</v>
      </c>
      <c r="C25" s="510"/>
      <c r="D25" s="510"/>
      <c r="E25" s="510"/>
      <c r="F25" s="510"/>
      <c r="G25" s="510"/>
      <c r="H25" s="510"/>
      <c r="I25" s="511"/>
      <c r="J25" s="55"/>
      <c r="K25" s="641"/>
      <c r="M25" s="180"/>
    </row>
    <row r="26" spans="2:13" ht="43.5" customHeight="1" x14ac:dyDescent="0.25">
      <c r="B26" s="187" t="s">
        <v>105</v>
      </c>
      <c r="C26" s="188" t="s">
        <v>261</v>
      </c>
      <c r="D26" s="188" t="s">
        <v>260</v>
      </c>
      <c r="E26" s="189" t="s">
        <v>264</v>
      </c>
      <c r="F26" s="188" t="s">
        <v>263</v>
      </c>
      <c r="G26" s="188" t="s">
        <v>262</v>
      </c>
      <c r="H26" s="189" t="s">
        <v>298</v>
      </c>
      <c r="I26" s="190" t="s">
        <v>273</v>
      </c>
      <c r="J26" s="23"/>
      <c r="K26" s="648"/>
      <c r="M26" s="180"/>
    </row>
    <row r="27" spans="2:13" ht="19.5" customHeight="1" x14ac:dyDescent="0.35">
      <c r="B27" s="191" t="s">
        <v>113</v>
      </c>
      <c r="C27" s="205">
        <v>0</v>
      </c>
      <c r="D27" s="205">
        <v>0</v>
      </c>
      <c r="E27" s="198">
        <v>0</v>
      </c>
      <c r="F27" s="525">
        <f>SUM(C27:C31)</f>
        <v>100</v>
      </c>
      <c r="G27" s="525">
        <f>SUM(D27:D31)</f>
        <v>0</v>
      </c>
      <c r="H27" s="203"/>
      <c r="I27" s="525">
        <f>G27+I22</f>
        <v>0.05</v>
      </c>
      <c r="J27" s="196"/>
      <c r="K27" s="679"/>
      <c r="M27" s="180"/>
    </row>
    <row r="28" spans="2:13" ht="19.5" customHeight="1" x14ac:dyDescent="0.35">
      <c r="B28" s="191" t="s">
        <v>114</v>
      </c>
      <c r="C28" s="205">
        <v>0</v>
      </c>
      <c r="D28" s="205">
        <v>0</v>
      </c>
      <c r="E28" s="198">
        <v>0</v>
      </c>
      <c r="F28" s="526"/>
      <c r="G28" s="526"/>
      <c r="H28" s="203"/>
      <c r="I28" s="526"/>
      <c r="J28" s="196"/>
      <c r="K28" s="679"/>
      <c r="M28" s="180"/>
    </row>
    <row r="29" spans="2:13" ht="19.5" customHeight="1" x14ac:dyDescent="0.35">
      <c r="B29" s="191" t="s">
        <v>115</v>
      </c>
      <c r="C29" s="205">
        <v>0</v>
      </c>
      <c r="D29" s="205">
        <v>0</v>
      </c>
      <c r="E29" s="198">
        <v>0</v>
      </c>
      <c r="F29" s="526"/>
      <c r="G29" s="526"/>
      <c r="H29" s="200">
        <f>+(D29*100%)/$G$23</f>
        <v>0</v>
      </c>
      <c r="I29" s="526"/>
      <c r="J29" s="196"/>
      <c r="K29" s="679"/>
      <c r="M29" s="180"/>
    </row>
    <row r="30" spans="2:13" ht="19.5" customHeight="1" x14ac:dyDescent="0.35">
      <c r="B30" s="191" t="s">
        <v>116</v>
      </c>
      <c r="C30" s="205">
        <v>50</v>
      </c>
      <c r="D30" s="205">
        <v>0</v>
      </c>
      <c r="E30" s="198">
        <v>0</v>
      </c>
      <c r="F30" s="526"/>
      <c r="G30" s="526"/>
      <c r="H30" s="200">
        <f>+IF(D30="","",((D30*100%)/$G$23)+H29)</f>
        <v>0</v>
      </c>
      <c r="I30" s="526"/>
      <c r="J30" s="196"/>
      <c r="K30" s="679"/>
    </row>
    <row r="31" spans="2:13" ht="19.5" customHeight="1" x14ac:dyDescent="0.35">
      <c r="B31" s="191" t="s">
        <v>117</v>
      </c>
      <c r="C31" s="205">
        <v>50</v>
      </c>
      <c r="D31" s="205">
        <v>0</v>
      </c>
      <c r="E31" s="198">
        <v>0</v>
      </c>
      <c r="F31" s="526"/>
      <c r="G31" s="526"/>
      <c r="H31" s="200">
        <f t="shared" ref="H31" si="0">+IF(D31="","",((D31*100%)/$G$23)+H30)</f>
        <v>0</v>
      </c>
      <c r="I31" s="526"/>
      <c r="J31" s="196"/>
      <c r="K31" s="679"/>
    </row>
    <row r="32" spans="2:13" ht="54.75" customHeight="1" x14ac:dyDescent="0.25">
      <c r="B32" s="192" t="s">
        <v>277</v>
      </c>
      <c r="C32" s="461" t="s">
        <v>339</v>
      </c>
      <c r="D32" s="462"/>
      <c r="E32" s="462"/>
      <c r="F32" s="462"/>
      <c r="G32" s="462"/>
      <c r="H32" s="462"/>
      <c r="I32" s="463"/>
      <c r="J32" s="36"/>
      <c r="K32" s="653"/>
    </row>
    <row r="33" spans="2:11" ht="45" customHeight="1" x14ac:dyDescent="0.25">
      <c r="B33" s="512"/>
      <c r="C33" s="342"/>
      <c r="D33" s="342"/>
      <c r="E33" s="342"/>
      <c r="F33" s="342"/>
      <c r="G33" s="342"/>
      <c r="H33" s="342"/>
      <c r="I33" s="513"/>
      <c r="J33" s="55"/>
      <c r="K33" s="641"/>
    </row>
    <row r="34" spans="2:11" ht="45" customHeight="1" x14ac:dyDescent="0.25">
      <c r="B34" s="514"/>
      <c r="C34" s="345"/>
      <c r="D34" s="345"/>
      <c r="E34" s="345"/>
      <c r="F34" s="345"/>
      <c r="G34" s="345"/>
      <c r="H34" s="345"/>
      <c r="I34" s="515"/>
      <c r="J34" s="36"/>
      <c r="K34" s="653"/>
    </row>
    <row r="35" spans="2:11" ht="45" customHeight="1" x14ac:dyDescent="0.25">
      <c r="B35" s="514"/>
      <c r="C35" s="345"/>
      <c r="D35" s="345"/>
      <c r="E35" s="345"/>
      <c r="F35" s="345"/>
      <c r="G35" s="345"/>
      <c r="H35" s="345"/>
      <c r="I35" s="515"/>
      <c r="J35" s="36"/>
      <c r="K35" s="653"/>
    </row>
    <row r="36" spans="2:11" ht="45" customHeight="1" x14ac:dyDescent="0.25">
      <c r="B36" s="514"/>
      <c r="C36" s="345"/>
      <c r="D36" s="345"/>
      <c r="E36" s="345"/>
      <c r="F36" s="345"/>
      <c r="G36" s="345"/>
      <c r="H36" s="345"/>
      <c r="I36" s="515"/>
      <c r="J36" s="36"/>
      <c r="K36" s="653"/>
    </row>
    <row r="37" spans="2:11" ht="45" customHeight="1" x14ac:dyDescent="0.25">
      <c r="B37" s="516"/>
      <c r="C37" s="348"/>
      <c r="D37" s="348"/>
      <c r="E37" s="348"/>
      <c r="F37" s="348"/>
      <c r="G37" s="348"/>
      <c r="H37" s="348"/>
      <c r="I37" s="517"/>
      <c r="J37" s="12"/>
      <c r="K37" s="640"/>
    </row>
    <row r="38" spans="2:11" ht="64.5" customHeight="1" x14ac:dyDescent="0.25">
      <c r="B38" s="175" t="s">
        <v>278</v>
      </c>
      <c r="C38" s="475" t="s">
        <v>345</v>
      </c>
      <c r="D38" s="476"/>
      <c r="E38" s="476"/>
      <c r="F38" s="476"/>
      <c r="G38" s="476"/>
      <c r="H38" s="476"/>
      <c r="I38" s="477"/>
      <c r="J38" s="37"/>
      <c r="K38" s="654"/>
    </row>
    <row r="39" spans="2:11" ht="50.5" customHeight="1" x14ac:dyDescent="0.25">
      <c r="B39" s="175" t="s">
        <v>279</v>
      </c>
      <c r="C39" s="475" t="s">
        <v>347</v>
      </c>
      <c r="D39" s="476"/>
      <c r="E39" s="476"/>
      <c r="F39" s="476"/>
      <c r="G39" s="476"/>
      <c r="H39" s="476"/>
      <c r="I39" s="477"/>
      <c r="J39" s="37"/>
      <c r="K39" s="654"/>
    </row>
    <row r="40" spans="2:11" ht="40.5" customHeight="1" x14ac:dyDescent="0.25">
      <c r="B40" s="168" t="s">
        <v>280</v>
      </c>
      <c r="C40" s="475" t="s">
        <v>337</v>
      </c>
      <c r="D40" s="476"/>
      <c r="E40" s="476"/>
      <c r="F40" s="476"/>
      <c r="G40" s="476"/>
      <c r="H40" s="476"/>
      <c r="I40" s="477"/>
      <c r="J40" s="37"/>
      <c r="K40" s="654"/>
    </row>
    <row r="41" spans="2:11" ht="22.5" customHeight="1" x14ac:dyDescent="0.25">
      <c r="B41" s="510" t="s">
        <v>236</v>
      </c>
      <c r="C41" s="510"/>
      <c r="D41" s="510"/>
      <c r="E41" s="510"/>
      <c r="F41" s="510"/>
      <c r="G41" s="510"/>
      <c r="H41" s="510"/>
      <c r="I41" s="510"/>
      <c r="J41" s="37"/>
      <c r="K41" s="654"/>
    </row>
    <row r="42" spans="2:11" ht="22.5" customHeight="1" x14ac:dyDescent="0.25">
      <c r="B42" s="527" t="s">
        <v>281</v>
      </c>
      <c r="C42" s="193" t="s">
        <v>282</v>
      </c>
      <c r="D42" s="529" t="s">
        <v>283</v>
      </c>
      <c r="E42" s="529"/>
      <c r="F42" s="529"/>
      <c r="G42" s="529" t="s">
        <v>284</v>
      </c>
      <c r="H42" s="529"/>
      <c r="I42" s="529"/>
      <c r="J42" s="38"/>
      <c r="K42" s="655"/>
    </row>
    <row r="43" spans="2:11" ht="30.75" customHeight="1" x14ac:dyDescent="0.25">
      <c r="B43" s="528"/>
      <c r="C43" s="194"/>
      <c r="D43" s="530"/>
      <c r="E43" s="530"/>
      <c r="F43" s="530"/>
      <c r="G43" s="530"/>
      <c r="H43" s="530"/>
      <c r="I43" s="530"/>
      <c r="J43" s="38"/>
      <c r="K43" s="655"/>
    </row>
    <row r="44" spans="2:11" ht="32.25" customHeight="1" x14ac:dyDescent="0.25">
      <c r="B44" s="169" t="s">
        <v>285</v>
      </c>
      <c r="C44" s="465" t="s">
        <v>303</v>
      </c>
      <c r="D44" s="466"/>
      <c r="E44" s="466"/>
      <c r="F44" s="466"/>
      <c r="G44" s="466"/>
      <c r="H44" s="466"/>
      <c r="I44" s="474"/>
      <c r="J44" s="41"/>
      <c r="K44" s="656"/>
    </row>
    <row r="45" spans="2:11" ht="28.5" customHeight="1" x14ac:dyDescent="0.25">
      <c r="B45" s="170" t="s">
        <v>286</v>
      </c>
      <c r="C45" s="465" t="s">
        <v>303</v>
      </c>
      <c r="D45" s="466"/>
      <c r="E45" s="466"/>
      <c r="F45" s="466"/>
      <c r="G45" s="466"/>
      <c r="H45" s="466"/>
      <c r="I45" s="474"/>
      <c r="J45" s="41"/>
      <c r="K45" s="656"/>
    </row>
    <row r="46" spans="2:11" ht="30" customHeight="1" x14ac:dyDescent="0.25">
      <c r="B46" s="168" t="s">
        <v>287</v>
      </c>
      <c r="C46" s="465" t="s">
        <v>336</v>
      </c>
      <c r="D46" s="466"/>
      <c r="E46" s="466"/>
      <c r="F46" s="466"/>
      <c r="G46" s="466"/>
      <c r="H46" s="466"/>
      <c r="I46" s="467"/>
      <c r="J46" s="42"/>
      <c r="K46" s="657"/>
    </row>
    <row r="47" spans="2:11" ht="31.5" customHeight="1" thickBot="1" x14ac:dyDescent="0.3">
      <c r="B47" s="171" t="s">
        <v>288</v>
      </c>
      <c r="C47" s="468" t="s">
        <v>295</v>
      </c>
      <c r="D47" s="468"/>
      <c r="E47" s="468"/>
      <c r="F47" s="468"/>
      <c r="G47" s="468"/>
      <c r="H47" s="468"/>
      <c r="I47" s="469"/>
      <c r="J47" s="45"/>
      <c r="K47" s="658"/>
    </row>
    <row r="48" spans="2:11" ht="12.75" customHeight="1" x14ac:dyDescent="0.25">
      <c r="B48" s="43"/>
      <c r="C48" s="165"/>
      <c r="D48" s="165"/>
      <c r="E48" s="166"/>
      <c r="F48" s="166"/>
      <c r="G48" s="195"/>
      <c r="H48" s="44"/>
      <c r="I48" s="165"/>
      <c r="J48" s="45"/>
      <c r="K48" s="658"/>
    </row>
    <row r="49" spans="2:11" x14ac:dyDescent="0.25">
      <c r="B49" s="43"/>
      <c r="C49" s="165"/>
      <c r="D49" s="165"/>
      <c r="E49" s="166"/>
      <c r="F49" s="166"/>
      <c r="G49" s="195"/>
      <c r="H49" s="44"/>
      <c r="I49" s="165"/>
      <c r="J49" s="45"/>
      <c r="K49" s="658"/>
    </row>
    <row r="50" spans="2:11" x14ac:dyDescent="0.25">
      <c r="B50" s="43"/>
      <c r="C50" s="165"/>
      <c r="D50" s="165"/>
      <c r="E50" s="166"/>
      <c r="F50" s="166"/>
      <c r="G50" s="195"/>
      <c r="H50" s="44"/>
      <c r="I50" s="165"/>
      <c r="J50" s="45"/>
      <c r="K50" s="658"/>
    </row>
    <row r="51" spans="2:11" x14ac:dyDescent="0.25">
      <c r="B51" s="43"/>
      <c r="C51" s="165"/>
      <c r="D51" s="165"/>
      <c r="E51" s="166"/>
      <c r="F51" s="166"/>
      <c r="G51" s="195"/>
      <c r="H51" s="44"/>
      <c r="I51" s="165"/>
      <c r="J51" s="45"/>
      <c r="K51" s="658"/>
    </row>
    <row r="52" spans="2:11" x14ac:dyDescent="0.25">
      <c r="B52" s="43"/>
      <c r="C52" s="165"/>
      <c r="D52" s="165"/>
      <c r="E52" s="166"/>
      <c r="F52" s="166"/>
      <c r="G52" s="195"/>
      <c r="H52" s="44"/>
      <c r="I52" s="165"/>
      <c r="J52" s="45"/>
      <c r="K52" s="658"/>
    </row>
    <row r="53" spans="2:11" ht="25.5" customHeight="1" x14ac:dyDescent="0.25">
      <c r="B53" s="43"/>
      <c r="C53" s="165"/>
      <c r="D53" s="165"/>
      <c r="E53" s="166"/>
      <c r="F53" s="166"/>
      <c r="G53" s="195"/>
      <c r="H53" s="44"/>
      <c r="I53" s="165"/>
      <c r="J53" s="45"/>
      <c r="K53" s="658"/>
    </row>
  </sheetData>
  <mergeCells count="59">
    <mergeCell ref="C45:I45"/>
    <mergeCell ref="C46:I46"/>
    <mergeCell ref="C47:I47"/>
    <mergeCell ref="B42:B43"/>
    <mergeCell ref="D42:F42"/>
    <mergeCell ref="G42:I42"/>
    <mergeCell ref="D43:F43"/>
    <mergeCell ref="G43:I43"/>
    <mergeCell ref="C44:I44"/>
    <mergeCell ref="B41:I41"/>
    <mergeCell ref="C24:E24"/>
    <mergeCell ref="G24:I24"/>
    <mergeCell ref="B25:I25"/>
    <mergeCell ref="F27:F31"/>
    <mergeCell ref="G27:G31"/>
    <mergeCell ref="I27:I31"/>
    <mergeCell ref="C32:I32"/>
    <mergeCell ref="B33:I37"/>
    <mergeCell ref="C38:I38"/>
    <mergeCell ref="C39:I39"/>
    <mergeCell ref="C40:I40"/>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600-000000000000}">
      <formula1>O17:O19</formula1>
    </dataValidation>
    <dataValidation type="list" allowBlank="1" showInputMessage="1" showErrorMessage="1" sqref="H12:I12" xr:uid="{00000000-0002-0000-0600-000001000000}">
      <formula1>M17:M19</formula1>
    </dataValidation>
    <dataValidation type="list" allowBlank="1" showInputMessage="1" showErrorMessage="1" sqref="C24:E24" xr:uid="{00000000-0002-0000-0600-000002000000}">
      <formula1>$M$12:$M$15</formula1>
    </dataValidation>
    <dataValidation type="list" allowBlank="1" showInputMessage="1" showErrorMessage="1" sqref="C9:F9" xr:uid="{00000000-0002-0000-0600-000003000000}">
      <formula1>$M$6:$M$9</formula1>
    </dataValidation>
    <dataValidation type="list" allowBlank="1" showInputMessage="1" showErrorMessage="1" sqref="J10:K10" xr:uid="{00000000-0002-0000-0600-000004000000}">
      <formula1>$M$21:$M$28</formula1>
    </dataValidation>
    <dataValidation type="list" allowBlank="1" showInputMessage="1" showErrorMessage="1" sqref="H13:I13" xr:uid="{00000000-0002-0000-0600-000005000000}">
      <formula1>$N$5:$N$8</formula1>
    </dataValidation>
    <dataValidation type="list" allowBlank="1" showInputMessage="1" showErrorMessage="1" sqref="C7 I7" xr:uid="{00000000-0002-0000-0600-000006000000}">
      <formula1>$N$11:$N$12</formula1>
    </dataValidation>
  </dataValidations>
  <printOptions horizontalCentered="1"/>
  <pageMargins left="0.59055118110236227" right="0.59055118110236227" top="0.59055118110236227" bottom="0.59055118110236227" header="0.31496062992125984" footer="0.31496062992125984"/>
  <pageSetup scale="53" orientation="portrait" r:id="rId1"/>
  <rowBreaks count="1" manualBreakCount="1">
    <brk id="32" max="8" man="1"/>
  </rowBreaks>
  <colBreaks count="1" manualBreakCount="1">
    <brk id="9" max="52" man="1"/>
  </colBreaks>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B1:X54"/>
  <sheetViews>
    <sheetView showGridLines="0" tabSelected="1" zoomScale="80" zoomScaleNormal="80" zoomScaleSheetLayoutView="80" zoomScalePageLayoutView="85" workbookViewId="0">
      <selection activeCell="C20" sqref="C20:I20"/>
    </sheetView>
  </sheetViews>
  <sheetFormatPr baseColWidth="10" defaultColWidth="10.81640625" defaultRowHeight="13" x14ac:dyDescent="0.3"/>
  <cols>
    <col min="1" max="1" width="1" style="7" customWidth="1"/>
    <col min="2" max="2" width="25.453125" style="8" customWidth="1"/>
    <col min="3" max="3" width="14.453125" style="7" customWidth="1"/>
    <col min="4" max="4" width="20.08984375" style="7" customWidth="1"/>
    <col min="5" max="5" width="16.453125" style="7" customWidth="1"/>
    <col min="6" max="6" width="25" style="7" customWidth="1"/>
    <col min="7" max="7" width="22" style="8" customWidth="1"/>
    <col min="8" max="8" width="20.453125" style="7" customWidth="1"/>
    <col min="9" max="9" width="23.453125" style="7" customWidth="1"/>
    <col min="10" max="11" width="22.453125" style="7" customWidth="1"/>
    <col min="12" max="12" width="10.81640625" style="3"/>
    <col min="13" max="14" width="0" style="3" hidden="1" customWidth="1"/>
    <col min="15" max="24" width="10.81640625" style="3"/>
    <col min="25" max="16384" width="10.81640625" style="7"/>
  </cols>
  <sheetData>
    <row r="1" spans="2:14" ht="37.5" customHeight="1" x14ac:dyDescent="0.25">
      <c r="B1" s="497"/>
      <c r="C1" s="498" t="s">
        <v>25</v>
      </c>
      <c r="D1" s="498"/>
      <c r="E1" s="498"/>
      <c r="F1" s="498"/>
      <c r="G1" s="498"/>
      <c r="H1" s="498"/>
      <c r="I1" s="499"/>
      <c r="J1" s="10"/>
      <c r="K1" s="10"/>
      <c r="M1" s="11" t="s">
        <v>47</v>
      </c>
    </row>
    <row r="2" spans="2:14" ht="37.5" customHeight="1" x14ac:dyDescent="0.25">
      <c r="B2" s="497"/>
      <c r="C2" s="531" t="s">
        <v>239</v>
      </c>
      <c r="D2" s="531"/>
      <c r="E2" s="531"/>
      <c r="F2" s="531"/>
      <c r="G2" s="531"/>
      <c r="H2" s="531"/>
      <c r="I2" s="499"/>
      <c r="J2" s="10"/>
      <c r="K2" s="10"/>
      <c r="M2" s="11" t="s">
        <v>48</v>
      </c>
    </row>
    <row r="3" spans="2:14" ht="37.5" customHeight="1" x14ac:dyDescent="0.25">
      <c r="B3" s="497"/>
      <c r="C3" s="531" t="s">
        <v>240</v>
      </c>
      <c r="D3" s="531"/>
      <c r="E3" s="531"/>
      <c r="F3" s="531" t="s">
        <v>241</v>
      </c>
      <c r="G3" s="531"/>
      <c r="H3" s="531"/>
      <c r="I3" s="499"/>
      <c r="J3" s="10"/>
      <c r="K3" s="10"/>
      <c r="M3" s="11" t="s">
        <v>50</v>
      </c>
    </row>
    <row r="4" spans="2:14" ht="23.25" customHeight="1" x14ac:dyDescent="0.25">
      <c r="B4" s="500"/>
      <c r="C4" s="500"/>
      <c r="D4" s="500"/>
      <c r="E4" s="500"/>
      <c r="F4" s="500"/>
      <c r="G4" s="500"/>
      <c r="H4" s="500"/>
      <c r="I4" s="500"/>
      <c r="J4" s="12"/>
      <c r="K4" s="12"/>
    </row>
    <row r="5" spans="2:14" ht="24" customHeight="1" x14ac:dyDescent="0.25">
      <c r="B5" s="501" t="s">
        <v>234</v>
      </c>
      <c r="C5" s="501"/>
      <c r="D5" s="501"/>
      <c r="E5" s="501"/>
      <c r="F5" s="501"/>
      <c r="G5" s="501"/>
      <c r="H5" s="501"/>
      <c r="I5" s="501"/>
      <c r="J5" s="55"/>
      <c r="K5" s="55"/>
      <c r="N5" s="6" t="s">
        <v>57</v>
      </c>
    </row>
    <row r="6" spans="2:14" ht="44.5" customHeight="1" x14ac:dyDescent="0.25">
      <c r="B6" s="210" t="s">
        <v>242</v>
      </c>
      <c r="C6" s="209">
        <v>5</v>
      </c>
      <c r="D6" s="502" t="s">
        <v>243</v>
      </c>
      <c r="E6" s="502"/>
      <c r="F6" s="484" t="s">
        <v>344</v>
      </c>
      <c r="G6" s="484"/>
      <c r="H6" s="484"/>
      <c r="I6" s="484"/>
      <c r="J6" s="14"/>
      <c r="K6" s="14"/>
      <c r="M6" s="11" t="s">
        <v>60</v>
      </c>
      <c r="N6" s="6" t="s">
        <v>61</v>
      </c>
    </row>
    <row r="7" spans="2:14" ht="30.75" customHeight="1" x14ac:dyDescent="0.25">
      <c r="B7" s="210" t="s">
        <v>244</v>
      </c>
      <c r="C7" s="209" t="s">
        <v>81</v>
      </c>
      <c r="D7" s="502" t="s">
        <v>245</v>
      </c>
      <c r="E7" s="502"/>
      <c r="F7" s="487" t="s">
        <v>296</v>
      </c>
      <c r="G7" s="487"/>
      <c r="H7" s="216" t="s">
        <v>246</v>
      </c>
      <c r="I7" s="209" t="s">
        <v>76</v>
      </c>
      <c r="J7" s="16"/>
      <c r="K7" s="16"/>
      <c r="M7" s="11" t="s">
        <v>65</v>
      </c>
      <c r="N7" s="6" t="s">
        <v>66</v>
      </c>
    </row>
    <row r="8" spans="2:14" ht="54" customHeight="1" x14ac:dyDescent="0.25">
      <c r="B8" s="210" t="s">
        <v>247</v>
      </c>
      <c r="C8" s="484" t="s">
        <v>301</v>
      </c>
      <c r="D8" s="484"/>
      <c r="E8" s="484"/>
      <c r="F8" s="484"/>
      <c r="G8" s="188" t="s">
        <v>248</v>
      </c>
      <c r="H8" s="504">
        <v>7556</v>
      </c>
      <c r="I8" s="504"/>
      <c r="J8" s="18"/>
      <c r="K8" s="18"/>
      <c r="M8" s="11" t="s">
        <v>69</v>
      </c>
      <c r="N8" s="6" t="s">
        <v>70</v>
      </c>
    </row>
    <row r="9" spans="2:14" ht="30.75" customHeight="1" x14ac:dyDescent="0.25">
      <c r="B9" s="210" t="s">
        <v>48</v>
      </c>
      <c r="C9" s="532" t="s">
        <v>65</v>
      </c>
      <c r="D9" s="532"/>
      <c r="E9" s="532"/>
      <c r="F9" s="532"/>
      <c r="G9" s="188" t="s">
        <v>249</v>
      </c>
      <c r="H9" s="533" t="s">
        <v>302</v>
      </c>
      <c r="I9" s="533"/>
      <c r="J9" s="19"/>
      <c r="K9" s="19"/>
      <c r="M9" s="20" t="s">
        <v>73</v>
      </c>
    </row>
    <row r="10" spans="2:14" ht="39" customHeight="1" x14ac:dyDescent="0.25">
      <c r="B10" s="210" t="s">
        <v>250</v>
      </c>
      <c r="C10" s="484" t="s">
        <v>304</v>
      </c>
      <c r="D10" s="484"/>
      <c r="E10" s="484"/>
      <c r="F10" s="484"/>
      <c r="G10" s="484"/>
      <c r="H10" s="484"/>
      <c r="I10" s="484"/>
      <c r="J10" s="21"/>
      <c r="K10" s="21"/>
      <c r="M10" s="20"/>
    </row>
    <row r="11" spans="2:14" ht="48.75" customHeight="1" x14ac:dyDescent="0.25">
      <c r="B11" s="210" t="s">
        <v>251</v>
      </c>
      <c r="C11" s="484" t="s">
        <v>311</v>
      </c>
      <c r="D11" s="484"/>
      <c r="E11" s="484"/>
      <c r="F11" s="484"/>
      <c r="G11" s="484"/>
      <c r="H11" s="484"/>
      <c r="I11" s="484"/>
      <c r="J11" s="16"/>
      <c r="K11" s="16"/>
      <c r="M11" s="20"/>
      <c r="N11" s="6" t="s">
        <v>76</v>
      </c>
    </row>
    <row r="12" spans="2:14" ht="30.75" customHeight="1" x14ac:dyDescent="0.25">
      <c r="B12" s="210" t="s">
        <v>254</v>
      </c>
      <c r="C12" s="486" t="s">
        <v>333</v>
      </c>
      <c r="D12" s="486"/>
      <c r="E12" s="486"/>
      <c r="F12" s="486"/>
      <c r="G12" s="185" t="s">
        <v>252</v>
      </c>
      <c r="H12" s="520" t="s">
        <v>91</v>
      </c>
      <c r="I12" s="520"/>
      <c r="J12" s="16"/>
      <c r="K12" s="16"/>
      <c r="M12" s="20" t="s">
        <v>80</v>
      </c>
      <c r="N12" s="6" t="s">
        <v>81</v>
      </c>
    </row>
    <row r="13" spans="2:14" ht="30.75" customHeight="1" x14ac:dyDescent="0.25">
      <c r="B13" s="210" t="s">
        <v>255</v>
      </c>
      <c r="C13" s="534" t="s">
        <v>335</v>
      </c>
      <c r="D13" s="534"/>
      <c r="E13" s="534"/>
      <c r="F13" s="534"/>
      <c r="G13" s="185" t="s">
        <v>253</v>
      </c>
      <c r="H13" s="487" t="s">
        <v>70</v>
      </c>
      <c r="I13" s="487"/>
      <c r="J13" s="16"/>
      <c r="K13" s="16"/>
      <c r="M13" s="20" t="s">
        <v>84</v>
      </c>
    </row>
    <row r="14" spans="2:14" ht="36.75" customHeight="1" x14ac:dyDescent="0.25">
      <c r="B14" s="210" t="s">
        <v>256</v>
      </c>
      <c r="C14" s="535" t="s">
        <v>321</v>
      </c>
      <c r="D14" s="536"/>
      <c r="E14" s="536"/>
      <c r="F14" s="536"/>
      <c r="G14" s="536"/>
      <c r="H14" s="536"/>
      <c r="I14" s="536"/>
      <c r="J14" s="21"/>
      <c r="K14" s="21"/>
      <c r="M14" s="20" t="s">
        <v>86</v>
      </c>
      <c r="N14" s="6"/>
    </row>
    <row r="15" spans="2:14" ht="30.75" customHeight="1" x14ac:dyDescent="0.25">
      <c r="B15" s="210" t="s">
        <v>257</v>
      </c>
      <c r="C15" s="486" t="s">
        <v>290</v>
      </c>
      <c r="D15" s="486"/>
      <c r="E15" s="486"/>
      <c r="F15" s="486"/>
      <c r="G15" s="486"/>
      <c r="H15" s="486"/>
      <c r="I15" s="486"/>
      <c r="J15" s="22"/>
      <c r="K15" s="22"/>
      <c r="M15" s="20" t="s">
        <v>88</v>
      </c>
      <c r="N15" s="6"/>
    </row>
    <row r="16" spans="2:14" ht="33.75" customHeight="1" x14ac:dyDescent="0.25">
      <c r="B16" s="210" t="s">
        <v>258</v>
      </c>
      <c r="C16" s="484" t="s">
        <v>324</v>
      </c>
      <c r="D16" s="484"/>
      <c r="E16" s="484"/>
      <c r="F16" s="484"/>
      <c r="G16" s="484"/>
      <c r="H16" s="484"/>
      <c r="I16" s="484"/>
      <c r="J16" s="23"/>
      <c r="K16" s="23"/>
      <c r="M16" s="20"/>
      <c r="N16" s="6"/>
    </row>
    <row r="17" spans="2:14" ht="30.75" customHeight="1" x14ac:dyDescent="0.25">
      <c r="B17" s="210" t="s">
        <v>259</v>
      </c>
      <c r="C17" s="487" t="s">
        <v>152</v>
      </c>
      <c r="D17" s="524"/>
      <c r="E17" s="524"/>
      <c r="F17" s="524"/>
      <c r="G17" s="524"/>
      <c r="H17" s="524"/>
      <c r="I17" s="524"/>
      <c r="J17" s="24"/>
      <c r="K17" s="24"/>
      <c r="M17" s="20" t="s">
        <v>91</v>
      </c>
      <c r="N17" s="6"/>
    </row>
    <row r="18" spans="2:14" ht="18" customHeight="1" x14ac:dyDescent="0.25">
      <c r="B18" s="506" t="s">
        <v>265</v>
      </c>
      <c r="C18" s="507" t="s">
        <v>237</v>
      </c>
      <c r="D18" s="507"/>
      <c r="E18" s="507"/>
      <c r="F18" s="508" t="s">
        <v>238</v>
      </c>
      <c r="G18" s="508"/>
      <c r="H18" s="508"/>
      <c r="I18" s="508"/>
      <c r="J18" s="25"/>
      <c r="K18" s="25"/>
      <c r="M18" s="20" t="s">
        <v>79</v>
      </c>
      <c r="N18" s="6"/>
    </row>
    <row r="19" spans="2:14" ht="83.25" customHeight="1" x14ac:dyDescent="0.25">
      <c r="B19" s="506"/>
      <c r="C19" s="503" t="s">
        <v>316</v>
      </c>
      <c r="D19" s="503"/>
      <c r="E19" s="503"/>
      <c r="F19" s="503" t="s">
        <v>334</v>
      </c>
      <c r="G19" s="503"/>
      <c r="H19" s="503"/>
      <c r="I19" s="503"/>
      <c r="J19" s="23"/>
      <c r="K19" s="23"/>
      <c r="M19" s="20" t="s">
        <v>95</v>
      </c>
      <c r="N19" s="6"/>
    </row>
    <row r="20" spans="2:14" ht="39.75" customHeight="1" x14ac:dyDescent="0.25">
      <c r="B20" s="210" t="s">
        <v>266</v>
      </c>
      <c r="C20" s="484" t="s">
        <v>291</v>
      </c>
      <c r="D20" s="484"/>
      <c r="E20" s="484"/>
      <c r="F20" s="486" t="s">
        <v>291</v>
      </c>
      <c r="G20" s="486"/>
      <c r="H20" s="486"/>
      <c r="I20" s="486"/>
      <c r="J20" s="16"/>
      <c r="K20" s="16"/>
      <c r="M20" s="20"/>
      <c r="N20" s="6"/>
    </row>
    <row r="21" spans="2:14" ht="61.5" customHeight="1" x14ac:dyDescent="0.25">
      <c r="B21" s="210" t="s">
        <v>267</v>
      </c>
      <c r="C21" s="503" t="s">
        <v>299</v>
      </c>
      <c r="D21" s="503"/>
      <c r="E21" s="503"/>
      <c r="F21" s="503" t="s">
        <v>317</v>
      </c>
      <c r="G21" s="503"/>
      <c r="H21" s="503"/>
      <c r="I21" s="503"/>
      <c r="J21" s="22"/>
      <c r="K21" s="22"/>
      <c r="M21" s="26"/>
      <c r="N21" s="6"/>
    </row>
    <row r="22" spans="2:14" ht="23.25" customHeight="1" x14ac:dyDescent="0.25">
      <c r="B22" s="210" t="s">
        <v>268</v>
      </c>
      <c r="C22" s="537">
        <v>45292</v>
      </c>
      <c r="D22" s="537"/>
      <c r="E22" s="537"/>
      <c r="F22" s="185" t="s">
        <v>271</v>
      </c>
      <c r="G22" s="217">
        <v>0</v>
      </c>
      <c r="H22" s="185" t="s">
        <v>275</v>
      </c>
      <c r="I22" s="218">
        <v>7.4999999999999997E-2</v>
      </c>
      <c r="J22" s="27"/>
      <c r="K22" s="27"/>
      <c r="M22" s="26"/>
    </row>
    <row r="23" spans="2:14" ht="27" customHeight="1" x14ac:dyDescent="0.25">
      <c r="B23" s="210" t="s">
        <v>269</v>
      </c>
      <c r="C23" s="537">
        <v>45442</v>
      </c>
      <c r="D23" s="538"/>
      <c r="E23" s="538"/>
      <c r="F23" s="185" t="s">
        <v>272</v>
      </c>
      <c r="G23" s="539">
        <v>88.35</v>
      </c>
      <c r="H23" s="539"/>
      <c r="I23" s="539"/>
      <c r="J23" s="28"/>
      <c r="K23" s="28"/>
      <c r="M23" s="26"/>
    </row>
    <row r="24" spans="2:14" ht="30.75" customHeight="1" x14ac:dyDescent="0.25">
      <c r="B24" s="210" t="s">
        <v>270</v>
      </c>
      <c r="C24" s="540" t="s">
        <v>293</v>
      </c>
      <c r="D24" s="540"/>
      <c r="E24" s="540"/>
      <c r="F24" s="219" t="s">
        <v>274</v>
      </c>
      <c r="G24" s="538" t="s">
        <v>223</v>
      </c>
      <c r="H24" s="538"/>
      <c r="I24" s="538"/>
      <c r="J24" s="25"/>
      <c r="K24" s="25"/>
      <c r="M24" s="26"/>
    </row>
    <row r="25" spans="2:14" ht="22.5" customHeight="1" x14ac:dyDescent="0.25">
      <c r="B25" s="431" t="s">
        <v>235</v>
      </c>
      <c r="C25" s="432"/>
      <c r="D25" s="432"/>
      <c r="E25" s="432"/>
      <c r="F25" s="432"/>
      <c r="G25" s="432"/>
      <c r="H25" s="432"/>
      <c r="I25" s="433"/>
      <c r="J25" s="55"/>
      <c r="K25" s="55"/>
      <c r="M25" s="26"/>
    </row>
    <row r="26" spans="2:14" ht="43.5" customHeight="1" x14ac:dyDescent="0.25">
      <c r="B26" s="162" t="s">
        <v>105</v>
      </c>
      <c r="C26" s="173" t="s">
        <v>261</v>
      </c>
      <c r="D26" s="173" t="s">
        <v>260</v>
      </c>
      <c r="E26" s="163" t="s">
        <v>264</v>
      </c>
      <c r="F26" s="173" t="s">
        <v>263</v>
      </c>
      <c r="G26" s="173" t="s">
        <v>262</v>
      </c>
      <c r="H26" s="163" t="s">
        <v>276</v>
      </c>
      <c r="I26" s="164" t="s">
        <v>273</v>
      </c>
      <c r="J26" s="23"/>
      <c r="K26" s="23"/>
      <c r="M26" s="26"/>
    </row>
    <row r="27" spans="2:14" ht="18.5" customHeight="1" x14ac:dyDescent="0.25">
      <c r="B27" s="162" t="s">
        <v>294</v>
      </c>
      <c r="C27" s="223">
        <f>(30%*G23)</f>
        <v>26.504999999999999</v>
      </c>
      <c r="D27" s="223">
        <f>C27</f>
        <v>26.504999999999999</v>
      </c>
      <c r="E27" s="220">
        <v>1</v>
      </c>
      <c r="F27" s="541">
        <f>+SUM(C27:C31)</f>
        <v>88.35</v>
      </c>
      <c r="G27" s="543">
        <f>+SUM(D27:D31)</f>
        <v>88.35</v>
      </c>
      <c r="H27" s="221">
        <v>0</v>
      </c>
      <c r="I27" s="545">
        <f>+G27+I22</f>
        <v>88.424999999999997</v>
      </c>
      <c r="J27" s="23"/>
      <c r="K27" s="23"/>
      <c r="M27" s="26"/>
    </row>
    <row r="28" spans="2:14" ht="18.5" customHeight="1" x14ac:dyDescent="0.25">
      <c r="B28" s="162" t="s">
        <v>114</v>
      </c>
      <c r="C28" s="223">
        <f>(15%*G23)</f>
        <v>13.2525</v>
      </c>
      <c r="D28" s="223">
        <f>C28</f>
        <v>13.2525</v>
      </c>
      <c r="E28" s="220">
        <v>1</v>
      </c>
      <c r="F28" s="542"/>
      <c r="G28" s="544"/>
      <c r="H28" s="222">
        <v>0</v>
      </c>
      <c r="I28" s="546"/>
      <c r="J28" s="23"/>
      <c r="K28" s="23"/>
      <c r="M28" s="26"/>
    </row>
    <row r="29" spans="2:14" ht="18.5" customHeight="1" x14ac:dyDescent="0.25">
      <c r="B29" s="162" t="s">
        <v>115</v>
      </c>
      <c r="C29" s="223">
        <f>(15%*G23)</f>
        <v>13.2525</v>
      </c>
      <c r="D29" s="223">
        <f>C29</f>
        <v>13.2525</v>
      </c>
      <c r="E29" s="220">
        <v>1</v>
      </c>
      <c r="F29" s="542"/>
      <c r="G29" s="544"/>
      <c r="H29" s="224">
        <f>+(D29*100%)/$G$23</f>
        <v>0.15</v>
      </c>
      <c r="I29" s="546"/>
      <c r="J29" s="23"/>
      <c r="K29" s="23"/>
      <c r="M29" s="26"/>
    </row>
    <row r="30" spans="2:14" ht="18.5" customHeight="1" x14ac:dyDescent="0.25">
      <c r="B30" s="162" t="s">
        <v>116</v>
      </c>
      <c r="C30" s="223">
        <f>(20%*G23)</f>
        <v>17.669999999999998</v>
      </c>
      <c r="D30" s="223">
        <f>C30</f>
        <v>17.669999999999998</v>
      </c>
      <c r="E30" s="220">
        <v>1</v>
      </c>
      <c r="F30" s="542"/>
      <c r="G30" s="544"/>
      <c r="H30" s="224">
        <f>+IF(D30="","",((D30*100%)/$G$23)+H29)</f>
        <v>0.35</v>
      </c>
      <c r="I30" s="546"/>
      <c r="J30" s="23"/>
      <c r="K30" s="23"/>
      <c r="M30" s="26"/>
    </row>
    <row r="31" spans="2:14" ht="18.5" customHeight="1" x14ac:dyDescent="0.25">
      <c r="B31" s="162" t="s">
        <v>117</v>
      </c>
      <c r="C31" s="223">
        <f>C30</f>
        <v>17.669999999999998</v>
      </c>
      <c r="D31" s="223">
        <f>+C31</f>
        <v>17.669999999999998</v>
      </c>
      <c r="E31" s="220">
        <v>1</v>
      </c>
      <c r="F31" s="542"/>
      <c r="G31" s="544"/>
      <c r="H31" s="224">
        <f t="shared" ref="H31" si="0">+IF(D31="","",((D31*100%)/$G$23)+H30)</f>
        <v>0.54999999999999993</v>
      </c>
      <c r="I31" s="546"/>
      <c r="J31" s="23"/>
      <c r="K31" s="23"/>
      <c r="M31" s="26"/>
    </row>
    <row r="32" spans="2:14" ht="52.5" customHeight="1" x14ac:dyDescent="0.25">
      <c r="B32" s="167" t="s">
        <v>277</v>
      </c>
      <c r="C32" s="461" t="s">
        <v>340</v>
      </c>
      <c r="D32" s="462"/>
      <c r="E32" s="462"/>
      <c r="F32" s="462"/>
      <c r="G32" s="462"/>
      <c r="H32" s="462"/>
      <c r="I32" s="463"/>
      <c r="J32" s="36"/>
      <c r="K32" s="36"/>
    </row>
    <row r="33" spans="2:11" ht="34.5" customHeight="1" x14ac:dyDescent="0.25">
      <c r="B33" s="341"/>
      <c r="C33" s="342"/>
      <c r="D33" s="342"/>
      <c r="E33" s="342"/>
      <c r="F33" s="342"/>
      <c r="G33" s="342"/>
      <c r="H33" s="342"/>
      <c r="I33" s="343"/>
      <c r="J33" s="55"/>
      <c r="K33" s="55"/>
    </row>
    <row r="34" spans="2:11" ht="34.5" customHeight="1" x14ac:dyDescent="0.25">
      <c r="B34" s="344"/>
      <c r="C34" s="345"/>
      <c r="D34" s="345"/>
      <c r="E34" s="345"/>
      <c r="F34" s="345"/>
      <c r="G34" s="345"/>
      <c r="H34" s="345"/>
      <c r="I34" s="346"/>
      <c r="J34" s="36"/>
      <c r="K34" s="36"/>
    </row>
    <row r="35" spans="2:11" ht="34.5" customHeight="1" x14ac:dyDescent="0.25">
      <c r="B35" s="344"/>
      <c r="C35" s="345"/>
      <c r="D35" s="345"/>
      <c r="E35" s="345"/>
      <c r="F35" s="345"/>
      <c r="G35" s="345"/>
      <c r="H35" s="345"/>
      <c r="I35" s="346"/>
      <c r="J35" s="36"/>
      <c r="K35" s="36"/>
    </row>
    <row r="36" spans="2:11" ht="34.5" customHeight="1" x14ac:dyDescent="0.25">
      <c r="B36" s="344"/>
      <c r="C36" s="345"/>
      <c r="D36" s="345"/>
      <c r="E36" s="345"/>
      <c r="F36" s="345"/>
      <c r="G36" s="345"/>
      <c r="H36" s="345"/>
      <c r="I36" s="346"/>
      <c r="J36" s="36"/>
      <c r="K36" s="36"/>
    </row>
    <row r="37" spans="2:11" ht="34.5" customHeight="1" x14ac:dyDescent="0.25">
      <c r="B37" s="347"/>
      <c r="C37" s="348"/>
      <c r="D37" s="348"/>
      <c r="E37" s="348"/>
      <c r="F37" s="348"/>
      <c r="G37" s="348"/>
      <c r="H37" s="348"/>
      <c r="I37" s="349"/>
      <c r="J37" s="12"/>
      <c r="K37" s="12"/>
    </row>
    <row r="38" spans="2:11" ht="287.5" customHeight="1" x14ac:dyDescent="0.25">
      <c r="B38" s="553" t="s">
        <v>278</v>
      </c>
      <c r="C38" s="555" t="s">
        <v>351</v>
      </c>
      <c r="D38" s="556"/>
      <c r="E38" s="556"/>
      <c r="F38" s="556"/>
      <c r="G38" s="556"/>
      <c r="H38" s="556"/>
      <c r="I38" s="557"/>
      <c r="J38" s="37"/>
      <c r="K38" s="37"/>
    </row>
    <row r="39" spans="2:11" ht="162.5" customHeight="1" x14ac:dyDescent="0.25">
      <c r="B39" s="554"/>
      <c r="C39" s="558"/>
      <c r="D39" s="559"/>
      <c r="E39" s="559"/>
      <c r="F39" s="559"/>
      <c r="G39" s="559"/>
      <c r="H39" s="559"/>
      <c r="I39" s="560"/>
      <c r="J39" s="37"/>
      <c r="K39" s="37"/>
    </row>
    <row r="40" spans="2:11" ht="60.75" customHeight="1" x14ac:dyDescent="0.25">
      <c r="B40" s="175" t="s">
        <v>279</v>
      </c>
      <c r="C40" s="547" t="s">
        <v>352</v>
      </c>
      <c r="D40" s="548"/>
      <c r="E40" s="548"/>
      <c r="F40" s="548"/>
      <c r="G40" s="548"/>
      <c r="H40" s="548"/>
      <c r="I40" s="549"/>
      <c r="J40" s="37"/>
      <c r="K40" s="37"/>
    </row>
    <row r="41" spans="2:11" ht="43.5" customHeight="1" x14ac:dyDescent="0.25">
      <c r="B41" s="168" t="s">
        <v>280</v>
      </c>
      <c r="C41" s="550" t="s">
        <v>338</v>
      </c>
      <c r="D41" s="551"/>
      <c r="E41" s="551"/>
      <c r="F41" s="551"/>
      <c r="G41" s="551"/>
      <c r="H41" s="551"/>
      <c r="I41" s="552"/>
      <c r="J41" s="37"/>
      <c r="K41" s="37"/>
    </row>
    <row r="42" spans="2:11" ht="22.5" customHeight="1" x14ac:dyDescent="0.25">
      <c r="B42" s="431" t="s">
        <v>236</v>
      </c>
      <c r="C42" s="432"/>
      <c r="D42" s="432"/>
      <c r="E42" s="432"/>
      <c r="F42" s="432"/>
      <c r="G42" s="432"/>
      <c r="H42" s="432"/>
      <c r="I42" s="433"/>
      <c r="J42" s="37"/>
      <c r="K42" s="37"/>
    </row>
    <row r="43" spans="2:11" ht="22.5" customHeight="1" x14ac:dyDescent="0.25">
      <c r="B43" s="470" t="s">
        <v>281</v>
      </c>
      <c r="C43" s="172" t="s">
        <v>282</v>
      </c>
      <c r="D43" s="472" t="s">
        <v>283</v>
      </c>
      <c r="E43" s="472"/>
      <c r="F43" s="472"/>
      <c r="G43" s="472" t="s">
        <v>284</v>
      </c>
      <c r="H43" s="472"/>
      <c r="I43" s="473"/>
      <c r="J43" s="38"/>
      <c r="K43" s="38"/>
    </row>
    <row r="44" spans="2:11" ht="30.75" customHeight="1" x14ac:dyDescent="0.25">
      <c r="B44" s="471"/>
      <c r="C44" s="176"/>
      <c r="D44" s="561"/>
      <c r="E44" s="561"/>
      <c r="F44" s="561"/>
      <c r="G44" s="561"/>
      <c r="H44" s="561"/>
      <c r="I44" s="562"/>
      <c r="J44" s="38"/>
      <c r="K44" s="38"/>
    </row>
    <row r="45" spans="2:11" ht="32.25" customHeight="1" x14ac:dyDescent="0.25">
      <c r="B45" s="169" t="s">
        <v>285</v>
      </c>
      <c r="C45" s="465" t="s">
        <v>303</v>
      </c>
      <c r="D45" s="466"/>
      <c r="E45" s="466"/>
      <c r="F45" s="466"/>
      <c r="G45" s="466"/>
      <c r="H45" s="466"/>
      <c r="I45" s="474"/>
      <c r="J45" s="41"/>
      <c r="K45" s="41"/>
    </row>
    <row r="46" spans="2:11" ht="28.5" customHeight="1" x14ac:dyDescent="0.25">
      <c r="B46" s="170" t="s">
        <v>286</v>
      </c>
      <c r="C46" s="465" t="s">
        <v>303</v>
      </c>
      <c r="D46" s="466"/>
      <c r="E46" s="466"/>
      <c r="F46" s="466"/>
      <c r="G46" s="466"/>
      <c r="H46" s="466"/>
      <c r="I46" s="474"/>
      <c r="J46" s="41"/>
      <c r="K46" s="41"/>
    </row>
    <row r="47" spans="2:11" ht="30" customHeight="1" x14ac:dyDescent="0.25">
      <c r="B47" s="168" t="s">
        <v>287</v>
      </c>
      <c r="C47" s="465" t="s">
        <v>336</v>
      </c>
      <c r="D47" s="466"/>
      <c r="E47" s="466"/>
      <c r="F47" s="466"/>
      <c r="G47" s="466"/>
      <c r="H47" s="466"/>
      <c r="I47" s="467"/>
      <c r="J47" s="42"/>
      <c r="K47" s="42"/>
    </row>
    <row r="48" spans="2:11" ht="31.5" customHeight="1" thickBot="1" x14ac:dyDescent="0.3">
      <c r="B48" s="171" t="s">
        <v>288</v>
      </c>
      <c r="C48" s="468" t="s">
        <v>295</v>
      </c>
      <c r="D48" s="468"/>
      <c r="E48" s="468"/>
      <c r="F48" s="468"/>
      <c r="G48" s="468"/>
      <c r="H48" s="468"/>
      <c r="I48" s="469"/>
      <c r="J48" s="45"/>
      <c r="K48" s="45"/>
    </row>
    <row r="49" spans="2:11" x14ac:dyDescent="0.25">
      <c r="B49" s="43"/>
      <c r="C49" s="165"/>
      <c r="D49" s="165"/>
      <c r="E49" s="166"/>
      <c r="F49" s="166"/>
      <c r="G49" s="177"/>
      <c r="H49" s="44"/>
      <c r="I49" s="165"/>
      <c r="J49" s="45"/>
      <c r="K49" s="45"/>
    </row>
    <row r="50" spans="2:11" x14ac:dyDescent="0.25">
      <c r="B50" s="43"/>
      <c r="C50" s="165"/>
      <c r="D50" s="165"/>
      <c r="E50" s="166"/>
      <c r="F50" s="166"/>
      <c r="G50" s="177"/>
      <c r="H50" s="44"/>
      <c r="I50" s="165"/>
      <c r="J50" s="45"/>
      <c r="K50" s="45"/>
    </row>
    <row r="51" spans="2:11" x14ac:dyDescent="0.25">
      <c r="B51" s="43"/>
      <c r="C51" s="165"/>
      <c r="D51" s="165"/>
      <c r="E51" s="166"/>
      <c r="F51" s="166"/>
      <c r="G51" s="177"/>
      <c r="H51" s="44"/>
      <c r="I51" s="165"/>
      <c r="J51" s="45"/>
      <c r="K51" s="45"/>
    </row>
    <row r="52" spans="2:11" x14ac:dyDescent="0.25">
      <c r="B52" s="43"/>
      <c r="C52" s="165"/>
      <c r="D52" s="165"/>
      <c r="E52" s="166"/>
      <c r="F52" s="166"/>
      <c r="G52" s="177"/>
      <c r="H52" s="44"/>
      <c r="I52" s="165"/>
      <c r="J52" s="45"/>
      <c r="K52" s="45"/>
    </row>
    <row r="53" spans="2:11" x14ac:dyDescent="0.25">
      <c r="B53" s="43"/>
      <c r="C53" s="165"/>
      <c r="D53" s="165"/>
      <c r="E53" s="166"/>
      <c r="F53" s="166"/>
      <c r="G53" s="177"/>
      <c r="H53" s="44"/>
      <c r="I53" s="165"/>
      <c r="J53" s="45"/>
      <c r="K53" s="45"/>
    </row>
    <row r="54" spans="2:11" ht="25.5" customHeight="1" x14ac:dyDescent="0.25">
      <c r="B54" s="43"/>
      <c r="C54" s="165"/>
      <c r="D54" s="165"/>
      <c r="E54" s="166"/>
      <c r="F54" s="166"/>
      <c r="G54" s="177"/>
      <c r="H54" s="44"/>
      <c r="I54" s="165"/>
      <c r="J54" s="45"/>
      <c r="K54" s="45"/>
    </row>
  </sheetData>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1"/>
    <mergeCell ref="G27:G31"/>
    <mergeCell ref="I27:I31"/>
    <mergeCell ref="C32:I32"/>
    <mergeCell ref="B33:I37"/>
    <mergeCell ref="C40:I40"/>
    <mergeCell ref="C41:I41"/>
    <mergeCell ref="B38:B39"/>
    <mergeCell ref="C38:I39"/>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700-000000000000}">
      <formula1>$N$11:$N$12</formula1>
    </dataValidation>
    <dataValidation type="list" allowBlank="1" showInputMessage="1" showErrorMessage="1" sqref="H13:I13" xr:uid="{00000000-0002-0000-0700-000001000000}">
      <formula1>$N$5:$N$8</formula1>
    </dataValidation>
    <dataValidation type="list" allowBlank="1" showInputMessage="1" showErrorMessage="1" sqref="C9:F9" xr:uid="{00000000-0002-0000-0700-000002000000}">
      <formula1>$M$6:$M$9</formula1>
    </dataValidation>
    <dataValidation type="list" allowBlank="1" showInputMessage="1" showErrorMessage="1" sqref="C24:E24" xr:uid="{00000000-0002-0000-0700-000003000000}">
      <formula1>$M$12:$M$15</formula1>
    </dataValidation>
    <dataValidation type="list" allowBlank="1" showInputMessage="1" showErrorMessage="1" sqref="H12:I12" xr:uid="{00000000-0002-0000-0700-000004000000}">
      <formula1>M17:M19</formula1>
    </dataValidation>
    <dataValidation type="list" showDropDown="1" showInputMessage="1" showErrorMessage="1" sqref="K12" xr:uid="{00000000-0002-0000-0700-000005000000}">
      <formula1>O17:O19</formula1>
    </dataValidation>
    <dataValidation type="list" allowBlank="1" showInputMessage="1" showErrorMessage="1" sqref="J10:K10" xr:uid="{00000000-0002-0000-0700-000006000000}">
      <formula1>$M$21:$M$26</formula1>
    </dataValidation>
  </dataValidations>
  <printOptions horizontalCentered="1"/>
  <pageMargins left="0.59055118110236227" right="0.59055118110236227" top="0.59055118110236227" bottom="0.59055118110236227" header="0.31496062992125984" footer="0.31496062992125984"/>
  <pageSetup scale="53"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50800</xdr:colOff>
                <xdr:row>1</xdr:row>
                <xdr:rowOff>38100</xdr:rowOff>
              </from>
              <to>
                <xdr:col>8</xdr:col>
                <xdr:colOff>1447800</xdr:colOff>
                <xdr:row>1</xdr:row>
                <xdr:rowOff>457200</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1640625" defaultRowHeight="13" x14ac:dyDescent="0.3"/>
  <cols>
    <col min="1" max="1" width="1" style="7" customWidth="1"/>
    <col min="2" max="2" width="25.453125" style="8" customWidth="1"/>
    <col min="3" max="3" width="14.453125" style="7" customWidth="1"/>
    <col min="4" max="4" width="20.08984375" style="7" customWidth="1"/>
    <col min="5" max="5" width="16.453125" style="7" customWidth="1"/>
    <col min="6" max="6" width="25" style="7" customWidth="1"/>
    <col min="7" max="7" width="22" style="9" customWidth="1"/>
    <col min="8" max="8" width="20.453125" style="7" customWidth="1"/>
    <col min="9" max="11" width="22.453125" style="7" customWidth="1"/>
    <col min="12" max="24" width="10.81640625" style="3"/>
    <col min="25" max="16384" width="10.81640625" style="7"/>
  </cols>
  <sheetData>
    <row r="1" spans="2:14" ht="6" customHeight="1" thickBot="1" x14ac:dyDescent="0.35"/>
    <row r="2" spans="2:14" ht="25.5" customHeight="1" x14ac:dyDescent="0.25">
      <c r="B2" s="297"/>
      <c r="C2" s="295" t="s">
        <v>24</v>
      </c>
      <c r="D2" s="295"/>
      <c r="E2" s="295"/>
      <c r="F2" s="295"/>
      <c r="G2" s="295"/>
      <c r="H2" s="295"/>
      <c r="I2" s="299"/>
      <c r="J2" s="10"/>
      <c r="K2" s="10"/>
      <c r="M2" s="11" t="s">
        <v>47</v>
      </c>
    </row>
    <row r="3" spans="2:14" ht="25.5" customHeight="1" x14ac:dyDescent="0.25">
      <c r="B3" s="298"/>
      <c r="C3" s="296" t="s">
        <v>25</v>
      </c>
      <c r="D3" s="296"/>
      <c r="E3" s="296"/>
      <c r="F3" s="296"/>
      <c r="G3" s="296"/>
      <c r="H3" s="296"/>
      <c r="I3" s="300"/>
      <c r="J3" s="10"/>
      <c r="K3" s="10"/>
      <c r="M3" s="11" t="s">
        <v>48</v>
      </c>
    </row>
    <row r="4" spans="2:14" ht="25.5" customHeight="1" x14ac:dyDescent="0.25">
      <c r="B4" s="298"/>
      <c r="C4" s="296" t="s">
        <v>49</v>
      </c>
      <c r="D4" s="296"/>
      <c r="E4" s="296"/>
      <c r="F4" s="296"/>
      <c r="G4" s="296"/>
      <c r="H4" s="296"/>
      <c r="I4" s="300"/>
      <c r="J4" s="10"/>
      <c r="K4" s="10"/>
      <c r="M4" s="11" t="s">
        <v>50</v>
      </c>
    </row>
    <row r="5" spans="2:14" ht="25.5" customHeight="1" x14ac:dyDescent="0.25">
      <c r="B5" s="298"/>
      <c r="C5" s="296" t="s">
        <v>51</v>
      </c>
      <c r="D5" s="296"/>
      <c r="E5" s="296"/>
      <c r="F5" s="296"/>
      <c r="G5" s="301" t="s">
        <v>52</v>
      </c>
      <c r="H5" s="301"/>
      <c r="I5" s="300"/>
      <c r="J5" s="10"/>
      <c r="K5" s="10"/>
      <c r="M5" s="11" t="s">
        <v>53</v>
      </c>
    </row>
    <row r="6" spans="2:14" ht="23.25" customHeight="1" x14ac:dyDescent="0.25">
      <c r="B6" s="302" t="s">
        <v>54</v>
      </c>
      <c r="C6" s="303"/>
      <c r="D6" s="303"/>
      <c r="E6" s="303"/>
      <c r="F6" s="303"/>
      <c r="G6" s="303"/>
      <c r="H6" s="303"/>
      <c r="I6" s="304"/>
      <c r="J6" s="12"/>
      <c r="K6" s="12"/>
    </row>
    <row r="7" spans="2:14" ht="24" customHeight="1" x14ac:dyDescent="0.25">
      <c r="B7" s="305" t="s">
        <v>55</v>
      </c>
      <c r="C7" s="306"/>
      <c r="D7" s="306"/>
      <c r="E7" s="306"/>
      <c r="F7" s="306"/>
      <c r="G7" s="306"/>
      <c r="H7" s="306"/>
      <c r="I7" s="307"/>
      <c r="J7" s="13"/>
      <c r="K7" s="13"/>
    </row>
    <row r="8" spans="2:14" ht="24" customHeight="1" x14ac:dyDescent="0.25">
      <c r="B8" s="308" t="s">
        <v>56</v>
      </c>
      <c r="C8" s="309"/>
      <c r="D8" s="309"/>
      <c r="E8" s="309"/>
      <c r="F8" s="309"/>
      <c r="G8" s="309"/>
      <c r="H8" s="309"/>
      <c r="I8" s="310"/>
      <c r="J8" s="55"/>
      <c r="K8" s="55"/>
      <c r="N8" s="6" t="s">
        <v>57</v>
      </c>
    </row>
    <row r="9" spans="2:14" ht="30.75" customHeight="1" x14ac:dyDescent="0.25">
      <c r="B9" s="95" t="s">
        <v>58</v>
      </c>
      <c r="C9" s="56">
        <v>14</v>
      </c>
      <c r="D9" s="316" t="s">
        <v>59</v>
      </c>
      <c r="E9" s="316"/>
      <c r="F9" s="317" t="s">
        <v>207</v>
      </c>
      <c r="G9" s="318"/>
      <c r="H9" s="318"/>
      <c r="I9" s="319"/>
      <c r="J9" s="14"/>
      <c r="K9" s="14"/>
      <c r="M9" s="11" t="s">
        <v>60</v>
      </c>
      <c r="N9" s="6" t="s">
        <v>61</v>
      </c>
    </row>
    <row r="10" spans="2:14" ht="30.75" customHeight="1" x14ac:dyDescent="0.25">
      <c r="B10" s="17" t="s">
        <v>62</v>
      </c>
      <c r="C10" s="57" t="s">
        <v>81</v>
      </c>
      <c r="D10" s="320" t="s">
        <v>63</v>
      </c>
      <c r="E10" s="321"/>
      <c r="F10" s="311" t="s">
        <v>155</v>
      </c>
      <c r="G10" s="312"/>
      <c r="H10" s="15" t="s">
        <v>64</v>
      </c>
      <c r="I10" s="73" t="s">
        <v>81</v>
      </c>
      <c r="J10" s="16"/>
      <c r="K10" s="16"/>
      <c r="M10" s="11" t="s">
        <v>65</v>
      </c>
      <c r="N10" s="6" t="s">
        <v>66</v>
      </c>
    </row>
    <row r="11" spans="2:14" ht="30.75" customHeight="1" x14ac:dyDescent="0.25">
      <c r="B11" s="17" t="s">
        <v>67</v>
      </c>
      <c r="C11" s="313" t="s">
        <v>156</v>
      </c>
      <c r="D11" s="313"/>
      <c r="E11" s="313"/>
      <c r="F11" s="313"/>
      <c r="G11" s="15" t="s">
        <v>68</v>
      </c>
      <c r="H11" s="314">
        <v>1032</v>
      </c>
      <c r="I11" s="315"/>
      <c r="J11" s="18"/>
      <c r="K11" s="18"/>
      <c r="M11" s="11" t="s">
        <v>69</v>
      </c>
      <c r="N11" s="6" t="s">
        <v>70</v>
      </c>
    </row>
    <row r="12" spans="2:14" ht="30.75" customHeight="1" x14ac:dyDescent="0.25">
      <c r="B12" s="17" t="s">
        <v>71</v>
      </c>
      <c r="C12" s="322" t="s">
        <v>65</v>
      </c>
      <c r="D12" s="322"/>
      <c r="E12" s="322"/>
      <c r="F12" s="322"/>
      <c r="G12" s="15" t="s">
        <v>72</v>
      </c>
      <c r="H12" s="589" t="s">
        <v>165</v>
      </c>
      <c r="I12" s="590"/>
      <c r="J12" s="19"/>
      <c r="K12" s="19"/>
      <c r="M12" s="20" t="s">
        <v>73</v>
      </c>
    </row>
    <row r="13" spans="2:14" ht="30.75" customHeight="1" x14ac:dyDescent="0.25">
      <c r="B13" s="17" t="s">
        <v>74</v>
      </c>
      <c r="C13" s="325" t="s">
        <v>45</v>
      </c>
      <c r="D13" s="325"/>
      <c r="E13" s="325"/>
      <c r="F13" s="325"/>
      <c r="G13" s="325"/>
      <c r="H13" s="325"/>
      <c r="I13" s="326"/>
      <c r="J13" s="21"/>
      <c r="K13" s="21"/>
      <c r="M13" s="20"/>
    </row>
    <row r="14" spans="2:14" ht="30.75" customHeight="1" x14ac:dyDescent="0.25">
      <c r="B14" s="17" t="s">
        <v>75</v>
      </c>
      <c r="C14" s="311" t="s">
        <v>153</v>
      </c>
      <c r="D14" s="312"/>
      <c r="E14" s="312"/>
      <c r="F14" s="312"/>
      <c r="G14" s="312"/>
      <c r="H14" s="312"/>
      <c r="I14" s="327"/>
      <c r="J14" s="16"/>
      <c r="K14" s="16"/>
      <c r="M14" s="20"/>
      <c r="N14" s="6" t="s">
        <v>76</v>
      </c>
    </row>
    <row r="15" spans="2:14" ht="30.75" customHeight="1" x14ac:dyDescent="0.25">
      <c r="B15" s="17" t="s">
        <v>77</v>
      </c>
      <c r="C15" s="317" t="s">
        <v>166</v>
      </c>
      <c r="D15" s="318"/>
      <c r="E15" s="318"/>
      <c r="F15" s="571"/>
      <c r="G15" s="15" t="s">
        <v>78</v>
      </c>
      <c r="H15" s="329" t="s">
        <v>91</v>
      </c>
      <c r="I15" s="330"/>
      <c r="J15" s="16"/>
      <c r="K15" s="16"/>
      <c r="M15" s="20" t="s">
        <v>80</v>
      </c>
      <c r="N15" s="6" t="s">
        <v>81</v>
      </c>
    </row>
    <row r="16" spans="2:14" ht="30.75" customHeight="1" x14ac:dyDescent="0.25">
      <c r="B16" s="17" t="s">
        <v>82</v>
      </c>
      <c r="C16" s="331" t="s">
        <v>215</v>
      </c>
      <c r="D16" s="332"/>
      <c r="E16" s="332"/>
      <c r="F16" s="332"/>
      <c r="G16" s="15" t="s">
        <v>83</v>
      </c>
      <c r="H16" s="329" t="s">
        <v>70</v>
      </c>
      <c r="I16" s="330"/>
      <c r="J16" s="16"/>
      <c r="K16" s="16"/>
      <c r="M16" s="20" t="s">
        <v>84</v>
      </c>
    </row>
    <row r="17" spans="2:14" ht="36" customHeight="1" x14ac:dyDescent="0.25">
      <c r="B17" s="17" t="s">
        <v>85</v>
      </c>
      <c r="C17" s="582" t="s">
        <v>167</v>
      </c>
      <c r="D17" s="583"/>
      <c r="E17" s="583"/>
      <c r="F17" s="583"/>
      <c r="G17" s="583"/>
      <c r="H17" s="583"/>
      <c r="I17" s="584"/>
      <c r="J17" s="21"/>
      <c r="K17" s="21"/>
      <c r="M17" s="20" t="s">
        <v>86</v>
      </c>
      <c r="N17" s="6" t="s">
        <v>39</v>
      </c>
    </row>
    <row r="18" spans="2:14" ht="30.75" customHeight="1" x14ac:dyDescent="0.25">
      <c r="B18" s="17" t="s">
        <v>87</v>
      </c>
      <c r="C18" s="317" t="s">
        <v>168</v>
      </c>
      <c r="D18" s="318"/>
      <c r="E18" s="318"/>
      <c r="F18" s="318"/>
      <c r="G18" s="318"/>
      <c r="H18" s="318"/>
      <c r="I18" s="319"/>
      <c r="J18" s="22"/>
      <c r="K18" s="22"/>
      <c r="M18" s="20" t="s">
        <v>88</v>
      </c>
      <c r="N18" s="6" t="s">
        <v>40</v>
      </c>
    </row>
    <row r="19" spans="2:14" ht="30.75" customHeight="1" x14ac:dyDescent="0.25">
      <c r="B19" s="17" t="s">
        <v>89</v>
      </c>
      <c r="C19" s="579" t="s">
        <v>200</v>
      </c>
      <c r="D19" s="580"/>
      <c r="E19" s="580"/>
      <c r="F19" s="580"/>
      <c r="G19" s="580"/>
      <c r="H19" s="580"/>
      <c r="I19" s="581"/>
      <c r="J19" s="23"/>
      <c r="K19" s="23"/>
      <c r="M19" s="20"/>
      <c r="N19" s="6" t="s">
        <v>41</v>
      </c>
    </row>
    <row r="20" spans="2:14" ht="30.75" customHeight="1" x14ac:dyDescent="0.25">
      <c r="B20" s="17" t="s">
        <v>90</v>
      </c>
      <c r="C20" s="585" t="s">
        <v>152</v>
      </c>
      <c r="D20" s="586"/>
      <c r="E20" s="586"/>
      <c r="F20" s="586"/>
      <c r="G20" s="586"/>
      <c r="H20" s="586"/>
      <c r="I20" s="587"/>
      <c r="J20" s="24"/>
      <c r="K20" s="24"/>
      <c r="M20" s="20" t="s">
        <v>91</v>
      </c>
      <c r="N20" s="6" t="s">
        <v>42</v>
      </c>
    </row>
    <row r="21" spans="2:14" ht="27.75" customHeight="1" x14ac:dyDescent="0.25">
      <c r="B21" s="336" t="s">
        <v>92</v>
      </c>
      <c r="C21" s="338" t="s">
        <v>93</v>
      </c>
      <c r="D21" s="338"/>
      <c r="E21" s="338"/>
      <c r="F21" s="339" t="s">
        <v>94</v>
      </c>
      <c r="G21" s="339"/>
      <c r="H21" s="339"/>
      <c r="I21" s="340"/>
      <c r="J21" s="25"/>
      <c r="K21" s="25"/>
      <c r="M21" s="20" t="s">
        <v>79</v>
      </c>
      <c r="N21" s="6" t="s">
        <v>43</v>
      </c>
    </row>
    <row r="22" spans="2:14" ht="27" customHeight="1" x14ac:dyDescent="0.25">
      <c r="B22" s="337"/>
      <c r="C22" s="579" t="s">
        <v>169</v>
      </c>
      <c r="D22" s="580"/>
      <c r="E22" s="588"/>
      <c r="F22" s="579" t="s">
        <v>171</v>
      </c>
      <c r="G22" s="580"/>
      <c r="H22" s="580"/>
      <c r="I22" s="581"/>
      <c r="J22" s="23"/>
      <c r="K22" s="23"/>
      <c r="M22" s="20" t="s">
        <v>95</v>
      </c>
      <c r="N22" s="6" t="s">
        <v>44</v>
      </c>
    </row>
    <row r="23" spans="2:14" ht="39.75" customHeight="1" x14ac:dyDescent="0.25">
      <c r="B23" s="17" t="s">
        <v>96</v>
      </c>
      <c r="C23" s="311" t="s">
        <v>152</v>
      </c>
      <c r="D23" s="312"/>
      <c r="E23" s="575"/>
      <c r="F23" s="311" t="s">
        <v>152</v>
      </c>
      <c r="G23" s="312"/>
      <c r="H23" s="312"/>
      <c r="I23" s="327"/>
      <c r="J23" s="16"/>
      <c r="K23" s="16"/>
      <c r="M23" s="20"/>
      <c r="N23" s="6" t="s">
        <v>45</v>
      </c>
    </row>
    <row r="24" spans="2:14" ht="44.25" customHeight="1" x14ac:dyDescent="0.25">
      <c r="B24" s="17" t="s">
        <v>97</v>
      </c>
      <c r="C24" s="576" t="s">
        <v>170</v>
      </c>
      <c r="D24" s="577"/>
      <c r="E24" s="578"/>
      <c r="F24" s="579" t="s">
        <v>172</v>
      </c>
      <c r="G24" s="580"/>
      <c r="H24" s="580"/>
      <c r="I24" s="581"/>
      <c r="J24" s="22"/>
      <c r="K24" s="22"/>
      <c r="M24" s="26"/>
      <c r="N24" s="6" t="s">
        <v>46</v>
      </c>
    </row>
    <row r="25" spans="2:14" ht="29.25" customHeight="1" x14ac:dyDescent="0.25">
      <c r="B25" s="17" t="s">
        <v>98</v>
      </c>
      <c r="C25" s="353" t="s">
        <v>215</v>
      </c>
      <c r="D25" s="354"/>
      <c r="E25" s="355"/>
      <c r="F25" s="15" t="s">
        <v>99</v>
      </c>
      <c r="G25" s="572">
        <v>74</v>
      </c>
      <c r="H25" s="573"/>
      <c r="I25" s="574"/>
      <c r="J25" s="27"/>
      <c r="K25" s="27"/>
      <c r="M25" s="26"/>
    </row>
    <row r="26" spans="2:14" ht="27" customHeight="1" x14ac:dyDescent="0.25">
      <c r="B26" s="17" t="s">
        <v>100</v>
      </c>
      <c r="C26" s="317" t="s">
        <v>216</v>
      </c>
      <c r="D26" s="318"/>
      <c r="E26" s="571"/>
      <c r="F26" s="15" t="s">
        <v>101</v>
      </c>
      <c r="G26" s="572">
        <v>0</v>
      </c>
      <c r="H26" s="573"/>
      <c r="I26" s="574"/>
      <c r="J26" s="28"/>
      <c r="K26" s="28"/>
      <c r="M26" s="26"/>
    </row>
    <row r="27" spans="2:14" ht="47.25" customHeight="1" x14ac:dyDescent="0.25">
      <c r="B27" s="94" t="s">
        <v>102</v>
      </c>
      <c r="C27" s="311" t="s">
        <v>86</v>
      </c>
      <c r="D27" s="312"/>
      <c r="E27" s="575"/>
      <c r="F27" s="29" t="s">
        <v>103</v>
      </c>
      <c r="G27" s="360" t="s">
        <v>182</v>
      </c>
      <c r="H27" s="361"/>
      <c r="I27" s="362"/>
      <c r="J27" s="25"/>
      <c r="K27" s="25"/>
      <c r="M27" s="26"/>
    </row>
    <row r="28" spans="2:14" ht="30" customHeight="1" x14ac:dyDescent="0.25">
      <c r="B28" s="366" t="s">
        <v>104</v>
      </c>
      <c r="C28" s="367"/>
      <c r="D28" s="367"/>
      <c r="E28" s="367"/>
      <c r="F28" s="367"/>
      <c r="G28" s="367"/>
      <c r="H28" s="367"/>
      <c r="I28" s="368"/>
      <c r="J28" s="55"/>
      <c r="K28" s="55"/>
      <c r="M28" s="26"/>
    </row>
    <row r="29" spans="2:14" ht="56.25" customHeight="1" x14ac:dyDescent="0.25">
      <c r="B29" s="30" t="s">
        <v>105</v>
      </c>
      <c r="C29" s="31" t="s">
        <v>106</v>
      </c>
      <c r="D29" s="31" t="s">
        <v>107</v>
      </c>
      <c r="E29" s="31" t="s">
        <v>108</v>
      </c>
      <c r="F29" s="31" t="s">
        <v>109</v>
      </c>
      <c r="G29" s="32" t="s">
        <v>110</v>
      </c>
      <c r="H29" s="32" t="s">
        <v>111</v>
      </c>
      <c r="I29" s="33" t="s">
        <v>112</v>
      </c>
      <c r="J29" s="67" t="s">
        <v>162</v>
      </c>
      <c r="K29" s="23"/>
      <c r="M29" s="26"/>
    </row>
    <row r="30" spans="2:14" ht="19.5" customHeight="1" x14ac:dyDescent="0.25">
      <c r="B30" s="34" t="s">
        <v>113</v>
      </c>
      <c r="C30" s="133">
        <v>0</v>
      </c>
      <c r="D30" s="134">
        <f>+C30</f>
        <v>0</v>
      </c>
      <c r="E30" s="135">
        <v>0</v>
      </c>
      <c r="F30" s="136">
        <f>+E30</f>
        <v>0</v>
      </c>
      <c r="G30" s="137" t="e">
        <f>+C30/E30</f>
        <v>#DIV/0!</v>
      </c>
      <c r="H30" s="138" t="e">
        <f>+D30/F30</f>
        <v>#DIV/0!</v>
      </c>
      <c r="I30" s="139" t="e">
        <f>+D30/$G$26</f>
        <v>#DIV/0!</v>
      </c>
      <c r="J30" s="66">
        <v>0.99</v>
      </c>
      <c r="K30" s="35"/>
      <c r="M30" s="26"/>
    </row>
    <row r="31" spans="2:14" ht="19.5" customHeight="1" x14ac:dyDescent="0.25">
      <c r="B31" s="34" t="s">
        <v>114</v>
      </c>
      <c r="C31" s="133">
        <v>0</v>
      </c>
      <c r="D31" s="134">
        <f>+D30+C31</f>
        <v>0</v>
      </c>
      <c r="E31" s="135">
        <v>0</v>
      </c>
      <c r="F31" s="136">
        <f>+F30+E31</f>
        <v>0</v>
      </c>
      <c r="G31" s="137" t="e">
        <f t="shared" ref="G31:G41" si="0">+C31/E31</f>
        <v>#DIV/0!</v>
      </c>
      <c r="H31" s="138" t="e">
        <f t="shared" ref="H31:H41" si="1">+D31/F31</f>
        <v>#DIV/0!</v>
      </c>
      <c r="I31" s="139" t="e">
        <f t="shared" ref="I31:I40" si="2">+D31/$G$26</f>
        <v>#DIV/0!</v>
      </c>
      <c r="J31" s="66">
        <v>0.99</v>
      </c>
      <c r="K31" s="35"/>
      <c r="M31" s="26"/>
    </row>
    <row r="32" spans="2:14" ht="19.5" customHeight="1" x14ac:dyDescent="0.25">
      <c r="B32" s="34" t="s">
        <v>115</v>
      </c>
      <c r="C32" s="133">
        <v>0</v>
      </c>
      <c r="D32" s="134">
        <f t="shared" ref="D32:D41" si="3">+D31+C32</f>
        <v>0</v>
      </c>
      <c r="E32" s="135">
        <v>0</v>
      </c>
      <c r="F32" s="136">
        <f t="shared" ref="F32:F41" si="4">+F31+E32</f>
        <v>0</v>
      </c>
      <c r="G32" s="137" t="e">
        <f t="shared" si="0"/>
        <v>#DIV/0!</v>
      </c>
      <c r="H32" s="138" t="e">
        <f t="shared" si="1"/>
        <v>#DIV/0!</v>
      </c>
      <c r="I32" s="139" t="e">
        <f t="shared" si="2"/>
        <v>#DIV/0!</v>
      </c>
      <c r="J32" s="66">
        <v>0.99</v>
      </c>
      <c r="K32" s="35"/>
      <c r="M32" s="26"/>
    </row>
    <row r="33" spans="2:11" ht="19.5" customHeight="1" x14ac:dyDescent="0.25">
      <c r="B33" s="34" t="s">
        <v>116</v>
      </c>
      <c r="C33" s="133">
        <v>0</v>
      </c>
      <c r="D33" s="134">
        <f t="shared" si="3"/>
        <v>0</v>
      </c>
      <c r="E33" s="135">
        <v>0</v>
      </c>
      <c r="F33" s="136">
        <f t="shared" si="4"/>
        <v>0</v>
      </c>
      <c r="G33" s="137" t="e">
        <f t="shared" si="0"/>
        <v>#DIV/0!</v>
      </c>
      <c r="H33" s="138" t="e">
        <f t="shared" si="1"/>
        <v>#DIV/0!</v>
      </c>
      <c r="I33" s="139" t="e">
        <f t="shared" si="2"/>
        <v>#DIV/0!</v>
      </c>
      <c r="J33" s="66">
        <v>0.99</v>
      </c>
      <c r="K33" s="35"/>
    </row>
    <row r="34" spans="2:11" ht="19.5" customHeight="1" x14ac:dyDescent="0.25">
      <c r="B34" s="34" t="s">
        <v>117</v>
      </c>
      <c r="C34" s="133">
        <v>0</v>
      </c>
      <c r="D34" s="134">
        <f t="shared" si="3"/>
        <v>0</v>
      </c>
      <c r="E34" s="135">
        <v>0</v>
      </c>
      <c r="F34" s="136">
        <f t="shared" si="4"/>
        <v>0</v>
      </c>
      <c r="G34" s="137" t="e">
        <f t="shared" si="0"/>
        <v>#DIV/0!</v>
      </c>
      <c r="H34" s="138" t="e">
        <f t="shared" si="1"/>
        <v>#DIV/0!</v>
      </c>
      <c r="I34" s="139" t="e">
        <f t="shared" si="2"/>
        <v>#DIV/0!</v>
      </c>
      <c r="J34" s="66">
        <v>0.99</v>
      </c>
      <c r="K34" s="35"/>
    </row>
    <row r="35" spans="2:11" ht="19.5" customHeight="1" x14ac:dyDescent="0.25">
      <c r="B35" s="34" t="s">
        <v>118</v>
      </c>
      <c r="C35" s="133">
        <v>0</v>
      </c>
      <c r="D35" s="134">
        <f t="shared" si="3"/>
        <v>0</v>
      </c>
      <c r="E35" s="135">
        <v>0</v>
      </c>
      <c r="F35" s="136">
        <f t="shared" si="4"/>
        <v>0</v>
      </c>
      <c r="G35" s="137" t="e">
        <f t="shared" si="0"/>
        <v>#DIV/0!</v>
      </c>
      <c r="H35" s="138" t="e">
        <f t="shared" si="1"/>
        <v>#DIV/0!</v>
      </c>
      <c r="I35" s="139" t="e">
        <f t="shared" si="2"/>
        <v>#DIV/0!</v>
      </c>
      <c r="J35" s="66">
        <v>0.99</v>
      </c>
      <c r="K35" s="35"/>
    </row>
    <row r="36" spans="2:11" ht="19.5" customHeight="1" x14ac:dyDescent="0.25">
      <c r="B36" s="34" t="s">
        <v>119</v>
      </c>
      <c r="C36" s="133">
        <v>0</v>
      </c>
      <c r="D36" s="134">
        <f t="shared" si="3"/>
        <v>0</v>
      </c>
      <c r="E36" s="135">
        <v>0</v>
      </c>
      <c r="F36" s="136">
        <f t="shared" si="4"/>
        <v>0</v>
      </c>
      <c r="G36" s="137" t="e">
        <f t="shared" si="0"/>
        <v>#DIV/0!</v>
      </c>
      <c r="H36" s="138" t="e">
        <f t="shared" si="1"/>
        <v>#DIV/0!</v>
      </c>
      <c r="I36" s="139" t="e">
        <f t="shared" si="2"/>
        <v>#DIV/0!</v>
      </c>
      <c r="J36" s="66">
        <v>0.99</v>
      </c>
      <c r="K36" s="35"/>
    </row>
    <row r="37" spans="2:11" ht="19.5" customHeight="1" x14ac:dyDescent="0.25">
      <c r="B37" s="34" t="s">
        <v>120</v>
      </c>
      <c r="C37" s="133">
        <v>0</v>
      </c>
      <c r="D37" s="134">
        <f t="shared" si="3"/>
        <v>0</v>
      </c>
      <c r="E37" s="135">
        <v>0</v>
      </c>
      <c r="F37" s="136">
        <f t="shared" si="4"/>
        <v>0</v>
      </c>
      <c r="G37" s="137" t="e">
        <f t="shared" si="0"/>
        <v>#DIV/0!</v>
      </c>
      <c r="H37" s="138" t="e">
        <f t="shared" si="1"/>
        <v>#DIV/0!</v>
      </c>
      <c r="I37" s="139" t="e">
        <f t="shared" si="2"/>
        <v>#DIV/0!</v>
      </c>
      <c r="J37" s="66">
        <v>0.99</v>
      </c>
      <c r="K37" s="35"/>
    </row>
    <row r="38" spans="2:11" ht="19.5" customHeight="1" x14ac:dyDescent="0.25">
      <c r="B38" s="34" t="s">
        <v>121</v>
      </c>
      <c r="C38" s="133">
        <v>0</v>
      </c>
      <c r="D38" s="134">
        <f t="shared" si="3"/>
        <v>0</v>
      </c>
      <c r="E38" s="135">
        <v>0</v>
      </c>
      <c r="F38" s="136">
        <f t="shared" si="4"/>
        <v>0</v>
      </c>
      <c r="G38" s="137" t="e">
        <f t="shared" si="0"/>
        <v>#DIV/0!</v>
      </c>
      <c r="H38" s="138" t="e">
        <f t="shared" si="1"/>
        <v>#DIV/0!</v>
      </c>
      <c r="I38" s="139" t="e">
        <f t="shared" si="2"/>
        <v>#DIV/0!</v>
      </c>
      <c r="J38" s="66">
        <v>0.99</v>
      </c>
      <c r="K38" s="35"/>
    </row>
    <row r="39" spans="2:11" ht="19.5" customHeight="1" x14ac:dyDescent="0.25">
      <c r="B39" s="34" t="s">
        <v>122</v>
      </c>
      <c r="C39" s="133">
        <v>0</v>
      </c>
      <c r="D39" s="134">
        <f t="shared" si="3"/>
        <v>0</v>
      </c>
      <c r="E39" s="135">
        <v>0</v>
      </c>
      <c r="F39" s="136">
        <f t="shared" si="4"/>
        <v>0</v>
      </c>
      <c r="G39" s="137" t="e">
        <f t="shared" si="0"/>
        <v>#DIV/0!</v>
      </c>
      <c r="H39" s="138" t="e">
        <f t="shared" si="1"/>
        <v>#DIV/0!</v>
      </c>
      <c r="I39" s="139" t="e">
        <f t="shared" si="2"/>
        <v>#DIV/0!</v>
      </c>
      <c r="J39" s="66">
        <v>0.99</v>
      </c>
      <c r="K39" s="35"/>
    </row>
    <row r="40" spans="2:11" ht="19.5" customHeight="1" x14ac:dyDescent="0.25">
      <c r="B40" s="34" t="s">
        <v>123</v>
      </c>
      <c r="C40" s="133">
        <v>0</v>
      </c>
      <c r="D40" s="134">
        <f t="shared" si="3"/>
        <v>0</v>
      </c>
      <c r="E40" s="135">
        <v>0</v>
      </c>
      <c r="F40" s="136">
        <f t="shared" si="4"/>
        <v>0</v>
      </c>
      <c r="G40" s="137" t="e">
        <f t="shared" si="0"/>
        <v>#DIV/0!</v>
      </c>
      <c r="H40" s="138" t="e">
        <f t="shared" si="1"/>
        <v>#DIV/0!</v>
      </c>
      <c r="I40" s="139" t="e">
        <f t="shared" si="2"/>
        <v>#DIV/0!</v>
      </c>
      <c r="J40" s="66">
        <v>0.99</v>
      </c>
      <c r="K40" s="35"/>
    </row>
    <row r="41" spans="2:11" ht="19.5" customHeight="1" x14ac:dyDescent="0.25">
      <c r="B41" s="34" t="s">
        <v>124</v>
      </c>
      <c r="C41" s="133">
        <v>0</v>
      </c>
      <c r="D41" s="134">
        <f t="shared" si="3"/>
        <v>0</v>
      </c>
      <c r="E41" s="135">
        <v>0</v>
      </c>
      <c r="F41" s="136">
        <f t="shared" si="4"/>
        <v>0</v>
      </c>
      <c r="G41" s="137" t="e">
        <f t="shared" si="0"/>
        <v>#DIV/0!</v>
      </c>
      <c r="H41" s="138" t="e">
        <f t="shared" si="1"/>
        <v>#DIV/0!</v>
      </c>
      <c r="I41" s="139" t="e">
        <f>+D41/$G$26</f>
        <v>#DIV/0!</v>
      </c>
      <c r="J41" s="66">
        <v>0.99</v>
      </c>
      <c r="K41" s="35"/>
    </row>
    <row r="42" spans="2:11" ht="54.75" customHeight="1" x14ac:dyDescent="0.25">
      <c r="B42" s="74" t="s">
        <v>125</v>
      </c>
      <c r="C42" s="371"/>
      <c r="D42" s="371"/>
      <c r="E42" s="371"/>
      <c r="F42" s="371"/>
      <c r="G42" s="371"/>
      <c r="H42" s="371"/>
      <c r="I42" s="372"/>
      <c r="J42" s="36"/>
      <c r="K42" s="36"/>
    </row>
    <row r="43" spans="2:11" ht="29.25" customHeight="1" x14ac:dyDescent="0.25">
      <c r="B43" s="366" t="s">
        <v>126</v>
      </c>
      <c r="C43" s="367"/>
      <c r="D43" s="367"/>
      <c r="E43" s="367"/>
      <c r="F43" s="367"/>
      <c r="G43" s="367"/>
      <c r="H43" s="367"/>
      <c r="I43" s="368"/>
      <c r="J43" s="55"/>
      <c r="K43" s="55"/>
    </row>
    <row r="44" spans="2:11" ht="32.25" customHeight="1" x14ac:dyDescent="0.25">
      <c r="B44" s="341"/>
      <c r="C44" s="342"/>
      <c r="D44" s="342"/>
      <c r="E44" s="342"/>
      <c r="F44" s="342"/>
      <c r="G44" s="342"/>
      <c r="H44" s="342"/>
      <c r="I44" s="343"/>
      <c r="J44" s="55"/>
      <c r="K44" s="55"/>
    </row>
    <row r="45" spans="2:11" ht="32.25" customHeight="1" x14ac:dyDescent="0.25">
      <c r="B45" s="344"/>
      <c r="C45" s="345"/>
      <c r="D45" s="345"/>
      <c r="E45" s="345"/>
      <c r="F45" s="345"/>
      <c r="G45" s="345"/>
      <c r="H45" s="345"/>
      <c r="I45" s="346"/>
      <c r="J45" s="36"/>
      <c r="K45" s="36"/>
    </row>
    <row r="46" spans="2:11" ht="32.25" customHeight="1" x14ac:dyDescent="0.25">
      <c r="B46" s="344"/>
      <c r="C46" s="345"/>
      <c r="D46" s="345"/>
      <c r="E46" s="345"/>
      <c r="F46" s="345"/>
      <c r="G46" s="345"/>
      <c r="H46" s="345"/>
      <c r="I46" s="346"/>
      <c r="J46" s="36"/>
      <c r="K46" s="36"/>
    </row>
    <row r="47" spans="2:11" ht="32.25" customHeight="1" x14ac:dyDescent="0.25">
      <c r="B47" s="344"/>
      <c r="C47" s="345"/>
      <c r="D47" s="345"/>
      <c r="E47" s="345"/>
      <c r="F47" s="345"/>
      <c r="G47" s="345"/>
      <c r="H47" s="345"/>
      <c r="I47" s="346"/>
      <c r="J47" s="36"/>
      <c r="K47" s="36"/>
    </row>
    <row r="48" spans="2:11" ht="32.25" customHeight="1" x14ac:dyDescent="0.25">
      <c r="B48" s="347"/>
      <c r="C48" s="348"/>
      <c r="D48" s="348"/>
      <c r="E48" s="348"/>
      <c r="F48" s="348"/>
      <c r="G48" s="348"/>
      <c r="H48" s="348"/>
      <c r="I48" s="349"/>
      <c r="J48" s="12"/>
      <c r="K48" s="12"/>
    </row>
    <row r="49" spans="2:11" ht="79.5" customHeight="1" x14ac:dyDescent="0.25">
      <c r="B49" s="17" t="s">
        <v>127</v>
      </c>
      <c r="C49" s="565"/>
      <c r="D49" s="566"/>
      <c r="E49" s="566"/>
      <c r="F49" s="566"/>
      <c r="G49" s="566"/>
      <c r="H49" s="566"/>
      <c r="I49" s="567"/>
      <c r="J49" s="37"/>
      <c r="K49" s="37"/>
    </row>
    <row r="50" spans="2:11" ht="26.25" customHeight="1" x14ac:dyDescent="0.25">
      <c r="B50" s="17" t="s">
        <v>128</v>
      </c>
      <c r="C50" s="568"/>
      <c r="D50" s="569"/>
      <c r="E50" s="569"/>
      <c r="F50" s="569"/>
      <c r="G50" s="569"/>
      <c r="H50" s="569"/>
      <c r="I50" s="570"/>
      <c r="J50" s="37"/>
      <c r="K50" s="37"/>
    </row>
    <row r="51" spans="2:11" ht="64.5" customHeight="1" x14ac:dyDescent="0.25">
      <c r="B51" s="109" t="s">
        <v>129</v>
      </c>
      <c r="C51" s="565"/>
      <c r="D51" s="566"/>
      <c r="E51" s="566"/>
      <c r="F51" s="566"/>
      <c r="G51" s="566"/>
      <c r="H51" s="566"/>
      <c r="I51" s="567"/>
      <c r="J51" s="37"/>
      <c r="K51" s="37"/>
    </row>
    <row r="52" spans="2:11" ht="29.25" customHeight="1" x14ac:dyDescent="0.25">
      <c r="B52" s="366" t="s">
        <v>130</v>
      </c>
      <c r="C52" s="367"/>
      <c r="D52" s="367"/>
      <c r="E52" s="367"/>
      <c r="F52" s="367"/>
      <c r="G52" s="367"/>
      <c r="H52" s="367"/>
      <c r="I52" s="368"/>
      <c r="J52" s="37"/>
      <c r="K52" s="37"/>
    </row>
    <row r="53" spans="2:11" ht="33" customHeight="1" x14ac:dyDescent="0.25">
      <c r="B53" s="376" t="s">
        <v>131</v>
      </c>
      <c r="C53" s="108" t="s">
        <v>132</v>
      </c>
      <c r="D53" s="377" t="s">
        <v>133</v>
      </c>
      <c r="E53" s="377"/>
      <c r="F53" s="377"/>
      <c r="G53" s="377" t="s">
        <v>134</v>
      </c>
      <c r="H53" s="377"/>
      <c r="I53" s="378"/>
      <c r="J53" s="38"/>
      <c r="K53" s="38"/>
    </row>
    <row r="54" spans="2:11" ht="31.5" customHeight="1" x14ac:dyDescent="0.25">
      <c r="B54" s="376"/>
      <c r="C54" s="104"/>
      <c r="D54" s="371"/>
      <c r="E54" s="371"/>
      <c r="F54" s="371"/>
      <c r="G54" s="379"/>
      <c r="H54" s="379"/>
      <c r="I54" s="380"/>
      <c r="J54" s="38"/>
      <c r="K54" s="38"/>
    </row>
    <row r="55" spans="2:11" ht="31.5" customHeight="1" x14ac:dyDescent="0.25">
      <c r="B55" s="109" t="s">
        <v>135</v>
      </c>
      <c r="C55" s="563" t="s">
        <v>173</v>
      </c>
      <c r="D55" s="564"/>
      <c r="E55" s="393" t="s">
        <v>136</v>
      </c>
      <c r="F55" s="393"/>
      <c r="G55" s="392" t="s">
        <v>158</v>
      </c>
      <c r="H55" s="392"/>
      <c r="I55" s="394"/>
      <c r="J55" s="40"/>
      <c r="K55" s="40"/>
    </row>
    <row r="56" spans="2:11" ht="31.5" customHeight="1" x14ac:dyDescent="0.25">
      <c r="B56" s="109" t="s">
        <v>137</v>
      </c>
      <c r="C56" s="371" t="str">
        <f>+'[3]HV 1'!C56:D56</f>
        <v>NICOLAS ADOLFO CORREAL HUERTAS</v>
      </c>
      <c r="D56" s="371"/>
      <c r="E56" s="395" t="s">
        <v>138</v>
      </c>
      <c r="F56" s="395"/>
      <c r="G56" s="392" t="str">
        <f>+'[8]HV 1'!G59:I59</f>
        <v>DIANA VIDAL</v>
      </c>
      <c r="H56" s="392"/>
      <c r="I56" s="394"/>
      <c r="J56" s="40"/>
      <c r="K56" s="40"/>
    </row>
    <row r="57" spans="2:11" ht="31.5" customHeight="1" x14ac:dyDescent="0.25">
      <c r="B57" s="109" t="s">
        <v>139</v>
      </c>
      <c r="C57" s="371"/>
      <c r="D57" s="371"/>
      <c r="E57" s="381" t="s">
        <v>140</v>
      </c>
      <c r="F57" s="382"/>
      <c r="G57" s="385"/>
      <c r="H57" s="386"/>
      <c r="I57" s="387"/>
      <c r="J57" s="41"/>
      <c r="K57" s="41"/>
    </row>
    <row r="58" spans="2:11" ht="31.5" customHeight="1" thickBot="1" x14ac:dyDescent="0.3">
      <c r="B58" s="75" t="s">
        <v>141</v>
      </c>
      <c r="C58" s="391"/>
      <c r="D58" s="391"/>
      <c r="E58" s="383"/>
      <c r="F58" s="384"/>
      <c r="G58" s="388"/>
      <c r="H58" s="389"/>
      <c r="I58" s="390"/>
      <c r="J58" s="41"/>
      <c r="K58" s="41"/>
    </row>
    <row r="59" spans="2:11" hidden="1" x14ac:dyDescent="0.3">
      <c r="B59" s="3"/>
      <c r="C59" s="3"/>
      <c r="D59" s="5"/>
      <c r="E59" s="5"/>
      <c r="F59" s="5"/>
      <c r="G59" s="5"/>
      <c r="H59" s="5"/>
      <c r="I59" s="58"/>
      <c r="J59" s="42"/>
      <c r="K59" s="42"/>
    </row>
    <row r="60" spans="2:11" ht="12.5" hidden="1" x14ac:dyDescent="0.25">
      <c r="B60" s="59"/>
      <c r="C60" s="60"/>
      <c r="D60" s="60"/>
      <c r="E60" s="61"/>
      <c r="F60" s="61"/>
      <c r="G60" s="62"/>
      <c r="H60" s="63"/>
      <c r="I60" s="60"/>
      <c r="J60" s="45"/>
      <c r="K60" s="45"/>
    </row>
    <row r="61" spans="2:11" ht="12.5" hidden="1" x14ac:dyDescent="0.25">
      <c r="B61" s="59"/>
      <c r="C61" s="60"/>
      <c r="D61" s="60"/>
      <c r="E61" s="61"/>
      <c r="F61" s="61"/>
      <c r="G61" s="62"/>
      <c r="H61" s="63"/>
      <c r="I61" s="60"/>
      <c r="J61" s="45"/>
      <c r="K61" s="45"/>
    </row>
    <row r="62" spans="2:11" ht="12.5" hidden="1" x14ac:dyDescent="0.25">
      <c r="B62" s="59"/>
      <c r="C62" s="60"/>
      <c r="D62" s="60"/>
      <c r="E62" s="61"/>
      <c r="F62" s="61"/>
      <c r="G62" s="62"/>
      <c r="H62" s="63"/>
      <c r="I62" s="60"/>
      <c r="J62" s="45"/>
      <c r="K62" s="45"/>
    </row>
    <row r="63" spans="2:11" ht="12.5" hidden="1" x14ac:dyDescent="0.25">
      <c r="B63" s="59"/>
      <c r="C63" s="60"/>
      <c r="D63" s="60"/>
      <c r="E63" s="61"/>
      <c r="F63" s="61"/>
      <c r="G63" s="62"/>
      <c r="H63" s="63"/>
      <c r="I63" s="60"/>
      <c r="J63" s="45"/>
      <c r="K63" s="45"/>
    </row>
    <row r="64" spans="2:11" ht="12.5" hidden="1" x14ac:dyDescent="0.25">
      <c r="B64" s="59"/>
      <c r="C64" s="60"/>
      <c r="D64" s="60"/>
      <c r="E64" s="61"/>
      <c r="F64" s="61"/>
      <c r="G64" s="62"/>
      <c r="H64" s="63"/>
      <c r="I64" s="60"/>
      <c r="J64" s="45"/>
      <c r="K64" s="45"/>
    </row>
    <row r="65" spans="2:11" ht="12.5" hidden="1" x14ac:dyDescent="0.25">
      <c r="B65" s="59"/>
      <c r="C65" s="60"/>
      <c r="D65" s="60"/>
      <c r="E65" s="61"/>
      <c r="F65" s="61"/>
      <c r="G65" s="62"/>
      <c r="H65" s="63"/>
      <c r="I65" s="60"/>
      <c r="J65" s="45"/>
      <c r="K65" s="45"/>
    </row>
    <row r="66" spans="2:11" ht="12.5" hidden="1" x14ac:dyDescent="0.25">
      <c r="B66" s="59"/>
      <c r="C66" s="60"/>
      <c r="D66" s="60"/>
      <c r="E66" s="61"/>
      <c r="F66" s="61"/>
      <c r="G66" s="62"/>
      <c r="H66" s="63"/>
      <c r="I66" s="60"/>
      <c r="J66" s="45"/>
      <c r="K66" s="45"/>
    </row>
    <row r="67" spans="2:11" ht="12.5" hidden="1" x14ac:dyDescent="0.25">
      <c r="B67" s="59"/>
      <c r="C67" s="60"/>
      <c r="D67" s="60"/>
      <c r="E67" s="61"/>
      <c r="F67" s="61"/>
      <c r="G67" s="62"/>
      <c r="H67" s="63"/>
      <c r="I67" s="60"/>
      <c r="J67" s="45"/>
      <c r="K67" s="45"/>
    </row>
    <row r="68" spans="2:11" ht="12.5" x14ac:dyDescent="0.25">
      <c r="B68" s="64"/>
      <c r="C68" s="3"/>
      <c r="D68" s="3"/>
      <c r="E68" s="3"/>
      <c r="F68" s="3"/>
      <c r="G68" s="65"/>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800-000000000000}">
      <formula1>$M$15:$M$18</formula1>
    </dataValidation>
    <dataValidation type="list" allowBlank="1" showInputMessage="1" showErrorMessage="1" sqref="C12:F12" xr:uid="{00000000-0002-0000-0800-000001000000}">
      <formula1>$M$9:$M$12</formula1>
    </dataValidation>
    <dataValidation type="list" allowBlank="1" showInputMessage="1" showErrorMessage="1" sqref="K15" xr:uid="{00000000-0002-0000-0800-000002000000}">
      <formula1>O20:O22</formula1>
    </dataValidation>
    <dataValidation type="list" allowBlank="1" showInputMessage="1" showErrorMessage="1" sqref="H15:J15" xr:uid="{00000000-0002-0000-0800-000003000000}">
      <formula1>M20:M22</formula1>
    </dataValidation>
    <dataValidation type="list" allowBlank="1" showInputMessage="1" showErrorMessage="1" sqref="J13:K13" xr:uid="{00000000-0002-0000-0800-000004000000}">
      <formula1>$M$24:$M$31</formula1>
    </dataValidation>
    <dataValidation type="list" allowBlank="1" showInputMessage="1" showErrorMessage="1" sqref="C13:I13" xr:uid="{00000000-0002-0000-0800-000005000000}">
      <formula1>$N$17:$N$24</formula1>
    </dataValidation>
    <dataValidation type="list" allowBlank="1" showInputMessage="1" showErrorMessage="1" sqref="H16:I16" xr:uid="{00000000-0002-0000-0800-000006000000}">
      <formula1>$N$8:$N$11</formula1>
    </dataValidation>
    <dataValidation type="list" allowBlank="1" showInputMessage="1" showErrorMessage="1" sqref="C10 I10" xr:uid="{00000000-0002-0000-0800-00000700000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B1:L30"/>
  <sheetViews>
    <sheetView topLeftCell="A7" workbookViewId="0">
      <selection activeCell="B14" sqref="B14:K19"/>
    </sheetView>
  </sheetViews>
  <sheetFormatPr baseColWidth="10" defaultRowHeight="14.5" x14ac:dyDescent="0.35"/>
  <cols>
    <col min="1" max="1" width="1.453125" customWidth="1"/>
    <col min="2" max="2" width="20.08984375" style="52" customWidth="1"/>
    <col min="3" max="3" width="34.453125" customWidth="1"/>
    <col min="4" max="4" width="14.453125" customWidth="1"/>
    <col min="5" max="5" width="5.81640625" customWidth="1"/>
    <col min="6" max="6" width="47" customWidth="1"/>
    <col min="7" max="8" width="16.08984375" customWidth="1"/>
    <col min="9" max="9" width="16.453125" customWidth="1"/>
    <col min="10" max="10" width="15.453125" customWidth="1"/>
    <col min="11" max="11" width="20" customWidth="1"/>
    <col min="13" max="13" width="17.81640625" bestFit="1" customWidth="1"/>
    <col min="108" max="108" width="11.453125" customWidth="1"/>
    <col min="198" max="198" width="1.453125" customWidth="1"/>
  </cols>
  <sheetData>
    <row r="1" spans="2:11" ht="18" customHeight="1" thickBot="1" x14ac:dyDescent="0.4">
      <c r="B1" s="400"/>
      <c r="C1" s="403" t="s">
        <v>24</v>
      </c>
      <c r="D1" s="404"/>
      <c r="E1" s="404"/>
      <c r="F1" s="404"/>
      <c r="G1" s="404"/>
      <c r="H1" s="405"/>
      <c r="I1" s="406"/>
      <c r="J1" s="407"/>
    </row>
    <row r="2" spans="2:11" ht="18" customHeight="1" thickBot="1" x14ac:dyDescent="0.4">
      <c r="B2" s="401"/>
      <c r="C2" s="403" t="s">
        <v>25</v>
      </c>
      <c r="D2" s="404"/>
      <c r="E2" s="404"/>
      <c r="F2" s="404"/>
      <c r="G2" s="404"/>
      <c r="H2" s="405"/>
      <c r="I2" s="408"/>
      <c r="J2" s="409"/>
    </row>
    <row r="3" spans="2:11" ht="18" customHeight="1" thickBot="1" x14ac:dyDescent="0.4">
      <c r="B3" s="401"/>
      <c r="C3" s="403" t="s">
        <v>183</v>
      </c>
      <c r="D3" s="404"/>
      <c r="E3" s="404"/>
      <c r="F3" s="404"/>
      <c r="G3" s="404"/>
      <c r="H3" s="405"/>
      <c r="I3" s="408"/>
      <c r="J3" s="409"/>
    </row>
    <row r="4" spans="2:11" ht="18" customHeight="1" thickBot="1" x14ac:dyDescent="0.4">
      <c r="B4" s="402"/>
      <c r="C4" s="403" t="s">
        <v>143</v>
      </c>
      <c r="D4" s="404"/>
      <c r="E4" s="404"/>
      <c r="F4" s="405"/>
      <c r="G4" s="412" t="s">
        <v>190</v>
      </c>
      <c r="H4" s="413"/>
      <c r="I4" s="410"/>
      <c r="J4" s="411"/>
    </row>
    <row r="5" spans="2:11" ht="18" customHeight="1" thickBot="1" x14ac:dyDescent="0.4">
      <c r="B5" s="49"/>
      <c r="C5" s="10"/>
      <c r="D5" s="10"/>
      <c r="E5" s="10"/>
      <c r="F5" s="10"/>
      <c r="G5" s="10"/>
      <c r="H5" s="10"/>
      <c r="I5" s="10"/>
      <c r="J5" s="50"/>
    </row>
    <row r="6" spans="2:11" ht="51.75" customHeight="1" thickBot="1" x14ac:dyDescent="0.4">
      <c r="B6" s="1" t="s">
        <v>199</v>
      </c>
      <c r="C6" s="416" t="str">
        <f>+'[6]Sección 1. Metas - Magnitud'!C7</f>
        <v>1032 - Gestión y control de tránsito y transporte</v>
      </c>
      <c r="D6" s="417"/>
      <c r="E6" s="418"/>
      <c r="F6" s="51"/>
      <c r="G6" s="10"/>
      <c r="H6" s="10"/>
      <c r="I6" s="10"/>
      <c r="J6" s="50"/>
    </row>
    <row r="7" spans="2:11" ht="32.25" customHeight="1" thickBot="1" x14ac:dyDescent="0.4">
      <c r="B7" s="2" t="s">
        <v>0</v>
      </c>
      <c r="C7" s="416" t="str">
        <f>+'[6]Sección 1. Metas - Magnitud'!C8:F8</f>
        <v>Dirección de Control y Vigilancia</v>
      </c>
      <c r="D7" s="417"/>
      <c r="E7" s="418"/>
      <c r="F7" s="51"/>
      <c r="G7" s="10"/>
      <c r="H7" s="10"/>
      <c r="I7" s="10"/>
      <c r="J7" s="50"/>
    </row>
    <row r="8" spans="2:11" ht="32.25" customHeight="1" thickBot="1" x14ac:dyDescent="0.4">
      <c r="B8" s="2" t="s">
        <v>144</v>
      </c>
      <c r="C8" s="416" t="str">
        <f>+'[6]Sección 1. Metas - Magnitud'!C9:F9</f>
        <v>Subsecretaría de Servicios de la Movilidad</v>
      </c>
      <c r="D8" s="417"/>
      <c r="E8" s="418"/>
      <c r="F8" s="4"/>
      <c r="G8" s="10"/>
      <c r="H8" s="10"/>
      <c r="I8" s="10"/>
      <c r="J8" s="50"/>
    </row>
    <row r="9" spans="2:11" ht="33.75" customHeight="1" thickBot="1" x14ac:dyDescent="0.4">
      <c r="B9" s="2" t="s">
        <v>28</v>
      </c>
      <c r="C9" s="416" t="s">
        <v>184</v>
      </c>
      <c r="D9" s="417"/>
      <c r="E9" s="418"/>
      <c r="F9" s="51"/>
      <c r="G9" s="10"/>
      <c r="H9" s="10"/>
      <c r="I9" s="10"/>
      <c r="J9" s="50"/>
    </row>
    <row r="10" spans="2:11" ht="33.75" customHeight="1" thickBot="1" x14ac:dyDescent="0.4">
      <c r="B10" s="97" t="s">
        <v>197</v>
      </c>
      <c r="C10" s="416" t="str">
        <f>+'[8]HV 14'!F9</f>
        <v>14. Realizar 241 visitas administrativas y de seguimiento a empresas prestadoras del servicio público de transporte.</v>
      </c>
      <c r="D10" s="417"/>
      <c r="E10" s="418"/>
      <c r="F10" s="51"/>
      <c r="G10" s="10"/>
      <c r="H10" s="10"/>
      <c r="I10" s="10"/>
      <c r="J10" s="50"/>
    </row>
    <row r="11" spans="2:11" ht="34.5" customHeight="1" x14ac:dyDescent="0.35"/>
    <row r="12" spans="2:11" ht="21.75" customHeight="1" x14ac:dyDescent="0.35">
      <c r="B12" s="426" t="s">
        <v>218</v>
      </c>
      <c r="C12" s="427"/>
      <c r="D12" s="427"/>
      <c r="E12" s="427"/>
      <c r="F12" s="427"/>
      <c r="G12" s="427"/>
      <c r="H12" s="428"/>
      <c r="I12" s="597" t="s">
        <v>145</v>
      </c>
      <c r="J12" s="598"/>
      <c r="K12" s="598"/>
    </row>
    <row r="13" spans="2:11" s="53" customFormat="1" ht="30" customHeight="1" x14ac:dyDescent="0.35">
      <c r="B13" s="122" t="s">
        <v>146</v>
      </c>
      <c r="C13" s="122" t="s">
        <v>147</v>
      </c>
      <c r="D13" s="122" t="s">
        <v>196</v>
      </c>
      <c r="E13" s="122" t="s">
        <v>148</v>
      </c>
      <c r="F13" s="122" t="s">
        <v>149</v>
      </c>
      <c r="G13" s="122" t="s">
        <v>191</v>
      </c>
      <c r="H13" s="122" t="s">
        <v>192</v>
      </c>
      <c r="I13" s="121" t="s">
        <v>193</v>
      </c>
      <c r="J13" s="121" t="s">
        <v>194</v>
      </c>
      <c r="K13" s="121" t="s">
        <v>195</v>
      </c>
    </row>
    <row r="14" spans="2:11" s="53" customFormat="1" x14ac:dyDescent="0.35">
      <c r="B14" s="140"/>
      <c r="C14" s="141"/>
      <c r="D14" s="142"/>
      <c r="E14" s="143"/>
      <c r="F14" s="141"/>
      <c r="G14" s="142"/>
      <c r="H14" s="144"/>
      <c r="I14" s="145"/>
      <c r="J14" s="146"/>
      <c r="K14" s="143"/>
    </row>
    <row r="15" spans="2:11" ht="165" customHeight="1" x14ac:dyDescent="0.35">
      <c r="B15" s="140"/>
      <c r="C15" s="147"/>
      <c r="D15" s="142"/>
      <c r="E15" s="148"/>
      <c r="F15" s="149"/>
      <c r="G15" s="142"/>
      <c r="H15" s="144"/>
      <c r="I15" s="145"/>
      <c r="J15" s="146"/>
      <c r="K15" s="595"/>
    </row>
    <row r="16" spans="2:11" x14ac:dyDescent="0.35">
      <c r="B16" s="140"/>
      <c r="C16" s="141"/>
      <c r="D16" s="142"/>
      <c r="E16" s="143"/>
      <c r="F16" s="141"/>
      <c r="G16" s="142"/>
      <c r="H16" s="144"/>
      <c r="I16" s="145"/>
      <c r="J16" s="146"/>
      <c r="K16" s="596"/>
    </row>
    <row r="17" spans="2:12" x14ac:dyDescent="0.35">
      <c r="B17" s="140"/>
      <c r="C17" s="150"/>
      <c r="D17" s="142"/>
      <c r="E17" s="143"/>
      <c r="F17" s="150"/>
      <c r="G17" s="142"/>
      <c r="H17" s="151"/>
      <c r="I17" s="145"/>
      <c r="J17" s="146"/>
      <c r="K17" s="143"/>
    </row>
    <row r="18" spans="2:12" x14ac:dyDescent="0.35">
      <c r="B18" s="140"/>
      <c r="C18" s="150"/>
      <c r="D18" s="142"/>
      <c r="E18" s="143"/>
      <c r="F18" s="150"/>
      <c r="G18" s="142"/>
      <c r="H18" s="151"/>
      <c r="I18" s="152"/>
      <c r="J18" s="146"/>
      <c r="K18" s="153"/>
    </row>
    <row r="19" spans="2:12" ht="15" customHeight="1" x14ac:dyDescent="0.35">
      <c r="B19" s="591" t="s">
        <v>17</v>
      </c>
      <c r="C19" s="592"/>
      <c r="D19" s="154">
        <f>SUM(D15:D16)</f>
        <v>0</v>
      </c>
      <c r="E19" s="593" t="s">
        <v>17</v>
      </c>
      <c r="F19" s="594"/>
      <c r="G19" s="154">
        <v>1</v>
      </c>
      <c r="H19" s="155"/>
      <c r="I19" s="156">
        <f>SUM(I14:I18)</f>
        <v>0</v>
      </c>
      <c r="J19" s="157"/>
      <c r="K19" s="157"/>
    </row>
    <row r="23" spans="2:12" x14ac:dyDescent="0.35">
      <c r="L23" s="129"/>
    </row>
    <row r="24" spans="2:12" x14ac:dyDescent="0.35">
      <c r="L24" s="129"/>
    </row>
    <row r="25" spans="2:12" x14ac:dyDescent="0.35">
      <c r="L25" s="129"/>
    </row>
    <row r="26" spans="2:12" x14ac:dyDescent="0.35">
      <c r="L26" s="129"/>
    </row>
    <row r="27" spans="2:12" x14ac:dyDescent="0.35">
      <c r="L27" s="129"/>
    </row>
    <row r="28" spans="2:12" x14ac:dyDescent="0.35">
      <c r="L28" s="129"/>
    </row>
    <row r="30" spans="2:12" x14ac:dyDescent="0.35">
      <c r="L30" s="130"/>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dimension ref="J9:N27"/>
  <sheetViews>
    <sheetView workbookViewId="0">
      <selection activeCell="G36" sqref="G36"/>
    </sheetView>
  </sheetViews>
  <sheetFormatPr baseColWidth="10" defaultRowHeight="14.5" x14ac:dyDescent="0.35"/>
  <sheetData>
    <row r="9" spans="10:12" x14ac:dyDescent="0.35">
      <c r="K9" s="128" t="s">
        <v>213</v>
      </c>
      <c r="L9" s="128" t="s">
        <v>214</v>
      </c>
    </row>
    <row r="10" spans="10:12" x14ac:dyDescent="0.35">
      <c r="J10" s="125" t="s">
        <v>208</v>
      </c>
      <c r="K10" s="125">
        <v>77</v>
      </c>
      <c r="L10" s="125">
        <v>2</v>
      </c>
    </row>
    <row r="11" spans="10:12" x14ac:dyDescent="0.35">
      <c r="J11" s="99"/>
      <c r="K11" s="99"/>
      <c r="L11" s="99">
        <v>37</v>
      </c>
    </row>
    <row r="12" spans="10:12" x14ac:dyDescent="0.35">
      <c r="J12" s="99"/>
      <c r="K12" s="99"/>
      <c r="L12" s="99">
        <v>43</v>
      </c>
    </row>
    <row r="13" spans="10:12" x14ac:dyDescent="0.35">
      <c r="K13" s="99" t="s">
        <v>4</v>
      </c>
      <c r="L13" s="123">
        <f>SUM(L10:L12)</f>
        <v>82</v>
      </c>
    </row>
    <row r="14" spans="10:12" x14ac:dyDescent="0.35">
      <c r="J14" s="125" t="s">
        <v>209</v>
      </c>
      <c r="K14" s="125">
        <v>115</v>
      </c>
      <c r="L14" s="125">
        <v>16</v>
      </c>
    </row>
    <row r="15" spans="10:12" x14ac:dyDescent="0.35">
      <c r="J15" s="99"/>
      <c r="K15" s="99"/>
      <c r="L15" s="99">
        <v>27</v>
      </c>
    </row>
    <row r="16" spans="10:12" x14ac:dyDescent="0.35">
      <c r="J16" s="99"/>
      <c r="K16" s="99"/>
      <c r="L16" s="99">
        <v>10</v>
      </c>
    </row>
    <row r="17" spans="10:14" x14ac:dyDescent="0.35">
      <c r="J17" s="99"/>
      <c r="K17" s="99" t="s">
        <v>4</v>
      </c>
      <c r="L17" s="123">
        <f>SUM(L14:L16)</f>
        <v>53</v>
      </c>
    </row>
    <row r="18" spans="10:14" x14ac:dyDescent="0.35">
      <c r="J18" s="125" t="s">
        <v>210</v>
      </c>
      <c r="K18" s="125">
        <v>7</v>
      </c>
      <c r="L18" s="125">
        <v>13</v>
      </c>
    </row>
    <row r="19" spans="10:14" x14ac:dyDescent="0.35">
      <c r="J19" s="99"/>
      <c r="K19" s="99"/>
      <c r="L19" s="99">
        <v>14</v>
      </c>
    </row>
    <row r="20" spans="10:14" x14ac:dyDescent="0.35">
      <c r="J20" s="99"/>
      <c r="K20" s="99"/>
      <c r="L20" s="99">
        <v>10</v>
      </c>
    </row>
    <row r="21" spans="10:14" x14ac:dyDescent="0.35">
      <c r="J21" s="99"/>
      <c r="K21" s="99" t="s">
        <v>4</v>
      </c>
      <c r="L21" s="123">
        <f>SUM(L18:L20)</f>
        <v>37</v>
      </c>
    </row>
    <row r="22" spans="10:14" x14ac:dyDescent="0.35">
      <c r="J22" s="125" t="s">
        <v>211</v>
      </c>
      <c r="K22" s="125">
        <v>52</v>
      </c>
      <c r="L22" s="125">
        <v>10</v>
      </c>
    </row>
    <row r="23" spans="10:14" x14ac:dyDescent="0.35">
      <c r="J23" s="99"/>
      <c r="K23" s="99"/>
      <c r="L23" s="99">
        <v>0</v>
      </c>
    </row>
    <row r="24" spans="10:14" x14ac:dyDescent="0.35">
      <c r="J24" s="99"/>
      <c r="K24" s="99"/>
      <c r="L24" s="99">
        <v>59</v>
      </c>
    </row>
    <row r="25" spans="10:14" x14ac:dyDescent="0.35">
      <c r="J25" s="99"/>
      <c r="K25" s="99" t="s">
        <v>4</v>
      </c>
      <c r="L25" s="123">
        <f>SUM(L22:L24)</f>
        <v>69</v>
      </c>
    </row>
    <row r="27" spans="10:14" x14ac:dyDescent="0.35">
      <c r="J27" s="126" t="s">
        <v>212</v>
      </c>
      <c r="K27" s="126">
        <f>SUM(K10:K22)</f>
        <v>251</v>
      </c>
      <c r="L27" s="126">
        <f>+L13+L17+L21+L25</f>
        <v>241</v>
      </c>
      <c r="M27" s="127">
        <f>+L27/K27</f>
        <v>0.96015936254980083</v>
      </c>
      <c r="N27" s="12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dimension ref="A1"/>
  <sheetViews>
    <sheetView workbookViewId="0">
      <selection activeCell="D15" sqref="D15:D35"/>
    </sheetView>
  </sheetViews>
  <sheetFormatPr baseColWidth="10" defaultRowHeight="14.5" x14ac:dyDescent="0.3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08ebe415-1e9a-4b26-acfc-09642d3d19df"/>
    <ds:schemaRef ds:uri="http://purl.org/dc/elements/1.1/"/>
    <ds:schemaRef ds:uri="http://www.w3.org/XML/1998/namespace"/>
    <ds:schemaRef ds:uri="http://schemas.microsoft.com/office/2006/documentManagement/types"/>
    <ds:schemaRef ds:uri="http://schemas.microsoft.com/office/2006/metadata/properties"/>
    <ds:schemaRef ds:uri="http://purl.org/dc/terms/"/>
    <ds:schemaRef ds:uri="d472a95f-029e-48ed-8556-580ff62e7833"/>
    <ds:schemaRef ds:uri="http://schemas.openxmlformats.org/package/2006/metadata/core-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Sección 3. Metas Producto</vt:lpstr>
      <vt:lpstr>MP - SIT</vt:lpstr>
      <vt:lpstr>Act.Meta_SIT</vt:lpstr>
      <vt:lpstr>META 1</vt:lpstr>
      <vt:lpstr>META 2</vt:lpstr>
      <vt:lpstr>META 3</vt:lpstr>
      <vt:lpstr>META 4</vt:lpstr>
      <vt:lpstr>META 5</vt:lpstr>
      <vt:lpstr>HV 14</vt:lpstr>
      <vt:lpstr>Act. 14</vt:lpstr>
      <vt:lpstr>Hoja3</vt:lpstr>
      <vt:lpstr>Hoja1</vt:lpstr>
      <vt:lpstr>'META 1'!Área_de_impresión</vt:lpstr>
      <vt:lpstr>'META 2'!Área_de_impresión</vt:lpstr>
      <vt:lpstr>'META 3'!Área_de_impresión</vt:lpstr>
      <vt:lpstr>'META 4'!Área_de_impresión</vt:lpstr>
      <vt:lpstr>'META 5'!Área_de_impresión</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Carolina Alvarez</cp:lastModifiedBy>
  <cp:lastPrinted>2024-06-24T16:06:36Z</cp:lastPrinted>
  <dcterms:created xsi:type="dcterms:W3CDTF">2010-03-25T16:40:43Z</dcterms:created>
  <dcterms:modified xsi:type="dcterms:W3CDTF">2024-06-24T20:06:22Z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