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1.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2.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embeddings/oleObject5.bin" ContentType="application/vnd.openxmlformats-officedocument.oleObject"/>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131"/>
  <workbookPr showInkAnnotation="0" updateLinks="never" codeName="ThisWorkbook" autoCompressPictures="0" defaultThemeVersion="124226"/>
  <mc:AlternateContent xmlns:mc="http://schemas.openxmlformats.org/markup-compatibility/2006">
    <mc:Choice Requires="x15">
      <x15ac:absPath xmlns:x15ac="http://schemas.microsoft.com/office/spreadsheetml/2010/11/ac" url="https://d.docs.live.net/02583e8ead9b9ab3/Escritorio/IDPYBA/Hoja de vida Indicadores 2024/"/>
    </mc:Choice>
  </mc:AlternateContent>
  <xr:revisionPtr revIDLastSave="16" documentId="8_{A4897932-2C77-4C8D-8FD8-64DC5739185D}" xr6:coauthVersionLast="47" xr6:coauthVersionMax="47" xr10:uidLastSave="{2EEF711A-F4DE-48D5-9396-448FDCE00E41}"/>
  <workbookProtection workbookAlgorithmName="SHA-512" workbookHashValue="SysNfGdCObjIcGI7jv9r1vc3J2z1+Yd8bDsL2PQ+zV4zLJ+8Ijc5HsI2ZhpGZL45gxfggvPCpZmR/3k2nMa6eA==" workbookSaltValue="co5cdJJn+cMZ09Rtk536Pw==" workbookSpinCount="100000" lockStructure="1"/>
  <bookViews>
    <workbookView xWindow="-110" yWindow="-110" windowWidth="19420" windowHeight="11500" tabRatio="747" activeTab="7" xr2:uid="{00000000-000D-0000-FFFF-FFFF00000000}"/>
  </bookViews>
  <sheets>
    <sheet name="Sección 3. Metas Producto" sheetId="5" state="hidden" r:id="rId1"/>
    <sheet name="MP - SIT" sheetId="62" state="hidden" r:id="rId2"/>
    <sheet name="Act.Meta_SIT" sheetId="63" state="hidden" r:id="rId3"/>
    <sheet name="META 1" sheetId="80" r:id="rId4"/>
    <sheet name="META 2" sheetId="87" r:id="rId5"/>
    <sheet name="META 3" sheetId="93" r:id="rId6"/>
    <sheet name="META 4" sheetId="94" r:id="rId7"/>
    <sheet name="META 5" sheetId="90" r:id="rId8"/>
    <sheet name="HV 14" sheetId="47" state="hidden" r:id="rId9"/>
    <sheet name="Act. 14" sheetId="48" state="hidden" r:id="rId10"/>
    <sheet name="Hoja3" sheetId="66" state="hidden" r:id="rId11"/>
    <sheet name="Hoja1" sheetId="57" state="hidden" r:id="rId12"/>
  </sheets>
  <externalReferences>
    <externalReference r:id="rId13"/>
    <externalReference r:id="rId14"/>
    <externalReference r:id="rId15"/>
    <externalReference r:id="rId16"/>
    <externalReference r:id="rId17"/>
    <externalReference r:id="rId18"/>
    <externalReference r:id="rId19"/>
    <externalReference r:id="rId20"/>
  </externalReferences>
  <definedNames>
    <definedName name="_xlnm.Print_Area" localSheetId="3">'META 1'!$A$1:$I$47</definedName>
    <definedName name="_xlnm.Print_Area" localSheetId="4">'META 2'!$A$1:$I$47</definedName>
    <definedName name="_xlnm.Print_Area" localSheetId="5">'META 3'!$A$1:$I$47</definedName>
    <definedName name="_xlnm.Print_Area" localSheetId="6">'META 4'!$A$1:$I$47</definedName>
    <definedName name="_xlnm.Print_Area" localSheetId="7">'META 5'!$A$1:$I$47</definedName>
    <definedName name="_xlnm.Print_Area" localSheetId="0">'Sección 3. Metas Producto'!$A$2:$AF$12</definedName>
    <definedName name="CONDICION_POBLACIONAL" localSheetId="3">#REF!</definedName>
    <definedName name="CONDICION_POBLACIONAL" localSheetId="4">#REF!</definedName>
    <definedName name="CONDICION_POBLACIONAL" localSheetId="5">#REF!</definedName>
    <definedName name="CONDICION_POBLACIONAL" localSheetId="6">#REF!</definedName>
    <definedName name="CONDICION_POBLACIONAL" localSheetId="7">#REF!</definedName>
    <definedName name="CONDICION_POBLACIONAL">#REF!</definedName>
    <definedName name="GRUPO_ETAREO" localSheetId="3">#REF!</definedName>
    <definedName name="GRUPO_ETAREO" localSheetId="4">#REF!</definedName>
    <definedName name="GRUPO_ETAREO" localSheetId="5">#REF!</definedName>
    <definedName name="GRUPO_ETAREO" localSheetId="6">#REF!</definedName>
    <definedName name="GRUPO_ETAREO" localSheetId="7">#REF!</definedName>
    <definedName name="GRUPO_ETAREO">#REF!</definedName>
    <definedName name="GRUPO_ETAREOS" localSheetId="8">#REF!</definedName>
    <definedName name="GRUPO_ETAREOS" localSheetId="3">#REF!</definedName>
    <definedName name="GRUPO_ETAREOS" localSheetId="4">#REF!</definedName>
    <definedName name="GRUPO_ETAREOS" localSheetId="5">#REF!</definedName>
    <definedName name="GRUPO_ETAREOS" localSheetId="6">#REF!</definedName>
    <definedName name="GRUPO_ETAREOS" localSheetId="7">#REF!</definedName>
    <definedName name="GRUPO_ETAREOS">#REF!</definedName>
    <definedName name="GRUPO_ETARIO" localSheetId="8">#REF!</definedName>
    <definedName name="GRUPO_ETARIO" localSheetId="3">#REF!</definedName>
    <definedName name="GRUPO_ETARIO" localSheetId="4">#REF!</definedName>
    <definedName name="GRUPO_ETARIO" localSheetId="5">#REF!</definedName>
    <definedName name="GRUPO_ETARIO" localSheetId="6">#REF!</definedName>
    <definedName name="GRUPO_ETARIO" localSheetId="7">#REF!</definedName>
    <definedName name="GRUPO_ETARIO">#REF!</definedName>
    <definedName name="GRUPO_ETNICO" localSheetId="8">#REF!</definedName>
    <definedName name="GRUPO_ETNICO" localSheetId="3">#REF!</definedName>
    <definedName name="GRUPO_ETNICO" localSheetId="4">#REF!</definedName>
    <definedName name="GRUPO_ETNICO" localSheetId="5">#REF!</definedName>
    <definedName name="GRUPO_ETNICO" localSheetId="6">#REF!</definedName>
    <definedName name="GRUPO_ETNICO" localSheetId="7">#REF!</definedName>
    <definedName name="GRUPO_ETNICO">#REF!</definedName>
    <definedName name="GRUPOETNICO" localSheetId="8">#REF!</definedName>
    <definedName name="GRUPOETNICO" localSheetId="3">#REF!</definedName>
    <definedName name="GRUPOETNICO" localSheetId="4">#REF!</definedName>
    <definedName name="GRUPOETNICO" localSheetId="5">#REF!</definedName>
    <definedName name="GRUPOETNICO" localSheetId="6">#REF!</definedName>
    <definedName name="GRUPOETNICO" localSheetId="7">#REF!</definedName>
    <definedName name="GRUPOETNICO">#REF!</definedName>
    <definedName name="GRUPOS_ETNICOS" localSheetId="5">#REF!</definedName>
    <definedName name="GRUPOS_ETNICOS" localSheetId="6">#REF!</definedName>
    <definedName name="GRUPOS_ETNICOS">#REF!</definedName>
    <definedName name="LOCALIDAD" localSheetId="8">#REF!</definedName>
    <definedName name="LOCALIDAD" localSheetId="3">#REF!</definedName>
    <definedName name="LOCALIDAD" localSheetId="4">#REF!</definedName>
    <definedName name="LOCALIDAD" localSheetId="5">#REF!</definedName>
    <definedName name="LOCALIDAD" localSheetId="6">#REF!</definedName>
    <definedName name="LOCALIDAD" localSheetId="7">#REF!</definedName>
    <definedName name="LOCALIDAD">#REF!</definedName>
    <definedName name="LOCALIZACION" localSheetId="8">#REF!</definedName>
    <definedName name="LOCALIZACION" localSheetId="3">#REF!</definedName>
    <definedName name="LOCALIZACION" localSheetId="4">#REF!</definedName>
    <definedName name="LOCALIZACION" localSheetId="5">#REF!</definedName>
    <definedName name="LOCALIZACION" localSheetId="6">#REF!</definedName>
    <definedName name="LOCALIZACION" localSheetId="7">#REF!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27" i="90" l="1"/>
  <c r="D30" i="90" l="1"/>
  <c r="D29" i="90"/>
  <c r="D28" i="90"/>
  <c r="D27" i="90"/>
  <c r="C30" i="90"/>
  <c r="C31" i="90" s="1"/>
  <c r="C29" i="90"/>
  <c r="C28" i="90"/>
  <c r="C27" i="90"/>
  <c r="K30" i="80" l="1"/>
  <c r="G27" i="94" l="1"/>
  <c r="I27" i="94" s="1"/>
  <c r="F27" i="90" l="1"/>
  <c r="G27" i="90" l="1"/>
  <c r="F27" i="94" l="1"/>
  <c r="F27" i="80" l="1"/>
  <c r="G27" i="87"/>
  <c r="I27" i="87" s="1"/>
  <c r="H29" i="93" l="1"/>
  <c r="H30" i="93" s="1"/>
  <c r="H31" i="93" s="1"/>
  <c r="H29" i="90"/>
  <c r="H30" i="90" s="1"/>
  <c r="H31" i="90" s="1"/>
  <c r="H29" i="87"/>
  <c r="H30" i="87" s="1"/>
  <c r="H31" i="87" s="1"/>
  <c r="H29" i="94" l="1"/>
  <c r="H30" i="94" s="1"/>
  <c r="H31" i="94" s="1"/>
  <c r="H29" i="80"/>
  <c r="H30" i="80" s="1"/>
  <c r="H31" i="80" s="1"/>
  <c r="G27" i="80"/>
  <c r="F27" i="93" l="1"/>
  <c r="F27" i="87"/>
  <c r="I18" i="63"/>
  <c r="G18" i="63"/>
  <c r="D18" i="63"/>
  <c r="C8" i="63"/>
  <c r="C7" i="63"/>
  <c r="C6" i="63"/>
  <c r="D30" i="62"/>
  <c r="D31" i="62" s="1"/>
  <c r="O13" i="5"/>
  <c r="AA13" i="5" s="1"/>
  <c r="K27" i="66"/>
  <c r="L25" i="66"/>
  <c r="L21" i="66"/>
  <c r="L17" i="66"/>
  <c r="L13" i="66"/>
  <c r="L27" i="66" s="1"/>
  <c r="M27" i="66" s="1"/>
  <c r="I19" i="48"/>
  <c r="D19" i="48"/>
  <c r="C10" i="48"/>
  <c r="C8" i="48"/>
  <c r="C7" i="48"/>
  <c r="C6" i="48"/>
  <c r="G56" i="47"/>
  <c r="C56" i="47"/>
  <c r="K13" i="5"/>
  <c r="AA17" i="5"/>
  <c r="AB17" i="5" s="1"/>
  <c r="G56" i="62"/>
  <c r="C56" i="62"/>
  <c r="G41" i="62"/>
  <c r="G40" i="62"/>
  <c r="G39" i="62"/>
  <c r="G38" i="62"/>
  <c r="G37" i="62"/>
  <c r="G36" i="62"/>
  <c r="G35" i="62"/>
  <c r="G34" i="62"/>
  <c r="G33" i="62"/>
  <c r="G32" i="62"/>
  <c r="G31" i="62"/>
  <c r="G30" i="62"/>
  <c r="F30" i="62"/>
  <c r="F31" i="62" s="1"/>
  <c r="F32" i="62" s="1"/>
  <c r="F33" i="62" s="1"/>
  <c r="F34" i="62" s="1"/>
  <c r="F35" i="62" s="1"/>
  <c r="F36" i="62" s="1"/>
  <c r="F37" i="62" s="1"/>
  <c r="F38" i="62" s="1"/>
  <c r="F39" i="62" s="1"/>
  <c r="F40" i="62" s="1"/>
  <c r="F41" i="62" s="1"/>
  <c r="W15" i="5"/>
  <c r="U15" i="5"/>
  <c r="W13" i="5"/>
  <c r="V13" i="5"/>
  <c r="U13" i="5"/>
  <c r="AA21" i="5"/>
  <c r="AC21" i="5" s="1"/>
  <c r="AA19" i="5"/>
  <c r="AB19" i="5" s="1"/>
  <c r="G31" i="47"/>
  <c r="G32" i="47"/>
  <c r="G33" i="47"/>
  <c r="G34" i="47"/>
  <c r="G35" i="47"/>
  <c r="G36" i="47"/>
  <c r="G37" i="47"/>
  <c r="G38" i="47"/>
  <c r="G39" i="47"/>
  <c r="G40" i="47"/>
  <c r="G41" i="47"/>
  <c r="I21" i="5"/>
  <c r="B21" i="5"/>
  <c r="I19" i="5"/>
  <c r="B19" i="5"/>
  <c r="I17" i="5"/>
  <c r="AC17" i="5" s="1"/>
  <c r="B17" i="5"/>
  <c r="F30" i="47"/>
  <c r="F31" i="47" s="1"/>
  <c r="D30" i="47"/>
  <c r="I30" i="47" s="1"/>
  <c r="S15" i="5"/>
  <c r="AA15" i="5" s="1"/>
  <c r="T15" i="5"/>
  <c r="X15" i="5"/>
  <c r="Z15" i="5"/>
  <c r="L15" i="5"/>
  <c r="M15" i="5"/>
  <c r="L13" i="5"/>
  <c r="M13" i="5"/>
  <c r="N13" i="5"/>
  <c r="N15" i="5"/>
  <c r="B15" i="5"/>
  <c r="B13" i="5"/>
  <c r="G30" i="47"/>
  <c r="A11" i="5"/>
  <c r="C9" i="5"/>
  <c r="C8" i="5"/>
  <c r="C7" i="5"/>
  <c r="Y15" i="5"/>
  <c r="X13" i="5"/>
  <c r="Z13" i="5"/>
  <c r="Y13" i="5"/>
  <c r="S13" i="5"/>
  <c r="T13" i="5"/>
  <c r="K15" i="5"/>
  <c r="V15" i="5"/>
  <c r="J13" i="5"/>
  <c r="I13" i="5" s="1"/>
  <c r="J15" i="5"/>
  <c r="I15" i="5" s="1"/>
  <c r="I30" i="62"/>
  <c r="H30" i="62"/>
  <c r="AC19" i="5" l="1"/>
  <c r="D31" i="47"/>
  <c r="D32" i="47" s="1"/>
  <c r="H30" i="47"/>
  <c r="AB21" i="5"/>
  <c r="AB15" i="5"/>
  <c r="D33" i="47"/>
  <c r="I33" i="47" s="1"/>
  <c r="I32" i="47"/>
  <c r="H31" i="62"/>
  <c r="I31" i="62"/>
  <c r="I31" i="47"/>
  <c r="F32" i="47"/>
  <c r="F33" i="47" s="1"/>
  <c r="F34" i="47" s="1"/>
  <c r="F35" i="47" s="1"/>
  <c r="F36" i="47" s="1"/>
  <c r="F37" i="47" s="1"/>
  <c r="F38" i="47" s="1"/>
  <c r="F39" i="47" s="1"/>
  <c r="F40" i="47" s="1"/>
  <c r="F41" i="47" s="1"/>
  <c r="H31" i="47"/>
  <c r="AC13" i="5"/>
  <c r="AB13" i="5"/>
  <c r="AC15" i="5"/>
  <c r="D32" i="62"/>
  <c r="G27" i="93"/>
  <c r="I27" i="80"/>
  <c r="D34" i="47" l="1"/>
  <c r="H32" i="47"/>
  <c r="H33" i="47"/>
  <c r="I32" i="62"/>
  <c r="D33" i="62"/>
  <c r="H32" i="62"/>
  <c r="D35" i="47"/>
  <c r="H34" i="47"/>
  <c r="I34" i="47"/>
  <c r="I27" i="93"/>
  <c r="H35" i="47" l="1"/>
  <c r="I35" i="47"/>
  <c r="D36" i="47"/>
  <c r="D34" i="62"/>
  <c r="I33" i="62"/>
  <c r="H33" i="62"/>
  <c r="D35" i="62" l="1"/>
  <c r="I34" i="62"/>
  <c r="H34" i="62"/>
  <c r="D37" i="47"/>
  <c r="H36" i="47"/>
  <c r="I36" i="47"/>
  <c r="D38" i="47" l="1"/>
  <c r="H37" i="47"/>
  <c r="I37" i="47"/>
  <c r="I35" i="62"/>
  <c r="D36" i="62"/>
  <c r="H35" i="62"/>
  <c r="I36" i="62" l="1"/>
  <c r="H36" i="62"/>
  <c r="D37" i="62"/>
  <c r="I38" i="47"/>
  <c r="D39" i="47"/>
  <c r="H38" i="47"/>
  <c r="D38" i="62" l="1"/>
  <c r="I37" i="62"/>
  <c r="H37" i="62"/>
  <c r="H39" i="47"/>
  <c r="I39" i="47"/>
  <c r="D40" i="47"/>
  <c r="D41" i="47" l="1"/>
  <c r="H40" i="47"/>
  <c r="I40" i="47"/>
  <c r="I38" i="62"/>
  <c r="D39" i="62"/>
  <c r="H38" i="62"/>
  <c r="H39" i="62" l="1"/>
  <c r="D40" i="62"/>
  <c r="I39" i="62"/>
  <c r="I41" i="47"/>
  <c r="H41" i="47"/>
  <c r="D41" i="62" l="1"/>
  <c r="I40" i="62"/>
  <c r="H40" i="62"/>
  <c r="I41" i="62" l="1"/>
  <c r="H41" i="6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B7" authorId="0" shapeId="0" xr:uid="{00000000-0006-0000-0500-000002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B8" authorId="0" shapeId="0" xr:uid="{00000000-0006-0000-0500-000003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B9" authorId="0" shapeId="0" xr:uid="{00000000-0006-0000-0500-000004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B10" authorId="0" shapeId="0" xr:uid="{00000000-0006-0000-0500-000005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6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7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8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9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A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0B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0C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0D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0E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0F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0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1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2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3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500-000014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5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6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7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B7" authorId="0" shapeId="0" xr:uid="{00000000-0006-0000-0600-000002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B8" authorId="0" shapeId="0" xr:uid="{00000000-0006-0000-0600-000003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B9" authorId="0" shapeId="0" xr:uid="{00000000-0006-0000-0600-000004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B10" authorId="0" shapeId="0" xr:uid="{00000000-0006-0000-0600-000005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6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7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8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9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A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0B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0C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0D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0E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0F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0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1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2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3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600-000014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5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6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7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<sst xmlns="http://schemas.openxmlformats.org/spreadsheetml/2006/main" count="1000" uniqueCount="353">
  <si>
    <t>DEPENDENCIA:</t>
  </si>
  <si>
    <t>Programa Plan de Desarrollo</t>
  </si>
  <si>
    <t>UNIDAD DE MEDIDA</t>
  </si>
  <si>
    <t>INDICADOR</t>
  </si>
  <si>
    <t>Total</t>
  </si>
  <si>
    <t>% VIGENCIA</t>
  </si>
  <si>
    <t>% PDD</t>
  </si>
  <si>
    <t>AVANCES Y LOGROS</t>
  </si>
  <si>
    <t>BENEFICIOS</t>
  </si>
  <si>
    <t>RETRASOS Y SOLUCIONES</t>
  </si>
  <si>
    <t>JUN</t>
  </si>
  <si>
    <t>JUL</t>
  </si>
  <si>
    <t>AGO</t>
  </si>
  <si>
    <t>SEP</t>
  </si>
  <si>
    <t>OCT</t>
  </si>
  <si>
    <t>NOV</t>
  </si>
  <si>
    <t>DIC</t>
  </si>
  <si>
    <t>TOTAL</t>
  </si>
  <si>
    <t>AVANCE</t>
  </si>
  <si>
    <t>FEB</t>
  </si>
  <si>
    <t>MAR</t>
  </si>
  <si>
    <t>ABR</t>
  </si>
  <si>
    <t>MAY</t>
  </si>
  <si>
    <t>ENE</t>
  </si>
  <si>
    <t>SISTEMA INTEGRADO DE GESTIÓN</t>
  </si>
  <si>
    <t>PROCESO DIRECCIONAMIENTO ESTRATÉGICO</t>
  </si>
  <si>
    <t>CÓDIGO INDICADOR</t>
  </si>
  <si>
    <t>CÓDIGO Y META PROYECTO DE INVERSIÓN ASOCIADA</t>
  </si>
  <si>
    <t>ORDENADOR DEL GASTO:</t>
  </si>
  <si>
    <t>Código: PE01-PR01-F01</t>
  </si>
  <si>
    <t>Proyecto Estratégico</t>
  </si>
  <si>
    <t>CUATRIENIO</t>
  </si>
  <si>
    <t>Eje / Pilar Plan de Desarrollo</t>
  </si>
  <si>
    <t xml:space="preserve"> META PRODUCTO</t>
  </si>
  <si>
    <t>CÓDIGO META PRODUCTO</t>
  </si>
  <si>
    <t xml:space="preserve">CÓDIGO Y NOMBRE DEL PROYECTO DE INVERSIÓN </t>
  </si>
  <si>
    <t>PROGRAMACIÓN CUATRIENIO</t>
  </si>
  <si>
    <t>Total Ejecutado</t>
  </si>
  <si>
    <t>SEGUIMIENTO VIGENCIA</t>
  </si>
  <si>
    <t>1. Orientar las acciones de la Secretaría Distrital de Movilidad hacia la visión cero, es decir, la reducción sustancial de víctimas fatales y lesionadas en siniestros de tránsito</t>
  </si>
  <si>
    <t xml:space="preserve">2. Fomentar la cultura ciudadana y el respeto entre todos los usuarios de todas las formas de transporte, protegiendo en especial los actores vulnerables y los modos activos </t>
  </si>
  <si>
    <t>3. Propender por la sostenibilidad ambiental, económica y social de la movilidad en una visión integral de planeción de ciudad y movilidad</t>
  </si>
  <si>
    <t>4. Ser ejemplo en la rendición de cuentas a la ciudadanía</t>
  </si>
  <si>
    <t>5. Ser transparente, incluyente, equitativa en género y garantista de la participación e involucramiento ciudadanos y del sectro privado</t>
  </si>
  <si>
    <t xml:space="preserve">6. Proveer un ecosistema adecuado para la innovación y adopción  de nuevas y mejores tecnologías de movilidad y de información y comunicación </t>
  </si>
  <si>
    <t xml:space="preserve">7. Prestar servicios eficientes, oportunos y de calidad a la ciudadanía, tanto en gestión como en trámites de la movilidad </t>
  </si>
  <si>
    <t>8. Contar con un excelente equipo humano y condiciones laborales que hagan de la Secretaría Distrital de Movilidad un lugar atractivo para trabajar y desarrollarse profesionalmente</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</si>
  <si>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</si>
  <si>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</si>
  <si>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</si>
  <si>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</si>
  <si>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</si>
  <si>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</si>
  <si>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</si>
  <si>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</si>
  <si>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</si>
  <si>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</si>
  <si>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</si>
  <si>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</si>
  <si>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</si>
  <si>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Apoyo</t>
  </si>
  <si>
    <t>Creciente</t>
  </si>
  <si>
    <t>3. Fuente PMR</t>
  </si>
  <si>
    <t>4. Dependencia responsable</t>
  </si>
  <si>
    <t>5. Meta con territorialización</t>
  </si>
  <si>
    <t>Misional</t>
  </si>
  <si>
    <t>Decreciente</t>
  </si>
  <si>
    <t>6. Proyecto</t>
  </si>
  <si>
    <t>7. Código del Proyecto</t>
  </si>
  <si>
    <t>Estratégico</t>
  </si>
  <si>
    <t>Suma</t>
  </si>
  <si>
    <t>8. Proceso</t>
  </si>
  <si>
    <t>9. Código del proceso</t>
  </si>
  <si>
    <t>Evaluación</t>
  </si>
  <si>
    <t>10. Objetivo estratégico</t>
  </si>
  <si>
    <t>11. Meta Producto</t>
  </si>
  <si>
    <t>SI</t>
  </si>
  <si>
    <t>12. Nombre del indicador</t>
  </si>
  <si>
    <t>13. Tipología</t>
  </si>
  <si>
    <t>Eficiencia</t>
  </si>
  <si>
    <t>Anual</t>
  </si>
  <si>
    <t>NO</t>
  </si>
  <si>
    <t>14. Fecha de programación</t>
  </si>
  <si>
    <t>15. Tipo anualización</t>
  </si>
  <si>
    <t>Semestral</t>
  </si>
  <si>
    <t>16. Objetivo y descripción del Indicador</t>
  </si>
  <si>
    <t>Trimestral</t>
  </si>
  <si>
    <t>17. Fuente u origen de Datos</t>
  </si>
  <si>
    <t>Mensual</t>
  </si>
  <si>
    <t>18. Fórmula de Cálculo</t>
  </si>
  <si>
    <t>19. Unidad de medida del indicador</t>
  </si>
  <si>
    <t>Eficacia</t>
  </si>
  <si>
    <t xml:space="preserve">20.  Nombre de las Variables </t>
  </si>
  <si>
    <t>VARIABLE 1 - Numerador</t>
  </si>
  <si>
    <t>VARIABLE 2 - Denominador</t>
  </si>
  <si>
    <t>Efectividad</t>
  </si>
  <si>
    <t>21. Unidad de medida (de la variable)</t>
  </si>
  <si>
    <t>22. Descripción de la variable</t>
  </si>
  <si>
    <t>23. Inicio de la Serie</t>
  </si>
  <si>
    <t>25. Línea base</t>
  </si>
  <si>
    <t>24. Fin de la Serie</t>
  </si>
  <si>
    <t>26. Valor de la Meta</t>
  </si>
  <si>
    <t>27. Frecuencia del reporte</t>
  </si>
  <si>
    <t xml:space="preserve">28. Observación a la magnitud propuesta para la Meta </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</si>
  <si>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</si>
  <si>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</si>
  <si>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</si>
  <si>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</si>
  <si>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</si>
  <si>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</si>
  <si>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</si>
  <si>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</si>
  <si>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</si>
  <si>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</si>
  <si>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</si>
  <si>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</si>
  <si>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</si>
  <si>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</si>
  <si>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</si>
  <si>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</si>
  <si>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</si>
  <si>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</si>
  <si>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</si>
  <si>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</si>
  <si>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</si>
  <si>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</si>
  <si>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</si>
  <si>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</si>
  <si>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</si>
  <si>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</si>
  <si>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</si>
  <si>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</si>
  <si>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</si>
  <si>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</si>
  <si>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</si>
  <si>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</si>
  <si>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40. Responsable del reporte</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</si>
  <si>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</si>
  <si>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</si>
  <si>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</si>
  <si>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</si>
  <si>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</si>
  <si>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</si>
  <si>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</si>
  <si>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SUBSECRETARÍA RESPONSABLE:</t>
  </si>
  <si>
    <t>Sección No. 2: EJECUCIÓN</t>
  </si>
  <si>
    <t>1. NÚMERO</t>
  </si>
  <si>
    <t>2. ACTIVIDADES PRIMARIAS</t>
  </si>
  <si>
    <t>4. No.</t>
  </si>
  <si>
    <t>5. ACTIVIDADES SECUNDARIAS</t>
  </si>
  <si>
    <t>TIPOLOGÍA</t>
  </si>
  <si>
    <t>Porcentaje</t>
  </si>
  <si>
    <t>Cantidad</t>
  </si>
  <si>
    <t>240 - 52 estrategias integrales de seguridad vial que incluyan cultura ciudadana implementadas en un punto, tramo o zona.</t>
  </si>
  <si>
    <t>1032 - Gestión y control de tránsito y transporte</t>
  </si>
  <si>
    <t>Dirección de Control y Vigilancia</t>
  </si>
  <si>
    <t>Gestión y control de tránsito y transporte</t>
  </si>
  <si>
    <t>PM04</t>
  </si>
  <si>
    <t>ANGELICA PICO</t>
  </si>
  <si>
    <t>Porcentaje de avance en actividades ejecutadas / Porcentaje total de avance de actividades programado en la vigencia</t>
  </si>
  <si>
    <t>Porcentaje de avance en actividades ejecutadas</t>
  </si>
  <si>
    <t>Porcentaje total de avance de actividades programado en la vigencia</t>
  </si>
  <si>
    <t>Meta mensual</t>
  </si>
  <si>
    <t>Control y vigilancia - Sistema Inteligente de Transporte</t>
  </si>
  <si>
    <t>ALEJANDRO FORERO GUZMAN</t>
  </si>
  <si>
    <t>PM03</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</si>
  <si>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</si>
  <si>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</si>
  <si>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</si>
  <si>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t>
  </si>
  <si>
    <t>Es la cantidad de visitas administrativas ya sea de auditoria o de seguimiento que se realiza a las empresas prestadoras del servicio de transporte público; ya sea colectivo, individual o masivo.</t>
  </si>
  <si>
    <t xml:space="preserve"> No. De Visitas administrativas programadas</t>
  </si>
  <si>
    <t>Es el número de visitas administrativas que se tiene programado realizar en el período de tiempo del reporte.</t>
  </si>
  <si>
    <t>ANGELICA PICO-ANALISIS/LUIS HUMBERTO GONZALEZ-INFORMACION</t>
  </si>
  <si>
    <t>Número de señales verticales instaladas</t>
  </si>
  <si>
    <t xml:space="preserve"> Número de km demarcados</t>
  </si>
  <si>
    <t xml:space="preserve">Implementación 100% segunda fase - Sistema Inteligente de Transporte
</t>
  </si>
  <si>
    <t>Porcentaje de implementación de la segunda fase del Sistema Inteligente de Transporte</t>
  </si>
  <si>
    <t xml:space="preserve">Diseño e implementación 100% de la segunda fase de semáforos inteligentes
</t>
  </si>
  <si>
    <t xml:space="preserve"> Porcentaje de implementación de la segunda fase de semáforos inteligentes</t>
  </si>
  <si>
    <t xml:space="preserve">Diseño e implementación 100% de la primera fase de Detección Electrónica de Infracciones (DEI)
</t>
  </si>
  <si>
    <t>Porcentaje de diseño e implementación de la primera fase de Detección Electrónica de Infracciones (DEI)</t>
  </si>
  <si>
    <t>N.A</t>
  </si>
  <si>
    <t>Formato de Anexo de Actividades</t>
  </si>
  <si>
    <t>DIANA VIDAL</t>
  </si>
  <si>
    <t>CODIGO Y NOMBRE DEL PROYECTO DE INVERSIÓN O PROCESO</t>
  </si>
  <si>
    <t>ALMA ISABEL RONCALLO DÍAZ</t>
  </si>
  <si>
    <t>Demarcar el total de malla vial construida y conservada</t>
  </si>
  <si>
    <t>Señalizar verticalmente del total de malla vial construida y conservada</t>
  </si>
  <si>
    <t>Versión: 6.0</t>
  </si>
  <si>
    <t>VERSIÓN 3.0</t>
  </si>
  <si>
    <t>6. PONDERACIÓN
ACTIVIDAD SECUNDARIA</t>
  </si>
  <si>
    <t>7. FECHA ESTIMADA DE  EJECUCIÓN</t>
  </si>
  <si>
    <t>8. AVANCE PONDERADO</t>
  </si>
  <si>
    <t>9. FECHA EJECUCIÓN</t>
  </si>
  <si>
    <t>10. OBSERVACIONES</t>
  </si>
  <si>
    <t>3. PONDERACIÓN
ACTIVIDAD PRIMARIA</t>
  </si>
  <si>
    <t>META POA ASOCIADA</t>
  </si>
  <si>
    <t>Formato de programación y seguimiento al Plan Operativo Anual de gestión con inversión</t>
  </si>
  <si>
    <t>CODIGO Y NOMBRE DEL PROYECTO DE INVERSIÓN O DEL POA SIN INVERSIÓN</t>
  </si>
  <si>
    <t>(No. De visitas administrativas realizadas / No. De Visitas administrativas programadas)*100</t>
  </si>
  <si>
    <t>Implementación 100% segunda fase - Sistema Inteligente de Transporte</t>
  </si>
  <si>
    <t>231 - Implementación 100% segunda fase - Sistema Inteligente de Transporte</t>
  </si>
  <si>
    <t>Actividades para la segunda fase del Sistema Inteligente de Transporte</t>
  </si>
  <si>
    <t>El objetivo del indicador es medir el porcentaje de avance de las actividades a desarrollar  tendientes a la implementación de la segunda fase del Sistema Inteligente de Transporte</t>
  </si>
  <si>
    <t>Se registra el porcentaje de actividades desarrolladas sobre las programadas para la segunda fase del Sistema Inteligente de Transporte</t>
  </si>
  <si>
    <t>Se registra el porcentaje  de actividades programadas para la segunda fase del Sistema Inteligente de Transporte</t>
  </si>
  <si>
    <t>14. Realizar 133 visitas administrativas y de seguimiento a empresas prestadoras del servicio público de transporte.</t>
  </si>
  <si>
    <t>Trim  1</t>
  </si>
  <si>
    <t>Trim  2</t>
  </si>
  <si>
    <t>Trim  3</t>
  </si>
  <si>
    <t>Trim  4</t>
  </si>
  <si>
    <t>TOTAL AÑO</t>
  </si>
  <si>
    <t>Prog</t>
  </si>
  <si>
    <t>Ejec</t>
  </si>
  <si>
    <t>Enero de 2018</t>
  </si>
  <si>
    <t>Diciembre de 2018</t>
  </si>
  <si>
    <t>Sección No. 1: PROGRAMACION  VIGENCIA 2018</t>
  </si>
  <si>
    <t>Sección No. 1: PROGRAMACION  VIGENCIA _2018</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</si>
  <si>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</si>
  <si>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</si>
  <si>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</si>
  <si>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</si>
  <si>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N/A</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</si>
  <si>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</si>
  <si>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</si>
  <si>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Servicios de Información en Nube electrónica</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</si>
  <si>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</si>
  <si>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</si>
  <si>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</si>
  <si>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</si>
  <si>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</si>
  <si>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</si>
  <si>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Estudios previos  y estructuración técnica, financiera  y legal para llevar a cabo la contratación del servicio de informacion en nube electrónica.</t>
  </si>
  <si>
    <t>PARTE 1. Identificación del Indicador</t>
  </si>
  <si>
    <t>PARTE 2. Seguimiento al Indicador</t>
  </si>
  <si>
    <t>PARTE 3. Actualización y Responsables del reporte</t>
  </si>
  <si>
    <t>Magnitud Ejecutada</t>
  </si>
  <si>
    <t xml:space="preserve">Magnitud programada </t>
  </si>
  <si>
    <t>HOJA DE VIDA DEL INDICADOR</t>
  </si>
  <si>
    <t>Código: PE01-PR06-F03</t>
  </si>
  <si>
    <t>Versión: 3.0</t>
  </si>
  <si>
    <t>Código SEGPLAN Meta/Actividad Proyecto</t>
  </si>
  <si>
    <t>Descripción Meta/Actividad Proyecto de Inversión o de Gestión</t>
  </si>
  <si>
    <t>Meta/Actividad con territorialización</t>
  </si>
  <si>
    <t>Dependencia responsable</t>
  </si>
  <si>
    <t>Indicador PMR</t>
  </si>
  <si>
    <t>Nombre Proyecto</t>
  </si>
  <si>
    <t>Código del Proyecto</t>
  </si>
  <si>
    <t>Código del proceso</t>
  </si>
  <si>
    <t>Objetivo estratégico</t>
  </si>
  <si>
    <t>Meta Sectorial</t>
  </si>
  <si>
    <t>Tipología</t>
  </si>
  <si>
    <t>Tipo anualización</t>
  </si>
  <si>
    <t>Nombre del indicador</t>
  </si>
  <si>
    <t>Fecha de programación</t>
  </si>
  <si>
    <t>Objetivo y descripción del Indicador</t>
  </si>
  <si>
    <t>Fuente u origen de Datos</t>
  </si>
  <si>
    <t>Fórmula de Cálculo</t>
  </si>
  <si>
    <t>Unidad de medida del indicador</t>
  </si>
  <si>
    <t>Magnitud ejecutada mensual</t>
  </si>
  <si>
    <t>Magnitud programada mensual</t>
  </si>
  <si>
    <t>Magnitud ejecutada Acumulada</t>
  </si>
  <si>
    <t xml:space="preserve"> Magnitud programada acumulada</t>
  </si>
  <si>
    <t>% Avance frente a la meta mensual</t>
  </si>
  <si>
    <t xml:space="preserve">Nombre de las Variables </t>
  </si>
  <si>
    <t>Unidad de medida (de la variable)</t>
  </si>
  <si>
    <t>Descripción de la variable</t>
  </si>
  <si>
    <t>Inicio de la Serie</t>
  </si>
  <si>
    <t>Fin de la Serie</t>
  </si>
  <si>
    <t>Frecuencia del reporte</t>
  </si>
  <si>
    <t>Línea base</t>
  </si>
  <si>
    <t>Valor de la Meta</t>
  </si>
  <si>
    <t>% Avance Acumulado frente al PDD</t>
  </si>
  <si>
    <t xml:space="preserve">Justificación meta inferior a línea base </t>
  </si>
  <si>
    <t>Acumulado cuatrienio</t>
  </si>
  <si>
    <t>% Avance acumulado</t>
  </si>
  <si>
    <t>Descripción del avance de meta en el periodo</t>
  </si>
  <si>
    <t>Descripción avances y logros</t>
  </si>
  <si>
    <t>Descripción retrasos y soluciones</t>
  </si>
  <si>
    <t>Beneficios para la Comunidad/Entidad</t>
  </si>
  <si>
    <t>Control de actualizaciones</t>
  </si>
  <si>
    <t xml:space="preserve">Fecha </t>
  </si>
  <si>
    <t>Campo modificado</t>
  </si>
  <si>
    <t>Modificación realizada.</t>
  </si>
  <si>
    <t>Responsable del Análisis</t>
  </si>
  <si>
    <t>Responsable del reporte</t>
  </si>
  <si>
    <t>Jefe de Oficina y/o Subdirector(a)</t>
  </si>
  <si>
    <t>Firma Jefe Oficina y/o Subdirector(a)</t>
  </si>
  <si>
    <t>Plan de Acción</t>
  </si>
  <si>
    <t>Plan de Accion</t>
  </si>
  <si>
    <t>CANTIDAD</t>
  </si>
  <si>
    <t>PLAN DE ACCION</t>
  </si>
  <si>
    <t>MENSUAL</t>
  </si>
  <si>
    <t>Enero</t>
  </si>
  <si>
    <t>SUBDIRECTOR DE GESTION CORPORATIVA</t>
  </si>
  <si>
    <t>Subdirección de Gestión Corporativa</t>
  </si>
  <si>
    <t>Plan de acción</t>
  </si>
  <si>
    <t>% Avance de meta acumulado</t>
  </si>
  <si>
    <t xml:space="preserve">Actividades ejecutadas descritas en el Plan de Acción desarrolladas en un periodo de tiempo determinado </t>
  </si>
  <si>
    <t xml:space="preserve">Adquirir dotación de mobiliario para la Casa Ecologica de los Animales. </t>
  </si>
  <si>
    <t>Dotación y poner en funcionamiento (primera etapa) y lograr un avance en la construcción (segunda etapa) de la Casa Ecológica de los Animales – CEA  Bogotá</t>
  </si>
  <si>
    <t>PM-01</t>
  </si>
  <si>
    <t>FRANKLIN SASTOQUE  - CONTRATISTA SGC</t>
  </si>
  <si>
    <t xml:space="preserve">PROTEGER LA VIDA Y SER GARANTE DEL TRATO DIGNO HACIA LOS ANIMALES, A TRAVES DE ACCIONES DE PROTECCION Y BIENESTAR ANIMAL </t>
  </si>
  <si>
    <t xml:space="preserve"> Bienes Muebles Adquiridos</t>
  </si>
  <si>
    <t>Actividades ejecutadas para la dotación del CEA</t>
  </si>
  <si>
    <t xml:space="preserve">Está conformado por las actividades ejecutadas para proceder con la dotacion de la CEA 
</t>
  </si>
  <si>
    <t xml:space="preserve">
Está conformado por las actividades programadas para la dotación de la CEA
 </t>
  </si>
  <si>
    <t>Dotacion programada / Suministro de Dotación para la Casa Ecologica.</t>
  </si>
  <si>
    <t xml:space="preserve">
Realizar el 100% de la dotación y puesta en operación de la primera fase de la Casa Ecológica para Animales domésticos e iniciar la construcción de la Fase 2 conforme a lo estipulado en el plan de acción</t>
  </si>
  <si>
    <t>Actividades ejecutadas para la adecuacion de los cuartos frios de la  CEA</t>
  </si>
  <si>
    <t xml:space="preserve"> Está conformado por las actividades ejecutadas para proceder a las adecuaciones de los cuartos frios de la CEA </t>
  </si>
  <si>
    <t xml:space="preserve"> Está conformado por las actividades programadas para proceder a las adecuaciones de los cuartos frios de la CEA </t>
  </si>
  <si>
    <t>Actividades Programadas para dar cumplimiento al  Plan de Accion para el cumplimiento de la  la adecuación de la  conectividad, puestos de trabajo y casa ecológica de animales para su  adecuado funcionamiento</t>
  </si>
  <si>
    <t xml:space="preserve">
Actividades ejecutadas para poner en funcionamiento la Casa Ecológica para asegurar la atención a los animales a través de los diferentes programas del IDPYBA
</t>
  </si>
  <si>
    <t>Actividades Programadas para dar cumplimiento al  Plan de Accion para  poner en funcionamiento la Casa Ecológica para asegurar la atención a los animales a través de los diferentes programas del IDPYBA</t>
  </si>
  <si>
    <t xml:space="preserve">Con este indicador se busca realizar el seguimiento a la meta para  realizar la dotación de de elementos medicos, quirurgicos para la Casa Ecologica de los Animales </t>
  </si>
  <si>
    <t xml:space="preserve">Con este indicador se busca realizar el seguimiento a la adecuación de los cuartos frios </t>
  </si>
  <si>
    <t>Con este indicador se busca realizar el seguimiento a la adecuacion de los puntos de conectividad, puestos de trabajo y casa ecológica de animales para su adecuado funcionamiento</t>
  </si>
  <si>
    <t>Con este indicador se busca realizar seguimiento al funcionamiento de  la Casa Ecológica para asegurar la atención a los animales a través de los diferentes programas del IDPYBA</t>
  </si>
  <si>
    <t xml:space="preserve">Adecuaciones  programadas / Adecuaciones realizadas </t>
  </si>
  <si>
    <t>Actividades ejecutadas para adecuar puntos de conectividad, puestos de
trabajo y casa ecológica  /Actividades programadas para para adecuar puntos de conectividad, puestos de
trabajo y casa ecológica</t>
  </si>
  <si>
    <t>Actividades ejecutadas el funcionamiento de la casa Ecologica /Actividades programadas para el funcionamiento de la casa Ecologica</t>
  </si>
  <si>
    <t xml:space="preserve"> Actividades programadas en Plan de Acción programadas para la dotacion de la CEA </t>
  </si>
  <si>
    <t>Salas, centrales y unidades médicas adecuadas</t>
  </si>
  <si>
    <t xml:space="preserve"> Actividades programadas programadas en el Plan de Acción para la dotacion de la CEA </t>
  </si>
  <si>
    <t>Ejecución del cronograma de entrega de unidades Misionales</t>
  </si>
  <si>
    <t xml:space="preserve"> Actividades programadas en el Plan de Acción para la adecuacion de los cuartos frios de la  CEA</t>
  </si>
  <si>
    <t>Puestos de trabajo dotados y/o instalados</t>
  </si>
  <si>
    <t xml:space="preserve"> Actividades programadas en el Plan de Acción para la adecuación de la  conectividad, puestos de trabajo y casa ecológica de animales para su  adecuado funcionamiento</t>
  </si>
  <si>
    <t>Actividades ejecutadas para la adecuación de la  conectividad, puestos de trabajo y casa ecológica de animales para su  adecuado funcionamiento</t>
  </si>
  <si>
    <t>Avance Plan De Accion</t>
  </si>
  <si>
    <t xml:space="preserve"> Actividades programadas en el Plan de Acción para poner en funcionamiento la Casa Ecológica para asegurar la atención a los animales a través de los diferentes programas del IDPYBA</t>
  </si>
  <si>
    <t>5 febrero 2024</t>
  </si>
  <si>
    <t>JESÚS ALBERTO MARTÍNEZ CÉSPEDES</t>
  </si>
  <si>
    <t>Con la dotación y puesta en funcionamiento de la Casa Ecológica se busca garantizar la protección y el bienestar a los animales, prestando servicios de manera centralizada, en una única y eficiente infraestructura para todas las localidades.</t>
  </si>
  <si>
    <t>El Instituto se encuentra pendiente de la conformación final de la entrega de la Casa Ecológica de los Animales y con ello iniciar las etapas precontractuales correspondientes para este Instituto, realizar un proceso de acompañamiento permanente con el fin de garantizar se generen las alertas necesarias para apoyar la finalización dela Fase I de la CEA</t>
  </si>
  <si>
    <t>Al tener ya un acompañamiento para la ejecución del proyecto, se garantiza el control en cada uno de los escenarios requeridos para la CEA, así como el poder generar una linea de comunicación directa, con quienes se encuentran en la ejecución de la obra</t>
  </si>
  <si>
    <t>Se realizo una estimación de costos la cual acompaña el anteproyecto y con la cual se estima cumplir con lo requerido por la CEA, sin embargo, se depende de la confirmación de la fecha de entrega de la CEA, con el fin de validar los tiempos precontractuales</t>
  </si>
  <si>
    <t xml:space="preserve">Se avance con el primer contrato de prestación de servicios el cual presta una asistencia técnica al proyecto y nos permite generar alertas en el proceso de ejecución, acompañar de manera permanente los requerimientos y validar los tiempos internos del proyecto en el cumplimiento de hitos </t>
  </si>
  <si>
    <t>Adquirir dotación de elementos médicos, quirúrgicos para la Casa Ecológica de los Animales</t>
  </si>
  <si>
    <t>Adecuar cuartos frios</t>
  </si>
  <si>
    <t>Adecuar puntos de conectividad, puestos de trabajo y Casa Ecológica de Animales para su adecuado funcionamiento</t>
  </si>
  <si>
    <t>Poner en funcionamiento la Casa Ecológica para asegurar la atención a los animales a través de los diferentes programas del IDPYBA</t>
  </si>
  <si>
    <t xml:space="preserve">Para el presente periodo no se desarrollaron actividades propias al desarrollo de la meta,no  se tiene una fecha estimada para la entrega de la Casa Ecológica de los Animales, el proyecto presenta un retraso que podría influir sobre la fecha definitiva por tal motivo las acciones precontractuales no se han adelantado </t>
  </si>
  <si>
    <t xml:space="preserve">No se adelantaron procesos de formulación contractual, toda vez que debido a trámites administrativos no se tiene clara la fecha de entrega para la CEA, lo cual limita las acciones internas para el proceso de dotación, considerando que actualmente el estado de la obra, presenta un retraso mínimo, adicional a esto la SDA, se encuentra en la búsqueda de recursos, para la culminación de la misma. </t>
  </si>
  <si>
    <t>Realizar el 100% de la dotación y puesta en operación de la primera fase de la Casa Ecológica para Animales domésticos e iniciar la construcción de la Fase 2 conforme a lo estipulado en el plan de acción</t>
  </si>
  <si>
    <t xml:space="preserve">Con este indicador se busca realizar el seguimiento a la meta para  realizar la dotación de la CEA de acuerdo con sus necesidades. 
</t>
  </si>
  <si>
    <t xml:space="preserve">Para el presente periodo no se desarrollaron actividades propias al desarrollo de la meta, no se tiene una fecha estimada para la entrega de la Casa Ecológica de los Animales, el proyecto presenta un retraso que podría influir sobre la fecha definitiva por tal motivo las acciones precontractuales no se han adelantado  </t>
  </si>
  <si>
    <t xml:space="preserve">Para el presente periodo no se desarrollaron actividades propias al desarrollo de la meta, no  se tiene una fecha estimada para la entrega de la Casa Ecológica de los Animales, el proyecto presenta un retraso que podría influir sobre la fecha definitiva por tal motivo las acciones precontractuales no se han adelantado </t>
  </si>
  <si>
    <t xml:space="preserve">Está conformado por las actividades programadas en el Plan de Acción  para la dotación de la CEA
 </t>
  </si>
  <si>
    <r>
      <t xml:space="preserve">Para el presente periodo se realizó el seguimiento al contrato firmado en el mes de enero de la actual vigencia el 054 de 2024, el cual tiene por objeto </t>
    </r>
    <r>
      <rPr>
        <i/>
        <sz val="12"/>
        <color theme="1"/>
        <rFont val="Arial"/>
        <family val="2"/>
      </rPr>
      <t>"PRESTAR LOS SERVICIOS PROFESIONALES ESPECIALIZADOS PARA ESTRUCTURAR Y APOYAR LOS COMPONENTES RELACIONADOS CON INFRAESTRUCTURA Y RECURSOS FISICOS QUE SE REQUIERAN Y REALIZAR LAS SUPERVISONES QUE LE SEAN DESIGANDAS DE LA CASA ECOLOGICA DE LOS ANIMALES</t>
    </r>
    <r>
      <rPr>
        <sz val="12"/>
        <color theme="1"/>
        <rFont val="Arial"/>
        <family val="2"/>
      </rPr>
      <t>”, siendo el profesional especializado quien realiza el acompañamiento técnico en la ejecución de los contratos de obra e interventoría, apoya las respuestas a los entes de control y acompaña las mesas de seguimiento citadas por los entes de control. 
Para el presente periodo no se desarrollaron más actividades propias al desarrollo de la meta, si bien se tiene una fecha estimada para la entrega de la Casa Ecológica de los Animales, el proyecto presenta un retraso que podría influir sobre la fecha definitiva por tal motivo las acciones precontractuales no se han adelantado.
En el mes de marzo se realizaron actividades, tendientes al control en el proceso de ejecución del contrato y apoyo técnico en la ejecución del contrato firmado con FINDETER y sus contratos derivados, de los cuales se estableció se requiere, de manera prioritaria la reformulación de los tiempos de ejecución de los mencionados contratos, toda vez que el presupuesto, las actividades programadas y el avance de la obra, no permiten validar que el tiempo de entrega de la Casa Ecológica, debería reprogramarse, para lo cual, se debe recibir una propuesta concreta por parte los intervinientes. 
Continuando con el proceso de acompañamiento en la ejecución del proyecto, se mantienen las actividades de acompañamiento técnico del proyecto, en la actualidad para cada una de las actividades que se requieren conforme a la evolución del proyecto, toda vez que se han presentado inconvenientes con el trámite de la actualización en con la licencia de construcción.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</si>
</sst>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1" formatCode="_-* #,##0_-;\-* #,##0_-;_-* &quot;-&quot;_-;_-@_-"/>
    <numFmt numFmtId="43" formatCode="_-* #,##0.00_-;\-* #,##0.00_-;_-* &quot;-&quot;??_-;_-@_-"/>
    <numFmt numFmtId="164" formatCode="_-* #,##0.00\ &quot;€&quot;_-;\-* #,##0.00\ &quot;€&quot;_-;_-* &quot;-&quot;??\ &quot;€&quot;_-;_-@_-"/>
    <numFmt numFmtId="165" formatCode="&quot;$&quot;\ #,##0_);[Red]\(&quot;$&quot;\ #,##0\)"/>
    <numFmt numFmtId="166" formatCode="_(* #,##0_);_(* \(#,##0\);_(* &quot;-&quot;_);_(@_)"/>
    <numFmt numFmtId="167" formatCode="_(&quot;$&quot;\ * #,##0.00_);_(&quot;$&quot;\ * \(#,##0.00\);_(&quot;$&quot;\ * &quot;-&quot;??_);_(@_)"/>
    <numFmt numFmtId="168" formatCode="_(* #,##0.00_);_(* \(#,##0.00\);_(* &quot;-&quot;??_);_(@_)"/>
    <numFmt numFmtId="169" formatCode="_ * #,##0.00_ ;_ * \-#,##0.00_ ;_ * &quot;-&quot;??_ ;_ @_ "/>
    <numFmt numFmtId="170" formatCode="0.0%"/>
    <numFmt numFmtId="171" formatCode="_(* #,##0_);_(* \(#,##0\);_(* &quot;-&quot;??_);_(@_)"/>
    <numFmt numFmtId="172" formatCode="_(* #,##0.00_);_(* \(#,##0.00\);_(* &quot;-&quot;_);_(@_)"/>
    <numFmt numFmtId="173" formatCode="_-* #,##0.00\ &quot;$&quot;_-;\-* #,##0.00\ &quot;$&quot;_-;_-* &quot;-&quot;??\ &quot;$&quot;_-;_-@_-"/>
    <numFmt numFmtId="174" formatCode="_-* #,##0.00\ _$_-;\-* #,##0.00\ _$_-;_-* &quot;-&quot;??\ _$_-;_-@_-"/>
    <numFmt numFmtId="175" formatCode="0.0"/>
    <numFmt numFmtId="176" formatCode="0.000"/>
    <numFmt numFmtId="177" formatCode="_(* #,##0.000_);_(* \(#,##0.000\);_(* &quot;-&quot;??_);_(@_)"/>
  </numFmts>
  <fonts count="83"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sz val="8"/>
      <name val="Calibri"/>
      <family val="2"/>
      <scheme val="minor"/>
    </font>
    <font>
      <b/>
      <sz val="14"/>
      <color theme="1"/>
      <name val="Arial"/>
      <family val="2"/>
    </font>
    <font>
      <sz val="9"/>
      <color theme="0"/>
      <name val="Arial"/>
      <family val="2"/>
    </font>
    <font>
      <u/>
      <sz val="12"/>
      <name val="Arial"/>
      <family val="2"/>
    </font>
    <font>
      <b/>
      <sz val="12"/>
      <color theme="3"/>
      <name val="Arial"/>
      <family val="2"/>
    </font>
    <font>
      <sz val="9"/>
      <color indexed="81"/>
      <name val="Tahoma"/>
      <family val="2"/>
    </font>
    <font>
      <b/>
      <sz val="9"/>
      <color indexed="81"/>
      <name val="Tahoma"/>
      <family val="2"/>
    </font>
    <font>
      <sz val="11"/>
      <color theme="1"/>
      <name val="Arial Narrow"/>
      <family val="2"/>
    </font>
    <font>
      <i/>
      <sz val="12"/>
      <color theme="1"/>
      <name val="Arial"/>
      <family val="2"/>
    </font>
  </fonts>
  <fills count="6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s>
  <borders count="10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right/>
      <top style="thin">
        <color auto="1"/>
      </top>
      <bottom style="thin">
        <color auto="1"/>
      </bottom>
      <diagonal/>
    </border>
    <border>
      <left style="medium">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medium">
        <color auto="1"/>
      </left>
      <right style="thin">
        <color auto="1"/>
      </right>
      <top style="thin">
        <color auto="1"/>
      </top>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top/>
      <bottom style="medium">
        <color auto="1"/>
      </bottom>
      <diagonal/>
    </border>
    <border>
      <left/>
      <right style="thin">
        <color auto="1"/>
      </right>
      <top/>
      <bottom style="medium">
        <color auto="1"/>
      </bottom>
      <diagonal/>
    </border>
    <border>
      <left/>
      <right style="medium">
        <color auto="1"/>
      </right>
      <top style="thin">
        <color auto="1"/>
      </top>
      <bottom/>
      <diagonal/>
    </border>
    <border>
      <left/>
      <right style="medium">
        <color auto="1"/>
      </right>
      <top style="thin">
        <color auto="1"/>
      </top>
      <bottom style="thin">
        <color auto="1"/>
      </bottom>
      <diagonal/>
    </border>
    <border>
      <left style="medium">
        <color auto="1"/>
      </left>
      <right/>
      <top style="thin">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top/>
      <bottom/>
      <diagonal/>
    </border>
    <border>
      <left style="thin">
        <color indexed="64"/>
      </left>
      <right style="thin">
        <color indexed="64"/>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1"/>
      </left>
      <right style="thin">
        <color auto="1"/>
      </right>
      <top style="thin">
        <color theme="1"/>
      </top>
      <bottom style="thin">
        <color auto="1"/>
      </bottom>
      <diagonal/>
    </border>
    <border>
      <left style="thin">
        <color auto="1"/>
      </left>
      <right style="thin">
        <color auto="1"/>
      </right>
      <top style="thin">
        <color theme="1"/>
      </top>
      <bottom style="thin">
        <color auto="1"/>
      </bottom>
      <diagonal/>
    </border>
    <border>
      <left style="thin">
        <color auto="1"/>
      </left>
      <right style="thin">
        <color theme="1"/>
      </right>
      <top style="thin">
        <color theme="1"/>
      </top>
      <bottom style="thin">
        <color auto="1"/>
      </bottom>
      <diagonal/>
    </border>
    <border>
      <left style="thin">
        <color theme="1"/>
      </left>
      <right style="thin">
        <color auto="1"/>
      </right>
      <top style="thin">
        <color auto="1"/>
      </top>
      <bottom style="thin">
        <color auto="1"/>
      </bottom>
      <diagonal/>
    </border>
    <border>
      <left style="thin">
        <color auto="1"/>
      </left>
      <right style="thin">
        <color theme="1"/>
      </right>
      <top style="thin">
        <color auto="1"/>
      </top>
      <bottom style="thin">
        <color auto="1"/>
      </bottom>
      <diagonal/>
    </border>
    <border>
      <left style="thin">
        <color theme="1"/>
      </left>
      <right style="thin">
        <color indexed="64"/>
      </right>
      <top style="thin">
        <color indexed="64"/>
      </top>
      <bottom style="medium">
        <color indexed="64"/>
      </bottom>
      <diagonal/>
    </border>
    <border>
      <left style="thin">
        <color indexed="64"/>
      </left>
      <right style="thin">
        <color theme="1"/>
      </right>
      <top style="thin">
        <color indexed="64"/>
      </top>
      <bottom style="medium">
        <color indexed="64"/>
      </bottom>
      <diagonal/>
    </border>
    <border>
      <left style="thin">
        <color theme="1"/>
      </left>
      <right style="thin">
        <color auto="1"/>
      </right>
      <top/>
      <bottom style="thin">
        <color auto="1"/>
      </bottom>
      <diagonal/>
    </border>
    <border>
      <left style="thin">
        <color auto="1"/>
      </left>
      <right style="thin">
        <color theme="1"/>
      </right>
      <top/>
      <bottom style="thin">
        <color auto="1"/>
      </bottom>
      <diagonal/>
    </border>
    <border>
      <left style="thin">
        <color auto="1"/>
      </left>
      <right style="thin">
        <color theme="1"/>
      </right>
      <top style="thin">
        <color auto="1"/>
      </top>
      <bottom/>
      <diagonal/>
    </border>
    <border>
      <left style="thin">
        <color theme="1"/>
      </left>
      <right/>
      <top style="thin">
        <color auto="1"/>
      </top>
      <bottom style="thin">
        <color auto="1"/>
      </bottom>
      <diagonal/>
    </border>
    <border>
      <left style="thin">
        <color auto="1"/>
      </left>
      <right style="thin">
        <color theme="1"/>
      </right>
      <top style="medium">
        <color auto="1"/>
      </top>
      <bottom style="thin">
        <color auto="1"/>
      </bottom>
      <diagonal/>
    </border>
    <border>
      <left/>
      <right style="thin">
        <color theme="1"/>
      </right>
      <top style="thin">
        <color auto="1"/>
      </top>
      <bottom/>
      <diagonal/>
    </border>
    <border>
      <left/>
      <right style="thin">
        <color theme="1"/>
      </right>
      <top/>
      <bottom style="thin">
        <color auto="1"/>
      </bottom>
      <diagonal/>
    </border>
    <border>
      <left style="thin">
        <color theme="1"/>
      </left>
      <right style="thin">
        <color auto="1"/>
      </right>
      <top style="thin">
        <color auto="1"/>
      </top>
      <bottom/>
      <diagonal/>
    </border>
    <border>
      <left/>
      <right style="thin">
        <color theme="1"/>
      </right>
      <top style="thin">
        <color auto="1"/>
      </top>
      <bottom style="thin">
        <color auto="1"/>
      </bottom>
      <diagonal/>
    </border>
    <border>
      <left style="thin">
        <color auto="1"/>
      </left>
      <right style="thin">
        <color theme="1"/>
      </right>
      <top style="thin">
        <color auto="1"/>
      </top>
      <bottom/>
      <diagonal/>
    </border>
    <border>
      <left style="thin">
        <color auto="1"/>
      </left>
      <right style="thin">
        <color theme="1"/>
      </right>
      <top/>
      <bottom/>
      <diagonal/>
    </border>
    <border>
      <left style="thin">
        <color theme="1"/>
      </left>
      <right/>
      <top style="thin">
        <color auto="1"/>
      </top>
      <bottom/>
      <diagonal/>
    </border>
    <border>
      <left style="thin">
        <color theme="1"/>
      </left>
      <right/>
      <top/>
      <bottom/>
      <diagonal/>
    </border>
    <border>
      <left/>
      <right style="thin">
        <color theme="1"/>
      </right>
      <top/>
      <bottom/>
      <diagonal/>
    </border>
    <border>
      <left style="thin">
        <color theme="1"/>
      </left>
      <right/>
      <top/>
      <bottom style="thin">
        <color auto="1"/>
      </bottom>
      <diagonal/>
    </border>
    <border>
      <left style="thin">
        <color theme="1"/>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indexed="64"/>
      </left>
      <right style="thin">
        <color theme="1"/>
      </right>
      <top style="thin">
        <color indexed="64"/>
      </top>
      <bottom style="thin">
        <color theme="1"/>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3" fillId="2" borderId="0" applyNumberFormat="0" applyBorder="0" applyAlignment="0" applyProtection="0"/>
    <xf numFmtId="0" fontId="1" fillId="2" borderId="0" applyNumberFormat="0" applyBorder="0" applyAlignment="0" applyProtection="0"/>
    <xf numFmtId="0" fontId="33"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3" fillId="3" borderId="0" applyNumberFormat="0" applyBorder="0" applyAlignment="0" applyProtection="0"/>
    <xf numFmtId="0" fontId="1" fillId="3" borderId="0" applyNumberFormat="0" applyBorder="0" applyAlignment="0" applyProtection="0"/>
    <xf numFmtId="0" fontId="3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3" fillId="4" borderId="0" applyNumberFormat="0" applyBorder="0" applyAlignment="0" applyProtection="0"/>
    <xf numFmtId="0" fontId="1" fillId="4" borderId="0" applyNumberFormat="0" applyBorder="0" applyAlignment="0" applyProtection="0"/>
    <xf numFmtId="0" fontId="33"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3" fillId="5" borderId="0" applyNumberFormat="0" applyBorder="0" applyAlignment="0" applyProtection="0"/>
    <xf numFmtId="0" fontId="1" fillId="5" borderId="0" applyNumberFormat="0" applyBorder="0" applyAlignment="0" applyProtection="0"/>
    <xf numFmtId="0" fontId="33"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3" fillId="10" borderId="0" applyNumberFormat="0" applyBorder="0" applyAlignment="0" applyProtection="0"/>
    <xf numFmtId="0" fontId="1" fillId="10" borderId="0" applyNumberFormat="0" applyBorder="0" applyAlignment="0" applyProtection="0"/>
    <xf numFmtId="0" fontId="33"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4"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4" fillId="10" borderId="0" applyNumberFormat="0" applyBorder="0" applyAlignment="0" applyProtection="0"/>
    <xf numFmtId="0" fontId="16" fillId="10" borderId="0" applyNumberFormat="0" applyBorder="0" applyAlignment="0" applyProtection="0"/>
    <xf numFmtId="0" fontId="34"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4" fillId="13" borderId="0" applyNumberFormat="0" applyBorder="0" applyAlignment="0" applyProtection="0"/>
    <xf numFmtId="0" fontId="16" fillId="13" borderId="0" applyNumberFormat="0" applyBorder="0" applyAlignment="0" applyProtection="0"/>
    <xf numFmtId="0" fontId="34"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4" fillId="15" borderId="0" applyNumberFormat="0" applyBorder="0" applyAlignment="0" applyProtection="0"/>
    <xf numFmtId="0" fontId="16" fillId="15" borderId="0" applyNumberFormat="0" applyBorder="0" applyAlignment="0" applyProtection="0"/>
    <xf numFmtId="0" fontId="34"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6" fillId="38" borderId="54"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7" fillId="39" borderId="55"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8" fillId="0" borderId="56"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0"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34"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41" fillId="46" borderId="54"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2"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168" fontId="33" fillId="0" borderId="0" applyFont="0" applyFill="0" applyBorder="0" applyAlignment="0" applyProtection="0"/>
    <xf numFmtId="166" fontId="33" fillId="0" borderId="0" applyFont="0" applyFill="0" applyBorder="0" applyAlignment="0" applyProtection="0"/>
    <xf numFmtId="41" fontId="33" fillId="0" borderId="0" applyFont="0" applyFill="0" applyBorder="0" applyAlignment="0" applyProtection="0"/>
    <xf numFmtId="168" fontId="33"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33"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3"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68"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7" fontId="1" fillId="0" borderId="0" applyFont="0" applyFill="0" applyBorder="0" applyAlignment="0" applyProtection="0"/>
    <xf numFmtId="0" fontId="43"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4" fillId="38" borderId="59"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5"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8" fillId="0" borderId="60"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29" fillId="0" borderId="0" applyNumberFormat="0" applyFill="0" applyBorder="0" applyAlignment="0" applyProtection="0"/>
    <xf numFmtId="0" fontId="47" fillId="0" borderId="0" applyNumberFormat="0" applyFill="0" applyBorder="0" applyAlignment="0" applyProtection="0"/>
    <xf numFmtId="0" fontId="40" fillId="0" borderId="61"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62"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706">
    <xf numFmtId="0" fontId="0" fillId="0" borderId="0" xfId="0"/>
    <xf numFmtId="0" fontId="50" fillId="0" borderId="11" xfId="0" applyFont="1" applyBorder="1" applyAlignment="1">
      <alignment vertical="center" wrapText="1"/>
    </xf>
    <xf numFmtId="0" fontId="50" fillId="0" borderId="12" xfId="0" applyFont="1" applyBorder="1" applyAlignment="1">
      <alignment vertical="center" wrapText="1"/>
    </xf>
    <xf numFmtId="0" fontId="51" fillId="0" borderId="0" xfId="0" applyFont="1"/>
    <xf numFmtId="0" fontId="50" fillId="0" borderId="0" xfId="0" applyFont="1" applyAlignment="1">
      <alignment horizontal="center" vertical="center" wrapText="1"/>
    </xf>
    <xf numFmtId="0" fontId="52" fillId="0" borderId="0" xfId="0" applyFont="1"/>
    <xf numFmtId="0" fontId="53" fillId="0" borderId="0" xfId="0" applyFont="1"/>
    <xf numFmtId="0" fontId="54" fillId="0" borderId="0" xfId="0" applyFont="1"/>
    <xf numFmtId="0" fontId="55" fillId="0" borderId="0" xfId="0" applyFont="1" applyAlignment="1">
      <alignment horizontal="center"/>
    </xf>
    <xf numFmtId="0" fontId="55" fillId="0" borderId="0" xfId="0" applyFont="1"/>
    <xf numFmtId="0" fontId="55" fillId="0" borderId="0" xfId="0" applyFont="1" applyAlignment="1" applyProtection="1">
      <alignment horizontal="center" vertical="center" wrapText="1"/>
      <protection locked="0"/>
    </xf>
    <xf numFmtId="0" fontId="56" fillId="0" borderId="0" xfId="1327" applyFont="1" applyAlignment="1">
      <alignment vertical="center" wrapText="1"/>
    </xf>
    <xf numFmtId="0" fontId="3" fillId="0" borderId="0" xfId="1371" applyFont="1" applyAlignment="1">
      <alignment horizontal="center" vertical="center"/>
    </xf>
    <xf numFmtId="0" fontId="55" fillId="0" borderId="0" xfId="1371" applyFont="1" applyAlignment="1">
      <alignment horizontal="center" vertical="center"/>
    </xf>
    <xf numFmtId="0" fontId="12" fillId="0" borderId="0" xfId="1371" applyFont="1" applyAlignment="1">
      <alignment horizontal="center" vertical="top" wrapText="1"/>
    </xf>
    <xf numFmtId="0" fontId="8" fillId="52" borderId="10" xfId="1371" applyFont="1" applyFill="1" applyBorder="1" applyAlignment="1">
      <alignment vertical="center" wrapText="1"/>
    </xf>
    <xf numFmtId="0" fontId="12" fillId="0" borderId="0" xfId="1371" applyFont="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6" fillId="0" borderId="0" xfId="1327" applyFont="1" applyAlignment="1">
      <alignment vertical="center"/>
    </xf>
    <xf numFmtId="0" fontId="12" fillId="0" borderId="0" xfId="1371" applyFont="1" applyAlignment="1">
      <alignment horizontal="left" vertical="center" wrapText="1"/>
    </xf>
    <xf numFmtId="0" fontId="12" fillId="0" borderId="0" xfId="1371" applyFont="1" applyAlignment="1">
      <alignment horizontal="center" vertical="center" wrapText="1"/>
    </xf>
    <xf numFmtId="0" fontId="11" fillId="0" borderId="0" xfId="1371" applyFont="1" applyAlignment="1">
      <alignment horizontal="center" vertical="center" wrapText="1"/>
    </xf>
    <xf numFmtId="0" fontId="13" fillId="0" borderId="0" xfId="1371" applyFont="1" applyAlignment="1">
      <alignment horizontal="center" vertical="center"/>
    </xf>
    <xf numFmtId="9" fontId="11" fillId="0" borderId="0" xfId="1496" applyFont="1" applyFill="1" applyBorder="1" applyAlignment="1">
      <alignment horizontal="center" vertical="center"/>
    </xf>
    <xf numFmtId="0" fontId="58" fillId="0" borderId="0" xfId="1327" applyFont="1" applyAlignment="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59" fillId="0" borderId="0" xfId="1495" applyFont="1" applyFill="1" applyBorder="1" applyAlignment="1">
      <alignment horizontal="center" vertical="center" wrapText="1"/>
    </xf>
    <xf numFmtId="0" fontId="60" fillId="0" borderId="0" xfId="1371" applyFont="1" applyAlignment="1" applyProtection="1">
      <alignment horizontal="center" vertical="center" wrapText="1"/>
      <protection locked="0"/>
    </xf>
    <xf numFmtId="0" fontId="54" fillId="0" borderId="0" xfId="0" applyFont="1" applyAlignment="1">
      <alignment horizontal="center" vertical="center"/>
    </xf>
    <xf numFmtId="0" fontId="3" fillId="0" borderId="0" xfId="1371" applyFont="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Alignment="1" applyProtection="1">
      <alignment horizontal="center" vertical="center"/>
      <protection locked="0"/>
    </xf>
    <xf numFmtId="0" fontId="4" fillId="0" borderId="0" xfId="1371" applyAlignment="1" applyProtection="1">
      <alignment vertical="center" wrapText="1"/>
      <protection locked="0"/>
    </xf>
    <xf numFmtId="0" fontId="61" fillId="0" borderId="0" xfId="0" applyFont="1" applyAlignment="1">
      <alignment horizontal="center"/>
    </xf>
    <xf numFmtId="0" fontId="3" fillId="24" borderId="0" xfId="1371" applyFont="1" applyFill="1" applyAlignment="1">
      <alignment horizontal="center" vertical="center"/>
    </xf>
    <xf numFmtId="9" fontId="4" fillId="24" borderId="0" xfId="1496" applyFont="1" applyFill="1" applyAlignment="1">
      <alignment vertical="center"/>
    </xf>
    <xf numFmtId="0" fontId="4" fillId="0" borderId="0" xfId="1371" applyAlignment="1">
      <alignment vertical="center"/>
    </xf>
    <xf numFmtId="10" fontId="62" fillId="0" borderId="10" xfId="1495" applyNumberFormat="1" applyFont="1" applyBorder="1" applyAlignment="1">
      <alignment horizontal="center" vertical="center" wrapText="1"/>
    </xf>
    <xf numFmtId="10" fontId="63" fillId="0" borderId="10" xfId="1495" applyNumberFormat="1" applyFont="1" applyBorder="1" applyAlignment="1">
      <alignment horizontal="center" vertical="center" wrapText="1"/>
    </xf>
    <xf numFmtId="10" fontId="51" fillId="0" borderId="18" xfId="1495" applyNumberFormat="1" applyFont="1" applyBorder="1" applyAlignment="1">
      <alignment horizontal="center" vertical="center" wrapText="1"/>
    </xf>
    <xf numFmtId="0" fontId="54" fillId="0" borderId="0" xfId="0" applyFont="1" applyAlignment="1" applyProtection="1">
      <alignment horizontal="center"/>
      <protection locked="0"/>
    </xf>
    <xf numFmtId="0" fontId="49" fillId="0" borderId="0" xfId="0" applyFont="1" applyAlignment="1">
      <alignment horizontal="center"/>
    </xf>
    <xf numFmtId="0" fontId="50" fillId="0" borderId="0" xfId="0" applyFont="1" applyAlignment="1">
      <alignment vertical="center" wrapText="1"/>
    </xf>
    <xf numFmtId="0" fontId="0" fillId="0" borderId="0" xfId="0" applyAlignment="1">
      <alignment horizontal="center"/>
    </xf>
    <xf numFmtId="0" fontId="49" fillId="0" borderId="0" xfId="0" applyFont="1" applyAlignment="1">
      <alignment horizontal="center" vertical="center" wrapText="1"/>
    </xf>
    <xf numFmtId="9" fontId="64" fillId="53" borderId="10" xfId="1495" applyFont="1" applyFill="1" applyBorder="1" applyAlignment="1">
      <alignment horizontal="center" vertical="center" wrapText="1"/>
    </xf>
    <xf numFmtId="0" fontId="57" fillId="0" borderId="0" xfId="1371" applyFont="1" applyAlignment="1">
      <alignment horizontal="center" vertical="center"/>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1" fillId="0" borderId="0" xfId="0" applyFont="1" applyAlignment="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0" fillId="0" borderId="0" xfId="0" applyFont="1" applyAlignment="1">
      <alignment horizontal="center"/>
    </xf>
    <xf numFmtId="0" fontId="50" fillId="0" borderId="0" xfId="0" applyFont="1"/>
    <xf numFmtId="10" fontId="65" fillId="0" borderId="0" xfId="1495" applyNumberFormat="1" applyFont="1" applyFill="1" applyBorder="1" applyAlignment="1">
      <alignment horizontal="center" vertical="center" wrapText="1"/>
    </xf>
    <xf numFmtId="0" fontId="66" fillId="50" borderId="0" xfId="1371" applyFont="1" applyFill="1" applyAlignment="1">
      <alignment horizontal="center" vertical="center" wrapText="1"/>
    </xf>
    <xf numFmtId="10" fontId="63"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Protection="1">
      <protection locked="0"/>
    </xf>
    <xf numFmtId="0" fontId="9" fillId="0" borderId="0" xfId="0" applyFont="1" applyAlignment="1" applyProtection="1">
      <alignment vertical="top" wrapText="1"/>
      <protection locked="0"/>
    </xf>
    <xf numFmtId="0" fontId="9" fillId="0" borderId="0" xfId="0" applyFont="1" applyAlignment="1" applyProtection="1">
      <alignment horizontal="center" vertical="center" wrapText="1"/>
      <protection locked="0"/>
    </xf>
    <xf numFmtId="0" fontId="52" fillId="0" borderId="0" xfId="0" applyFont="1" applyProtection="1">
      <protection locked="0"/>
    </xf>
    <xf numFmtId="0" fontId="67"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4"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3"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3" fillId="0" borderId="17" xfId="1495" applyFont="1" applyBorder="1" applyAlignment="1">
      <alignment horizontal="center" vertical="center"/>
    </xf>
    <xf numFmtId="0" fontId="49" fillId="50" borderId="35" xfId="0" applyFont="1" applyFill="1" applyBorder="1" applyAlignment="1">
      <alignment horizontal="center" vertical="center" wrapText="1"/>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9" fillId="50" borderId="0" xfId="0" applyFont="1" applyFill="1" applyAlignment="1" applyProtection="1">
      <alignment horizontal="center" vertical="center" wrapText="1"/>
      <protection locked="0"/>
    </xf>
    <xf numFmtId="0" fontId="50" fillId="50" borderId="12" xfId="0" applyFont="1" applyFill="1" applyBorder="1" applyAlignment="1">
      <alignment vertical="center" wrapText="1"/>
    </xf>
    <xf numFmtId="0" fontId="49" fillId="0" borderId="10" xfId="0" applyFont="1" applyBorder="1" applyAlignment="1">
      <alignment horizontal="center" vertical="center" wrapText="1"/>
    </xf>
    <xf numFmtId="0" fontId="0" fillId="0" borderId="10" xfId="0" applyBorder="1"/>
    <xf numFmtId="0" fontId="49" fillId="52" borderId="10" xfId="0" applyFont="1" applyFill="1" applyBorder="1" applyAlignment="1">
      <alignment vertical="center" wrapText="1"/>
    </xf>
    <xf numFmtId="9" fontId="33" fillId="0" borderId="10" xfId="1495" applyFont="1" applyBorder="1" applyAlignment="1">
      <alignment vertical="center"/>
    </xf>
    <xf numFmtId="9" fontId="49"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49" fillId="0" borderId="0" xfId="0" applyNumberFormat="1" applyFont="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49" fillId="0" borderId="0" xfId="0" applyFont="1" applyProtection="1">
      <protection locked="0"/>
    </xf>
    <xf numFmtId="0" fontId="8" fillId="0" borderId="0" xfId="0" applyFont="1" applyAlignment="1" applyProtection="1">
      <alignment horizontal="center" vertical="center" wrapText="1"/>
      <protection locked="0"/>
    </xf>
    <xf numFmtId="0" fontId="68" fillId="50" borderId="0" xfId="0" applyFont="1" applyFill="1" applyProtection="1">
      <protection locked="0"/>
    </xf>
    <xf numFmtId="0" fontId="68" fillId="0" borderId="0" xfId="0" applyFont="1" applyProtection="1">
      <protection locked="0"/>
    </xf>
    <xf numFmtId="0" fontId="5" fillId="0" borderId="0" xfId="0" applyFont="1" applyProtection="1">
      <protection locked="0"/>
    </xf>
    <xf numFmtId="0" fontId="69" fillId="0" borderId="0" xfId="0" applyFont="1" applyProtection="1">
      <protection locked="0"/>
    </xf>
    <xf numFmtId="0" fontId="15" fillId="0" borderId="10" xfId="0" applyFont="1" applyBorder="1" applyAlignment="1" applyProtection="1">
      <alignment horizontal="left" vertical="center" wrapText="1"/>
      <protection locked="0"/>
    </xf>
    <xf numFmtId="0" fontId="15" fillId="0" borderId="10" xfId="0" applyFont="1" applyBorder="1" applyAlignment="1" applyProtection="1">
      <alignment vertical="center" wrapText="1"/>
      <protection locked="0"/>
    </xf>
    <xf numFmtId="43" fontId="68" fillId="0" borderId="0" xfId="0" applyNumberFormat="1" applyFont="1" applyProtection="1">
      <protection locked="0"/>
    </xf>
    <xf numFmtId="9" fontId="68" fillId="0" borderId="0" xfId="1495" applyFont="1" applyFill="1" applyProtection="1">
      <protection locked="0"/>
    </xf>
    <xf numFmtId="0" fontId="49" fillId="52" borderId="10" xfId="0" applyFont="1" applyFill="1" applyBorder="1" applyAlignment="1">
      <alignment horizontal="center" vertical="center" wrapText="1"/>
    </xf>
    <xf numFmtId="0" fontId="49" fillId="53" borderId="17" xfId="0" applyFont="1" applyFill="1" applyBorder="1" applyAlignment="1">
      <alignment horizontal="center" vertical="center" wrapText="1"/>
    </xf>
    <xf numFmtId="0" fontId="0" fillId="57" borderId="10" xfId="0" applyFill="1" applyBorder="1"/>
    <xf numFmtId="9" fontId="33" fillId="0" borderId="0" xfId="1495" applyFont="1"/>
    <xf numFmtId="0" fontId="0" fillId="58" borderId="10" xfId="0" applyFill="1" applyBorder="1"/>
    <xf numFmtId="0" fontId="45" fillId="0" borderId="0" xfId="0" applyFont="1"/>
    <xf numFmtId="9" fontId="45" fillId="0" borderId="0" xfId="1495" applyFont="1"/>
    <xf numFmtId="0" fontId="0" fillId="59" borderId="10" xfId="0" applyFill="1" applyBorder="1"/>
    <xf numFmtId="166" fontId="33" fillId="0" borderId="0" xfId="1251" applyFont="1"/>
    <xf numFmtId="166"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1" fontId="63" fillId="26" borderId="10" xfId="1250" applyNumberFormat="1" applyFont="1" applyFill="1" applyBorder="1" applyAlignment="1">
      <alignment horizontal="center" vertical="center"/>
    </xf>
    <xf numFmtId="168" fontId="9" fillId="26" borderId="10" xfId="1250" applyFont="1" applyFill="1" applyBorder="1" applyAlignment="1">
      <alignment horizontal="center" vertical="center"/>
    </xf>
    <xf numFmtId="171" fontId="63" fillId="60" borderId="10" xfId="1250" applyNumberFormat="1" applyFont="1" applyFill="1" applyBorder="1" applyAlignment="1">
      <alignment horizontal="center" vertical="center"/>
    </xf>
    <xf numFmtId="168" fontId="9" fillId="60" borderId="10" xfId="1250" applyFont="1" applyFill="1" applyBorder="1" applyAlignment="1" applyProtection="1">
      <alignment horizontal="center" vertical="center" wrapText="1"/>
      <protection locked="0"/>
    </xf>
    <xf numFmtId="10" fontId="62" fillId="25" borderId="10" xfId="1495" applyNumberFormat="1" applyFont="1" applyFill="1" applyBorder="1" applyAlignment="1">
      <alignment horizontal="center" vertical="center" wrapText="1"/>
    </xf>
    <xf numFmtId="10" fontId="63" fillId="25" borderId="10" xfId="1495" applyNumberFormat="1" applyFont="1" applyFill="1" applyBorder="1" applyAlignment="1">
      <alignment horizontal="center" vertical="center" wrapText="1"/>
    </xf>
    <xf numFmtId="10" fontId="51"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3"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3"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4" xfId="0" applyFill="1" applyBorder="1" applyAlignment="1">
      <alignment vertical="center" wrapText="1"/>
    </xf>
    <xf numFmtId="17" fontId="0" fillId="56" borderId="20" xfId="0" applyNumberFormat="1" applyFill="1" applyBorder="1" applyAlignment="1">
      <alignment vertical="center"/>
    </xf>
    <xf numFmtId="9" fontId="33" fillId="56" borderId="10" xfId="1495" applyFont="1" applyFill="1" applyBorder="1" applyAlignment="1">
      <alignment vertical="center" wrapText="1"/>
    </xf>
    <xf numFmtId="0" fontId="0" fillId="56" borderId="10" xfId="0" applyFill="1" applyBorder="1"/>
    <xf numFmtId="9" fontId="64" fillId="56" borderId="10" xfId="1495" applyFont="1" applyFill="1" applyBorder="1" applyAlignment="1">
      <alignment horizontal="center" vertical="center" wrapText="1"/>
    </xf>
    <xf numFmtId="9" fontId="64" fillId="56" borderId="20" xfId="1495" applyFont="1" applyFill="1" applyBorder="1" applyAlignment="1">
      <alignment horizontal="center" vertical="center" wrapText="1"/>
    </xf>
    <xf numFmtId="9" fontId="49" fillId="56" borderId="10" xfId="0" applyNumberFormat="1" applyFont="1" applyFill="1" applyBorder="1" applyAlignment="1">
      <alignment vertical="center" wrapText="1"/>
    </xf>
    <xf numFmtId="0" fontId="49" fillId="56" borderId="10" xfId="0" applyFont="1" applyFill="1" applyBorder="1" applyAlignment="1">
      <alignment vertical="center" wrapText="1"/>
    </xf>
    <xf numFmtId="9" fontId="64" fillId="53" borderId="20" xfId="1495" applyFont="1" applyFill="1" applyBorder="1" applyAlignment="1">
      <alignment horizontal="center" vertical="center" wrapText="1"/>
    </xf>
    <xf numFmtId="0" fontId="0" fillId="0" borderId="17" xfId="0" applyBorder="1" applyAlignment="1">
      <alignment horizontal="center" vertical="center"/>
    </xf>
    <xf numFmtId="9" fontId="33" fillId="50" borderId="17" xfId="1495" applyFont="1" applyFill="1" applyBorder="1" applyAlignment="1">
      <alignment horizontal="center" vertical="center"/>
    </xf>
    <xf numFmtId="0" fontId="8" fillId="61" borderId="10" xfId="1371" applyFont="1" applyFill="1" applyBorder="1" applyAlignment="1">
      <alignment vertical="center" wrapText="1"/>
    </xf>
    <xf numFmtId="0" fontId="8" fillId="61" borderId="17" xfId="1371" applyFont="1" applyFill="1" applyBorder="1" applyAlignment="1">
      <alignment vertical="top" wrapText="1"/>
    </xf>
    <xf numFmtId="0" fontId="8" fillId="61" borderId="16" xfId="1371" applyFont="1" applyFill="1" applyBorder="1" applyAlignment="1">
      <alignment horizontal="center" vertical="center" wrapText="1"/>
    </xf>
    <xf numFmtId="0" fontId="8" fillId="61" borderId="10" xfId="0" applyFont="1" applyFill="1" applyBorder="1" applyAlignment="1">
      <alignment horizontal="center" vertical="center" wrapText="1"/>
    </xf>
    <xf numFmtId="0" fontId="8" fillId="61" borderId="18" xfId="1371" applyFont="1" applyFill="1" applyBorder="1" applyAlignment="1">
      <alignment horizontal="center" vertical="center" wrapText="1"/>
    </xf>
    <xf numFmtId="0" fontId="4" fillId="24" borderId="0" xfId="1371" applyFill="1" applyAlignment="1">
      <alignment vertical="center"/>
    </xf>
    <xf numFmtId="0" fontId="4" fillId="24" borderId="0" xfId="1371" applyFill="1" applyAlignment="1">
      <alignment vertical="top" wrapText="1"/>
    </xf>
    <xf numFmtId="0" fontId="8" fillId="61" borderId="16" xfId="1371" applyFont="1" applyFill="1" applyBorder="1" applyAlignment="1" applyProtection="1">
      <alignment horizontal="justify" vertical="center" wrapText="1"/>
      <protection locked="0"/>
    </xf>
    <xf numFmtId="0" fontId="8" fillId="61" borderId="16" xfId="1371" applyFont="1" applyFill="1" applyBorder="1" applyAlignment="1">
      <alignment horizontal="justify" vertical="center" wrapText="1"/>
    </xf>
    <xf numFmtId="0" fontId="8" fillId="61" borderId="16" xfId="1371" applyFont="1" applyFill="1" applyBorder="1" applyAlignment="1">
      <alignment horizontal="justify" vertical="center"/>
    </xf>
    <xf numFmtId="0" fontId="8" fillId="61" borderId="16" xfId="1371" applyFont="1" applyFill="1" applyBorder="1" applyAlignment="1">
      <alignment vertical="center" wrapText="1"/>
    </xf>
    <xf numFmtId="0" fontId="8" fillId="61" borderId="66" xfId="1371" applyFont="1" applyFill="1" applyBorder="1" applyAlignment="1">
      <alignment horizontal="justify" vertical="center" wrapText="1"/>
    </xf>
    <xf numFmtId="0" fontId="8" fillId="61" borderId="10" xfId="1371" applyFont="1" applyFill="1" applyBorder="1" applyAlignment="1" applyProtection="1">
      <alignment horizontal="center" vertical="center" wrapText="1"/>
      <protection locked="0"/>
    </xf>
    <xf numFmtId="0" fontId="8" fillId="61" borderId="10" xfId="1371" applyFont="1" applyFill="1" applyBorder="1" applyAlignment="1">
      <alignment horizontal="center" vertical="center" wrapText="1"/>
    </xf>
    <xf numFmtId="0" fontId="8" fillId="61" borderId="36" xfId="1371" applyFont="1" applyFill="1" applyBorder="1" applyAlignment="1">
      <alignment horizontal="left" vertical="center" wrapText="1"/>
    </xf>
    <xf numFmtId="0" fontId="8" fillId="61" borderId="16" xfId="1371" applyFont="1" applyFill="1" applyBorder="1" applyAlignment="1">
      <alignment horizontal="left" vertical="center" wrapText="1"/>
    </xf>
    <xf numFmtId="14" fontId="9" fillId="0" borderId="10" xfId="1371" applyNumberFormat="1" applyFont="1" applyBorder="1" applyAlignment="1" applyProtection="1">
      <alignment horizontal="center" vertical="center" wrapText="1"/>
      <protection locked="0"/>
    </xf>
    <xf numFmtId="9" fontId="3" fillId="24" borderId="0" xfId="1496" applyFont="1" applyFill="1" applyAlignment="1">
      <alignment horizontal="center" vertical="center"/>
    </xf>
    <xf numFmtId="0" fontId="76" fillId="0" borderId="0" xfId="0" applyFont="1"/>
    <xf numFmtId="0" fontId="76" fillId="0" borderId="0" xfId="1327" applyFont="1" applyAlignment="1">
      <alignment vertical="center" wrapText="1"/>
    </xf>
    <xf numFmtId="0" fontId="76" fillId="0" borderId="0" xfId="1327" applyFont="1" applyAlignment="1">
      <alignment vertical="center"/>
    </xf>
    <xf numFmtId="0" fontId="5" fillId="0" borderId="10" xfId="1371" applyFont="1" applyBorder="1" applyAlignment="1">
      <alignment horizontal="center" vertical="center"/>
    </xf>
    <xf numFmtId="0" fontId="15" fillId="61" borderId="10" xfId="1371" applyFont="1" applyFill="1" applyBorder="1" applyAlignment="1">
      <alignment vertical="center" wrapText="1"/>
    </xf>
    <xf numFmtId="0" fontId="5" fillId="0" borderId="18" xfId="1371" applyFont="1" applyBorder="1" applyAlignment="1">
      <alignment horizontal="center" vertical="center"/>
    </xf>
    <xf numFmtId="2" fontId="5" fillId="0" borderId="20" xfId="1496" applyNumberFormat="1" applyFont="1" applyFill="1" applyBorder="1" applyAlignment="1">
      <alignment horizontal="center" vertical="center" wrapText="1"/>
    </xf>
    <xf numFmtId="2" fontId="5" fillId="0" borderId="46" xfId="1496" applyNumberFormat="1" applyFont="1" applyFill="1" applyBorder="1" applyAlignment="1">
      <alignment horizontal="center" vertical="center" wrapText="1"/>
    </xf>
    <xf numFmtId="9" fontId="70" fillId="0" borderId="10" xfId="1495" applyFont="1" applyBorder="1" applyAlignment="1">
      <alignment horizontal="center" vertical="center"/>
    </xf>
    <xf numFmtId="14" fontId="12" fillId="0" borderId="10" xfId="1371" applyNumberFormat="1" applyFont="1" applyBorder="1" applyAlignment="1" applyProtection="1">
      <alignment horizontal="center" vertical="center" wrapText="1"/>
      <protection locked="0"/>
    </xf>
    <xf numFmtId="175" fontId="5" fillId="0" borderId="20" xfId="1496" applyNumberFormat="1" applyFont="1" applyFill="1" applyBorder="1" applyAlignment="1">
      <alignment horizontal="center" vertical="center" wrapText="1"/>
    </xf>
    <xf numFmtId="175" fontId="5" fillId="0" borderId="46" xfId="1496" applyNumberFormat="1" applyFont="1" applyFill="1" applyBorder="1" applyAlignment="1">
      <alignment vertical="center" wrapText="1"/>
    </xf>
    <xf numFmtId="0" fontId="8" fillId="61" borderId="69" xfId="1371" applyFont="1" applyFill="1" applyBorder="1" applyAlignment="1">
      <alignment horizontal="left" vertical="center" wrapText="1"/>
    </xf>
    <xf numFmtId="0" fontId="8" fillId="61" borderId="69" xfId="1371" applyFont="1" applyFill="1" applyBorder="1" applyAlignment="1">
      <alignment vertical="center" wrapText="1"/>
    </xf>
    <xf numFmtId="0" fontId="8" fillId="61" borderId="71" xfId="1371" applyFont="1" applyFill="1" applyBorder="1" applyAlignment="1">
      <alignment horizontal="left" vertical="center" wrapText="1"/>
    </xf>
    <xf numFmtId="0" fontId="8" fillId="61" borderId="71" xfId="1371" applyFont="1" applyFill="1" applyBorder="1" applyAlignment="1">
      <alignment horizontal="center" vertical="center" wrapText="1"/>
    </xf>
    <xf numFmtId="0" fontId="8" fillId="61" borderId="69" xfId="1371" applyFont="1" applyFill="1" applyBorder="1" applyAlignment="1">
      <alignment horizontal="center" vertical="center" wrapText="1"/>
    </xf>
    <xf numFmtId="0" fontId="8" fillId="61" borderId="69" xfId="0" applyFont="1" applyFill="1" applyBorder="1" applyAlignment="1">
      <alignment horizontal="center" vertical="center" wrapText="1"/>
    </xf>
    <xf numFmtId="0" fontId="8" fillId="61" borderId="70" xfId="1371" applyFont="1" applyFill="1" applyBorder="1" applyAlignment="1">
      <alignment horizontal="center" vertical="center" wrapText="1"/>
    </xf>
    <xf numFmtId="0" fontId="8" fillId="61" borderId="71" xfId="1371" applyFont="1" applyFill="1" applyBorder="1" applyAlignment="1">
      <alignment horizontal="center" vertical="center"/>
    </xf>
    <xf numFmtId="0" fontId="8" fillId="61" borderId="69" xfId="1371" applyFont="1" applyFill="1" applyBorder="1" applyAlignment="1" applyProtection="1">
      <alignment horizontal="justify" vertical="center" wrapText="1"/>
      <protection locked="0"/>
    </xf>
    <xf numFmtId="0" fontId="8" fillId="61" borderId="69" xfId="1371" applyFont="1" applyFill="1" applyBorder="1" applyAlignment="1" applyProtection="1">
      <alignment horizontal="center" vertical="center" wrapText="1"/>
      <protection locked="0"/>
    </xf>
    <xf numFmtId="14" fontId="9" fillId="0" borderId="69" xfId="1371" applyNumberFormat="1" applyFont="1" applyBorder="1" applyAlignment="1" applyProtection="1">
      <alignment vertical="center" wrapText="1"/>
      <protection locked="0"/>
    </xf>
    <xf numFmtId="9" fontId="3" fillId="24" borderId="0" xfId="1496" applyFont="1" applyFill="1" applyAlignment="1">
      <alignment vertical="center"/>
    </xf>
    <xf numFmtId="168" fontId="59" fillId="0" borderId="0" xfId="1495" applyNumberFormat="1" applyFont="1" applyFill="1" applyBorder="1" applyAlignment="1">
      <alignment horizontal="center" vertical="center" wrapText="1"/>
    </xf>
    <xf numFmtId="175" fontId="5" fillId="24" borderId="20" xfId="1496" applyNumberFormat="1" applyFont="1" applyFill="1" applyBorder="1" applyAlignment="1">
      <alignment horizontal="center" vertical="center" wrapText="1"/>
    </xf>
    <xf numFmtId="175" fontId="5" fillId="24" borderId="46" xfId="1496" applyNumberFormat="1" applyFont="1" applyFill="1" applyBorder="1" applyAlignment="1">
      <alignment horizontal="center" vertical="center" wrapText="1"/>
    </xf>
    <xf numFmtId="9" fontId="70" fillId="0" borderId="69" xfId="1495" applyFont="1" applyBorder="1"/>
    <xf numFmtId="170" fontId="9" fillId="50" borderId="69" xfId="1495" applyNumberFormat="1" applyFont="1" applyFill="1" applyBorder="1" applyAlignment="1" applyProtection="1">
      <alignment vertical="center" wrapText="1"/>
      <protection locked="0"/>
    </xf>
    <xf numFmtId="10" fontId="9" fillId="50" borderId="73" xfId="1495" applyNumberFormat="1" applyFont="1" applyFill="1" applyBorder="1" applyAlignment="1" applyProtection="1">
      <alignment vertical="center" wrapText="1"/>
      <protection locked="0" hidden="1"/>
    </xf>
    <xf numFmtId="9" fontId="9" fillId="50" borderId="69" xfId="1495" applyFont="1" applyFill="1" applyBorder="1" applyAlignment="1" applyProtection="1">
      <alignment vertical="center" wrapText="1"/>
      <protection locked="0"/>
    </xf>
    <xf numFmtId="10" fontId="9" fillId="50" borderId="69" xfId="1495" applyNumberFormat="1" applyFont="1" applyFill="1" applyBorder="1" applyAlignment="1" applyProtection="1">
      <alignment vertical="center" wrapText="1"/>
      <protection locked="0"/>
    </xf>
    <xf numFmtId="10" fontId="5" fillId="50" borderId="69" xfId="1495" applyNumberFormat="1" applyFont="1" applyFill="1" applyBorder="1" applyAlignment="1" applyProtection="1">
      <alignment vertical="center" wrapText="1"/>
      <protection locked="0"/>
    </xf>
    <xf numFmtId="9" fontId="5" fillId="50" borderId="69" xfId="1495" applyFont="1" applyFill="1" applyBorder="1" applyAlignment="1" applyProtection="1">
      <alignment vertical="center" wrapText="1"/>
      <protection locked="0"/>
    </xf>
    <xf numFmtId="0" fontId="8" fillId="61" borderId="73" xfId="1371" applyFont="1" applyFill="1" applyBorder="1" applyAlignment="1">
      <alignment horizontal="center" vertical="center" wrapText="1"/>
    </xf>
    <xf numFmtId="176" fontId="81" fillId="0" borderId="69" xfId="0" applyNumberFormat="1" applyFont="1" applyBorder="1" applyAlignment="1">
      <alignment horizontal="center" vertical="center"/>
    </xf>
    <xf numFmtId="2" fontId="5" fillId="24" borderId="46" xfId="1496" applyNumberFormat="1" applyFont="1" applyFill="1" applyBorder="1" applyAlignment="1">
      <alignment horizontal="center" vertical="center" wrapText="1"/>
    </xf>
    <xf numFmtId="0" fontId="8" fillId="61" borderId="74" xfId="1371" applyFont="1" applyFill="1" applyBorder="1" applyAlignment="1">
      <alignment vertical="center" wrapText="1"/>
    </xf>
    <xf numFmtId="0" fontId="8" fillId="61" borderId="36" xfId="1371" applyFont="1" applyFill="1" applyBorder="1" applyAlignment="1">
      <alignment horizontal="left" vertical="center" wrapText="1"/>
    </xf>
    <xf numFmtId="0" fontId="8" fillId="61" borderId="10" xfId="1371" applyFont="1" applyFill="1" applyBorder="1" applyAlignment="1" applyProtection="1">
      <alignment horizontal="center" vertical="center" wrapText="1"/>
      <protection locked="0"/>
    </xf>
    <xf numFmtId="0" fontId="5" fillId="0" borderId="10" xfId="1371" applyFont="1" applyBorder="1" applyAlignment="1">
      <alignment horizontal="center" vertical="center"/>
    </xf>
    <xf numFmtId="0" fontId="8" fillId="61" borderId="16" xfId="1371" applyFont="1" applyFill="1" applyBorder="1" applyAlignment="1">
      <alignment horizontal="left" vertical="center" wrapText="1"/>
    </xf>
    <xf numFmtId="0" fontId="5" fillId="0" borderId="18" xfId="1371" applyFont="1" applyBorder="1" applyAlignment="1">
      <alignment horizontal="center" vertical="center"/>
    </xf>
    <xf numFmtId="0" fontId="8" fillId="61" borderId="10" xfId="1371" applyFont="1" applyFill="1" applyBorder="1" applyAlignment="1">
      <alignment horizontal="center" vertical="center" wrapText="1"/>
    </xf>
    <xf numFmtId="0" fontId="5" fillId="0" borderId="69" xfId="1371" applyFont="1" applyBorder="1" applyAlignment="1">
      <alignment horizontal="center" vertical="center"/>
    </xf>
    <xf numFmtId="0" fontId="8" fillId="61" borderId="69" xfId="1371" applyFont="1" applyFill="1" applyBorder="1" applyAlignment="1" applyProtection="1">
      <alignment horizontal="center" vertical="center" wrapText="1"/>
      <protection locked="0"/>
    </xf>
    <xf numFmtId="176" fontId="59" fillId="0" borderId="69" xfId="0" applyNumberFormat="1" applyFont="1" applyBorder="1" applyAlignment="1">
      <alignment horizontal="center" vertical="center"/>
    </xf>
    <xf numFmtId="0" fontId="4" fillId="0" borderId="0" xfId="1371" applyFont="1" applyAlignment="1" applyProtection="1">
      <alignment vertical="center" wrapText="1"/>
      <protection locked="0"/>
    </xf>
    <xf numFmtId="0" fontId="4" fillId="0" borderId="0" xfId="1371" applyFont="1" applyAlignment="1">
      <alignment vertical="center"/>
    </xf>
    <xf numFmtId="0" fontId="4" fillId="24" borderId="0" xfId="1371" applyFont="1" applyFill="1" applyAlignment="1">
      <alignment vertical="center"/>
    </xf>
    <xf numFmtId="0" fontId="4" fillId="24" borderId="0" xfId="1371" applyFont="1" applyFill="1" applyAlignment="1">
      <alignment vertical="top" wrapText="1"/>
    </xf>
    <xf numFmtId="0" fontId="8" fillId="61" borderId="80" xfId="1371" applyFont="1" applyFill="1" applyBorder="1" applyAlignment="1">
      <alignment horizontal="left" vertical="center" wrapText="1"/>
    </xf>
    <xf numFmtId="0" fontId="15" fillId="61" borderId="69" xfId="1371" applyFont="1" applyFill="1" applyBorder="1" applyAlignment="1">
      <alignment vertical="center" wrapText="1"/>
    </xf>
    <xf numFmtId="0" fontId="5" fillId="0" borderId="81" xfId="1371" applyFont="1" applyBorder="1" applyAlignment="1">
      <alignment horizontal="center" vertical="center"/>
    </xf>
    <xf numFmtId="0" fontId="8" fillId="61" borderId="87" xfId="1371" applyFont="1" applyFill="1" applyBorder="1" applyAlignment="1">
      <alignment horizontal="left" vertical="center" wrapText="1"/>
    </xf>
    <xf numFmtId="176" fontId="5" fillId="0" borderId="74" xfId="1496" applyNumberFormat="1" applyFont="1" applyFill="1" applyBorder="1" applyAlignment="1">
      <alignment horizontal="center" vertical="center" wrapText="1"/>
    </xf>
    <xf numFmtId="176" fontId="5" fillId="0" borderId="81" xfId="1496" applyNumberFormat="1" applyFont="1" applyFill="1" applyBorder="1" applyAlignment="1">
      <alignment horizontal="center" vertical="center" wrapText="1"/>
    </xf>
    <xf numFmtId="0" fontId="8" fillId="61" borderId="91" xfId="1371" applyFont="1" applyFill="1" applyBorder="1" applyAlignment="1">
      <alignment horizontal="left" vertical="center" wrapText="1"/>
    </xf>
    <xf numFmtId="0" fontId="8" fillId="61" borderId="80" xfId="1371" applyFont="1" applyFill="1" applyBorder="1" applyAlignment="1">
      <alignment horizontal="center" vertical="center" wrapText="1"/>
    </xf>
    <xf numFmtId="0" fontId="8" fillId="61" borderId="81" xfId="1371" applyFont="1" applyFill="1" applyBorder="1" applyAlignment="1">
      <alignment horizontal="center" vertical="center" wrapText="1"/>
    </xf>
    <xf numFmtId="9" fontId="70" fillId="0" borderId="69" xfId="1495" applyFont="1" applyBorder="1" applyAlignment="1">
      <alignment horizontal="center" vertical="center"/>
    </xf>
    <xf numFmtId="10" fontId="9" fillId="50" borderId="17" xfId="1495" applyNumberFormat="1" applyFont="1" applyFill="1" applyBorder="1" applyAlignment="1" applyProtection="1">
      <alignment vertical="center" wrapText="1"/>
      <protection locked="0" hidden="1"/>
    </xf>
    <xf numFmtId="0" fontId="8" fillId="61" borderId="80" xfId="1371" applyFont="1" applyFill="1" applyBorder="1" applyAlignment="1" applyProtection="1">
      <alignment horizontal="justify" vertical="center" wrapText="1"/>
      <protection locked="0"/>
    </xf>
    <xf numFmtId="0" fontId="8" fillId="61" borderId="80" xfId="1371" applyFont="1" applyFill="1" applyBorder="1" applyAlignment="1">
      <alignment horizontal="justify" vertical="center" wrapText="1"/>
    </xf>
    <xf numFmtId="14" fontId="12" fillId="0" borderId="69" xfId="1371" applyNumberFormat="1" applyFont="1" applyBorder="1" applyAlignment="1" applyProtection="1">
      <alignment horizontal="center" vertical="center" wrapText="1"/>
      <protection locked="0"/>
    </xf>
    <xf numFmtId="0" fontId="8" fillId="61" borderId="80" xfId="1371" applyFont="1" applyFill="1" applyBorder="1" applyAlignment="1">
      <alignment horizontal="justify" vertical="center"/>
    </xf>
    <xf numFmtId="0" fontId="8" fillId="61" borderId="80" xfId="1371" applyFont="1" applyFill="1" applyBorder="1" applyAlignment="1">
      <alignment vertical="center" wrapText="1"/>
    </xf>
    <xf numFmtId="0" fontId="8" fillId="61" borderId="99" xfId="1371" applyFont="1" applyFill="1" applyBorder="1" applyAlignment="1">
      <alignment horizontal="justify" vertical="center" wrapText="1"/>
    </xf>
    <xf numFmtId="0" fontId="71" fillId="0" borderId="10"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hidden="1"/>
    </xf>
    <xf numFmtId="0" fontId="15" fillId="0" borderId="10" xfId="0" applyFont="1" applyBorder="1" applyAlignment="1" applyProtection="1">
      <alignment horizontal="center" vertical="center" wrapText="1"/>
      <protection locked="0"/>
    </xf>
    <xf numFmtId="0" fontId="68" fillId="0" borderId="10" xfId="0" applyFont="1" applyBorder="1" applyAlignment="1" applyProtection="1">
      <alignment horizontal="center"/>
      <protection locked="0"/>
    </xf>
    <xf numFmtId="0" fontId="5" fillId="0" borderId="17"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168" fontId="15" fillId="51" borderId="17" xfId="1250" applyFont="1" applyFill="1" applyBorder="1" applyAlignment="1" applyProtection="1">
      <alignment vertical="center" wrapText="1"/>
      <protection hidden="1"/>
    </xf>
    <xf numFmtId="168" fontId="15" fillId="51" borderId="19" xfId="1250" applyFont="1" applyFill="1" applyBorder="1" applyAlignment="1" applyProtection="1">
      <alignment vertical="center" wrapText="1"/>
      <protection hidden="1"/>
    </xf>
    <xf numFmtId="168" fontId="15" fillId="0" borderId="17" xfId="1250" applyFont="1" applyFill="1" applyBorder="1" applyAlignment="1" applyProtection="1">
      <alignment vertical="center" wrapText="1"/>
      <protection hidden="1"/>
    </xf>
    <xf numFmtId="168" fontId="15" fillId="0" borderId="19" xfId="1250" applyFont="1" applyFill="1" applyBorder="1" applyAlignment="1" applyProtection="1">
      <alignment vertical="center" wrapText="1"/>
      <protection hidden="1"/>
    </xf>
    <xf numFmtId="0" fontId="71" fillId="0" borderId="10" xfId="0" applyFont="1" applyBorder="1" applyAlignment="1" applyProtection="1">
      <alignment horizontal="center" vertical="center"/>
      <protection locked="0"/>
    </xf>
    <xf numFmtId="171" fontId="15" fillId="0" borderId="10" xfId="1250" applyNumberFormat="1" applyFont="1" applyFill="1" applyBorder="1" applyAlignment="1" applyProtection="1">
      <alignment vertical="center" wrapText="1"/>
      <protection hidden="1"/>
    </xf>
    <xf numFmtId="168" fontId="5" fillId="0" borderId="17" xfId="1250" applyFont="1" applyFill="1" applyBorder="1" applyAlignment="1" applyProtection="1">
      <alignment horizontal="center" vertical="center" wrapText="1"/>
      <protection hidden="1"/>
    </xf>
    <xf numFmtId="168" fontId="5" fillId="0" borderId="19" xfId="1250" applyFont="1" applyFill="1" applyBorder="1" applyAlignment="1" applyProtection="1">
      <alignment horizontal="center" vertical="center" wrapText="1"/>
      <protection hidden="1"/>
    </xf>
    <xf numFmtId="170" fontId="5" fillId="0" borderId="10" xfId="0" applyNumberFormat="1" applyFont="1" applyBorder="1" applyAlignment="1" applyProtection="1">
      <alignment horizontal="center" vertical="center" wrapText="1"/>
      <protection hidden="1"/>
    </xf>
    <xf numFmtId="0" fontId="5" fillId="0" borderId="17" xfId="0" applyFont="1" applyBorder="1" applyAlignment="1" applyProtection="1">
      <alignment horizontal="justify" vertical="center" wrapText="1"/>
      <protection locked="0"/>
    </xf>
    <xf numFmtId="0" fontId="5" fillId="0" borderId="19" xfId="0" applyFont="1" applyBorder="1" applyAlignment="1" applyProtection="1">
      <alignment horizontal="justify" vertical="center" wrapText="1"/>
      <protection locked="0"/>
    </xf>
    <xf numFmtId="172" fontId="15" fillId="55" borderId="17" xfId="1251" applyNumberFormat="1" applyFont="1" applyFill="1" applyBorder="1" applyAlignment="1" applyProtection="1">
      <alignment horizontal="center" vertical="center" wrapText="1"/>
      <protection hidden="1"/>
    </xf>
    <xf numFmtId="172" fontId="15" fillId="55" borderId="19" xfId="1251" applyNumberFormat="1"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2" xfId="0" applyFont="1" applyFill="1" applyBorder="1" applyAlignment="1" applyProtection="1">
      <alignment horizontal="center" vertical="center" wrapText="1"/>
      <protection locked="0"/>
    </xf>
    <xf numFmtId="0" fontId="11" fillId="62" borderId="34" xfId="0" applyFont="1" applyFill="1" applyBorder="1" applyAlignment="1" applyProtection="1">
      <alignment horizontal="center" vertical="center" wrapText="1"/>
      <protection locked="0"/>
    </xf>
    <xf numFmtId="171" fontId="15" fillId="50" borderId="17" xfId="1250" applyNumberFormat="1" applyFont="1" applyFill="1" applyBorder="1" applyAlignment="1" applyProtection="1">
      <alignment vertical="center" wrapText="1"/>
      <protection hidden="1"/>
    </xf>
    <xf numFmtId="171" fontId="15" fillId="50" borderId="19" xfId="1250" applyNumberFormat="1" applyFont="1" applyFill="1" applyBorder="1" applyAlignment="1" applyProtection="1">
      <alignment vertical="center" wrapText="1"/>
      <protection hidden="1"/>
    </xf>
    <xf numFmtId="171" fontId="15" fillId="51" borderId="17" xfId="1250" applyNumberFormat="1" applyFont="1" applyFill="1" applyBorder="1" applyAlignment="1" applyProtection="1">
      <alignment vertical="center" wrapText="1"/>
      <protection hidden="1"/>
    </xf>
    <xf numFmtId="171" fontId="15" fillId="51" borderId="19" xfId="1250" applyNumberFormat="1" applyFont="1" applyFill="1" applyBorder="1" applyAlignment="1" applyProtection="1">
      <alignment vertical="center" wrapText="1"/>
      <protection hidden="1"/>
    </xf>
    <xf numFmtId="171" fontId="15" fillId="0" borderId="17" xfId="1250" applyNumberFormat="1" applyFont="1" applyFill="1" applyBorder="1" applyAlignment="1" applyProtection="1">
      <alignment vertical="center" wrapText="1"/>
      <protection hidden="1"/>
    </xf>
    <xf numFmtId="171" fontId="15" fillId="0" borderId="19" xfId="1250" applyNumberFormat="1" applyFont="1" applyFill="1" applyBorder="1" applyAlignment="1" applyProtection="1">
      <alignment vertical="center" wrapText="1"/>
      <protection hidden="1"/>
    </xf>
    <xf numFmtId="0" fontId="71"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68" fillId="0" borderId="24" xfId="0" applyFont="1" applyBorder="1" applyAlignment="1" applyProtection="1">
      <alignment horizontal="center"/>
      <protection locked="0"/>
    </xf>
    <xf numFmtId="0" fontId="68" fillId="0" borderId="25" xfId="0" applyFont="1" applyBorder="1" applyAlignment="1" applyProtection="1">
      <alignment horizontal="center"/>
      <protection locked="0"/>
    </xf>
    <xf numFmtId="0" fontId="68" fillId="0" borderId="28" xfId="0" applyFont="1" applyBorder="1" applyAlignment="1" applyProtection="1">
      <alignment horizontal="center"/>
      <protection locked="0"/>
    </xf>
    <xf numFmtId="0" fontId="15" fillId="0" borderId="10" xfId="0" applyFont="1" applyBorder="1" applyAlignment="1" applyProtection="1">
      <alignment horizontal="center"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168" fontId="15" fillId="50" borderId="17" xfId="1250" applyFont="1" applyFill="1" applyBorder="1" applyAlignment="1" applyProtection="1">
      <alignment vertical="center" wrapText="1"/>
      <protection hidden="1"/>
    </xf>
    <xf numFmtId="168" fontId="15" fillId="50" borderId="19" xfId="1250" applyFont="1" applyFill="1" applyBorder="1" applyAlignment="1" applyProtection="1">
      <alignment vertical="center" wrapText="1"/>
      <protection hidden="1"/>
    </xf>
    <xf numFmtId="9" fontId="15" fillId="0" borderId="10" xfId="0" applyNumberFormat="1" applyFont="1" applyBorder="1" applyAlignment="1" applyProtection="1">
      <alignment vertical="center" wrapText="1"/>
      <protection hidden="1"/>
    </xf>
    <xf numFmtId="0" fontId="15" fillId="0" borderId="10" xfId="0" applyFont="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70" fillId="50" borderId="22" xfId="0" applyNumberFormat="1" applyFont="1" applyFill="1" applyBorder="1" applyAlignment="1" applyProtection="1">
      <alignment horizontal="center" vertical="center" wrapText="1"/>
      <protection hidden="1"/>
    </xf>
    <xf numFmtId="170" fontId="70" fillId="50" borderId="23" xfId="0" applyNumberFormat="1" applyFont="1" applyFill="1" applyBorder="1" applyAlignment="1" applyProtection="1">
      <alignment horizontal="center" vertical="center" wrapText="1"/>
      <protection hidden="1"/>
    </xf>
    <xf numFmtId="170" fontId="70" fillId="50" borderId="26" xfId="0" applyNumberFormat="1" applyFont="1" applyFill="1" applyBorder="1" applyAlignment="1" applyProtection="1">
      <alignment horizontal="center" vertical="center" wrapText="1"/>
      <protection hidden="1"/>
    </xf>
    <xf numFmtId="170" fontId="70" fillId="50" borderId="27" xfId="0" applyNumberFormat="1" applyFont="1" applyFill="1" applyBorder="1" applyAlignment="1" applyProtection="1">
      <alignment horizontal="center" vertical="center" wrapText="1"/>
      <protection hidden="1"/>
    </xf>
    <xf numFmtId="170" fontId="71" fillId="55" borderId="17" xfId="0" applyNumberFormat="1" applyFont="1" applyFill="1" applyBorder="1" applyAlignment="1" applyProtection="1">
      <alignment horizontal="center" vertical="center" wrapText="1"/>
      <protection hidden="1"/>
    </xf>
    <xf numFmtId="170" fontId="71" fillId="55" borderId="19" xfId="0" applyNumberFormat="1" applyFont="1" applyFill="1" applyBorder="1" applyAlignment="1" applyProtection="1">
      <alignment horizontal="center" vertical="center" wrapText="1"/>
      <protection hidden="1"/>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6"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5" fillId="50" borderId="10" xfId="0"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6"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70" fillId="50" borderId="22" xfId="0" applyNumberFormat="1" applyFont="1" applyFill="1" applyBorder="1" applyAlignment="1" applyProtection="1">
      <alignment horizontal="center" vertical="center" wrapText="1"/>
      <protection hidden="1"/>
    </xf>
    <xf numFmtId="9" fontId="70" fillId="50" borderId="23" xfId="0" applyNumberFormat="1" applyFont="1" applyFill="1" applyBorder="1" applyAlignment="1" applyProtection="1">
      <alignment horizontal="center" vertical="center" wrapText="1"/>
      <protection hidden="1"/>
    </xf>
    <xf numFmtId="9" fontId="70" fillId="50" borderId="26" xfId="0" applyNumberFormat="1" applyFont="1" applyFill="1" applyBorder="1" applyAlignment="1" applyProtection="1">
      <alignment horizontal="center" vertical="center" wrapText="1"/>
      <protection hidden="1"/>
    </xf>
    <xf numFmtId="9" fontId="70" fillId="50" borderId="27" xfId="0" applyNumberFormat="1" applyFont="1" applyFill="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0" fontId="57" fillId="0" borderId="29" xfId="0" applyFont="1" applyBorder="1" applyAlignment="1" applyProtection="1">
      <alignment horizontal="center" vertical="center" wrapText="1"/>
      <protection locked="0"/>
    </xf>
    <xf numFmtId="0" fontId="57" fillId="0" borderId="10" xfId="0" applyFont="1" applyBorder="1" applyAlignment="1" applyProtection="1">
      <alignment horizontal="center" vertical="center" wrapText="1"/>
      <protection locked="0"/>
    </xf>
    <xf numFmtId="0" fontId="54" fillId="0" borderId="42" xfId="0" applyFont="1" applyBorder="1" applyAlignment="1" applyProtection="1">
      <alignment horizontal="center"/>
      <protection locked="0"/>
    </xf>
    <xf numFmtId="0" fontId="54" fillId="0" borderId="16" xfId="0" applyFont="1" applyBorder="1" applyAlignment="1" applyProtection="1">
      <alignment horizontal="center"/>
      <protection locked="0"/>
    </xf>
    <xf numFmtId="0" fontId="55" fillId="0" borderId="30" xfId="0" applyFont="1" applyBorder="1" applyAlignment="1" applyProtection="1">
      <alignment horizontal="center" vertical="center" wrapText="1"/>
      <protection locked="0"/>
    </xf>
    <xf numFmtId="0" fontId="55" fillId="0" borderId="18" xfId="0" applyFont="1" applyBorder="1" applyAlignment="1" applyProtection="1">
      <alignment horizontal="center" vertical="center" wrapText="1"/>
      <protection locked="0"/>
    </xf>
    <xf numFmtId="0" fontId="57" fillId="50" borderId="10" xfId="0" applyFont="1" applyFill="1" applyBorder="1" applyAlignment="1" applyProtection="1">
      <alignment horizontal="center" vertical="center" wrapText="1"/>
      <protection locked="0"/>
    </xf>
    <xf numFmtId="0" fontId="11" fillId="24" borderId="14" xfId="1371" applyFont="1" applyFill="1" applyBorder="1" applyAlignment="1">
      <alignment horizontal="center" vertical="center"/>
    </xf>
    <xf numFmtId="0" fontId="11" fillId="24" borderId="0" xfId="1371" applyFont="1" applyFill="1" applyAlignment="1">
      <alignment horizontal="center" vertical="center"/>
    </xf>
    <xf numFmtId="0" fontId="11" fillId="24" borderId="15" xfId="1371" applyFont="1" applyFill="1" applyBorder="1" applyAlignment="1">
      <alignment horizontal="center" vertical="center"/>
    </xf>
    <xf numFmtId="0" fontId="57" fillId="0" borderId="47" xfId="1371" applyFont="1" applyBorder="1" applyAlignment="1">
      <alignment horizontal="center" vertical="center"/>
    </xf>
    <xf numFmtId="0" fontId="57" fillId="0" borderId="23" xfId="1371" applyFont="1" applyBorder="1" applyAlignment="1">
      <alignment horizontal="center" vertical="center"/>
    </xf>
    <xf numFmtId="0" fontId="57" fillId="0" borderId="45" xfId="1371" applyFont="1" applyBorder="1" applyAlignment="1">
      <alignment horizontal="center" vertical="center"/>
    </xf>
    <xf numFmtId="0" fontId="57" fillId="63" borderId="16" xfId="1371" applyFont="1" applyFill="1" applyBorder="1" applyAlignment="1">
      <alignment horizontal="center" vertical="center"/>
    </xf>
    <xf numFmtId="0" fontId="57" fillId="63" borderId="10" xfId="1371" applyFont="1" applyFill="1" applyBorder="1" applyAlignment="1">
      <alignment horizontal="center" vertical="center"/>
    </xf>
    <xf numFmtId="0" fontId="57" fillId="63" borderId="18" xfId="1371" applyFont="1" applyFill="1" applyBorder="1" applyAlignment="1">
      <alignment horizontal="center" vertical="center"/>
    </xf>
    <xf numFmtId="0" fontId="9" fillId="50" borderId="20" xfId="1371" applyFont="1" applyFill="1" applyBorder="1" applyAlignment="1">
      <alignment horizontal="center" vertical="center"/>
    </xf>
    <xf numFmtId="0" fontId="9" fillId="50" borderId="32"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9" fillId="50" borderId="20" xfId="1371" applyFont="1" applyFill="1" applyBorder="1" applyAlignment="1">
      <alignment horizontal="center" vertical="center" wrapText="1"/>
    </xf>
    <xf numFmtId="0" fontId="9" fillId="50" borderId="32" xfId="1371" applyFont="1" applyFill="1" applyBorder="1" applyAlignment="1">
      <alignment horizontal="center" vertical="center" wrapText="1"/>
    </xf>
    <xf numFmtId="0" fontId="9" fillId="50" borderId="46"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4" xfId="1371" applyFont="1" applyFill="1" applyBorder="1" applyAlignment="1">
      <alignment horizontal="center" vertical="center" wrapText="1"/>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9" fillId="50" borderId="46" xfId="1371"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2" xfId="1371" applyNumberFormat="1" applyFont="1" applyFill="1" applyBorder="1" applyAlignment="1">
      <alignment horizontal="center" vertical="center"/>
    </xf>
    <xf numFmtId="0" fontId="9" fillId="50" borderId="18" xfId="1371" applyFont="1" applyFill="1" applyBorder="1" applyAlignment="1">
      <alignment horizontal="center"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50" fillId="0" borderId="47" xfId="1371" applyFont="1" applyBorder="1" applyAlignment="1">
      <alignment horizontal="center" vertical="center"/>
    </xf>
    <xf numFmtId="0" fontId="50" fillId="0" borderId="23" xfId="1371" applyFont="1" applyBorder="1" applyAlignment="1">
      <alignment horizontal="center" vertical="center"/>
    </xf>
    <xf numFmtId="0" fontId="50" fillId="0" borderId="45" xfId="1371" applyFont="1" applyBorder="1" applyAlignment="1">
      <alignment horizontal="center" vertical="center"/>
    </xf>
    <xf numFmtId="0" fontId="50" fillId="0" borderId="14" xfId="1371" applyFont="1" applyBorder="1" applyAlignment="1">
      <alignment horizontal="center" vertical="center"/>
    </xf>
    <xf numFmtId="0" fontId="50" fillId="0" borderId="0" xfId="1371" applyFont="1" applyAlignment="1">
      <alignment horizontal="center" vertical="center"/>
    </xf>
    <xf numFmtId="0" fontId="50" fillId="0" borderId="15" xfId="1371" applyFont="1" applyBorder="1" applyAlignment="1">
      <alignment horizontal="center" vertical="center"/>
    </xf>
    <xf numFmtId="0" fontId="50" fillId="0" borderId="48" xfId="1371" applyFont="1" applyBorder="1" applyAlignment="1">
      <alignment horizontal="center" vertical="center"/>
    </xf>
    <xf numFmtId="0" fontId="50" fillId="0" borderId="27" xfId="1371" applyFont="1" applyBorder="1" applyAlignment="1">
      <alignment horizontal="center" vertical="center"/>
    </xf>
    <xf numFmtId="0" fontId="50" fillId="0" borderId="49" xfId="1371" applyFont="1" applyBorder="1" applyAlignment="1">
      <alignment horizontal="center" vertical="center"/>
    </xf>
    <xf numFmtId="0" fontId="9" fillId="50" borderId="20" xfId="1371" applyFont="1" applyFill="1" applyBorder="1" applyAlignment="1">
      <alignment horizontal="justify" vertical="center" wrapText="1"/>
    </xf>
    <xf numFmtId="0" fontId="9" fillId="50" borderId="32" xfId="1371" applyFont="1" applyFill="1" applyBorder="1" applyAlignment="1">
      <alignment horizontal="justify" vertical="center" wrapText="1"/>
    </xf>
    <xf numFmtId="0" fontId="9" fillId="50" borderId="34" xfId="1371" applyFont="1" applyFill="1" applyBorder="1" applyAlignment="1">
      <alignment horizontal="justify" vertical="center" wrapText="1"/>
    </xf>
    <xf numFmtId="17" fontId="9" fillId="24" borderId="20" xfId="1371" applyNumberFormat="1" applyFont="1" applyFill="1" applyBorder="1" applyAlignment="1">
      <alignment horizontal="center" vertical="center" wrapText="1"/>
    </xf>
    <xf numFmtId="17" fontId="9" fillId="24" borderId="32" xfId="1371" applyNumberFormat="1" applyFont="1" applyFill="1" applyBorder="1" applyAlignment="1">
      <alignment horizontal="center" vertical="center" wrapText="1"/>
    </xf>
    <xf numFmtId="17" fontId="9" fillId="24" borderId="34"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2" xfId="1496" applyNumberFormat="1" applyFont="1" applyFill="1" applyBorder="1" applyAlignment="1">
      <alignment horizontal="center" vertical="center" wrapText="1"/>
    </xf>
    <xf numFmtId="170" fontId="9" fillId="0" borderId="46" xfId="1496" applyNumberFormat="1" applyFont="1" applyFill="1" applyBorder="1" applyAlignment="1">
      <alignment horizontal="center" vertical="center" wrapText="1"/>
    </xf>
    <xf numFmtId="0" fontId="9" fillId="24" borderId="34"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2" xfId="1496" applyFont="1" applyFill="1" applyBorder="1" applyAlignment="1">
      <alignment horizontal="center" vertical="center" wrapText="1"/>
    </xf>
    <xf numFmtId="9" fontId="9" fillId="50" borderId="46"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50" fillId="63" borderId="16" xfId="1371" applyFont="1" applyFill="1" applyBorder="1" applyAlignment="1">
      <alignment horizontal="center" vertical="center"/>
    </xf>
    <xf numFmtId="0" fontId="50" fillId="63" borderId="10" xfId="1371" applyFont="1" applyFill="1" applyBorder="1" applyAlignment="1">
      <alignment horizontal="center" vertical="center"/>
    </xf>
    <xf numFmtId="0" fontId="50" fillId="63" borderId="18" xfId="1371" applyFont="1" applyFill="1" applyBorder="1" applyAlignment="1">
      <alignment horizontal="center" vertical="center"/>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0" xfId="1371" applyFont="1" applyFill="1" applyBorder="1" applyAlignment="1" applyProtection="1">
      <alignment horizontal="center" vertical="center" wrapText="1"/>
      <protection locked="0"/>
    </xf>
    <xf numFmtId="0" fontId="9" fillId="50" borderId="18" xfId="1371" applyFont="1" applyFill="1" applyBorder="1" applyAlignment="1" applyProtection="1">
      <alignment horizontal="center" vertical="center" wrapText="1"/>
      <protection locked="0"/>
    </xf>
    <xf numFmtId="0" fontId="51" fillId="50" borderId="20" xfId="0" applyFont="1" applyFill="1" applyBorder="1" applyAlignment="1">
      <alignment horizontal="center" vertical="center" wrapText="1"/>
    </xf>
    <xf numFmtId="0" fontId="51" fillId="50" borderId="32" xfId="0" applyFont="1" applyFill="1" applyBorder="1" applyAlignment="1">
      <alignment horizontal="center" vertical="center" wrapText="1"/>
    </xf>
    <xf numFmtId="0" fontId="51" fillId="50" borderId="46" xfId="0" applyFont="1" applyFill="1" applyBorder="1" applyAlignment="1">
      <alignment horizontal="center" vertical="center" wrapText="1"/>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3"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5" xfId="1371" applyFont="1" applyFill="1" applyBorder="1" applyAlignment="1" applyProtection="1">
      <alignment horizontal="center" vertical="center" wrapText="1"/>
      <protection locked="0"/>
    </xf>
    <xf numFmtId="0" fontId="9" fillId="24" borderId="43" xfId="1371" applyFont="1" applyFill="1" applyBorder="1" applyAlignment="1" applyProtection="1">
      <alignment horizontal="center" vertical="center" wrapText="1"/>
      <protection locked="0"/>
    </xf>
    <xf numFmtId="0" fontId="9" fillId="24" borderId="40"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50" borderId="31"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49" fillId="53" borderId="20" xfId="0" applyFont="1" applyFill="1" applyBorder="1" applyAlignment="1">
      <alignment horizontal="center" vertical="center" wrapText="1"/>
    </xf>
    <xf numFmtId="0" fontId="49" fillId="53" borderId="34" xfId="0" applyFont="1" applyFill="1" applyBorder="1" applyAlignment="1">
      <alignment horizontal="center" vertical="center" wrapText="1"/>
    </xf>
    <xf numFmtId="9" fontId="64" fillId="53" borderId="20" xfId="1495" applyFont="1" applyFill="1" applyBorder="1" applyAlignment="1">
      <alignment horizontal="center" vertical="center" wrapText="1"/>
    </xf>
    <xf numFmtId="9" fontId="64" fillId="53" borderId="34" xfId="1495" applyFont="1" applyFill="1" applyBorder="1" applyAlignment="1">
      <alignment horizontal="center" vertical="center" wrapText="1"/>
    </xf>
    <xf numFmtId="0" fontId="54" fillId="0" borderId="50" xfId="0" applyFont="1" applyBorder="1" applyAlignment="1" applyProtection="1">
      <alignment horizontal="center"/>
      <protection locked="0"/>
    </xf>
    <xf numFmtId="0" fontId="54" fillId="0" borderId="13" xfId="0" applyFont="1" applyBorder="1" applyAlignment="1" applyProtection="1">
      <alignment horizontal="center"/>
      <protection locked="0"/>
    </xf>
    <xf numFmtId="0" fontId="54" fillId="0" borderId="51" xfId="0" applyFont="1" applyBorder="1" applyAlignment="1" applyProtection="1">
      <alignment horizontal="center"/>
      <protection locked="0"/>
    </xf>
    <xf numFmtId="0" fontId="55" fillId="0" borderId="11" xfId="0" applyFont="1" applyBorder="1" applyAlignment="1" applyProtection="1">
      <alignment horizontal="center" vertical="center" wrapText="1"/>
      <protection locked="0"/>
    </xf>
    <xf numFmtId="0" fontId="55" fillId="0" borderId="37" xfId="0" applyFont="1" applyBorder="1" applyAlignment="1" applyProtection="1">
      <alignment horizontal="center" vertical="center" wrapText="1"/>
      <protection locked="0"/>
    </xf>
    <xf numFmtId="0" fontId="55" fillId="0" borderId="38" xfId="0" applyFont="1" applyBorder="1" applyAlignment="1" applyProtection="1">
      <alignment horizontal="center" vertical="center" wrapText="1"/>
      <protection locked="0"/>
    </xf>
    <xf numFmtId="0" fontId="55" fillId="0" borderId="52" xfId="0" applyFont="1" applyBorder="1" applyAlignment="1" applyProtection="1">
      <alignment horizontal="center" vertical="center" wrapText="1"/>
      <protection locked="0"/>
    </xf>
    <xf numFmtId="0" fontId="55" fillId="0" borderId="53" xfId="0" applyFont="1" applyBorder="1" applyAlignment="1" applyProtection="1">
      <alignment horizontal="center" vertical="center" wrapText="1"/>
      <protection locked="0"/>
    </xf>
    <xf numFmtId="0" fontId="55" fillId="0" borderId="14" xfId="0" applyFont="1" applyBorder="1" applyAlignment="1" applyProtection="1">
      <alignment horizontal="center" vertical="center" wrapText="1"/>
      <protection locked="0"/>
    </xf>
    <xf numFmtId="0" fontId="55" fillId="0" borderId="15" xfId="0" applyFont="1" applyBorder="1" applyAlignment="1" applyProtection="1">
      <alignment horizontal="center" vertical="center" wrapText="1"/>
      <protection locked="0"/>
    </xf>
    <xf numFmtId="0" fontId="55" fillId="0" borderId="39" xfId="0" applyFont="1" applyBorder="1" applyAlignment="1" applyProtection="1">
      <alignment horizontal="center" vertical="center" wrapText="1"/>
      <protection locked="0"/>
    </xf>
    <xf numFmtId="0" fontId="55" fillId="0" borderId="41" xfId="0" applyFont="1" applyBorder="1" applyAlignment="1" applyProtection="1">
      <alignment horizontal="center" vertical="center" wrapText="1"/>
      <protection locked="0"/>
    </xf>
    <xf numFmtId="0" fontId="49" fillId="50" borderId="11" xfId="0" applyFont="1" applyFill="1" applyBorder="1" applyAlignment="1">
      <alignment horizontal="center"/>
    </xf>
    <xf numFmtId="0" fontId="49" fillId="50" borderId="38" xfId="0" applyFont="1" applyFill="1" applyBorder="1" applyAlignment="1">
      <alignment horizontal="center"/>
    </xf>
    <xf numFmtId="0" fontId="49" fillId="53" borderId="17" xfId="0" applyFont="1" applyFill="1" applyBorder="1" applyAlignment="1">
      <alignment horizontal="center" vertical="center" wrapText="1"/>
    </xf>
    <xf numFmtId="0" fontId="49" fillId="53" borderId="19" xfId="0" applyFont="1" applyFill="1" applyBorder="1" applyAlignment="1">
      <alignment horizontal="center" vertical="center" wrapText="1"/>
    </xf>
    <xf numFmtId="0" fontId="50" fillId="0" borderId="11" xfId="0" applyFont="1" applyBorder="1" applyAlignment="1">
      <alignment horizontal="center" vertical="center" wrapText="1"/>
    </xf>
    <xf numFmtId="0" fontId="50" fillId="0" borderId="37" xfId="0" applyFont="1" applyBorder="1" applyAlignment="1">
      <alignment horizontal="center" vertical="center" wrapText="1"/>
    </xf>
    <xf numFmtId="0" fontId="50" fillId="0" borderId="38" xfId="0" applyFont="1" applyBorder="1" applyAlignment="1">
      <alignment horizontal="center" vertical="center" wrapText="1"/>
    </xf>
    <xf numFmtId="0" fontId="49" fillId="52" borderId="10" xfId="0" applyFont="1" applyFill="1" applyBorder="1" applyAlignment="1">
      <alignment horizontal="center" vertical="center" wrapText="1"/>
    </xf>
    <xf numFmtId="0" fontId="37" fillId="64" borderId="26" xfId="0" applyFont="1" applyFill="1" applyBorder="1" applyAlignment="1">
      <alignment horizontal="center"/>
    </xf>
    <xf numFmtId="0" fontId="37" fillId="64" borderId="27" xfId="0" applyFont="1" applyFill="1" applyBorder="1" applyAlignment="1">
      <alignment horizontal="center"/>
    </xf>
    <xf numFmtId="0" fontId="49" fillId="52" borderId="17" xfId="0" applyFont="1" applyFill="1" applyBorder="1" applyAlignment="1">
      <alignment horizontal="center" vertical="center" wrapText="1"/>
    </xf>
    <xf numFmtId="0" fontId="49" fillId="52" borderId="19" xfId="0" applyFont="1" applyFill="1" applyBorder="1" applyAlignment="1">
      <alignment horizontal="center" vertical="center" wrapText="1"/>
    </xf>
    <xf numFmtId="0" fontId="49" fillId="52" borderId="22" xfId="0" applyFont="1" applyFill="1" applyBorder="1" applyAlignment="1">
      <alignment horizontal="center" vertical="center" wrapText="1"/>
    </xf>
    <xf numFmtId="0" fontId="49" fillId="52" borderId="26" xfId="0" applyFont="1" applyFill="1" applyBorder="1" applyAlignment="1">
      <alignment horizontal="center" vertical="center" wrapText="1"/>
    </xf>
    <xf numFmtId="0" fontId="72" fillId="59" borderId="20" xfId="0" applyFont="1" applyFill="1" applyBorder="1" applyAlignment="1">
      <alignment horizontal="center" vertical="center"/>
    </xf>
    <xf numFmtId="0" fontId="72" fillId="59" borderId="32" xfId="0" applyFont="1" applyFill="1" applyBorder="1" applyAlignment="1">
      <alignment horizontal="center" vertical="center"/>
    </xf>
    <xf numFmtId="0" fontId="72" fillId="59" borderId="34" xfId="0" applyFont="1" applyFill="1" applyBorder="1" applyAlignment="1">
      <alignment horizontal="center" vertical="center"/>
    </xf>
    <xf numFmtId="0" fontId="73" fillId="0" borderId="42" xfId="0" applyFont="1" applyBorder="1" applyAlignment="1" applyProtection="1">
      <alignment horizontal="center" wrapText="1"/>
      <protection locked="0"/>
    </xf>
    <xf numFmtId="0" fontId="73" fillId="0" borderId="16" xfId="0" applyFont="1" applyBorder="1" applyAlignment="1" applyProtection="1">
      <alignment horizontal="center" wrapText="1"/>
      <protection locked="0"/>
    </xf>
    <xf numFmtId="0" fontId="73" fillId="0" borderId="66" xfId="0" applyFont="1" applyBorder="1" applyAlignment="1" applyProtection="1">
      <alignment horizontal="center" wrapText="1"/>
      <protection locked="0"/>
    </xf>
    <xf numFmtId="0" fontId="55" fillId="0" borderId="68" xfId="0" applyFont="1" applyBorder="1" applyAlignment="1" applyProtection="1">
      <alignment horizontal="center" vertical="center" wrapText="1"/>
      <protection locked="0"/>
    </xf>
    <xf numFmtId="0" fontId="75" fillId="0" borderId="10" xfId="0" applyFont="1" applyBorder="1" applyAlignment="1" applyProtection="1">
      <alignment horizontal="center" vertical="center" wrapText="1"/>
      <protection locked="0"/>
    </xf>
    <xf numFmtId="0" fontId="75" fillId="0" borderId="67" xfId="0" applyFont="1" applyBorder="1" applyAlignment="1" applyProtection="1">
      <alignment horizontal="center" vertical="center" wrapText="1"/>
      <protection locked="0"/>
    </xf>
    <xf numFmtId="0" fontId="11" fillId="24" borderId="33" xfId="1371" applyFont="1" applyFill="1" applyBorder="1" applyAlignment="1">
      <alignment horizontal="center" vertical="center"/>
    </xf>
    <xf numFmtId="0" fontId="11" fillId="24" borderId="19" xfId="1371" applyFont="1" applyFill="1" applyBorder="1" applyAlignment="1">
      <alignment horizontal="center" vertical="center"/>
    </xf>
    <xf numFmtId="0" fontId="11" fillId="24" borderId="65" xfId="1371" applyFont="1" applyFill="1" applyBorder="1" applyAlignment="1">
      <alignment horizontal="center" vertical="center"/>
    </xf>
    <xf numFmtId="0" fontId="57" fillId="61" borderId="16" xfId="1371" applyFont="1" applyFill="1" applyBorder="1" applyAlignment="1">
      <alignment horizontal="center" vertical="center"/>
    </xf>
    <xf numFmtId="0" fontId="57" fillId="61" borderId="10" xfId="1371" applyFont="1" applyFill="1" applyBorder="1" applyAlignment="1">
      <alignment horizontal="center" vertical="center"/>
    </xf>
    <xf numFmtId="0" fontId="57" fillId="61" borderId="18" xfId="1371" applyFont="1" applyFill="1" applyBorder="1" applyAlignment="1">
      <alignment horizontal="center" vertical="center"/>
    </xf>
    <xf numFmtId="0" fontId="8" fillId="61" borderId="10" xfId="1371" applyFont="1" applyFill="1" applyBorder="1" applyAlignment="1">
      <alignment horizontal="center" vertical="center" wrapText="1"/>
    </xf>
    <xf numFmtId="0" fontId="5" fillId="0" borderId="10" xfId="1371" applyFont="1" applyBorder="1" applyAlignment="1">
      <alignment horizontal="center" vertical="center" wrapText="1"/>
    </xf>
    <xf numFmtId="0" fontId="5" fillId="0" borderId="18" xfId="1371" applyFont="1" applyBorder="1" applyAlignment="1">
      <alignment horizontal="center" vertical="center" wrapText="1"/>
    </xf>
    <xf numFmtId="0" fontId="5" fillId="0" borderId="10" xfId="1371" applyFont="1" applyBorder="1" applyAlignment="1">
      <alignment horizontal="center" vertical="center"/>
    </xf>
    <xf numFmtId="0" fontId="5" fillId="50" borderId="10" xfId="1371" applyFont="1" applyFill="1" applyBorder="1" applyAlignment="1">
      <alignment horizontal="center" vertical="center" wrapText="1"/>
    </xf>
    <xf numFmtId="0" fontId="5" fillId="50" borderId="18" xfId="1371" applyFont="1" applyFill="1" applyBorder="1" applyAlignment="1">
      <alignment horizontal="center" vertical="center" wrapText="1"/>
    </xf>
    <xf numFmtId="1" fontId="5" fillId="0" borderId="10" xfId="1273" applyNumberFormat="1" applyFont="1" applyFill="1" applyBorder="1" applyAlignment="1">
      <alignment horizontal="center" vertical="center" wrapText="1"/>
    </xf>
    <xf numFmtId="1" fontId="5" fillId="0" borderId="18" xfId="1273" applyNumberFormat="1" applyFont="1" applyFill="1" applyBorder="1" applyAlignment="1">
      <alignment horizontal="center" vertical="center" wrapText="1"/>
    </xf>
    <xf numFmtId="9" fontId="5" fillId="0" borderId="10" xfId="1496" applyFont="1" applyFill="1" applyBorder="1" applyAlignment="1">
      <alignment horizontal="center" vertical="center"/>
    </xf>
    <xf numFmtId="0" fontId="5" fillId="0" borderId="10" xfId="1496" applyNumberFormat="1" applyFont="1" applyFill="1" applyBorder="1" applyAlignment="1">
      <alignment horizontal="center" vertical="center" wrapText="1"/>
    </xf>
    <xf numFmtId="0" fontId="5" fillId="0" borderId="18" xfId="1496" applyNumberFormat="1" applyFont="1" applyFill="1" applyBorder="1" applyAlignment="1">
      <alignment horizontal="center" vertical="center" wrapText="1"/>
    </xf>
    <xf numFmtId="0" fontId="5" fillId="0" borderId="18" xfId="1371" applyFont="1" applyBorder="1" applyAlignment="1">
      <alignment horizontal="center" vertical="center"/>
    </xf>
    <xf numFmtId="49" fontId="5" fillId="0" borderId="74" xfId="1371" applyNumberFormat="1" applyFont="1" applyBorder="1" applyAlignment="1">
      <alignment horizontal="center" vertical="center"/>
    </xf>
    <xf numFmtId="49" fontId="5" fillId="0" borderId="75" xfId="1371" applyNumberFormat="1" applyFont="1" applyBorder="1" applyAlignment="1">
      <alignment horizontal="center" vertical="center"/>
    </xf>
    <xf numFmtId="49" fontId="5" fillId="0" borderId="76" xfId="1371" applyNumberFormat="1" applyFont="1" applyBorder="1" applyAlignment="1">
      <alignment horizontal="center" vertical="center"/>
    </xf>
    <xf numFmtId="14" fontId="5" fillId="0" borderId="20" xfId="1371" applyNumberFormat="1" applyFont="1" applyBorder="1" applyAlignment="1">
      <alignment horizontal="center" vertical="center" wrapText="1"/>
    </xf>
    <xf numFmtId="0" fontId="5" fillId="0" borderId="32" xfId="1371" applyFont="1" applyBorder="1" applyAlignment="1">
      <alignment horizontal="center" vertical="center" wrapText="1"/>
    </xf>
    <xf numFmtId="0" fontId="5" fillId="0" borderId="34" xfId="1371" applyFont="1" applyBorder="1" applyAlignment="1">
      <alignment horizontal="center" vertical="center" wrapText="1"/>
    </xf>
    <xf numFmtId="4" fontId="5" fillId="0" borderId="20" xfId="1496" applyNumberFormat="1" applyFont="1" applyFill="1" applyBorder="1" applyAlignment="1">
      <alignment horizontal="center" vertical="center" wrapText="1"/>
    </xf>
    <xf numFmtId="4" fontId="5" fillId="0" borderId="32" xfId="1496" applyNumberFormat="1" applyFont="1" applyFill="1" applyBorder="1" applyAlignment="1">
      <alignment horizontal="center" vertical="center" wrapText="1"/>
    </xf>
    <xf numFmtId="4" fontId="5" fillId="0" borderId="46" xfId="1496" applyNumberFormat="1" applyFont="1" applyFill="1" applyBorder="1" applyAlignment="1">
      <alignment horizontal="center" vertical="center" wrapText="1"/>
    </xf>
    <xf numFmtId="0" fontId="77" fillId="0" borderId="10" xfId="1371" applyFont="1" applyBorder="1" applyAlignment="1">
      <alignment horizontal="center" vertical="center"/>
    </xf>
    <xf numFmtId="0" fontId="77" fillId="0" borderId="18" xfId="1371" applyFont="1" applyBorder="1" applyAlignment="1">
      <alignment horizontal="center" vertical="center"/>
    </xf>
    <xf numFmtId="0" fontId="8" fillId="61" borderId="16" xfId="1371" applyFont="1" applyFill="1" applyBorder="1" applyAlignment="1">
      <alignment horizontal="left" vertical="center" wrapText="1"/>
    </xf>
    <xf numFmtId="0" fontId="8" fillId="61" borderId="10" xfId="1371" applyFont="1" applyFill="1" applyBorder="1" applyAlignment="1">
      <alignment horizontal="center" vertical="center"/>
    </xf>
    <xf numFmtId="9" fontId="8" fillId="61" borderId="10" xfId="1496" applyFont="1" applyFill="1" applyBorder="1" applyAlignment="1">
      <alignment horizontal="center" vertical="center"/>
    </xf>
    <xf numFmtId="9" fontId="8" fillId="61" borderId="18" xfId="1496" applyFont="1" applyFill="1" applyBorder="1" applyAlignment="1">
      <alignment horizontal="center" vertical="center"/>
    </xf>
    <xf numFmtId="0" fontId="5" fillId="0" borderId="20" xfId="1371" applyFont="1" applyBorder="1" applyAlignment="1">
      <alignment horizontal="center" vertical="center"/>
    </xf>
    <xf numFmtId="0" fontId="5" fillId="0" borderId="32" xfId="1371" applyFont="1" applyBorder="1" applyAlignment="1">
      <alignment horizontal="center" vertical="center"/>
    </xf>
    <xf numFmtId="0" fontId="5" fillId="0" borderId="34" xfId="1371" applyFont="1" applyBorder="1" applyAlignment="1">
      <alignment horizontal="center" vertical="center"/>
    </xf>
    <xf numFmtId="0" fontId="5" fillId="50" borderId="10" xfId="1371" applyFont="1" applyFill="1" applyBorder="1" applyAlignment="1">
      <alignment horizontal="center" vertical="center"/>
    </xf>
    <xf numFmtId="0" fontId="5" fillId="50" borderId="18" xfId="1371" applyFont="1" applyFill="1" applyBorder="1" applyAlignment="1">
      <alignment horizontal="center" vertical="center"/>
    </xf>
    <xf numFmtId="0" fontId="5" fillId="0" borderId="20" xfId="1371" applyFont="1" applyBorder="1" applyAlignment="1">
      <alignment horizontal="justify" vertical="top" wrapText="1"/>
    </xf>
    <xf numFmtId="0" fontId="5" fillId="0" borderId="32" xfId="1371" applyFont="1" applyBorder="1" applyAlignment="1">
      <alignment horizontal="justify" vertical="top" wrapText="1"/>
    </xf>
    <xf numFmtId="0" fontId="5" fillId="0" borderId="34" xfId="1371" applyFont="1" applyBorder="1" applyAlignment="1">
      <alignment horizontal="justify" vertical="top" wrapText="1"/>
    </xf>
    <xf numFmtId="0" fontId="5" fillId="0" borderId="46" xfId="1371" applyFont="1" applyBorder="1" applyAlignment="1">
      <alignment horizontal="justify" vertical="top" wrapText="1"/>
    </xf>
    <xf numFmtId="14" fontId="5" fillId="0" borderId="32" xfId="1371" applyNumberFormat="1" applyFont="1" applyBorder="1" applyAlignment="1">
      <alignment horizontal="center" vertical="center" wrapText="1"/>
    </xf>
    <xf numFmtId="14" fontId="5" fillId="0" borderId="34" xfId="1371" applyNumberFormat="1" applyFont="1" applyBorder="1" applyAlignment="1">
      <alignment horizontal="center" vertical="center" wrapText="1"/>
    </xf>
    <xf numFmtId="0" fontId="5" fillId="0" borderId="22" xfId="1371" applyFont="1" applyBorder="1" applyAlignment="1">
      <alignment horizontal="center" vertical="center"/>
    </xf>
    <xf numFmtId="0" fontId="5" fillId="0" borderId="23" xfId="1371" applyFont="1" applyBorder="1" applyAlignment="1">
      <alignment horizontal="center" vertical="center"/>
    </xf>
    <xf numFmtId="0" fontId="5" fillId="0" borderId="24" xfId="1371" applyFont="1" applyBorder="1" applyAlignment="1">
      <alignment horizontal="center" vertical="center"/>
    </xf>
    <xf numFmtId="0" fontId="5" fillId="0" borderId="20" xfId="1371" applyFont="1" applyBorder="1" applyAlignment="1">
      <alignment horizontal="center" vertical="center" wrapText="1"/>
    </xf>
    <xf numFmtId="0" fontId="5" fillId="0" borderId="46" xfId="1371" applyFont="1" applyBorder="1" applyAlignment="1">
      <alignment horizontal="center" vertical="center" wrapText="1"/>
    </xf>
    <xf numFmtId="0" fontId="51" fillId="0" borderId="20" xfId="1371" applyFont="1" applyBorder="1" applyAlignment="1" applyProtection="1">
      <alignment horizontal="justify" vertical="center" wrapText="1"/>
      <protection locked="0"/>
    </xf>
    <xf numFmtId="0" fontId="51" fillId="0" borderId="32" xfId="1371" applyFont="1" applyBorder="1" applyAlignment="1" applyProtection="1">
      <alignment horizontal="justify" vertical="center" wrapText="1"/>
      <protection locked="0"/>
    </xf>
    <xf numFmtId="0" fontId="51" fillId="0" borderId="46" xfId="1371" applyFont="1" applyBorder="1" applyAlignment="1" applyProtection="1">
      <alignment horizontal="justify" vertical="center" wrapText="1"/>
      <protection locked="0"/>
    </xf>
    <xf numFmtId="9" fontId="9" fillId="50" borderId="63" xfId="1495" applyFont="1" applyFill="1" applyBorder="1" applyAlignment="1" applyProtection="1">
      <alignment horizontal="center" vertical="center" wrapText="1"/>
      <protection locked="0"/>
    </xf>
    <xf numFmtId="9" fontId="9" fillId="50" borderId="64" xfId="1495" applyFont="1" applyFill="1" applyBorder="1" applyAlignment="1" applyProtection="1">
      <alignment horizontal="center" vertical="center" wrapText="1"/>
      <protection locked="0"/>
    </xf>
    <xf numFmtId="168" fontId="9" fillId="50" borderId="17" xfId="1250" applyFont="1" applyFill="1" applyBorder="1" applyAlignment="1" applyProtection="1">
      <alignment horizontal="center" vertical="center" wrapText="1"/>
      <protection locked="0"/>
    </xf>
    <xf numFmtId="168" fontId="9" fillId="50" borderId="35" xfId="1250" applyFont="1" applyFill="1" applyBorder="1" applyAlignment="1" applyProtection="1">
      <alignment horizontal="center" vertical="center" wrapText="1"/>
      <protection locked="0"/>
    </xf>
    <xf numFmtId="0" fontId="12" fillId="0" borderId="20" xfId="1371" applyFont="1" applyBorder="1" applyAlignment="1" applyProtection="1">
      <alignment horizontal="center" vertical="center" wrapText="1"/>
      <protection locked="0"/>
    </xf>
    <xf numFmtId="0" fontId="12" fillId="0" borderId="32" xfId="1371" applyFont="1" applyBorder="1" applyAlignment="1" applyProtection="1">
      <alignment horizontal="center" vertical="center" wrapText="1"/>
      <protection locked="0"/>
    </xf>
    <xf numFmtId="0" fontId="12" fillId="0" borderId="46" xfId="1371" applyFont="1" applyBorder="1" applyAlignment="1" applyProtection="1">
      <alignment horizontal="center" vertical="center" wrapText="1"/>
      <protection locked="0"/>
    </xf>
    <xf numFmtId="0" fontId="12" fillId="0" borderId="67" xfId="1371" applyFont="1" applyBorder="1" applyAlignment="1" applyProtection="1">
      <alignment horizontal="center" vertical="center" wrapText="1"/>
      <protection locked="0"/>
    </xf>
    <xf numFmtId="0" fontId="12" fillId="0" borderId="68" xfId="1371" applyFont="1" applyBorder="1" applyAlignment="1" applyProtection="1">
      <alignment horizontal="center" vertical="center" wrapText="1"/>
      <protection locked="0"/>
    </xf>
    <xf numFmtId="0" fontId="8" fillId="61" borderId="36" xfId="1371" applyFont="1" applyFill="1" applyBorder="1" applyAlignment="1">
      <alignment horizontal="left" vertical="center" wrapText="1"/>
    </xf>
    <xf numFmtId="0" fontId="8" fillId="61" borderId="33" xfId="1371" applyFont="1" applyFill="1" applyBorder="1" applyAlignment="1">
      <alignment horizontal="left" vertical="center" wrapText="1"/>
    </xf>
    <xf numFmtId="0" fontId="8" fillId="61" borderId="10" xfId="1371" applyFont="1" applyFill="1" applyBorder="1" applyAlignment="1" applyProtection="1">
      <alignment horizontal="center" vertical="center" wrapText="1"/>
      <protection locked="0"/>
    </xf>
    <xf numFmtId="0" fontId="8" fillId="61" borderId="18" xfId="1371" applyFont="1" applyFill="1" applyBorder="1" applyAlignment="1" applyProtection="1">
      <alignment horizontal="center" vertical="center" wrapText="1"/>
      <protection locked="0"/>
    </xf>
    <xf numFmtId="0" fontId="12" fillId="0" borderId="10" xfId="1371" applyFont="1" applyBorder="1" applyAlignment="1" applyProtection="1">
      <alignment horizontal="center" vertical="center" wrapText="1"/>
      <protection locked="0"/>
    </xf>
    <xf numFmtId="0" fontId="12" fillId="0" borderId="18" xfId="1371" applyFont="1" applyBorder="1" applyAlignment="1" applyProtection="1">
      <alignment horizontal="center" vertical="center" wrapText="1"/>
      <protection locked="0"/>
    </xf>
    <xf numFmtId="0" fontId="12" fillId="0" borderId="34" xfId="1371" applyFont="1" applyBorder="1" applyAlignment="1" applyProtection="1">
      <alignment horizontal="center" vertical="center" wrapText="1"/>
      <protection locked="0"/>
    </xf>
    <xf numFmtId="0" fontId="70" fillId="0" borderId="20" xfId="1371" applyFont="1" applyBorder="1" applyAlignment="1" applyProtection="1">
      <alignment horizontal="justify" vertical="center"/>
      <protection locked="0"/>
    </xf>
    <xf numFmtId="0" fontId="70" fillId="0" borderId="32" xfId="1371" applyFont="1" applyBorder="1" applyAlignment="1" applyProtection="1">
      <alignment horizontal="justify" vertical="center"/>
      <protection locked="0"/>
    </xf>
    <xf numFmtId="0" fontId="70" fillId="0" borderId="46" xfId="1371" applyFont="1" applyBorder="1" applyAlignment="1" applyProtection="1">
      <alignment horizontal="justify" vertical="center"/>
      <protection locked="0"/>
    </xf>
    <xf numFmtId="0" fontId="73" fillId="0" borderId="77" xfId="0" applyFont="1" applyBorder="1" applyAlignment="1" applyProtection="1">
      <alignment horizontal="center" wrapText="1"/>
      <protection locked="0"/>
    </xf>
    <xf numFmtId="0" fontId="73" fillId="0" borderId="80" xfId="0" applyFont="1" applyBorder="1" applyAlignment="1" applyProtection="1">
      <alignment horizontal="center" wrapText="1"/>
      <protection locked="0"/>
    </xf>
    <xf numFmtId="0" fontId="73" fillId="0" borderId="82" xfId="0" applyFont="1" applyBorder="1" applyAlignment="1" applyProtection="1">
      <alignment horizontal="center" wrapText="1"/>
      <protection locked="0"/>
    </xf>
    <xf numFmtId="0" fontId="75" fillId="0" borderId="78" xfId="0" applyFont="1" applyBorder="1" applyAlignment="1" applyProtection="1">
      <alignment horizontal="center" vertical="center" wrapText="1"/>
      <protection locked="0"/>
    </xf>
    <xf numFmtId="0" fontId="55" fillId="0" borderId="79" xfId="0" applyFont="1" applyBorder="1" applyAlignment="1" applyProtection="1">
      <alignment horizontal="center" vertical="center" wrapText="1"/>
      <protection locked="0"/>
    </xf>
    <xf numFmtId="0" fontId="55" fillId="0" borderId="81" xfId="0" applyFont="1" applyBorder="1" applyAlignment="1" applyProtection="1">
      <alignment horizontal="center" vertical="center" wrapText="1"/>
      <protection locked="0"/>
    </xf>
    <xf numFmtId="0" fontId="55" fillId="0" borderId="83" xfId="0" applyFont="1" applyBorder="1" applyAlignment="1" applyProtection="1">
      <alignment horizontal="center" vertical="center" wrapText="1"/>
      <protection locked="0"/>
    </xf>
    <xf numFmtId="0" fontId="75" fillId="0" borderId="69" xfId="0" applyFont="1" applyBorder="1" applyAlignment="1" applyProtection="1">
      <alignment horizontal="center" vertical="center" wrapText="1"/>
      <protection locked="0"/>
    </xf>
    <xf numFmtId="0" fontId="11" fillId="24" borderId="84" xfId="1371" applyFont="1" applyFill="1" applyBorder="1" applyAlignment="1">
      <alignment horizontal="center" vertical="center"/>
    </xf>
    <xf numFmtId="0" fontId="11" fillId="24" borderId="85" xfId="1371" applyFont="1" applyFill="1" applyBorder="1" applyAlignment="1">
      <alignment horizontal="center" vertical="center"/>
    </xf>
    <xf numFmtId="0" fontId="57" fillId="61" borderId="80" xfId="1371" applyFont="1" applyFill="1" applyBorder="1" applyAlignment="1">
      <alignment horizontal="center" vertical="center"/>
    </xf>
    <xf numFmtId="0" fontId="57" fillId="61" borderId="69" xfId="1371" applyFont="1" applyFill="1" applyBorder="1" applyAlignment="1">
      <alignment horizontal="center" vertical="center"/>
    </xf>
    <xf numFmtId="0" fontId="57" fillId="61" borderId="81" xfId="1371" applyFont="1" applyFill="1" applyBorder="1" applyAlignment="1">
      <alignment horizontal="center" vertical="center"/>
    </xf>
    <xf numFmtId="0" fontId="8" fillId="61" borderId="69" xfId="1371" applyFont="1" applyFill="1" applyBorder="1" applyAlignment="1">
      <alignment horizontal="center" vertical="center" wrapText="1"/>
    </xf>
    <xf numFmtId="0" fontId="5" fillId="0" borderId="69" xfId="1371" applyFont="1" applyBorder="1" applyAlignment="1">
      <alignment horizontal="center" vertical="center" wrapText="1"/>
    </xf>
    <xf numFmtId="0" fontId="5" fillId="0" borderId="81" xfId="1371" applyFont="1" applyBorder="1" applyAlignment="1">
      <alignment horizontal="center" vertical="center" wrapText="1"/>
    </xf>
    <xf numFmtId="0" fontId="5" fillId="0" borderId="69" xfId="1371" applyFont="1" applyBorder="1" applyAlignment="1">
      <alignment horizontal="center" vertical="center"/>
    </xf>
    <xf numFmtId="0" fontId="5" fillId="50" borderId="19" xfId="1371" applyFont="1" applyFill="1" applyBorder="1" applyAlignment="1">
      <alignment horizontal="center" vertical="center" wrapText="1"/>
    </xf>
    <xf numFmtId="0" fontId="5" fillId="50" borderId="85" xfId="1371" applyFont="1" applyFill="1" applyBorder="1" applyAlignment="1">
      <alignment horizontal="center" vertical="center" wrapText="1"/>
    </xf>
    <xf numFmtId="1" fontId="5" fillId="0" borderId="69" xfId="1273" applyNumberFormat="1" applyFont="1" applyFill="1" applyBorder="1" applyAlignment="1">
      <alignment horizontal="center" vertical="center" wrapText="1"/>
    </xf>
    <xf numFmtId="1" fontId="5" fillId="0" borderId="81" xfId="1273" applyNumberFormat="1" applyFont="1" applyFill="1" applyBorder="1" applyAlignment="1">
      <alignment horizontal="center" vertical="center" wrapText="1"/>
    </xf>
    <xf numFmtId="9" fontId="5" fillId="0" borderId="73" xfId="1496" applyFont="1" applyFill="1" applyBorder="1" applyAlignment="1">
      <alignment horizontal="center" vertical="center"/>
    </xf>
    <xf numFmtId="0" fontId="5" fillId="0" borderId="73" xfId="1496" applyNumberFormat="1" applyFont="1" applyFill="1" applyBorder="1" applyAlignment="1">
      <alignment horizontal="center" vertical="center" wrapText="1"/>
    </xf>
    <xf numFmtId="0" fontId="5" fillId="0" borderId="86" xfId="1496" applyNumberFormat="1" applyFont="1" applyFill="1" applyBorder="1" applyAlignment="1">
      <alignment horizontal="center" vertical="center" wrapText="1"/>
    </xf>
    <xf numFmtId="0" fontId="5" fillId="0" borderId="42" xfId="1371" applyFont="1" applyBorder="1" applyAlignment="1">
      <alignment horizontal="center" vertical="center" wrapText="1"/>
    </xf>
    <xf numFmtId="0" fontId="5" fillId="0" borderId="29" xfId="1371" applyFont="1" applyBorder="1" applyAlignment="1">
      <alignment horizontal="center" vertical="center" wrapText="1"/>
    </xf>
    <xf numFmtId="0" fontId="5" fillId="0" borderId="88" xfId="1371" applyFont="1" applyBorder="1" applyAlignment="1">
      <alignment horizontal="center" vertical="center" wrapText="1"/>
    </xf>
    <xf numFmtId="0" fontId="5" fillId="0" borderId="71" xfId="1371" applyFont="1" applyBorder="1" applyAlignment="1">
      <alignment horizontal="center" vertical="center" wrapText="1"/>
    </xf>
    <xf numFmtId="0" fontId="5" fillId="50" borderId="71" xfId="1371" applyFont="1" applyFill="1" applyBorder="1" applyAlignment="1">
      <alignment horizontal="center" vertical="center" wrapText="1"/>
    </xf>
    <xf numFmtId="0" fontId="5" fillId="50" borderId="69" xfId="1371" applyFont="1" applyFill="1" applyBorder="1" applyAlignment="1">
      <alignment horizontal="center" vertical="center" wrapText="1"/>
    </xf>
    <xf numFmtId="0" fontId="5" fillId="0" borderId="81" xfId="1371" applyFont="1" applyBorder="1" applyAlignment="1">
      <alignment horizontal="center" vertical="center"/>
    </xf>
    <xf numFmtId="0" fontId="5" fillId="50" borderId="66" xfId="1371" applyFont="1" applyFill="1" applyBorder="1" applyAlignment="1">
      <alignment horizontal="center" vertical="center" wrapText="1"/>
    </xf>
    <xf numFmtId="0" fontId="5" fillId="50" borderId="67" xfId="1371" applyFont="1" applyFill="1" applyBorder="1" applyAlignment="1">
      <alignment horizontal="center" vertical="center" wrapText="1"/>
    </xf>
    <xf numFmtId="0" fontId="5" fillId="50" borderId="83" xfId="1371" applyFont="1" applyFill="1" applyBorder="1" applyAlignment="1">
      <alignment horizontal="center" vertical="center" wrapText="1"/>
    </xf>
    <xf numFmtId="14" fontId="5" fillId="0" borderId="74" xfId="1371" applyNumberFormat="1" applyFont="1" applyBorder="1" applyAlignment="1">
      <alignment horizontal="center" vertical="center" wrapText="1"/>
    </xf>
    <xf numFmtId="0" fontId="5" fillId="0" borderId="75" xfId="1371" applyFont="1" applyBorder="1" applyAlignment="1">
      <alignment horizontal="center" vertical="center" wrapText="1"/>
    </xf>
    <xf numFmtId="0" fontId="5" fillId="0" borderId="76" xfId="1371" applyFont="1" applyBorder="1" applyAlignment="1">
      <alignment horizontal="center" vertical="center" wrapText="1"/>
    </xf>
    <xf numFmtId="4" fontId="5" fillId="50" borderId="74" xfId="1496" applyNumberFormat="1" applyFont="1" applyFill="1" applyBorder="1" applyAlignment="1">
      <alignment horizontal="center" vertical="center" wrapText="1"/>
    </xf>
    <xf numFmtId="4" fontId="5" fillId="50" borderId="75" xfId="1496" applyNumberFormat="1" applyFont="1" applyFill="1" applyBorder="1" applyAlignment="1">
      <alignment horizontal="center" vertical="center" wrapText="1"/>
    </xf>
    <xf numFmtId="4" fontId="5" fillId="50" borderId="90" xfId="1496" applyNumberFormat="1" applyFont="1" applyFill="1" applyBorder="1" applyAlignment="1">
      <alignment horizontal="center" vertical="center" wrapText="1"/>
    </xf>
    <xf numFmtId="0" fontId="77" fillId="0" borderId="69" xfId="1371" applyFont="1" applyBorder="1" applyAlignment="1">
      <alignment horizontal="center" vertical="center"/>
    </xf>
    <xf numFmtId="0" fontId="77" fillId="0" borderId="81" xfId="1371" applyFont="1" applyBorder="1" applyAlignment="1">
      <alignment horizontal="center" vertical="center"/>
    </xf>
    <xf numFmtId="0" fontId="8" fillId="61" borderId="80" xfId="1371" applyFont="1" applyFill="1" applyBorder="1" applyAlignment="1">
      <alignment horizontal="left" vertical="center" wrapText="1"/>
    </xf>
    <xf numFmtId="0" fontId="8" fillId="61" borderId="69" xfId="1371" applyFont="1" applyFill="1" applyBorder="1" applyAlignment="1">
      <alignment horizontal="center" vertical="center"/>
    </xf>
    <xf numFmtId="9" fontId="8" fillId="61" borderId="69" xfId="1496" applyFont="1" applyFill="1" applyBorder="1" applyAlignment="1">
      <alignment horizontal="center" vertical="center"/>
    </xf>
    <xf numFmtId="9" fontId="8" fillId="61" borderId="81" xfId="1496" applyFont="1" applyFill="1" applyBorder="1" applyAlignment="1">
      <alignment horizontal="center" vertical="center"/>
    </xf>
    <xf numFmtId="0" fontId="5" fillId="0" borderId="74" xfId="1371" applyFont="1" applyBorder="1" applyAlignment="1">
      <alignment horizontal="center" vertical="center"/>
    </xf>
    <xf numFmtId="0" fontId="5" fillId="0" borderId="75" xfId="1371" applyFont="1" applyBorder="1" applyAlignment="1">
      <alignment horizontal="center" vertical="center"/>
    </xf>
    <xf numFmtId="0" fontId="5" fillId="0" borderId="76" xfId="1371" applyFont="1" applyBorder="1" applyAlignment="1">
      <alignment horizontal="center" vertical="center"/>
    </xf>
    <xf numFmtId="0" fontId="5" fillId="50" borderId="69" xfId="1371" applyFont="1" applyFill="1" applyBorder="1" applyAlignment="1">
      <alignment horizontal="center" vertical="center"/>
    </xf>
    <xf numFmtId="0" fontId="5" fillId="50" borderId="81" xfId="1371" applyFont="1" applyFill="1" applyBorder="1" applyAlignment="1">
      <alignment horizontal="center" vertical="center"/>
    </xf>
    <xf numFmtId="0" fontId="5" fillId="0" borderId="74" xfId="1371" applyFont="1" applyBorder="1" applyAlignment="1">
      <alignment horizontal="justify" vertical="center" wrapText="1"/>
    </xf>
    <xf numFmtId="0" fontId="5" fillId="0" borderId="75" xfId="1371" applyFont="1" applyBorder="1" applyAlignment="1">
      <alignment horizontal="justify" vertical="center" wrapText="1"/>
    </xf>
    <xf numFmtId="0" fontId="5" fillId="0" borderId="76" xfId="1371" applyFont="1" applyBorder="1" applyAlignment="1">
      <alignment horizontal="justify" vertical="center" wrapText="1"/>
    </xf>
    <xf numFmtId="0" fontId="5" fillId="0" borderId="74" xfId="1371" applyFont="1" applyBorder="1" applyAlignment="1">
      <alignment horizontal="center" vertical="center" wrapText="1"/>
    </xf>
    <xf numFmtId="0" fontId="5" fillId="0" borderId="89" xfId="1371" applyFont="1" applyBorder="1" applyAlignment="1">
      <alignment horizontal="center" vertical="center" wrapText="1"/>
    </xf>
    <xf numFmtId="14" fontId="5" fillId="0" borderId="75" xfId="1371" applyNumberFormat="1" applyFont="1" applyBorder="1" applyAlignment="1">
      <alignment horizontal="center" vertical="center" wrapText="1"/>
    </xf>
    <xf numFmtId="14" fontId="5" fillId="0" borderId="76" xfId="1371" applyNumberFormat="1" applyFont="1" applyBorder="1" applyAlignment="1">
      <alignment horizontal="center" vertical="center" wrapText="1"/>
    </xf>
    <xf numFmtId="0" fontId="5" fillId="50" borderId="22" xfId="1371" applyFont="1" applyFill="1" applyBorder="1" applyAlignment="1">
      <alignment horizontal="center" vertical="center"/>
    </xf>
    <xf numFmtId="0" fontId="5" fillId="50" borderId="23" xfId="1371" applyFont="1" applyFill="1" applyBorder="1" applyAlignment="1">
      <alignment horizontal="center" vertical="center"/>
    </xf>
    <xf numFmtId="0" fontId="5" fillId="50" borderId="24" xfId="1371" applyFont="1" applyFill="1" applyBorder="1" applyAlignment="1">
      <alignment horizontal="center" vertical="center"/>
    </xf>
    <xf numFmtId="0" fontId="5" fillId="0" borderId="92" xfId="1371" applyFont="1" applyBorder="1" applyAlignment="1">
      <alignment horizontal="center" vertical="center" wrapText="1"/>
    </xf>
    <xf numFmtId="177" fontId="9" fillId="50" borderId="17" xfId="1250" applyNumberFormat="1" applyFont="1" applyFill="1" applyBorder="1" applyAlignment="1" applyProtection="1">
      <alignment horizontal="center" vertical="center" wrapText="1"/>
      <protection locked="0"/>
    </xf>
    <xf numFmtId="177" fontId="9" fillId="50" borderId="35" xfId="1250" applyNumberFormat="1" applyFont="1" applyFill="1" applyBorder="1" applyAlignment="1" applyProtection="1">
      <alignment horizontal="center" vertical="center" wrapText="1"/>
      <protection locked="0"/>
    </xf>
    <xf numFmtId="9" fontId="9" fillId="50" borderId="93" xfId="1495" applyFont="1" applyFill="1" applyBorder="1" applyAlignment="1" applyProtection="1">
      <alignment horizontal="center" vertical="center" wrapText="1"/>
      <protection locked="0"/>
    </xf>
    <xf numFmtId="9" fontId="9" fillId="50" borderId="94" xfId="1495" applyFont="1" applyFill="1" applyBorder="1" applyAlignment="1" applyProtection="1">
      <alignment horizontal="center" vertical="center" wrapText="1"/>
      <protection locked="0"/>
    </xf>
    <xf numFmtId="0" fontId="51" fillId="0" borderId="74" xfId="1371" applyFont="1" applyBorder="1" applyAlignment="1" applyProtection="1">
      <alignment horizontal="justify" vertical="center" wrapText="1"/>
      <protection locked="0"/>
    </xf>
    <xf numFmtId="0" fontId="51" fillId="0" borderId="75" xfId="1371" applyFont="1" applyBorder="1" applyAlignment="1" applyProtection="1">
      <alignment horizontal="justify" vertical="center" wrapText="1"/>
      <protection locked="0"/>
    </xf>
    <xf numFmtId="0" fontId="51" fillId="0" borderId="92" xfId="1371" applyFont="1" applyBorder="1" applyAlignment="1" applyProtection="1">
      <alignment horizontal="justify" vertical="center" wrapText="1"/>
      <protection locked="0"/>
    </xf>
    <xf numFmtId="0" fontId="50" fillId="0" borderId="95" xfId="1371" applyFont="1" applyBorder="1" applyAlignment="1">
      <alignment horizontal="center" vertical="center"/>
    </xf>
    <xf numFmtId="0" fontId="50" fillId="0" borderId="89" xfId="1371" applyFont="1" applyBorder="1" applyAlignment="1">
      <alignment horizontal="center" vertical="center"/>
    </xf>
    <xf numFmtId="0" fontId="50" fillId="0" borderId="96" xfId="1371" applyFont="1" applyBorder="1" applyAlignment="1">
      <alignment horizontal="center" vertical="center"/>
    </xf>
    <xf numFmtId="0" fontId="50" fillId="0" borderId="0" xfId="1371" applyFont="1" applyBorder="1" applyAlignment="1">
      <alignment horizontal="center" vertical="center"/>
    </xf>
    <xf numFmtId="0" fontId="50" fillId="0" borderId="97" xfId="1371" applyFont="1" applyBorder="1" applyAlignment="1">
      <alignment horizontal="center" vertical="center"/>
    </xf>
    <xf numFmtId="0" fontId="50" fillId="0" borderId="98" xfId="1371" applyFont="1" applyBorder="1" applyAlignment="1">
      <alignment horizontal="center" vertical="center"/>
    </xf>
    <xf numFmtId="0" fontId="50" fillId="0" borderId="90" xfId="1371" applyFont="1" applyBorder="1" applyAlignment="1">
      <alignment horizontal="center" vertical="center"/>
    </xf>
    <xf numFmtId="0" fontId="70" fillId="0" borderId="74" xfId="1371" applyFont="1" applyBorder="1" applyAlignment="1" applyProtection="1">
      <alignment horizontal="justify" vertical="center"/>
      <protection locked="0"/>
    </xf>
    <xf numFmtId="0" fontId="70" fillId="0" borderId="75" xfId="1371" applyFont="1" applyBorder="1" applyAlignment="1" applyProtection="1">
      <alignment horizontal="justify" vertical="center"/>
      <protection locked="0"/>
    </xf>
    <xf numFmtId="0" fontId="70" fillId="0" borderId="92" xfId="1371" applyFont="1" applyBorder="1" applyAlignment="1" applyProtection="1">
      <alignment horizontal="justify" vertical="center"/>
      <protection locked="0"/>
    </xf>
    <xf numFmtId="0" fontId="12" fillId="0" borderId="74" xfId="1371" applyFont="1" applyBorder="1" applyAlignment="1" applyProtection="1">
      <alignment horizontal="center" vertical="center" wrapText="1"/>
      <protection locked="0"/>
    </xf>
    <xf numFmtId="0" fontId="12" fillId="0" borderId="75" xfId="1371" applyFont="1" applyBorder="1" applyAlignment="1" applyProtection="1">
      <alignment horizontal="center" vertical="center" wrapText="1"/>
      <protection locked="0"/>
    </xf>
    <xf numFmtId="0" fontId="12" fillId="0" borderId="92" xfId="1371" applyFont="1" applyBorder="1" applyAlignment="1" applyProtection="1">
      <alignment horizontal="center" vertical="center" wrapText="1"/>
      <protection locked="0"/>
    </xf>
    <xf numFmtId="0" fontId="12" fillId="0" borderId="100" xfId="1371" applyFont="1" applyBorder="1" applyAlignment="1" applyProtection="1">
      <alignment horizontal="center" vertical="center" wrapText="1"/>
      <protection locked="0"/>
    </xf>
    <xf numFmtId="0" fontId="12" fillId="0" borderId="101" xfId="1371" applyFont="1" applyBorder="1" applyAlignment="1" applyProtection="1">
      <alignment horizontal="center" vertical="center" wrapText="1"/>
      <protection locked="0"/>
    </xf>
    <xf numFmtId="0" fontId="8" fillId="61" borderId="91" xfId="1371" applyFont="1" applyFill="1" applyBorder="1" applyAlignment="1">
      <alignment horizontal="left" vertical="center" wrapText="1"/>
    </xf>
    <xf numFmtId="0" fontId="8" fillId="61" borderId="84" xfId="1371" applyFont="1" applyFill="1" applyBorder="1" applyAlignment="1">
      <alignment horizontal="left" vertical="center" wrapText="1"/>
    </xf>
    <xf numFmtId="0" fontId="8" fillId="61" borderId="69" xfId="1371" applyFont="1" applyFill="1" applyBorder="1" applyAlignment="1" applyProtection="1">
      <alignment horizontal="center" vertical="center" wrapText="1"/>
      <protection locked="0"/>
    </xf>
    <xf numFmtId="0" fontId="8" fillId="61" borderId="81" xfId="1371" applyFont="1" applyFill="1" applyBorder="1" applyAlignment="1" applyProtection="1">
      <alignment horizontal="center" vertical="center" wrapText="1"/>
      <protection locked="0"/>
    </xf>
    <xf numFmtId="0" fontId="12" fillId="0" borderId="69" xfId="1371" applyFont="1" applyBorder="1" applyAlignment="1" applyProtection="1">
      <alignment horizontal="center" vertical="center" wrapText="1"/>
      <protection locked="0"/>
    </xf>
    <xf numFmtId="0" fontId="12" fillId="0" borderId="81" xfId="1371" applyFont="1" applyBorder="1" applyAlignment="1" applyProtection="1">
      <alignment horizontal="center" vertical="center" wrapText="1"/>
      <protection locked="0"/>
    </xf>
    <xf numFmtId="0" fontId="73" fillId="0" borderId="69" xfId="0" applyFont="1" applyBorder="1" applyAlignment="1" applyProtection="1">
      <alignment horizontal="center" wrapText="1"/>
      <protection locked="0"/>
    </xf>
    <xf numFmtId="0" fontId="57" fillId="0" borderId="69" xfId="0" applyFont="1" applyBorder="1" applyAlignment="1" applyProtection="1">
      <alignment horizontal="center" vertical="center" wrapText="1"/>
      <protection locked="0"/>
    </xf>
    <xf numFmtId="0" fontId="55" fillId="0" borderId="69" xfId="0" applyFont="1" applyBorder="1" applyAlignment="1" applyProtection="1">
      <alignment horizontal="center" vertical="center" wrapText="1"/>
      <protection locked="0"/>
    </xf>
    <xf numFmtId="0" fontId="11" fillId="24" borderId="69" xfId="1371" applyFont="1" applyFill="1" applyBorder="1" applyAlignment="1">
      <alignment horizontal="center" vertical="center"/>
    </xf>
    <xf numFmtId="0" fontId="5" fillId="50" borderId="70" xfId="1371" applyFont="1" applyFill="1" applyBorder="1" applyAlignment="1">
      <alignment horizontal="center" vertical="center" wrapText="1"/>
    </xf>
    <xf numFmtId="0" fontId="5" fillId="0" borderId="70" xfId="1371" applyFont="1" applyBorder="1" applyAlignment="1">
      <alignment horizontal="center" vertical="center" wrapText="1"/>
    </xf>
    <xf numFmtId="4" fontId="5" fillId="50" borderId="20" xfId="1496" applyNumberFormat="1" applyFont="1" applyFill="1" applyBorder="1" applyAlignment="1">
      <alignment horizontal="center" vertical="center" wrapText="1"/>
    </xf>
    <xf numFmtId="4" fontId="5" fillId="50" borderId="32" xfId="1496" applyNumberFormat="1" applyFont="1" applyFill="1" applyBorder="1" applyAlignment="1">
      <alignment horizontal="center" vertical="center" wrapText="1"/>
    </xf>
    <xf numFmtId="4" fontId="5" fillId="50" borderId="49" xfId="1496" applyNumberFormat="1" applyFont="1" applyFill="1" applyBorder="1" applyAlignment="1">
      <alignment horizontal="center" vertical="center" wrapText="1"/>
    </xf>
    <xf numFmtId="0" fontId="77" fillId="0" borderId="69" xfId="1371" applyFont="1" applyBorder="1" applyAlignment="1">
      <alignment horizontal="center" vertical="center" wrapText="1"/>
    </xf>
    <xf numFmtId="0" fontId="77" fillId="0" borderId="70" xfId="1371" applyFont="1" applyBorder="1" applyAlignment="1">
      <alignment horizontal="center" vertical="center" wrapText="1"/>
    </xf>
    <xf numFmtId="0" fontId="8" fillId="61" borderId="69" xfId="1371" applyFont="1" applyFill="1" applyBorder="1" applyAlignment="1">
      <alignment horizontal="left" vertical="center" wrapText="1"/>
    </xf>
    <xf numFmtId="0" fontId="5" fillId="0" borderId="20" xfId="1371" applyFont="1" applyBorder="1" applyAlignment="1">
      <alignment horizontal="justify" vertical="center" wrapText="1"/>
    </xf>
    <xf numFmtId="0" fontId="5" fillId="0" borderId="32" xfId="1371" applyFont="1" applyBorder="1" applyAlignment="1">
      <alignment horizontal="justify" vertical="center" wrapText="1"/>
    </xf>
    <xf numFmtId="0" fontId="5" fillId="0" borderId="34" xfId="1371" applyFont="1" applyBorder="1" applyAlignment="1">
      <alignment horizontal="justify" vertical="center" wrapText="1"/>
    </xf>
    <xf numFmtId="0" fontId="5" fillId="50" borderId="22" xfId="1371" applyFont="1" applyFill="1" applyBorder="1" applyAlignment="1">
      <alignment horizontal="center" vertical="center" wrapText="1"/>
    </xf>
    <xf numFmtId="0" fontId="5" fillId="50" borderId="23" xfId="1371" applyFont="1" applyFill="1" applyBorder="1" applyAlignment="1">
      <alignment horizontal="center" vertical="center" wrapText="1"/>
    </xf>
    <xf numFmtId="0" fontId="5" fillId="50" borderId="24" xfId="1371" applyFont="1" applyFill="1" applyBorder="1" applyAlignment="1">
      <alignment horizontal="center" vertical="center" wrapText="1"/>
    </xf>
    <xf numFmtId="0" fontId="50" fillId="61" borderId="71" xfId="1371" applyFont="1" applyFill="1" applyBorder="1" applyAlignment="1">
      <alignment horizontal="center" vertical="center"/>
    </xf>
    <xf numFmtId="0" fontId="50" fillId="61" borderId="69" xfId="1371" applyFont="1" applyFill="1" applyBorder="1" applyAlignment="1">
      <alignment horizontal="center" vertical="center"/>
    </xf>
    <xf numFmtId="0" fontId="50" fillId="61" borderId="70" xfId="1371" applyFont="1" applyFill="1" applyBorder="1" applyAlignment="1">
      <alignment horizontal="center" vertical="center"/>
    </xf>
    <xf numFmtId="0" fontId="50" fillId="0" borderId="22" xfId="1371" applyFont="1" applyBorder="1" applyAlignment="1">
      <alignment horizontal="center" vertical="center"/>
    </xf>
    <xf numFmtId="0" fontId="50" fillId="0" borderId="24" xfId="1371" applyFont="1" applyBorder="1" applyAlignment="1">
      <alignment horizontal="center" vertical="center"/>
    </xf>
    <xf numFmtId="0" fontId="50" fillId="0" borderId="72" xfId="1371" applyFont="1" applyBorder="1" applyAlignment="1">
      <alignment horizontal="center" vertical="center"/>
    </xf>
    <xf numFmtId="0" fontId="50" fillId="0" borderId="25" xfId="1371" applyFont="1" applyBorder="1" applyAlignment="1">
      <alignment horizontal="center" vertical="center"/>
    </xf>
    <xf numFmtId="0" fontId="50" fillId="0" borderId="26" xfId="1371" applyFont="1" applyBorder="1" applyAlignment="1">
      <alignment horizontal="center" vertical="center"/>
    </xf>
    <xf numFmtId="0" fontId="50" fillId="0" borderId="28" xfId="1371" applyFont="1" applyBorder="1" applyAlignment="1">
      <alignment horizontal="center" vertical="center"/>
    </xf>
    <xf numFmtId="0" fontId="5" fillId="0" borderId="10" xfId="1371" applyFont="1" applyBorder="1" applyAlignment="1">
      <alignment horizontal="justify" vertical="center" wrapText="1"/>
    </xf>
    <xf numFmtId="0" fontId="5" fillId="0" borderId="18" xfId="1371" applyFont="1" applyBorder="1" applyAlignment="1">
      <alignment horizontal="justify" vertical="center" wrapText="1"/>
    </xf>
    <xf numFmtId="168" fontId="5" fillId="50" borderId="17" xfId="1250" applyFont="1" applyFill="1" applyBorder="1" applyAlignment="1" applyProtection="1">
      <alignment horizontal="center" vertical="center" wrapText="1"/>
      <protection locked="0"/>
    </xf>
    <xf numFmtId="168" fontId="5" fillId="50" borderId="35" xfId="1250" applyFont="1" applyFill="1" applyBorder="1" applyAlignment="1" applyProtection="1">
      <alignment horizontal="center" vertical="center" wrapText="1"/>
      <protection locked="0"/>
    </xf>
    <xf numFmtId="0" fontId="8" fillId="61" borderId="17" xfId="1371" applyFont="1" applyFill="1" applyBorder="1" applyAlignment="1">
      <alignment horizontal="left" vertical="center" wrapText="1"/>
    </xf>
    <xf numFmtId="0" fontId="8" fillId="61" borderId="19" xfId="1371" applyFont="1" applyFill="1" applyBorder="1" applyAlignment="1">
      <alignment horizontal="left" vertical="center" wrapText="1"/>
    </xf>
    <xf numFmtId="0" fontId="9" fillId="0" borderId="69" xfId="1371" applyFont="1" applyBorder="1" applyAlignment="1" applyProtection="1">
      <alignment horizontal="center" vertical="center" wrapText="1"/>
      <protection locked="0"/>
    </xf>
    <xf numFmtId="0" fontId="70" fillId="0" borderId="10" xfId="1371" applyFont="1" applyBorder="1" applyAlignment="1">
      <alignment horizontal="center" vertical="center" wrapText="1"/>
    </xf>
    <xf numFmtId="0" fontId="78" fillId="0" borderId="10" xfId="1371" applyFont="1" applyBorder="1" applyAlignment="1">
      <alignment horizontal="center" vertical="center" wrapText="1"/>
    </xf>
    <xf numFmtId="2" fontId="5" fillId="0" borderId="20" xfId="1495" applyNumberFormat="1" applyFont="1" applyFill="1" applyBorder="1" applyAlignment="1">
      <alignment horizontal="center" vertical="center" wrapText="1"/>
    </xf>
    <xf numFmtId="2" fontId="5" fillId="0" borderId="32" xfId="1495" applyNumberFormat="1" applyFont="1" applyFill="1" applyBorder="1" applyAlignment="1">
      <alignment horizontal="center" vertical="center" wrapText="1"/>
    </xf>
    <xf numFmtId="2" fontId="5" fillId="0" borderId="46" xfId="1495" applyNumberFormat="1" applyFont="1" applyFill="1" applyBorder="1" applyAlignment="1">
      <alignment horizontal="center" vertical="center" wrapText="1"/>
    </xf>
    <xf numFmtId="0" fontId="5" fillId="0" borderId="46" xfId="1371" applyFont="1" applyBorder="1" applyAlignment="1">
      <alignment horizontal="justify" vertical="center" wrapText="1"/>
    </xf>
    <xf numFmtId="177" fontId="5" fillId="50" borderId="17" xfId="1250" applyNumberFormat="1" applyFont="1" applyFill="1" applyBorder="1" applyAlignment="1" applyProtection="1">
      <alignment horizontal="center" vertical="center" wrapText="1"/>
      <protection locked="0"/>
    </xf>
    <xf numFmtId="177" fontId="5" fillId="50" borderId="35" xfId="1250" applyNumberFormat="1" applyFont="1" applyFill="1" applyBorder="1" applyAlignment="1" applyProtection="1">
      <alignment horizontal="center" vertical="center" wrapText="1"/>
      <protection locked="0"/>
    </xf>
    <xf numFmtId="0" fontId="70" fillId="0" borderId="20" xfId="1371" applyFont="1" applyBorder="1" applyAlignment="1" applyProtection="1">
      <alignment horizontal="justify" vertical="center" wrapText="1"/>
      <protection locked="0"/>
    </xf>
    <xf numFmtId="0" fontId="70" fillId="0" borderId="32" xfId="1371" applyFont="1" applyBorder="1" applyAlignment="1" applyProtection="1">
      <alignment horizontal="justify" vertical="center" wrapText="1"/>
      <protection locked="0"/>
    </xf>
    <xf numFmtId="0" fontId="70" fillId="0" borderId="46" xfId="1371" applyFont="1" applyBorder="1" applyAlignment="1" applyProtection="1">
      <alignment horizontal="justify" vertical="center" wrapText="1"/>
      <protection locked="0"/>
    </xf>
    <xf numFmtId="0" fontId="5" fillId="0" borderId="20" xfId="1371" applyFont="1" applyBorder="1" applyAlignment="1" applyProtection="1">
      <alignment horizontal="justify" vertical="center" wrapText="1"/>
      <protection locked="0"/>
    </xf>
    <xf numFmtId="0" fontId="5" fillId="0" borderId="32" xfId="1371" applyFont="1" applyBorder="1" applyAlignment="1" applyProtection="1">
      <alignment horizontal="justify" vertical="center" wrapText="1"/>
      <protection locked="0"/>
    </xf>
    <xf numFmtId="0" fontId="5" fillId="0" borderId="46" xfId="1371" applyFont="1" applyBorder="1" applyAlignment="1" applyProtection="1">
      <alignment horizontal="justify" vertical="center" wrapText="1"/>
      <protection locked="0"/>
    </xf>
    <xf numFmtId="0" fontId="9" fillId="0" borderId="10" xfId="1371" applyFont="1" applyBorder="1" applyAlignment="1" applyProtection="1">
      <alignment horizontal="center" vertical="center" wrapText="1"/>
      <protection locked="0"/>
    </xf>
    <xf numFmtId="0" fontId="9" fillId="0" borderId="18" xfId="1371" applyFont="1" applyBorder="1" applyAlignment="1" applyProtection="1">
      <alignment horizontal="center" vertical="center" wrapText="1"/>
      <protection locked="0"/>
    </xf>
    <xf numFmtId="0" fontId="9" fillId="50" borderId="20" xfId="1371" applyFont="1" applyFill="1" applyBorder="1" applyAlignment="1" applyProtection="1">
      <alignment horizontal="center" vertical="center" wrapText="1"/>
      <protection locked="0"/>
    </xf>
    <xf numFmtId="0" fontId="9" fillId="50" borderId="34" xfId="1371" applyFont="1" applyFill="1" applyBorder="1" applyAlignment="1" applyProtection="1">
      <alignment horizontal="center" vertical="center" wrapText="1"/>
      <protection locked="0"/>
    </xf>
    <xf numFmtId="0" fontId="51" fillId="50" borderId="20" xfId="0" applyFont="1" applyFill="1" applyBorder="1" applyAlignment="1">
      <alignment horizontal="justify" vertical="center" wrapText="1"/>
    </xf>
    <xf numFmtId="0" fontId="51" fillId="50" borderId="32" xfId="0" applyFont="1" applyFill="1" applyBorder="1" applyAlignment="1">
      <alignment horizontal="justify" vertical="center" wrapText="1"/>
    </xf>
    <xf numFmtId="0" fontId="51" fillId="50" borderId="34" xfId="0" applyFont="1" applyFill="1" applyBorder="1" applyAlignment="1">
      <alignment horizontal="justify" vertical="center" wrapText="1"/>
    </xf>
    <xf numFmtId="0" fontId="54" fillId="50" borderId="20" xfId="0" applyFont="1" applyFill="1" applyBorder="1" applyAlignment="1">
      <alignment horizontal="justify" vertical="center" wrapText="1"/>
    </xf>
    <xf numFmtId="0" fontId="54" fillId="50" borderId="32" xfId="0" applyFont="1" applyFill="1" applyBorder="1" applyAlignment="1">
      <alignment horizontal="justify" vertical="center" wrapText="1"/>
    </xf>
    <xf numFmtId="0" fontId="54" fillId="50" borderId="46" xfId="0" applyFont="1" applyFill="1" applyBorder="1" applyAlignment="1">
      <alignment horizontal="justify" vertical="center" wrapText="1"/>
    </xf>
    <xf numFmtId="0" fontId="9" fillId="50" borderId="34" xfId="1371" applyFont="1" applyFill="1" applyBorder="1" applyAlignment="1">
      <alignment horizontal="center" vertical="center" wrapText="1"/>
    </xf>
    <xf numFmtId="1" fontId="9" fillId="50" borderId="20" xfId="1495" applyNumberFormat="1" applyFont="1" applyFill="1" applyBorder="1" applyAlignment="1">
      <alignment horizontal="center" vertical="center" wrapText="1"/>
    </xf>
    <xf numFmtId="1" fontId="9" fillId="50" borderId="32" xfId="1495" applyNumberFormat="1" applyFont="1" applyFill="1" applyBorder="1" applyAlignment="1">
      <alignment horizontal="center" vertical="center" wrapText="1"/>
    </xf>
    <xf numFmtId="1" fontId="9" fillId="50" borderId="46" xfId="1495" applyNumberFormat="1" applyFont="1" applyFill="1" applyBorder="1" applyAlignment="1">
      <alignment horizontal="center" vertical="center" wrapText="1"/>
    </xf>
    <xf numFmtId="0" fontId="9" fillId="50" borderId="34" xfId="1371" applyFont="1" applyFill="1" applyBorder="1" applyAlignment="1">
      <alignment horizontal="center" vertical="center"/>
    </xf>
    <xf numFmtId="0" fontId="9" fillId="0" borderId="20" xfId="1371" applyFont="1" applyBorder="1" applyAlignment="1">
      <alignment horizontal="justify" vertical="center" wrapText="1"/>
    </xf>
    <xf numFmtId="0" fontId="9" fillId="0" borderId="32" xfId="1371" applyFont="1" applyBorder="1" applyAlignment="1">
      <alignment horizontal="justify" vertical="center" wrapText="1"/>
    </xf>
    <xf numFmtId="0" fontId="9" fillId="0" borderId="34" xfId="1371" applyFont="1" applyBorder="1" applyAlignment="1">
      <alignment horizontal="justify" vertical="center" wrapText="1"/>
    </xf>
    <xf numFmtId="0" fontId="9" fillId="0" borderId="20" xfId="1371" applyFont="1" applyBorder="1" applyAlignment="1">
      <alignment horizontal="center" vertical="center" wrapText="1"/>
    </xf>
    <xf numFmtId="0" fontId="9" fillId="0" borderId="32" xfId="1371" applyFont="1" applyBorder="1" applyAlignment="1">
      <alignment horizontal="center" vertical="center" wrapText="1"/>
    </xf>
    <xf numFmtId="0" fontId="9" fillId="0" borderId="46" xfId="1371" applyFont="1" applyBorder="1" applyAlignment="1">
      <alignment horizontal="center" vertical="center" wrapText="1"/>
    </xf>
    <xf numFmtId="0" fontId="9" fillId="24" borderId="20" xfId="1371" applyFont="1" applyFill="1" applyBorder="1" applyAlignment="1">
      <alignment horizontal="left" vertical="center" wrapText="1"/>
    </xf>
    <xf numFmtId="0" fontId="9" fillId="24" borderId="32" xfId="1371" applyFont="1" applyFill="1" applyBorder="1" applyAlignment="1">
      <alignment horizontal="left" vertical="center" wrapText="1"/>
    </xf>
    <xf numFmtId="0" fontId="9" fillId="24" borderId="46" xfId="1371" applyFont="1" applyFill="1" applyBorder="1" applyAlignment="1">
      <alignment horizontal="left" vertical="center" wrapText="1"/>
    </xf>
    <xf numFmtId="0" fontId="14" fillId="24" borderId="20" xfId="1371" applyFont="1" applyFill="1" applyBorder="1" applyAlignment="1">
      <alignment horizontal="center" vertical="center"/>
    </xf>
    <xf numFmtId="0" fontId="14" fillId="24" borderId="32" xfId="1371" applyFont="1" applyFill="1" applyBorder="1" applyAlignment="1">
      <alignment horizontal="center" vertical="center"/>
    </xf>
    <xf numFmtId="0" fontId="14" fillId="24" borderId="46" xfId="1371" applyFont="1" applyFill="1" applyBorder="1" applyAlignment="1">
      <alignment horizontal="center" vertical="center"/>
    </xf>
    <xf numFmtId="0" fontId="9" fillId="0" borderId="34" xfId="1371" applyFont="1" applyBorder="1" applyAlignment="1">
      <alignment horizontal="center" vertical="center" wrapText="1"/>
    </xf>
    <xf numFmtId="0" fontId="8" fillId="50" borderId="20" xfId="1496" applyNumberFormat="1" applyFont="1" applyFill="1" applyBorder="1" applyAlignment="1">
      <alignment horizontal="center" vertical="center" wrapText="1"/>
    </xf>
    <xf numFmtId="0" fontId="8" fillId="50" borderId="46" xfId="1496" applyNumberFormat="1" applyFont="1" applyFill="1" applyBorder="1" applyAlignment="1">
      <alignment horizontal="center" vertical="center" wrapText="1"/>
    </xf>
    <xf numFmtId="0" fontId="49" fillId="56" borderId="20" xfId="0" applyFont="1" applyFill="1" applyBorder="1" applyAlignment="1">
      <alignment horizontal="center" vertical="center" wrapText="1"/>
    </xf>
    <xf numFmtId="0" fontId="49" fillId="56" borderId="34" xfId="0" applyFont="1" applyFill="1" applyBorder="1" applyAlignment="1">
      <alignment horizontal="center" vertical="center" wrapText="1"/>
    </xf>
    <xf numFmtId="9" fontId="64" fillId="56" borderId="20" xfId="1495" applyFont="1" applyFill="1" applyBorder="1" applyAlignment="1">
      <alignment horizontal="center" vertical="center" wrapText="1"/>
    </xf>
    <xf numFmtId="9" fontId="64" fillId="56" borderId="34" xfId="1495" applyFont="1" applyFill="1" applyBorder="1" applyAlignment="1">
      <alignment horizontal="center" vertical="center" wrapText="1"/>
    </xf>
    <xf numFmtId="0" fontId="0" fillId="56" borderId="17" xfId="0" applyFill="1" applyBorder="1" applyAlignment="1">
      <alignment horizontal="center" vertical="center" wrapText="1"/>
    </xf>
    <xf numFmtId="0" fontId="0" fillId="56" borderId="19" xfId="0" applyFill="1" applyBorder="1" applyAlignment="1">
      <alignment horizontal="center" vertical="center" wrapText="1"/>
    </xf>
    <xf numFmtId="0" fontId="37" fillId="64" borderId="26" xfId="0" applyFont="1" applyFill="1" applyBorder="1" applyAlignment="1">
      <alignment horizontal="center" vertical="center"/>
    </xf>
    <xf numFmtId="0" fontId="37" fillId="64" borderId="27" xfId="0" applyFont="1" applyFill="1" applyBorder="1" applyAlignment="1">
      <alignment horizontal="center" vertical="center"/>
    </xf>
    <xf numFmtId="2" fontId="5" fillId="50" borderId="63" xfId="1495" applyNumberFormat="1" applyFont="1" applyFill="1" applyBorder="1" applyAlignment="1" applyProtection="1">
      <alignment horizontal="center" vertical="center" wrapText="1"/>
      <protection locked="0"/>
    </xf>
    <xf numFmtId="2" fontId="5" fillId="50" borderId="64" xfId="1495" applyNumberFormat="1" applyFont="1" applyFill="1" applyBorder="1" applyAlignment="1" applyProtection="1">
      <alignment horizontal="center" vertical="center" wrapText="1"/>
      <protection locked="0"/>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styles" Target="styles.xml"/><Relationship Id="rId27"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999999999999995E-2"/>
          <c:y val="5.0761421319797002E-2"/>
          <c:w val="0.52800000000000002"/>
          <c:h val="0.79695431472081202"/>
        </c:manualLayout>
      </c:layout>
      <c:lineChart>
        <c:grouping val="standard"/>
        <c:varyColors val="0"/>
        <c:ser>
          <c:idx val="0"/>
          <c:order val="0"/>
          <c:tx>
            <c:strRef>
              <c:f>'[5]HV 12'!$F$29</c:f>
              <c:strCache>
                <c:ptCount val="1"/>
                <c:pt idx="0">
                  <c:v>#¡REF!</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A39A-474C-9C72-F93F6FADFE99}"/>
            </c:ext>
          </c:extLst>
        </c:ser>
        <c:ser>
          <c:idx val="1"/>
          <c:order val="1"/>
          <c:tx>
            <c:strRef>
              <c:f>'[5]HV 12'!$D$29</c:f>
              <c:strCache>
                <c:ptCount val="1"/>
                <c:pt idx="0">
                  <c:v>#¡REF!</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A39A-474C-9C72-F93F6FADFE99}"/>
            </c:ext>
          </c:extLst>
        </c:ser>
        <c:dLbls>
          <c:showLegendKey val="0"/>
          <c:showVal val="0"/>
          <c:showCatName val="0"/>
          <c:showSerName val="0"/>
          <c:showPercent val="0"/>
          <c:showBubbleSize val="0"/>
        </c:dLbls>
        <c:marker val="1"/>
        <c:smooth val="0"/>
        <c:axId val="362595808"/>
        <c:axId val="362596984"/>
      </c:lineChart>
      <c:catAx>
        <c:axId val="36259580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362596984"/>
        <c:crosses val="autoZero"/>
        <c:auto val="1"/>
        <c:lblAlgn val="ctr"/>
        <c:lblOffset val="100"/>
        <c:noMultiLvlLbl val="0"/>
      </c:catAx>
      <c:valAx>
        <c:axId val="362596984"/>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62595808"/>
        <c:crosses val="autoZero"/>
        <c:crossBetween val="between"/>
      </c:valAx>
    </c:plotArea>
    <c:legend>
      <c:legendPos val="r"/>
      <c:layout>
        <c:manualLayout>
          <c:xMode val="edge"/>
          <c:yMode val="edge"/>
          <c:wMode val="edge"/>
          <c:hMode val="edge"/>
          <c:x val="0.78570834645669296"/>
          <c:y val="0.35543120561706398"/>
          <c:w val="0.98403905511811096"/>
          <c:h val="0.79246705836897302"/>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07119505288198"/>
          <c:y val="5.4495870838984661E-2"/>
          <c:w val="0.60067537753587452"/>
          <c:h val="0.61358389893240162"/>
        </c:manualLayout>
      </c:layout>
      <c:barChart>
        <c:barDir val="col"/>
        <c:grouping val="clustered"/>
        <c:varyColors val="0"/>
        <c:ser>
          <c:idx val="0"/>
          <c:order val="0"/>
          <c:tx>
            <c:strRef>
              <c:f>'META 3'!$C$26</c:f>
              <c:strCache>
                <c:ptCount val="1"/>
                <c:pt idx="0">
                  <c:v>Magnitud programada mensual</c:v>
                </c:pt>
              </c:strCache>
            </c:strRef>
          </c:tx>
          <c:invertIfNegative val="0"/>
          <c:cat>
            <c:strRef>
              <c:f>'META 1'!$B$27:$B$31</c:f>
              <c:strCache>
                <c:ptCount val="5"/>
                <c:pt idx="0">
                  <c:v>Enero</c:v>
                </c:pt>
                <c:pt idx="1">
                  <c:v>Febrero</c:v>
                </c:pt>
                <c:pt idx="2">
                  <c:v>Marzo</c:v>
                </c:pt>
                <c:pt idx="3">
                  <c:v>Abril</c:v>
                </c:pt>
                <c:pt idx="4">
                  <c:v>Mayo</c:v>
                </c:pt>
              </c:strCache>
            </c:strRef>
          </c:cat>
          <c:val>
            <c:numRef>
              <c:f>'META 1'!$C$27:$C$31</c:f>
              <c:numCache>
                <c:formatCode>0.000</c:formatCode>
                <c:ptCount val="5"/>
                <c:pt idx="0">
                  <c:v>0</c:v>
                </c:pt>
                <c:pt idx="1">
                  <c:v>0</c:v>
                </c:pt>
                <c:pt idx="2">
                  <c:v>0</c:v>
                </c:pt>
                <c:pt idx="3">
                  <c:v>50</c:v>
                </c:pt>
                <c:pt idx="4">
                  <c:v>50</c:v>
                </c:pt>
              </c:numCache>
            </c:numRef>
          </c:val>
          <c:extLst>
            <c:ext xmlns:c16="http://schemas.microsoft.com/office/drawing/2014/chart" uri="{C3380CC4-5D6E-409C-BE32-E72D297353CC}">
              <c16:uniqueId val="{00000000-CF99-4ACB-86B3-F9BC4D789514}"/>
            </c:ext>
          </c:extLst>
        </c:ser>
        <c:ser>
          <c:idx val="1"/>
          <c:order val="1"/>
          <c:tx>
            <c:strRef>
              <c:f>'META 1'!$D$26</c:f>
              <c:strCache>
                <c:ptCount val="1"/>
                <c:pt idx="0">
                  <c:v>Magnitud ejecutada mensual</c:v>
                </c:pt>
              </c:strCache>
            </c:strRef>
          </c:tx>
          <c:invertIfNegative val="0"/>
          <c:cat>
            <c:strRef>
              <c:f>'META 1'!$B$27:$B$31</c:f>
              <c:strCache>
                <c:ptCount val="5"/>
                <c:pt idx="0">
                  <c:v>Enero</c:v>
                </c:pt>
                <c:pt idx="1">
                  <c:v>Febrero</c:v>
                </c:pt>
                <c:pt idx="2">
                  <c:v>Marzo</c:v>
                </c:pt>
                <c:pt idx="3">
                  <c:v>Abril</c:v>
                </c:pt>
                <c:pt idx="4">
                  <c:v>Mayo</c:v>
                </c:pt>
              </c:strCache>
            </c:strRef>
          </c:cat>
          <c:val>
            <c:numRef>
              <c:f>'META 1'!$D$27:$D$31</c:f>
              <c:numCache>
                <c:formatCode>0.000</c:formatCode>
                <c:ptCount val="5"/>
                <c:pt idx="0">
                  <c:v>0</c:v>
                </c:pt>
                <c:pt idx="1">
                  <c:v>0</c:v>
                </c:pt>
                <c:pt idx="2">
                  <c:v>0</c:v>
                </c:pt>
                <c:pt idx="3">
                  <c:v>0</c:v>
                </c:pt>
              </c:numCache>
            </c:numRef>
          </c:val>
          <c:extLst>
            <c:ext xmlns:c16="http://schemas.microsoft.com/office/drawing/2014/chart" uri="{C3380CC4-5D6E-409C-BE32-E72D297353CC}">
              <c16:uniqueId val="{00000001-CF99-4ACB-86B3-F9BC4D789514}"/>
            </c:ext>
          </c:extLst>
        </c:ser>
        <c:dLbls>
          <c:showLegendKey val="0"/>
          <c:showVal val="0"/>
          <c:showCatName val="0"/>
          <c:showSerName val="0"/>
          <c:showPercent val="0"/>
          <c:showBubbleSize val="0"/>
        </c:dLbls>
        <c:gapWidth val="150"/>
        <c:axId val="462192544"/>
        <c:axId val="462192936"/>
      </c:barChart>
      <c:lineChart>
        <c:grouping val="stacked"/>
        <c:varyColors val="0"/>
        <c:ser>
          <c:idx val="2"/>
          <c:order val="2"/>
          <c:tx>
            <c:strRef>
              <c:f>'META 1'!$H$26</c:f>
              <c:strCache>
                <c:ptCount val="1"/>
                <c:pt idx="0">
                  <c:v>% Avance acumulado</c:v>
                </c:pt>
              </c:strCache>
            </c:strRef>
          </c:tx>
          <c:val>
            <c:numRef>
              <c:f>'META 1'!$H$27:$H$31</c:f>
              <c:numCache>
                <c:formatCode>0.0%</c:formatCode>
                <c:ptCount val="5"/>
                <c:pt idx="2" formatCode="0.00%">
                  <c:v>0</c:v>
                </c:pt>
                <c:pt idx="3" formatCode="0.00%">
                  <c:v>0</c:v>
                </c:pt>
                <c:pt idx="4" formatCode="0.00%">
                  <c:v>0</c:v>
                </c:pt>
              </c:numCache>
            </c:numRef>
          </c:val>
          <c:smooth val="0"/>
          <c:extLst>
            <c:ext xmlns:c16="http://schemas.microsoft.com/office/drawing/2014/chart" uri="{C3380CC4-5D6E-409C-BE32-E72D297353CC}">
              <c16:uniqueId val="{00000002-CF99-4ACB-86B3-F9BC4D789514}"/>
            </c:ext>
          </c:extLst>
        </c:ser>
        <c:dLbls>
          <c:showLegendKey val="0"/>
          <c:showVal val="0"/>
          <c:showCatName val="0"/>
          <c:showSerName val="0"/>
          <c:showPercent val="0"/>
          <c:showBubbleSize val="0"/>
        </c:dLbls>
        <c:marker val="1"/>
        <c:smooth val="0"/>
        <c:axId val="462195680"/>
        <c:axId val="462196856"/>
      </c:lineChart>
      <c:catAx>
        <c:axId val="46219254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62192936"/>
        <c:crosses val="autoZero"/>
        <c:auto val="1"/>
        <c:lblAlgn val="ctr"/>
        <c:lblOffset val="100"/>
        <c:noMultiLvlLbl val="0"/>
      </c:catAx>
      <c:valAx>
        <c:axId val="462192936"/>
        <c:scaling>
          <c:orientation val="minMax"/>
        </c:scaling>
        <c:delete val="0"/>
        <c:axPos val="l"/>
        <c:majorGridlines/>
        <c:numFmt formatCode="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62192544"/>
        <c:crosses val="autoZero"/>
        <c:crossBetween val="between"/>
      </c:valAx>
      <c:valAx>
        <c:axId val="462196856"/>
        <c:scaling>
          <c:orientation val="minMax"/>
          <c:max val="1"/>
        </c:scaling>
        <c:delete val="0"/>
        <c:axPos val="r"/>
        <c:numFmt formatCode="0.0%" sourceLinked="1"/>
        <c:majorTickMark val="out"/>
        <c:minorTickMark val="none"/>
        <c:tickLblPos val="nextTo"/>
        <c:crossAx val="462195680"/>
        <c:crosses val="max"/>
        <c:crossBetween val="between"/>
      </c:valAx>
      <c:catAx>
        <c:axId val="462195680"/>
        <c:scaling>
          <c:orientation val="minMax"/>
        </c:scaling>
        <c:delete val="1"/>
        <c:axPos val="b"/>
        <c:majorTickMark val="out"/>
        <c:minorTickMark val="none"/>
        <c:tickLblPos val="nextTo"/>
        <c:crossAx val="462196856"/>
        <c:crosses val="autoZero"/>
        <c:auto val="1"/>
        <c:lblAlgn val="ctr"/>
        <c:lblOffset val="100"/>
        <c:noMultiLvlLbl val="0"/>
      </c:catAx>
    </c:plotArea>
    <c:legend>
      <c:legendPos val="r"/>
      <c:layout>
        <c:manualLayout>
          <c:xMode val="edge"/>
          <c:yMode val="edge"/>
          <c:x val="0.75122906445854654"/>
          <c:y val="0.16700022309697812"/>
          <c:w val="0.21949489877691436"/>
          <c:h val="0.44181836172141253"/>
        </c:manualLayout>
      </c:layout>
      <c:overlay val="0"/>
      <c:txPr>
        <a:bodyPr/>
        <a:lstStyle/>
        <a:p>
          <a:pPr>
            <a:defRPr sz="10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07119505288198"/>
          <c:y val="5.4495870838984661E-2"/>
          <c:w val="0.60067537753587452"/>
          <c:h val="0.61358389893240162"/>
        </c:manualLayout>
      </c:layout>
      <c:barChart>
        <c:barDir val="col"/>
        <c:grouping val="clustered"/>
        <c:varyColors val="0"/>
        <c:ser>
          <c:idx val="0"/>
          <c:order val="0"/>
          <c:tx>
            <c:strRef>
              <c:f>'META 2'!$C$26</c:f>
              <c:strCache>
                <c:ptCount val="1"/>
                <c:pt idx="0">
                  <c:v>Magnitud programada mensual</c:v>
                </c:pt>
              </c:strCache>
            </c:strRef>
          </c:tx>
          <c:invertIfNegative val="0"/>
          <c:cat>
            <c:strRef>
              <c:f>'META 1'!$B$27:$B$31</c:f>
              <c:strCache>
                <c:ptCount val="5"/>
                <c:pt idx="0">
                  <c:v>Enero</c:v>
                </c:pt>
                <c:pt idx="1">
                  <c:v>Febrero</c:v>
                </c:pt>
                <c:pt idx="2">
                  <c:v>Marzo</c:v>
                </c:pt>
                <c:pt idx="3">
                  <c:v>Abril</c:v>
                </c:pt>
                <c:pt idx="4">
                  <c:v>Mayo</c:v>
                </c:pt>
              </c:strCache>
            </c:strRef>
          </c:cat>
          <c:val>
            <c:numRef>
              <c:f>'META 2'!$C$27:$C$31</c:f>
              <c:numCache>
                <c:formatCode>0.000</c:formatCode>
                <c:ptCount val="5"/>
                <c:pt idx="0">
                  <c:v>0</c:v>
                </c:pt>
                <c:pt idx="1">
                  <c:v>0</c:v>
                </c:pt>
                <c:pt idx="2">
                  <c:v>0</c:v>
                </c:pt>
                <c:pt idx="3">
                  <c:v>50</c:v>
                </c:pt>
                <c:pt idx="4">
                  <c:v>50</c:v>
                </c:pt>
              </c:numCache>
            </c:numRef>
          </c:val>
          <c:extLst>
            <c:ext xmlns:c16="http://schemas.microsoft.com/office/drawing/2014/chart" uri="{C3380CC4-5D6E-409C-BE32-E72D297353CC}">
              <c16:uniqueId val="{00000000-1E17-4AED-830C-4A9F9843C60C}"/>
            </c:ext>
          </c:extLst>
        </c:ser>
        <c:ser>
          <c:idx val="1"/>
          <c:order val="1"/>
          <c:tx>
            <c:strRef>
              <c:f>'META 2'!$D$26</c:f>
              <c:strCache>
                <c:ptCount val="1"/>
                <c:pt idx="0">
                  <c:v>Magnitud ejecutada mensual</c:v>
                </c:pt>
              </c:strCache>
            </c:strRef>
          </c:tx>
          <c:invertIfNegative val="0"/>
          <c:cat>
            <c:strRef>
              <c:f>'META 1'!$B$27:$B$31</c:f>
              <c:strCache>
                <c:ptCount val="5"/>
                <c:pt idx="0">
                  <c:v>Enero</c:v>
                </c:pt>
                <c:pt idx="1">
                  <c:v>Febrero</c:v>
                </c:pt>
                <c:pt idx="2">
                  <c:v>Marzo</c:v>
                </c:pt>
                <c:pt idx="3">
                  <c:v>Abril</c:v>
                </c:pt>
                <c:pt idx="4">
                  <c:v>Mayo</c:v>
                </c:pt>
              </c:strCache>
            </c:strRef>
          </c:cat>
          <c:val>
            <c:numRef>
              <c:f>'META 2'!$D$27:$D$31</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1-1E17-4AED-830C-4A9F9843C60C}"/>
            </c:ext>
          </c:extLst>
        </c:ser>
        <c:dLbls>
          <c:showLegendKey val="0"/>
          <c:showVal val="0"/>
          <c:showCatName val="0"/>
          <c:showSerName val="0"/>
          <c:showPercent val="0"/>
          <c:showBubbleSize val="0"/>
        </c:dLbls>
        <c:gapWidth val="150"/>
        <c:axId val="462196072"/>
        <c:axId val="462198032"/>
      </c:barChart>
      <c:lineChart>
        <c:grouping val="stacked"/>
        <c:varyColors val="0"/>
        <c:ser>
          <c:idx val="2"/>
          <c:order val="2"/>
          <c:tx>
            <c:strRef>
              <c:f>'META 2'!$H$26</c:f>
              <c:strCache>
                <c:ptCount val="1"/>
                <c:pt idx="0">
                  <c:v>% Avance acumulado</c:v>
                </c:pt>
              </c:strCache>
            </c:strRef>
          </c:tx>
          <c:val>
            <c:numRef>
              <c:f>'META 2'!$H$27:$H$31</c:f>
              <c:numCache>
                <c:formatCode>0%</c:formatCode>
                <c:ptCount val="5"/>
                <c:pt idx="2" formatCode="0.00%">
                  <c:v>0</c:v>
                </c:pt>
                <c:pt idx="3" formatCode="0.00%">
                  <c:v>0</c:v>
                </c:pt>
                <c:pt idx="4" formatCode="0.00%">
                  <c:v>0</c:v>
                </c:pt>
              </c:numCache>
            </c:numRef>
          </c:val>
          <c:smooth val="0"/>
          <c:extLst>
            <c:ext xmlns:c16="http://schemas.microsoft.com/office/drawing/2014/chart" uri="{C3380CC4-5D6E-409C-BE32-E72D297353CC}">
              <c16:uniqueId val="{00000002-1E17-4AED-830C-4A9F9843C60C}"/>
            </c:ext>
          </c:extLst>
        </c:ser>
        <c:dLbls>
          <c:showLegendKey val="0"/>
          <c:showVal val="0"/>
          <c:showCatName val="0"/>
          <c:showSerName val="0"/>
          <c:showPercent val="0"/>
          <c:showBubbleSize val="0"/>
        </c:dLbls>
        <c:marker val="1"/>
        <c:smooth val="0"/>
        <c:axId val="462190584"/>
        <c:axId val="462197248"/>
      </c:lineChart>
      <c:catAx>
        <c:axId val="46219607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62198032"/>
        <c:crosses val="autoZero"/>
        <c:auto val="1"/>
        <c:lblAlgn val="ctr"/>
        <c:lblOffset val="100"/>
        <c:noMultiLvlLbl val="0"/>
      </c:catAx>
      <c:valAx>
        <c:axId val="462198032"/>
        <c:scaling>
          <c:orientation val="minMax"/>
        </c:scaling>
        <c:delete val="0"/>
        <c:axPos val="l"/>
        <c:majorGridlines/>
        <c:numFmt formatCode="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62196072"/>
        <c:crosses val="autoZero"/>
        <c:crossBetween val="between"/>
      </c:valAx>
      <c:valAx>
        <c:axId val="462197248"/>
        <c:scaling>
          <c:orientation val="minMax"/>
          <c:max val="1"/>
        </c:scaling>
        <c:delete val="0"/>
        <c:axPos val="r"/>
        <c:numFmt formatCode="0%" sourceLinked="1"/>
        <c:majorTickMark val="out"/>
        <c:minorTickMark val="none"/>
        <c:tickLblPos val="nextTo"/>
        <c:crossAx val="462190584"/>
        <c:crosses val="max"/>
        <c:crossBetween val="between"/>
      </c:valAx>
      <c:catAx>
        <c:axId val="462190584"/>
        <c:scaling>
          <c:orientation val="minMax"/>
        </c:scaling>
        <c:delete val="1"/>
        <c:axPos val="b"/>
        <c:majorTickMark val="out"/>
        <c:minorTickMark val="none"/>
        <c:tickLblPos val="nextTo"/>
        <c:crossAx val="462197248"/>
        <c:crosses val="autoZero"/>
        <c:auto val="1"/>
        <c:lblAlgn val="ctr"/>
        <c:lblOffset val="100"/>
        <c:noMultiLvlLbl val="0"/>
      </c:catAx>
    </c:plotArea>
    <c:legend>
      <c:legendPos val="r"/>
      <c:layout>
        <c:manualLayout>
          <c:xMode val="edge"/>
          <c:yMode val="edge"/>
          <c:x val="0.75122903788395823"/>
          <c:y val="0.20888070649178361"/>
          <c:w val="0.21949489877691436"/>
          <c:h val="0.44181836172141253"/>
        </c:manualLayout>
      </c:layout>
      <c:overlay val="0"/>
      <c:txPr>
        <a:bodyPr/>
        <a:lstStyle/>
        <a:p>
          <a:pPr>
            <a:defRPr sz="10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73473256027646"/>
          <c:y val="6.0577392980454288E-2"/>
          <c:w val="0.56735713600537252"/>
          <c:h val="0.59091115272710781"/>
        </c:manualLayout>
      </c:layout>
      <c:barChart>
        <c:barDir val="col"/>
        <c:grouping val="clustered"/>
        <c:varyColors val="0"/>
        <c:ser>
          <c:idx val="0"/>
          <c:order val="0"/>
          <c:tx>
            <c:strRef>
              <c:f>'META 3'!$C$26</c:f>
              <c:strCache>
                <c:ptCount val="1"/>
                <c:pt idx="0">
                  <c:v>Magnitud programada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3'!$C$27:$C$31</c:f>
              <c:numCache>
                <c:formatCode>0.000</c:formatCode>
                <c:ptCount val="5"/>
                <c:pt idx="0">
                  <c:v>0</c:v>
                </c:pt>
                <c:pt idx="1">
                  <c:v>0</c:v>
                </c:pt>
                <c:pt idx="2">
                  <c:v>0</c:v>
                </c:pt>
                <c:pt idx="3">
                  <c:v>50</c:v>
                </c:pt>
                <c:pt idx="4">
                  <c:v>50</c:v>
                </c:pt>
              </c:numCache>
            </c:numRef>
          </c:val>
          <c:extLst>
            <c:ext xmlns:c16="http://schemas.microsoft.com/office/drawing/2014/chart" uri="{C3380CC4-5D6E-409C-BE32-E72D297353CC}">
              <c16:uniqueId val="{00000000-BDB3-4AA6-8369-C92DF8CFF6C4}"/>
            </c:ext>
          </c:extLst>
        </c:ser>
        <c:ser>
          <c:idx val="1"/>
          <c:order val="1"/>
          <c:tx>
            <c:strRef>
              <c:f>'META 3'!$D$26</c:f>
              <c:strCache>
                <c:ptCount val="1"/>
                <c:pt idx="0">
                  <c:v>Magnitud ejecutada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3'!$D$27:$D$31</c:f>
              <c:numCache>
                <c:formatCode>0.000</c:formatCode>
                <c:ptCount val="5"/>
                <c:pt idx="0">
                  <c:v>0</c:v>
                </c:pt>
                <c:pt idx="1">
                  <c:v>0</c:v>
                </c:pt>
                <c:pt idx="2">
                  <c:v>0</c:v>
                </c:pt>
                <c:pt idx="3">
                  <c:v>0</c:v>
                </c:pt>
              </c:numCache>
            </c:numRef>
          </c:val>
          <c:extLst>
            <c:ext xmlns:c16="http://schemas.microsoft.com/office/drawing/2014/chart" uri="{C3380CC4-5D6E-409C-BE32-E72D297353CC}">
              <c16:uniqueId val="{00000001-BDB3-4AA6-8369-C92DF8CFF6C4}"/>
            </c:ext>
          </c:extLst>
        </c:ser>
        <c:dLbls>
          <c:showLegendKey val="0"/>
          <c:showVal val="0"/>
          <c:showCatName val="0"/>
          <c:showSerName val="0"/>
          <c:showPercent val="0"/>
          <c:showBubbleSize val="0"/>
        </c:dLbls>
        <c:gapWidth val="150"/>
        <c:axId val="462194504"/>
        <c:axId val="462191368"/>
      </c:barChart>
      <c:lineChart>
        <c:grouping val="stacked"/>
        <c:varyColors val="0"/>
        <c:ser>
          <c:idx val="2"/>
          <c:order val="2"/>
          <c:tx>
            <c:strRef>
              <c:f>'META 3'!$H$26</c:f>
              <c:strCache>
                <c:ptCount val="1"/>
                <c:pt idx="0">
                  <c:v>% Avance de meta acumulado</c:v>
                </c:pt>
              </c:strCache>
            </c:strRef>
          </c:tx>
          <c:val>
            <c:numRef>
              <c:f>'META 3'!$H$27:$H$31</c:f>
              <c:numCache>
                <c:formatCode>0.00%</c:formatCode>
                <c:ptCount val="5"/>
                <c:pt idx="2">
                  <c:v>0</c:v>
                </c:pt>
                <c:pt idx="3">
                  <c:v>0</c:v>
                </c:pt>
                <c:pt idx="4">
                  <c:v>0</c:v>
                </c:pt>
              </c:numCache>
            </c:numRef>
          </c:val>
          <c:smooth val="0"/>
          <c:extLst>
            <c:ext xmlns:c16="http://schemas.microsoft.com/office/drawing/2014/chart" uri="{C3380CC4-5D6E-409C-BE32-E72D297353CC}">
              <c16:uniqueId val="{00000002-BDB3-4AA6-8369-C92DF8CFF6C4}"/>
            </c:ext>
          </c:extLst>
        </c:ser>
        <c:dLbls>
          <c:showLegendKey val="0"/>
          <c:showVal val="0"/>
          <c:showCatName val="0"/>
          <c:showSerName val="0"/>
          <c:showPercent val="0"/>
          <c:showBubbleSize val="0"/>
        </c:dLbls>
        <c:marker val="1"/>
        <c:smooth val="0"/>
        <c:axId val="462190976"/>
        <c:axId val="462196464"/>
      </c:lineChart>
      <c:catAx>
        <c:axId val="46219450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62191368"/>
        <c:crosses val="autoZero"/>
        <c:auto val="1"/>
        <c:lblAlgn val="ctr"/>
        <c:lblOffset val="100"/>
        <c:noMultiLvlLbl val="0"/>
      </c:catAx>
      <c:valAx>
        <c:axId val="462191368"/>
        <c:scaling>
          <c:orientation val="minMax"/>
        </c:scaling>
        <c:delete val="0"/>
        <c:axPos val="l"/>
        <c:majorGridlines/>
        <c:numFmt formatCode="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62194504"/>
        <c:crosses val="autoZero"/>
        <c:crossBetween val="between"/>
      </c:valAx>
      <c:valAx>
        <c:axId val="462196464"/>
        <c:scaling>
          <c:orientation val="minMax"/>
          <c:max val="1"/>
        </c:scaling>
        <c:delete val="0"/>
        <c:axPos val="r"/>
        <c:numFmt formatCode="0.00%" sourceLinked="1"/>
        <c:majorTickMark val="out"/>
        <c:minorTickMark val="none"/>
        <c:tickLblPos val="nextTo"/>
        <c:crossAx val="462190976"/>
        <c:crosses val="max"/>
        <c:crossBetween val="between"/>
      </c:valAx>
      <c:catAx>
        <c:axId val="462190976"/>
        <c:scaling>
          <c:orientation val="minMax"/>
        </c:scaling>
        <c:delete val="1"/>
        <c:axPos val="b"/>
        <c:majorTickMark val="out"/>
        <c:minorTickMark val="none"/>
        <c:tickLblPos val="nextTo"/>
        <c:crossAx val="462196464"/>
        <c:crosses val="autoZero"/>
        <c:auto val="1"/>
        <c:lblAlgn val="ctr"/>
        <c:lblOffset val="100"/>
        <c:noMultiLvlLbl val="0"/>
      </c:catAx>
    </c:plotArea>
    <c:legend>
      <c:legendPos val="r"/>
      <c:layout>
        <c:manualLayout>
          <c:xMode val="edge"/>
          <c:yMode val="edge"/>
          <c:x val="0.71922069950886214"/>
          <c:y val="0.22627509584801264"/>
          <c:w val="0.27047123568464848"/>
          <c:h val="0.29363138285783996"/>
        </c:manualLayout>
      </c:layout>
      <c:overlay val="0"/>
      <c:txPr>
        <a:bodyPr/>
        <a:lstStyle/>
        <a:p>
          <a:pPr>
            <a:defRPr sz="10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52657576681419482"/>
          <c:h val="0.57977521717348346"/>
        </c:manualLayout>
      </c:layout>
      <c:barChart>
        <c:barDir val="col"/>
        <c:grouping val="clustered"/>
        <c:varyColors val="0"/>
        <c:ser>
          <c:idx val="0"/>
          <c:order val="0"/>
          <c:tx>
            <c:strRef>
              <c:f>'META 4'!$C$26</c:f>
              <c:strCache>
                <c:ptCount val="1"/>
                <c:pt idx="0">
                  <c:v>Magnitud programada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4'!$C$27:$C$31</c:f>
              <c:numCache>
                <c:formatCode>0.000</c:formatCode>
                <c:ptCount val="5"/>
                <c:pt idx="0">
                  <c:v>0</c:v>
                </c:pt>
                <c:pt idx="1">
                  <c:v>0</c:v>
                </c:pt>
                <c:pt idx="2">
                  <c:v>0</c:v>
                </c:pt>
                <c:pt idx="3">
                  <c:v>50</c:v>
                </c:pt>
                <c:pt idx="4">
                  <c:v>50</c:v>
                </c:pt>
              </c:numCache>
            </c:numRef>
          </c:val>
          <c:extLst>
            <c:ext xmlns:c16="http://schemas.microsoft.com/office/drawing/2014/chart" uri="{C3380CC4-5D6E-409C-BE32-E72D297353CC}">
              <c16:uniqueId val="{00000000-DD39-4E16-A564-9FC39A4C2766}"/>
            </c:ext>
          </c:extLst>
        </c:ser>
        <c:ser>
          <c:idx val="1"/>
          <c:order val="1"/>
          <c:tx>
            <c:strRef>
              <c:f>'META 4'!$D$26</c:f>
              <c:strCache>
                <c:ptCount val="1"/>
                <c:pt idx="0">
                  <c:v>Magnitud ejecutada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4'!$D$27:$D$31</c:f>
              <c:numCache>
                <c:formatCode>0.000</c:formatCode>
                <c:ptCount val="5"/>
                <c:pt idx="0">
                  <c:v>0</c:v>
                </c:pt>
                <c:pt idx="1">
                  <c:v>0</c:v>
                </c:pt>
                <c:pt idx="2">
                  <c:v>0</c:v>
                </c:pt>
                <c:pt idx="3">
                  <c:v>0</c:v>
                </c:pt>
              </c:numCache>
            </c:numRef>
          </c:val>
          <c:extLst>
            <c:ext xmlns:c16="http://schemas.microsoft.com/office/drawing/2014/chart" uri="{C3380CC4-5D6E-409C-BE32-E72D297353CC}">
              <c16:uniqueId val="{00000001-DD39-4E16-A564-9FC39A4C2766}"/>
            </c:ext>
          </c:extLst>
        </c:ser>
        <c:dLbls>
          <c:showLegendKey val="0"/>
          <c:showVal val="0"/>
          <c:showCatName val="0"/>
          <c:showSerName val="0"/>
          <c:showPercent val="0"/>
          <c:showBubbleSize val="0"/>
        </c:dLbls>
        <c:gapWidth val="150"/>
        <c:axId val="462193720"/>
        <c:axId val="462195288"/>
      </c:barChart>
      <c:lineChart>
        <c:grouping val="stacked"/>
        <c:varyColors val="0"/>
        <c:ser>
          <c:idx val="2"/>
          <c:order val="2"/>
          <c:tx>
            <c:strRef>
              <c:f>'META 4'!$H$26</c:f>
              <c:strCache>
                <c:ptCount val="1"/>
                <c:pt idx="0">
                  <c:v>% Avance de meta acumulado</c:v>
                </c:pt>
              </c:strCache>
            </c:strRef>
          </c:tx>
          <c:val>
            <c:numRef>
              <c:f>'META 4'!$H$27:$H$31</c:f>
              <c:numCache>
                <c:formatCode>0.00%</c:formatCode>
                <c:ptCount val="5"/>
                <c:pt idx="2">
                  <c:v>0</c:v>
                </c:pt>
                <c:pt idx="3">
                  <c:v>0</c:v>
                </c:pt>
                <c:pt idx="4">
                  <c:v>0</c:v>
                </c:pt>
              </c:numCache>
            </c:numRef>
          </c:val>
          <c:smooth val="0"/>
          <c:extLst>
            <c:ext xmlns:c16="http://schemas.microsoft.com/office/drawing/2014/chart" uri="{C3380CC4-5D6E-409C-BE32-E72D297353CC}">
              <c16:uniqueId val="{00000002-DD39-4E16-A564-9FC39A4C2766}"/>
            </c:ext>
          </c:extLst>
        </c:ser>
        <c:dLbls>
          <c:showLegendKey val="0"/>
          <c:showVal val="0"/>
          <c:showCatName val="0"/>
          <c:showSerName val="0"/>
          <c:showPercent val="0"/>
          <c:showBubbleSize val="0"/>
        </c:dLbls>
        <c:marker val="1"/>
        <c:smooth val="0"/>
        <c:axId val="462194112"/>
        <c:axId val="462192152"/>
      </c:lineChart>
      <c:catAx>
        <c:axId val="46219372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62195288"/>
        <c:crosses val="autoZero"/>
        <c:auto val="1"/>
        <c:lblAlgn val="ctr"/>
        <c:lblOffset val="100"/>
        <c:noMultiLvlLbl val="0"/>
      </c:catAx>
      <c:valAx>
        <c:axId val="462195288"/>
        <c:scaling>
          <c:orientation val="minMax"/>
        </c:scaling>
        <c:delete val="0"/>
        <c:axPos val="l"/>
        <c:majorGridlines/>
        <c:numFmt formatCode="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62193720"/>
        <c:crosses val="autoZero"/>
        <c:crossBetween val="between"/>
      </c:valAx>
      <c:valAx>
        <c:axId val="462192152"/>
        <c:scaling>
          <c:orientation val="minMax"/>
          <c:max val="1"/>
        </c:scaling>
        <c:delete val="0"/>
        <c:axPos val="r"/>
        <c:numFmt formatCode="0.00%" sourceLinked="1"/>
        <c:majorTickMark val="out"/>
        <c:minorTickMark val="none"/>
        <c:tickLblPos val="nextTo"/>
        <c:crossAx val="462194112"/>
        <c:crosses val="max"/>
        <c:crossBetween val="between"/>
      </c:valAx>
      <c:catAx>
        <c:axId val="462194112"/>
        <c:scaling>
          <c:orientation val="minMax"/>
        </c:scaling>
        <c:delete val="1"/>
        <c:axPos val="b"/>
        <c:majorTickMark val="out"/>
        <c:minorTickMark val="none"/>
        <c:tickLblPos val="nextTo"/>
        <c:crossAx val="462192152"/>
        <c:crosses val="autoZero"/>
        <c:auto val="1"/>
        <c:lblAlgn val="ctr"/>
        <c:lblOffset val="100"/>
        <c:noMultiLvlLbl val="0"/>
      </c:catAx>
    </c:plotArea>
    <c:legend>
      <c:legendPos val="r"/>
      <c:layout>
        <c:manualLayout>
          <c:xMode val="edge"/>
          <c:yMode val="edge"/>
          <c:x val="0.71922069950886214"/>
          <c:y val="0.22627509584801264"/>
          <c:w val="0.27047123568464848"/>
          <c:h val="0.29363138285783996"/>
        </c:manualLayout>
      </c:layout>
      <c:overlay val="0"/>
      <c:txPr>
        <a:bodyPr/>
        <a:lstStyle/>
        <a:p>
          <a:pPr>
            <a:defRPr sz="10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52657576681419482"/>
          <c:h val="0.57977521717348346"/>
        </c:manualLayout>
      </c:layout>
      <c:barChart>
        <c:barDir val="col"/>
        <c:grouping val="clustered"/>
        <c:varyColors val="0"/>
        <c:ser>
          <c:idx val="0"/>
          <c:order val="0"/>
          <c:tx>
            <c:strRef>
              <c:f>'META 5'!$C$26</c:f>
              <c:strCache>
                <c:ptCount val="1"/>
                <c:pt idx="0">
                  <c:v>Magnitud programada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5'!$C$27:$C$31</c:f>
              <c:numCache>
                <c:formatCode>0.000</c:formatCode>
                <c:ptCount val="5"/>
                <c:pt idx="0">
                  <c:v>26.504999999999999</c:v>
                </c:pt>
                <c:pt idx="1">
                  <c:v>13.2525</c:v>
                </c:pt>
                <c:pt idx="2">
                  <c:v>13.2525</c:v>
                </c:pt>
                <c:pt idx="3">
                  <c:v>17.669999999999998</c:v>
                </c:pt>
                <c:pt idx="4">
                  <c:v>17.669999999999998</c:v>
                </c:pt>
              </c:numCache>
            </c:numRef>
          </c:val>
          <c:extLst>
            <c:ext xmlns:c16="http://schemas.microsoft.com/office/drawing/2014/chart" uri="{C3380CC4-5D6E-409C-BE32-E72D297353CC}">
              <c16:uniqueId val="{00000000-77BE-4849-A590-E631374463DB}"/>
            </c:ext>
          </c:extLst>
        </c:ser>
        <c:ser>
          <c:idx val="1"/>
          <c:order val="1"/>
          <c:tx>
            <c:strRef>
              <c:f>'META 5'!$D$26</c:f>
              <c:strCache>
                <c:ptCount val="1"/>
                <c:pt idx="0">
                  <c:v>Magnitud ejecutada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5'!$D$27:$D$31</c:f>
              <c:numCache>
                <c:formatCode>0.000</c:formatCode>
                <c:ptCount val="5"/>
                <c:pt idx="0">
                  <c:v>26.504999999999999</c:v>
                </c:pt>
                <c:pt idx="1">
                  <c:v>13.2525</c:v>
                </c:pt>
                <c:pt idx="2">
                  <c:v>13.2525</c:v>
                </c:pt>
                <c:pt idx="3">
                  <c:v>17.669999999999998</c:v>
                </c:pt>
              </c:numCache>
            </c:numRef>
          </c:val>
          <c:extLst>
            <c:ext xmlns:c16="http://schemas.microsoft.com/office/drawing/2014/chart" uri="{C3380CC4-5D6E-409C-BE32-E72D297353CC}">
              <c16:uniqueId val="{00000001-77BE-4849-A590-E631374463DB}"/>
            </c:ext>
          </c:extLst>
        </c:ser>
        <c:dLbls>
          <c:showLegendKey val="0"/>
          <c:showVal val="0"/>
          <c:showCatName val="0"/>
          <c:showSerName val="0"/>
          <c:showPercent val="0"/>
          <c:showBubbleSize val="0"/>
        </c:dLbls>
        <c:gapWidth val="150"/>
        <c:axId val="464159632"/>
        <c:axId val="464160024"/>
      </c:barChart>
      <c:lineChart>
        <c:grouping val="stacked"/>
        <c:varyColors val="0"/>
        <c:ser>
          <c:idx val="2"/>
          <c:order val="2"/>
          <c:tx>
            <c:strRef>
              <c:f>'META 5'!$H$26</c:f>
              <c:strCache>
                <c:ptCount val="1"/>
                <c:pt idx="0">
                  <c:v>% Avance acumulado</c:v>
                </c:pt>
              </c:strCache>
            </c:strRef>
          </c:tx>
          <c:val>
            <c:numRef>
              <c:f>'META 5'!$H$27:$H$31</c:f>
              <c:numCache>
                <c:formatCode>0%</c:formatCode>
                <c:ptCount val="5"/>
                <c:pt idx="2" formatCode="0.00%">
                  <c:v>0.15</c:v>
                </c:pt>
                <c:pt idx="3" formatCode="0.00%">
                  <c:v>0.35</c:v>
                </c:pt>
                <c:pt idx="4" formatCode="0.00%">
                  <c:v>0</c:v>
                </c:pt>
              </c:numCache>
            </c:numRef>
          </c:val>
          <c:smooth val="0"/>
          <c:extLst>
            <c:ext xmlns:c16="http://schemas.microsoft.com/office/drawing/2014/chart" uri="{C3380CC4-5D6E-409C-BE32-E72D297353CC}">
              <c16:uniqueId val="{00000002-77BE-4849-A590-E631374463DB}"/>
            </c:ext>
          </c:extLst>
        </c:ser>
        <c:dLbls>
          <c:showLegendKey val="0"/>
          <c:showVal val="0"/>
          <c:showCatName val="0"/>
          <c:showSerName val="0"/>
          <c:showPercent val="0"/>
          <c:showBubbleSize val="0"/>
        </c:dLbls>
        <c:marker val="1"/>
        <c:smooth val="0"/>
        <c:axId val="464163160"/>
        <c:axId val="464161984"/>
      </c:lineChart>
      <c:catAx>
        <c:axId val="46415963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64160024"/>
        <c:crosses val="autoZero"/>
        <c:auto val="1"/>
        <c:lblAlgn val="ctr"/>
        <c:lblOffset val="100"/>
        <c:noMultiLvlLbl val="0"/>
      </c:catAx>
      <c:valAx>
        <c:axId val="464160024"/>
        <c:scaling>
          <c:orientation val="minMax"/>
        </c:scaling>
        <c:delete val="0"/>
        <c:axPos val="l"/>
        <c:majorGridlines/>
        <c:numFmt formatCode="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64159632"/>
        <c:crosses val="autoZero"/>
        <c:crossBetween val="between"/>
      </c:valAx>
      <c:valAx>
        <c:axId val="464161984"/>
        <c:scaling>
          <c:orientation val="minMax"/>
          <c:max val="1"/>
        </c:scaling>
        <c:delete val="0"/>
        <c:axPos val="r"/>
        <c:numFmt formatCode="0%" sourceLinked="1"/>
        <c:majorTickMark val="out"/>
        <c:minorTickMark val="none"/>
        <c:tickLblPos val="nextTo"/>
        <c:crossAx val="464163160"/>
        <c:crosses val="max"/>
        <c:crossBetween val="between"/>
      </c:valAx>
      <c:catAx>
        <c:axId val="464163160"/>
        <c:scaling>
          <c:orientation val="minMax"/>
        </c:scaling>
        <c:delete val="1"/>
        <c:axPos val="b"/>
        <c:majorTickMark val="out"/>
        <c:minorTickMark val="none"/>
        <c:tickLblPos val="nextTo"/>
        <c:crossAx val="464161984"/>
        <c:crosses val="autoZero"/>
        <c:auto val="1"/>
        <c:lblAlgn val="ctr"/>
        <c:lblOffset val="100"/>
        <c:noMultiLvlLbl val="0"/>
      </c:catAx>
    </c:plotArea>
    <c:legend>
      <c:legendPos val="r"/>
      <c:layout>
        <c:manualLayout>
          <c:xMode val="edge"/>
          <c:yMode val="edge"/>
          <c:x val="0.71922073202388159"/>
          <c:y val="0.19427527559055119"/>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697"/>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FDE6-4F98-A4A0-D3494957A20B}"/>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FDE6-4F98-A4A0-D3494957A20B}"/>
            </c:ext>
          </c:extLst>
        </c:ser>
        <c:dLbls>
          <c:showLegendKey val="0"/>
          <c:showVal val="0"/>
          <c:showCatName val="0"/>
          <c:showSerName val="0"/>
          <c:showPercent val="0"/>
          <c:showBubbleSize val="0"/>
        </c:dLbls>
        <c:marker val="1"/>
        <c:smooth val="0"/>
        <c:axId val="464159240"/>
        <c:axId val="464160808"/>
      </c:lineChart>
      <c:catAx>
        <c:axId val="46415924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64160808"/>
        <c:crosses val="autoZero"/>
        <c:auto val="1"/>
        <c:lblAlgn val="ctr"/>
        <c:lblOffset val="100"/>
        <c:noMultiLvlLbl val="0"/>
      </c:catAx>
      <c:valAx>
        <c:axId val="464160808"/>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64159240"/>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image" Target="../media/image2.e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9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9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9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9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9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9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9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9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9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9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9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9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9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9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9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9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9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9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9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9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9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9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9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9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38100</xdr:rowOff>
        </xdr:from>
        <xdr:to>
          <xdr:col>8</xdr:col>
          <xdr:colOff>1066800</xdr:colOff>
          <xdr:row>1</xdr:row>
          <xdr:rowOff>457200</xdr:rowOff>
        </xdr:to>
        <xdr:sp macro="" textlink="">
          <xdr:nvSpPr>
            <xdr:cNvPr id="35828737" name="Object 1" hidden="1">
              <a:extLst>
                <a:ext uri="{63B3BB69-23CF-44E3-9099-C40C66FF867C}">
                  <a14:compatExt spid="_x0000_s35828737"/>
                </a:ext>
                <a:ext uri="{FF2B5EF4-FFF2-40B4-BE49-F238E27FC236}">
                  <a16:creationId xmlns:a16="http://schemas.microsoft.com/office/drawing/2014/main" id="{00000000-0008-0000-0300-000001B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132124</xdr:colOff>
      <xdr:row>32</xdr:row>
      <xdr:rowOff>17928</xdr:rowOff>
    </xdr:from>
    <xdr:to>
      <xdr:col>8</xdr:col>
      <xdr:colOff>1064559</xdr:colOff>
      <xdr:row>37</xdr:row>
      <xdr:rowOff>8965</xdr:rowOff>
    </xdr:to>
    <xdr:graphicFrame macro="">
      <xdr:nvGraphicFramePr>
        <xdr:cNvPr id="8" name="3 Gráfico">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1246094</xdr:colOff>
      <xdr:row>2</xdr:row>
      <xdr:rowOff>340604</xdr:rowOff>
    </xdr:to>
    <xdr:pic>
      <xdr:nvPicPr>
        <xdr:cNvPr id="2" name="Imagen 4" descr="escudo_negro">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6043" y="123825"/>
          <a:ext cx="931769" cy="1167038"/>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38100</xdr:colOff>
          <xdr:row>1</xdr:row>
          <xdr:rowOff>38100</xdr:rowOff>
        </xdr:from>
        <xdr:to>
          <xdr:col>8</xdr:col>
          <xdr:colOff>1714500</xdr:colOff>
          <xdr:row>2</xdr:row>
          <xdr:rowOff>76200</xdr:rowOff>
        </xdr:to>
        <xdr:sp macro="" textlink="">
          <xdr:nvSpPr>
            <xdr:cNvPr id="35854337" name="Object 1" hidden="1">
              <a:extLst>
                <a:ext uri="{63B3BB69-23CF-44E3-9099-C40C66FF867C}">
                  <a14:compatExt spid="_x0000_s35854337"/>
                </a:ext>
                <a:ext uri="{FF2B5EF4-FFF2-40B4-BE49-F238E27FC236}">
                  <a16:creationId xmlns:a16="http://schemas.microsoft.com/office/drawing/2014/main" id="{00000000-0008-0000-0400-00000118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0</xdr:colOff>
      <xdr:row>32</xdr:row>
      <xdr:rowOff>1</xdr:rowOff>
    </xdr:from>
    <xdr:to>
      <xdr:col>8</xdr:col>
      <xdr:colOff>1591236</xdr:colOff>
      <xdr:row>36</xdr:row>
      <xdr:rowOff>381001</xdr:rowOff>
    </xdr:to>
    <xdr:graphicFrame macro="">
      <xdr:nvGraphicFramePr>
        <xdr:cNvPr id="5" name="3 Gráfico">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2905" y="123825"/>
          <a:ext cx="1009650" cy="125920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38100</xdr:rowOff>
        </xdr:from>
        <xdr:to>
          <xdr:col>8</xdr:col>
          <xdr:colOff>1447800</xdr:colOff>
          <xdr:row>1</xdr:row>
          <xdr:rowOff>457200</xdr:rowOff>
        </xdr:to>
        <xdr:sp macro="" textlink="">
          <xdr:nvSpPr>
            <xdr:cNvPr id="35864577" name="Object 1" hidden="1">
              <a:extLst>
                <a:ext uri="{63B3BB69-23CF-44E3-9099-C40C66FF867C}">
                  <a14:compatExt spid="_x0000_s35864577"/>
                </a:ext>
                <a:ext uri="{FF2B5EF4-FFF2-40B4-BE49-F238E27FC236}">
                  <a16:creationId xmlns:a16="http://schemas.microsoft.com/office/drawing/2014/main" id="{00000000-0008-0000-0500-00000140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0</xdr:colOff>
      <xdr:row>32</xdr:row>
      <xdr:rowOff>1</xdr:rowOff>
    </xdr:from>
    <xdr:to>
      <xdr:col>9</xdr:col>
      <xdr:colOff>35858</xdr:colOff>
      <xdr:row>37</xdr:row>
      <xdr:rowOff>8966</xdr:rowOff>
    </xdr:to>
    <xdr:graphicFrame macro="">
      <xdr:nvGraphicFramePr>
        <xdr:cNvPr id="4" name="3 Gráfico">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2905" y="123825"/>
          <a:ext cx="1009650" cy="125920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38100</xdr:rowOff>
        </xdr:from>
        <xdr:to>
          <xdr:col>8</xdr:col>
          <xdr:colOff>1447800</xdr:colOff>
          <xdr:row>1</xdr:row>
          <xdr:rowOff>457200</xdr:rowOff>
        </xdr:to>
        <xdr:sp macro="" textlink="">
          <xdr:nvSpPr>
            <xdr:cNvPr id="35865601" name="Object 1" hidden="1">
              <a:extLst>
                <a:ext uri="{63B3BB69-23CF-44E3-9099-C40C66FF867C}">
                  <a14:compatExt spid="_x0000_s35865601"/>
                </a:ext>
                <a:ext uri="{FF2B5EF4-FFF2-40B4-BE49-F238E27FC236}">
                  <a16:creationId xmlns:a16="http://schemas.microsoft.com/office/drawing/2014/main" id="{00000000-0008-0000-0600-00000144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16933</xdr:colOff>
      <xdr:row>32</xdr:row>
      <xdr:rowOff>49953</xdr:rowOff>
    </xdr:from>
    <xdr:to>
      <xdr:col>8</xdr:col>
      <xdr:colOff>1407583</xdr:colOff>
      <xdr:row>36</xdr:row>
      <xdr:rowOff>444499</xdr:rowOff>
    </xdr:to>
    <xdr:graphicFrame macro="">
      <xdr:nvGraphicFramePr>
        <xdr:cNvPr id="4" name="3 Gráfico">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2905" y="123825"/>
          <a:ext cx="1009650" cy="125920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38100</xdr:rowOff>
        </xdr:from>
        <xdr:to>
          <xdr:col>8</xdr:col>
          <xdr:colOff>1447800</xdr:colOff>
          <xdr:row>1</xdr:row>
          <xdr:rowOff>457200</xdr:rowOff>
        </xdr:to>
        <xdr:sp macro="" textlink="">
          <xdr:nvSpPr>
            <xdr:cNvPr id="35857409" name="Object 1" hidden="1">
              <a:extLst>
                <a:ext uri="{63B3BB69-23CF-44E3-9099-C40C66FF867C}">
                  <a14:compatExt spid="_x0000_s35857409"/>
                </a:ext>
                <a:ext uri="{FF2B5EF4-FFF2-40B4-BE49-F238E27FC236}">
                  <a16:creationId xmlns:a16="http://schemas.microsoft.com/office/drawing/2014/main" id="{00000000-0008-0000-0700-00000124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23813</xdr:colOff>
      <xdr:row>32</xdr:row>
      <xdr:rowOff>134938</xdr:rowOff>
    </xdr:from>
    <xdr:to>
      <xdr:col>8</xdr:col>
      <xdr:colOff>1516063</xdr:colOff>
      <xdr:row>36</xdr:row>
      <xdr:rowOff>373063</xdr:rowOff>
    </xdr:to>
    <xdr:graphicFrame macro="">
      <xdr:nvGraphicFramePr>
        <xdr:cNvPr id="5" name="3 Gráfico">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8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8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8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https://idpyba-my.sharepoint.com/Perfil%20ldguerrero/Documents/1.%20DOC%20DARY%202016/1.%20UNIDAD%20EJECUTORA%2002%202016/2.%20POAS%20BOGOTA%20MEJOR%20PARA%20TODOS%202016-2020/4%20POAS%20OCTUBRE%202016%20BMPT/POA%20PROYECTO%201044%20OCTUBRE%20CORREGIDO%20(1%20dic).xlsx?7B01B16F" TargetMode="External"/><Relationship Id="rId1" Type="http://schemas.openxmlformats.org/officeDocument/2006/relationships/externalLinkPath" Target="file:///\\7B01B16F\POA%20PROYECTO%201044%20OCTUBRE%20CORREGIDO%20(1%20dic).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https://idpyba-my.sharepoint.com/Perfil%20ldguerrero/Documents/1.%20DOC%20DARY%202016/1.%20UNIDAD%20EJECUTORA%2002%202016/2.%20POAS%20BOGOTA%20MEJOR%20PARA%20TODOS%202016-2020/3.%20POAS%20SEPTIEMBRE%202016%20BMPT%20PUBLICAR/POA%20_PYTO_1032%20TRIMESTRE%20III%202016_BMPT.xls?C74BB10D" TargetMode="External"/><Relationship Id="rId1" Type="http://schemas.openxmlformats.org/officeDocument/2006/relationships/externalLinkPath" Target="file:///\\C74BB10D\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idpyba-my.sharepoint.com/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idpyba-my.sharepoint.com/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idpyba-my.sharepoint.com/Users/deisipascagaza/Library/Containers/com.microsoft.Excel/Data/Documents/eww:Users:concepcion.ruiz:Downloads:POA%20PYTO%201032%20SEPTIEMBRE.%20SIT%200510201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idpyba-my.sharepoint.com/Users/amsanchez/Downloads/POA%201032%20I%20Trimestre%202017-PICO%207%20ABRIL%2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idpyba-my.sharepoint.com/Users/ANDRES/Documents/CARPETAANDRES/2021/FEBRERO/Respuestaincial/7555Y7560/7555%20Hoja%20del%20indicador%202021%20-%20INICIAL.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refreshError="1"/>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V 12"/>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3. Metas Producto"/>
      <sheetName val="MP - SIT"/>
      <sheetName val="Act.Meta_SIT"/>
      <sheetName val="META No. 1"/>
      <sheetName val="META No. 2"/>
      <sheetName val="META No. 3"/>
      <sheetName val="META No. 4"/>
      <sheetName val="META No. 5"/>
      <sheetName val="META No. 6"/>
      <sheetName val="HV 14"/>
      <sheetName val="Act. 14"/>
      <sheetName val="Hoja3"/>
      <sheetName val="Hoja1"/>
    </sheetNames>
    <sheetDataSet>
      <sheetData sheetId="0" refreshError="1"/>
      <sheetData sheetId="1" refreshError="1"/>
      <sheetData sheetId="2" refreshError="1"/>
      <sheetData sheetId="3">
        <row r="26">
          <cell r="C26" t="str">
            <v>Magnitud programada mensual</v>
          </cell>
        </row>
        <row r="27">
          <cell r="B27" t="str">
            <v xml:space="preserve">Enero </v>
          </cell>
        </row>
        <row r="28">
          <cell r="B28" t="str">
            <v>Febrero</v>
          </cell>
        </row>
        <row r="29">
          <cell r="B29" t="str">
            <v>Marzo</v>
          </cell>
        </row>
        <row r="30">
          <cell r="B30" t="str">
            <v>Abril</v>
          </cell>
        </row>
        <row r="31">
          <cell r="B31" t="str">
            <v>Mayo</v>
          </cell>
        </row>
        <row r="32">
          <cell r="B32" t="str">
            <v>Junio</v>
          </cell>
        </row>
        <row r="33">
          <cell r="B33" t="str">
            <v>Julio</v>
          </cell>
        </row>
        <row r="34">
          <cell r="B34" t="str">
            <v>Agosto</v>
          </cell>
        </row>
        <row r="35">
          <cell r="B35" t="str">
            <v>Septiembre</v>
          </cell>
        </row>
        <row r="36">
          <cell r="B36" t="str">
            <v>Octubre</v>
          </cell>
        </row>
        <row r="37">
          <cell r="B37" t="str">
            <v>Noviembre</v>
          </cell>
        </row>
        <row r="38">
          <cell r="B38" t="str">
            <v>Diciembre</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1.bin"/><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2.bin"/><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5.bin"/><Relationship Id="rId5" Type="http://schemas.openxmlformats.org/officeDocument/2006/relationships/image" Target="../media/image3.emf"/><Relationship Id="rId4" Type="http://schemas.openxmlformats.org/officeDocument/2006/relationships/oleObject" Target="../embeddings/oleObject5.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2:BO22"/>
  <sheetViews>
    <sheetView showGridLines="0" topLeftCell="A11" zoomScale="70" zoomScaleNormal="70" zoomScaleSheetLayoutView="80" zoomScalePageLayoutView="70" workbookViewId="0">
      <selection activeCell="AE13" sqref="AE13:AE14"/>
    </sheetView>
  </sheetViews>
  <sheetFormatPr baseColWidth="10" defaultColWidth="10.81640625" defaultRowHeight="14.5" x14ac:dyDescent="0.35"/>
  <cols>
    <col min="1" max="1" width="15.81640625" style="71" customWidth="1"/>
    <col min="2" max="2" width="23.1796875" style="71" customWidth="1"/>
    <col min="3" max="3" width="16.1796875" style="71" customWidth="1"/>
    <col min="4" max="4" width="16.453125" style="79" customWidth="1"/>
    <col min="5" max="5" width="17.453125" style="71" customWidth="1"/>
    <col min="6" max="6" width="23.453125" style="71" customWidth="1"/>
    <col min="7" max="7" width="17.1796875" style="71" customWidth="1"/>
    <col min="8" max="8" width="16.453125" style="71" customWidth="1"/>
    <col min="9" max="9" width="18.1796875" style="71" customWidth="1"/>
    <col min="10" max="10" width="13.81640625" style="71" customWidth="1"/>
    <col min="11" max="11" width="13.81640625" style="91" customWidth="1"/>
    <col min="12" max="14" width="13.81640625" style="71" customWidth="1"/>
    <col min="15" max="17" width="13.453125" style="71" customWidth="1"/>
    <col min="18" max="18" width="11.453125" style="71" customWidth="1"/>
    <col min="19" max="19" width="9.81640625" style="71" customWidth="1"/>
    <col min="20" max="20" width="10.453125" style="71" customWidth="1"/>
    <col min="21" max="21" width="14.1796875" style="71" customWidth="1"/>
    <col min="22" max="22" width="11.453125" style="71" customWidth="1"/>
    <col min="23" max="23" width="12.453125" style="71" customWidth="1"/>
    <col min="24" max="26" width="14.453125" style="71" customWidth="1"/>
    <col min="27" max="27" width="16.453125" style="111" customWidth="1"/>
    <col min="28" max="28" width="14.81640625" style="71" customWidth="1"/>
    <col min="29" max="29" width="14.453125" style="71" customWidth="1"/>
    <col min="30" max="30" width="89.81640625" style="71" customWidth="1"/>
    <col min="31" max="31" width="79.453125" style="71" customWidth="1"/>
    <col min="32" max="32" width="87.453125" style="71" customWidth="1"/>
    <col min="33" max="16384" width="10.81640625" style="71"/>
  </cols>
  <sheetData>
    <row r="2" spans="1:67" s="113" customFormat="1" ht="45.75" customHeight="1" x14ac:dyDescent="0.35">
      <c r="A2" s="250"/>
      <c r="B2" s="250"/>
      <c r="C2" s="247" t="s">
        <v>24</v>
      </c>
      <c r="D2" s="247"/>
      <c r="E2" s="247"/>
      <c r="F2" s="247"/>
      <c r="G2" s="247"/>
      <c r="H2" s="247"/>
      <c r="I2" s="247"/>
      <c r="J2" s="247"/>
      <c r="K2" s="247"/>
      <c r="L2" s="247"/>
      <c r="M2" s="247"/>
      <c r="N2" s="247"/>
      <c r="O2" s="247"/>
      <c r="P2" s="247"/>
      <c r="Q2" s="247"/>
      <c r="R2" s="247"/>
      <c r="S2" s="247"/>
      <c r="T2" s="247"/>
      <c r="U2" s="247"/>
      <c r="V2" s="247"/>
      <c r="W2" s="247"/>
      <c r="X2" s="247"/>
      <c r="Y2" s="247"/>
      <c r="Z2" s="247"/>
      <c r="AA2" s="247"/>
      <c r="AB2" s="247"/>
      <c r="AC2" s="247"/>
      <c r="AD2" s="247"/>
      <c r="AE2" s="247"/>
      <c r="AF2" s="277"/>
    </row>
    <row r="3" spans="1:67" s="113" customFormat="1" ht="45.75" customHeight="1" x14ac:dyDescent="0.35">
      <c r="A3" s="250"/>
      <c r="B3" s="250"/>
      <c r="C3" s="247" t="s">
        <v>25</v>
      </c>
      <c r="D3" s="247"/>
      <c r="E3" s="247"/>
      <c r="F3" s="247"/>
      <c r="G3" s="247"/>
      <c r="H3" s="247"/>
      <c r="I3" s="247"/>
      <c r="J3" s="247"/>
      <c r="K3" s="247"/>
      <c r="L3" s="247"/>
      <c r="M3" s="247"/>
      <c r="N3" s="247"/>
      <c r="O3" s="247"/>
      <c r="P3" s="247"/>
      <c r="Q3" s="247"/>
      <c r="R3" s="247"/>
      <c r="S3" s="247"/>
      <c r="T3" s="247"/>
      <c r="U3" s="247"/>
      <c r="V3" s="247"/>
      <c r="W3" s="247"/>
      <c r="X3" s="247"/>
      <c r="Y3" s="247"/>
      <c r="Z3" s="247"/>
      <c r="AA3" s="247"/>
      <c r="AB3" s="247"/>
      <c r="AC3" s="247"/>
      <c r="AD3" s="247"/>
      <c r="AE3" s="247"/>
      <c r="AF3" s="278"/>
    </row>
    <row r="4" spans="1:67" s="113" customFormat="1" ht="45.75" customHeight="1" x14ac:dyDescent="0.35">
      <c r="A4" s="250"/>
      <c r="B4" s="250"/>
      <c r="C4" s="247" t="s">
        <v>198</v>
      </c>
      <c r="D4" s="247"/>
      <c r="E4" s="247"/>
      <c r="F4" s="247"/>
      <c r="G4" s="247"/>
      <c r="H4" s="247"/>
      <c r="I4" s="247"/>
      <c r="J4" s="247"/>
      <c r="K4" s="247"/>
      <c r="L4" s="247"/>
      <c r="M4" s="247"/>
      <c r="N4" s="247"/>
      <c r="O4" s="247"/>
      <c r="P4" s="247"/>
      <c r="Q4" s="247"/>
      <c r="R4" s="247"/>
      <c r="S4" s="247"/>
      <c r="T4" s="247"/>
      <c r="U4" s="247"/>
      <c r="V4" s="247"/>
      <c r="W4" s="247"/>
      <c r="X4" s="247"/>
      <c r="Y4" s="247"/>
      <c r="Z4" s="247"/>
      <c r="AA4" s="247"/>
      <c r="AB4" s="247"/>
      <c r="AC4" s="247"/>
      <c r="AD4" s="247"/>
      <c r="AE4" s="247"/>
      <c r="AF4" s="278"/>
    </row>
    <row r="5" spans="1:67" s="113" customFormat="1" ht="45.75" customHeight="1" x14ac:dyDescent="0.35">
      <c r="A5" s="250"/>
      <c r="B5" s="250"/>
      <c r="C5" s="257" t="s">
        <v>29</v>
      </c>
      <c r="D5" s="257"/>
      <c r="E5" s="257"/>
      <c r="F5" s="257"/>
      <c r="G5" s="257"/>
      <c r="H5" s="257"/>
      <c r="I5" s="257"/>
      <c r="J5" s="257"/>
      <c r="K5" s="257"/>
      <c r="L5" s="257"/>
      <c r="M5" s="257"/>
      <c r="N5" s="257"/>
      <c r="O5" s="257"/>
      <c r="P5" s="257"/>
      <c r="Q5" s="257"/>
      <c r="R5" s="275" t="s">
        <v>189</v>
      </c>
      <c r="S5" s="275"/>
      <c r="T5" s="275"/>
      <c r="U5" s="275"/>
      <c r="V5" s="275"/>
      <c r="W5" s="275"/>
      <c r="X5" s="275"/>
      <c r="Y5" s="275"/>
      <c r="Z5" s="275"/>
      <c r="AA5" s="275"/>
      <c r="AB5" s="275"/>
      <c r="AC5" s="275"/>
      <c r="AD5" s="275"/>
      <c r="AE5" s="275"/>
      <c r="AF5" s="279"/>
    </row>
    <row r="6" spans="1:67" s="114" customFormat="1" ht="30.75" customHeight="1" x14ac:dyDescent="0.35">
      <c r="D6" s="115"/>
      <c r="K6" s="113"/>
      <c r="AA6" s="116"/>
    </row>
    <row r="7" spans="1:67" s="114" customFormat="1" ht="42" customHeight="1" x14ac:dyDescent="0.35">
      <c r="B7" s="117" t="s">
        <v>32</v>
      </c>
      <c r="C7" s="249" t="e">
        <f>+#REF!</f>
        <v>#REF!</v>
      </c>
      <c r="D7" s="249"/>
      <c r="E7" s="249"/>
      <c r="F7" s="249"/>
      <c r="G7" s="249"/>
      <c r="K7" s="113"/>
      <c r="AA7" s="116"/>
    </row>
    <row r="8" spans="1:67" s="114" customFormat="1" ht="42" customHeight="1" x14ac:dyDescent="0.35">
      <c r="B8" s="117" t="s">
        <v>1</v>
      </c>
      <c r="C8" s="249" t="e">
        <f>+#REF!</f>
        <v>#REF!</v>
      </c>
      <c r="D8" s="249"/>
      <c r="E8" s="249"/>
      <c r="F8" s="249"/>
      <c r="G8" s="249"/>
      <c r="K8" s="113"/>
      <c r="AA8" s="116"/>
    </row>
    <row r="9" spans="1:67" s="114" customFormat="1" ht="42" customHeight="1" x14ac:dyDescent="0.35">
      <c r="B9" s="118" t="s">
        <v>30</v>
      </c>
      <c r="C9" s="249" t="e">
        <f>+#REF!</f>
        <v>#REF!</v>
      </c>
      <c r="D9" s="249"/>
      <c r="E9" s="249"/>
      <c r="F9" s="249"/>
      <c r="G9" s="249"/>
      <c r="K9" s="113"/>
      <c r="Q9" s="119"/>
      <c r="R9" s="120"/>
      <c r="AA9" s="116"/>
    </row>
    <row r="10" spans="1:67" s="82" customFormat="1" ht="24.75" customHeight="1" x14ac:dyDescent="0.3">
      <c r="A10" s="80"/>
      <c r="B10" s="80"/>
      <c r="C10" s="80"/>
      <c r="D10" s="80"/>
      <c r="E10" s="81"/>
      <c r="F10" s="81"/>
      <c r="G10" s="81"/>
      <c r="H10" s="81"/>
      <c r="I10" s="81"/>
      <c r="J10" s="81"/>
      <c r="K10" s="96"/>
      <c r="L10" s="81"/>
      <c r="M10" s="81"/>
      <c r="N10" s="81"/>
      <c r="O10" s="81"/>
      <c r="P10" s="81"/>
      <c r="Q10" s="81"/>
      <c r="R10" s="81"/>
      <c r="S10" s="81"/>
      <c r="T10" s="81"/>
      <c r="U10" s="81"/>
      <c r="V10" s="81"/>
      <c r="W10" s="81"/>
      <c r="X10" s="81"/>
      <c r="Y10" s="81"/>
      <c r="Z10" s="81"/>
      <c r="AA10" s="112"/>
      <c r="AB10" s="81"/>
      <c r="AC10" s="81"/>
    </row>
    <row r="11" spans="1:67" s="83" customFormat="1" ht="35.25" customHeight="1" x14ac:dyDescent="0.3">
      <c r="A11" s="266" t="str">
        <f>+'[1]Sección 1. Metas - Magnitud'!B13</f>
        <v>PLAN DE DESARROLLO - BOGOTÁ MEJOR PARA TODOS 2016-2020</v>
      </c>
      <c r="B11" s="267"/>
      <c r="C11" s="267"/>
      <c r="D11" s="267"/>
      <c r="E11" s="267"/>
      <c r="F11" s="267"/>
      <c r="G11" s="267"/>
      <c r="H11" s="268"/>
      <c r="I11" s="281" t="s">
        <v>36</v>
      </c>
      <c r="J11" s="282"/>
      <c r="K11" s="282"/>
      <c r="L11" s="282"/>
      <c r="M11" s="282"/>
      <c r="N11" s="283"/>
      <c r="O11" s="276" t="s">
        <v>38</v>
      </c>
      <c r="P11" s="276"/>
      <c r="Q11" s="276"/>
      <c r="R11" s="276"/>
      <c r="S11" s="276"/>
      <c r="T11" s="276"/>
      <c r="U11" s="276"/>
      <c r="V11" s="276"/>
      <c r="W11" s="276"/>
      <c r="X11" s="276"/>
      <c r="Y11" s="276"/>
      <c r="Z11" s="276"/>
      <c r="AA11" s="276"/>
      <c r="AB11" s="276"/>
      <c r="AC11" s="276"/>
      <c r="AD11" s="266" t="s">
        <v>18</v>
      </c>
      <c r="AE11" s="267"/>
      <c r="AF11" s="268"/>
    </row>
    <row r="12" spans="1:67" s="83" customFormat="1" ht="56.25" customHeight="1" x14ac:dyDescent="0.3">
      <c r="A12" s="76" t="s">
        <v>35</v>
      </c>
      <c r="B12" s="76" t="s">
        <v>27</v>
      </c>
      <c r="C12" s="76" t="s">
        <v>34</v>
      </c>
      <c r="D12" s="76" t="s">
        <v>33</v>
      </c>
      <c r="E12" s="76" t="s">
        <v>26</v>
      </c>
      <c r="F12" s="76" t="s">
        <v>3</v>
      </c>
      <c r="G12" s="76" t="s">
        <v>2</v>
      </c>
      <c r="H12" s="76" t="s">
        <v>150</v>
      </c>
      <c r="I12" s="78" t="s">
        <v>31</v>
      </c>
      <c r="J12" s="78">
        <v>2016</v>
      </c>
      <c r="K12" s="78">
        <v>2017</v>
      </c>
      <c r="L12" s="78">
        <v>2018</v>
      </c>
      <c r="M12" s="78">
        <v>2019</v>
      </c>
      <c r="N12" s="78">
        <v>2020</v>
      </c>
      <c r="O12" s="86" t="s">
        <v>23</v>
      </c>
      <c r="P12" s="86" t="s">
        <v>19</v>
      </c>
      <c r="Q12" s="86" t="s">
        <v>20</v>
      </c>
      <c r="R12" s="86" t="s">
        <v>21</v>
      </c>
      <c r="S12" s="86" t="s">
        <v>22</v>
      </c>
      <c r="T12" s="86" t="s">
        <v>10</v>
      </c>
      <c r="U12" s="86" t="s">
        <v>11</v>
      </c>
      <c r="V12" s="86" t="s">
        <v>12</v>
      </c>
      <c r="W12" s="86" t="s">
        <v>13</v>
      </c>
      <c r="X12" s="86" t="s">
        <v>14</v>
      </c>
      <c r="Y12" s="86" t="s">
        <v>15</v>
      </c>
      <c r="Z12" s="86" t="s">
        <v>16</v>
      </c>
      <c r="AA12" s="86" t="s">
        <v>37</v>
      </c>
      <c r="AB12" s="87" t="s">
        <v>5</v>
      </c>
      <c r="AC12" s="86" t="s">
        <v>6</v>
      </c>
      <c r="AD12" s="77" t="s">
        <v>7</v>
      </c>
      <c r="AE12" s="77" t="s">
        <v>9</v>
      </c>
      <c r="AF12" s="77" t="s">
        <v>8</v>
      </c>
    </row>
    <row r="13" spans="1:67" s="85" customFormat="1" ht="84.75" customHeight="1" x14ac:dyDescent="0.35">
      <c r="A13" s="248" t="s">
        <v>154</v>
      </c>
      <c r="B13" s="248" t="str">
        <f>+'[2]Sección 1. Metas - Magnitud'!I15</f>
        <v>Demarcar 2.600 kilómetro carril de vías</v>
      </c>
      <c r="C13" s="248">
        <v>224</v>
      </c>
      <c r="D13" s="248" t="s">
        <v>187</v>
      </c>
      <c r="E13" s="248">
        <v>171</v>
      </c>
      <c r="F13" s="280" t="s">
        <v>175</v>
      </c>
      <c r="G13" s="248" t="s">
        <v>152</v>
      </c>
      <c r="H13" s="248" t="s">
        <v>70</v>
      </c>
      <c r="I13" s="258" t="e">
        <f>SUM(J13:N14)</f>
        <v>#REF!</v>
      </c>
      <c r="J13" s="255" t="e">
        <f>+#REF!</f>
        <v>#REF!</v>
      </c>
      <c r="K13" s="284" t="e">
        <f>+#REF!</f>
        <v>#REF!</v>
      </c>
      <c r="L13" s="253" t="e">
        <f>+#REF!</f>
        <v>#REF!</v>
      </c>
      <c r="M13" s="255" t="e">
        <f>+#REF!</f>
        <v>#REF!</v>
      </c>
      <c r="N13" s="255" t="e">
        <f>+#REF!</f>
        <v>#REF!</v>
      </c>
      <c r="O13" s="259" t="e">
        <f>+#REF!</f>
        <v>#REF!</v>
      </c>
      <c r="P13" s="259">
        <v>6.45</v>
      </c>
      <c r="Q13" s="259">
        <v>31.03</v>
      </c>
      <c r="R13" s="259"/>
      <c r="S13" s="259" t="e">
        <f>+#REF!</f>
        <v>#REF!</v>
      </c>
      <c r="T13" s="259" t="e">
        <f>+#REF!</f>
        <v>#REF!</v>
      </c>
      <c r="U13" s="259" t="e">
        <f>+#REF!</f>
        <v>#REF!</v>
      </c>
      <c r="V13" s="259" t="e">
        <f>+#REF!</f>
        <v>#REF!</v>
      </c>
      <c r="W13" s="259" t="e">
        <f>+#REF!</f>
        <v>#REF!</v>
      </c>
      <c r="X13" s="259" t="e">
        <f>+#REF!</f>
        <v>#REF!</v>
      </c>
      <c r="Y13" s="259" t="e">
        <f>+#REF!</f>
        <v>#REF!</v>
      </c>
      <c r="Z13" s="259" t="e">
        <f>+#REF!</f>
        <v>#REF!</v>
      </c>
      <c r="AA13" s="264" t="e">
        <f>SUM(O13:Z14)</f>
        <v>#REF!</v>
      </c>
      <c r="AB13" s="261" t="e">
        <f>+AA13/K13</f>
        <v>#REF!</v>
      </c>
      <c r="AC13" s="261" t="e">
        <f>+(J13+AA13)/I13</f>
        <v>#REF!</v>
      </c>
      <c r="AD13" s="262" t="s">
        <v>219</v>
      </c>
      <c r="AE13" s="251" t="s">
        <v>223</v>
      </c>
      <c r="AF13" s="262" t="s">
        <v>220</v>
      </c>
      <c r="AG13" s="84"/>
      <c r="AH13" s="84"/>
      <c r="AI13" s="84"/>
      <c r="AJ13" s="84"/>
      <c r="AK13" s="84"/>
      <c r="AL13" s="84"/>
      <c r="AM13" s="84"/>
      <c r="AN13" s="84"/>
      <c r="AO13" s="84"/>
      <c r="AP13" s="84"/>
      <c r="AQ13" s="84"/>
      <c r="AR13" s="84"/>
      <c r="AS13" s="84"/>
      <c r="AT13" s="84"/>
      <c r="AU13" s="84"/>
      <c r="AV13" s="84"/>
      <c r="AW13" s="84"/>
      <c r="AX13" s="84"/>
      <c r="AY13" s="84"/>
      <c r="AZ13" s="84"/>
      <c r="BA13" s="84"/>
      <c r="BB13" s="84"/>
      <c r="BC13" s="84"/>
      <c r="BD13" s="84"/>
      <c r="BE13" s="84"/>
      <c r="BF13" s="84"/>
      <c r="BG13" s="84"/>
      <c r="BH13" s="84"/>
      <c r="BI13" s="84"/>
      <c r="BJ13" s="84"/>
      <c r="BK13" s="84"/>
      <c r="BL13" s="84"/>
      <c r="BM13" s="84"/>
      <c r="BN13" s="84"/>
      <c r="BO13" s="84"/>
    </row>
    <row r="14" spans="1:67" ht="195.75" customHeight="1" x14ac:dyDescent="0.35">
      <c r="A14" s="248"/>
      <c r="B14" s="248"/>
      <c r="C14" s="248"/>
      <c r="D14" s="248"/>
      <c r="E14" s="248"/>
      <c r="F14" s="280"/>
      <c r="G14" s="248"/>
      <c r="H14" s="248"/>
      <c r="I14" s="258"/>
      <c r="J14" s="256"/>
      <c r="K14" s="285"/>
      <c r="L14" s="254"/>
      <c r="M14" s="256"/>
      <c r="N14" s="256"/>
      <c r="O14" s="260"/>
      <c r="P14" s="260"/>
      <c r="Q14" s="260"/>
      <c r="R14" s="260"/>
      <c r="S14" s="260"/>
      <c r="T14" s="260"/>
      <c r="U14" s="260"/>
      <c r="V14" s="260"/>
      <c r="W14" s="260"/>
      <c r="X14" s="260"/>
      <c r="Y14" s="260"/>
      <c r="Z14" s="260"/>
      <c r="AA14" s="265"/>
      <c r="AB14" s="261"/>
      <c r="AC14" s="261"/>
      <c r="AD14" s="263"/>
      <c r="AE14" s="252"/>
      <c r="AF14" s="263"/>
    </row>
    <row r="15" spans="1:67" ht="89.25" customHeight="1" x14ac:dyDescent="0.35">
      <c r="A15" s="248" t="s">
        <v>154</v>
      </c>
      <c r="B15" s="248" t="str">
        <f>+'[2]Sección 1. Metas - Magnitud'!I18</f>
        <v>Instalar 35.000 señales verticales de pedestal</v>
      </c>
      <c r="C15" s="248">
        <v>223</v>
      </c>
      <c r="D15" s="248" t="s">
        <v>188</v>
      </c>
      <c r="E15" s="248">
        <v>170</v>
      </c>
      <c r="F15" s="280" t="s">
        <v>174</v>
      </c>
      <c r="G15" s="248" t="s">
        <v>152</v>
      </c>
      <c r="H15" s="248" t="s">
        <v>70</v>
      </c>
      <c r="I15" s="258" t="e">
        <f>SUM(J15:N16)</f>
        <v>#REF!</v>
      </c>
      <c r="J15" s="273" t="e">
        <f>+#REF!</f>
        <v>#REF!</v>
      </c>
      <c r="K15" s="269" t="e">
        <f>+#REF!</f>
        <v>#REF!</v>
      </c>
      <c r="L15" s="271" t="e">
        <f>+#REF!</f>
        <v>#REF!</v>
      </c>
      <c r="M15" s="273" t="e">
        <f>+#REF!</f>
        <v>#REF!</v>
      </c>
      <c r="N15" s="273" t="e">
        <f>+#REF!</f>
        <v>#REF!</v>
      </c>
      <c r="O15" s="259">
        <v>53</v>
      </c>
      <c r="P15" s="259">
        <v>712</v>
      </c>
      <c r="Q15" s="259">
        <v>881</v>
      </c>
      <c r="R15" s="259"/>
      <c r="S15" s="259" t="e">
        <f>+#REF!</f>
        <v>#REF!</v>
      </c>
      <c r="T15" s="259" t="e">
        <f>+#REF!</f>
        <v>#REF!</v>
      </c>
      <c r="U15" s="259" t="e">
        <f>+#REF!</f>
        <v>#REF!</v>
      </c>
      <c r="V15" s="259" t="e">
        <f>+#REF!</f>
        <v>#REF!</v>
      </c>
      <c r="W15" s="259" t="e">
        <f>+#REF!</f>
        <v>#REF!</v>
      </c>
      <c r="X15" s="259" t="e">
        <f>+#REF!</f>
        <v>#REF!</v>
      </c>
      <c r="Y15" s="259" t="e">
        <f>+#REF!</f>
        <v>#REF!</v>
      </c>
      <c r="Z15" s="259" t="e">
        <f>+#REF!</f>
        <v>#REF!</v>
      </c>
      <c r="AA15" s="264" t="e">
        <f>SUM(O15:Z16)</f>
        <v>#REF!</v>
      </c>
      <c r="AB15" s="261" t="e">
        <f>+AA15/K15</f>
        <v>#REF!</v>
      </c>
      <c r="AC15" s="261" t="e">
        <f>+(J15+AA15)/I15</f>
        <v>#REF!</v>
      </c>
      <c r="AD15" s="262" t="s">
        <v>221</v>
      </c>
      <c r="AE15" s="251" t="s">
        <v>223</v>
      </c>
      <c r="AF15" s="262" t="s">
        <v>222</v>
      </c>
    </row>
    <row r="16" spans="1:67" ht="140.25" customHeight="1" x14ac:dyDescent="0.35">
      <c r="A16" s="248"/>
      <c r="B16" s="248"/>
      <c r="C16" s="248"/>
      <c r="D16" s="248"/>
      <c r="E16" s="248"/>
      <c r="F16" s="280"/>
      <c r="G16" s="248"/>
      <c r="H16" s="248"/>
      <c r="I16" s="258"/>
      <c r="J16" s="274"/>
      <c r="K16" s="270"/>
      <c r="L16" s="272"/>
      <c r="M16" s="274"/>
      <c r="N16" s="274"/>
      <c r="O16" s="260"/>
      <c r="P16" s="260"/>
      <c r="Q16" s="260"/>
      <c r="R16" s="260"/>
      <c r="S16" s="260"/>
      <c r="T16" s="260"/>
      <c r="U16" s="260"/>
      <c r="V16" s="260"/>
      <c r="W16" s="260"/>
      <c r="X16" s="260"/>
      <c r="Y16" s="260"/>
      <c r="Z16" s="260"/>
      <c r="AA16" s="265"/>
      <c r="AB16" s="261"/>
      <c r="AC16" s="261"/>
      <c r="AD16" s="263"/>
      <c r="AE16" s="252"/>
      <c r="AF16" s="263"/>
    </row>
    <row r="17" spans="1:32" ht="62.25" customHeight="1" x14ac:dyDescent="0.35">
      <c r="A17" s="248" t="s">
        <v>154</v>
      </c>
      <c r="B17" s="304" t="str">
        <f>+'[2]Sección 1. Metas - Magnitud'!I45</f>
        <v>Realizar el 100% de las actividades para la segunda fase del Sistema Inteligente de Tranporte - SIT</v>
      </c>
      <c r="C17" s="248">
        <v>231</v>
      </c>
      <c r="D17" s="248" t="s">
        <v>176</v>
      </c>
      <c r="E17" s="248">
        <v>178</v>
      </c>
      <c r="F17" s="280" t="s">
        <v>177</v>
      </c>
      <c r="G17" s="248" t="s">
        <v>151</v>
      </c>
      <c r="H17" s="248" t="s">
        <v>70</v>
      </c>
      <c r="I17" s="286">
        <f>SUM(J17:N18)</f>
        <v>1</v>
      </c>
      <c r="J17" s="315">
        <v>0.05</v>
      </c>
      <c r="K17" s="302">
        <v>0.28999999999999998</v>
      </c>
      <c r="L17" s="305">
        <v>0.25</v>
      </c>
      <c r="M17" s="302">
        <v>0.4</v>
      </c>
      <c r="N17" s="302">
        <v>0.01</v>
      </c>
      <c r="O17" s="307">
        <v>0.19</v>
      </c>
      <c r="P17" s="308"/>
      <c r="Q17" s="308"/>
      <c r="R17" s="311">
        <v>0</v>
      </c>
      <c r="S17" s="312"/>
      <c r="T17" s="312"/>
      <c r="U17" s="290">
        <v>0</v>
      </c>
      <c r="V17" s="291"/>
      <c r="W17" s="291"/>
      <c r="X17" s="290">
        <v>0</v>
      </c>
      <c r="Y17" s="291"/>
      <c r="Z17" s="291"/>
      <c r="AA17" s="294">
        <f>+R17+O17+U17+X17</f>
        <v>0.19</v>
      </c>
      <c r="AB17" s="261">
        <f>+AA17/K17</f>
        <v>0.65517241379310354</v>
      </c>
      <c r="AC17" s="261">
        <f>+(J17+AA17)/I17</f>
        <v>0.24</v>
      </c>
      <c r="AD17" s="288" t="s">
        <v>224</v>
      </c>
      <c r="AE17" s="251" t="s">
        <v>223</v>
      </c>
      <c r="AF17" s="288" t="s">
        <v>225</v>
      </c>
    </row>
    <row r="18" spans="1:32" ht="200.25" customHeight="1" x14ac:dyDescent="0.35">
      <c r="A18" s="248"/>
      <c r="B18" s="304"/>
      <c r="C18" s="248"/>
      <c r="D18" s="248"/>
      <c r="E18" s="248"/>
      <c r="F18" s="280"/>
      <c r="G18" s="248"/>
      <c r="H18" s="248"/>
      <c r="I18" s="287"/>
      <c r="J18" s="316"/>
      <c r="K18" s="303"/>
      <c r="L18" s="306"/>
      <c r="M18" s="303"/>
      <c r="N18" s="303"/>
      <c r="O18" s="309"/>
      <c r="P18" s="310"/>
      <c r="Q18" s="310"/>
      <c r="R18" s="313"/>
      <c r="S18" s="314"/>
      <c r="T18" s="314"/>
      <c r="U18" s="292"/>
      <c r="V18" s="293"/>
      <c r="W18" s="293"/>
      <c r="X18" s="292"/>
      <c r="Y18" s="293"/>
      <c r="Z18" s="293"/>
      <c r="AA18" s="295"/>
      <c r="AB18" s="261"/>
      <c r="AC18" s="261"/>
      <c r="AD18" s="289"/>
      <c r="AE18" s="252"/>
      <c r="AF18" s="289"/>
    </row>
    <row r="19" spans="1:32" ht="62.25" customHeight="1" x14ac:dyDescent="0.35">
      <c r="A19" s="248" t="s">
        <v>154</v>
      </c>
      <c r="B19" s="304" t="str">
        <f>+'[2]Sección 1. Metas - Magnitud'!I48</f>
        <v>Realizar el 100% de las actividades para la segunda fase de Semáforos Inteligentes.</v>
      </c>
      <c r="C19" s="248">
        <v>232</v>
      </c>
      <c r="D19" s="248" t="s">
        <v>178</v>
      </c>
      <c r="E19" s="248">
        <v>179</v>
      </c>
      <c r="F19" s="280" t="s">
        <v>179</v>
      </c>
      <c r="G19" s="248" t="s">
        <v>151</v>
      </c>
      <c r="H19" s="248" t="s">
        <v>70</v>
      </c>
      <c r="I19" s="286">
        <f>SUM(J19:N20)</f>
        <v>1</v>
      </c>
      <c r="J19" s="315">
        <v>0.01</v>
      </c>
      <c r="K19" s="302">
        <v>0.15</v>
      </c>
      <c r="L19" s="305">
        <v>0.42</v>
      </c>
      <c r="M19" s="302">
        <v>0.42</v>
      </c>
      <c r="N19" s="302">
        <v>0</v>
      </c>
      <c r="O19" s="298">
        <v>0.35</v>
      </c>
      <c r="P19" s="299"/>
      <c r="Q19" s="299"/>
      <c r="R19" s="307">
        <v>0</v>
      </c>
      <c r="S19" s="308"/>
      <c r="T19" s="308"/>
      <c r="U19" s="298">
        <v>0</v>
      </c>
      <c r="V19" s="299"/>
      <c r="W19" s="299"/>
      <c r="X19" s="298">
        <v>0</v>
      </c>
      <c r="Y19" s="299"/>
      <c r="Z19" s="299"/>
      <c r="AA19" s="296">
        <f>+R19+O19+U19+X19</f>
        <v>0.35</v>
      </c>
      <c r="AB19" s="261">
        <f>+AA19/K19</f>
        <v>2.3333333333333335</v>
      </c>
      <c r="AC19" s="261">
        <f>+(J19+AA19)/I19</f>
        <v>0.36</v>
      </c>
      <c r="AD19" s="288" t="s">
        <v>227</v>
      </c>
      <c r="AE19" s="251" t="s">
        <v>223</v>
      </c>
      <c r="AF19" s="288" t="s">
        <v>225</v>
      </c>
    </row>
    <row r="20" spans="1:32" ht="298.5" customHeight="1" x14ac:dyDescent="0.35">
      <c r="A20" s="248"/>
      <c r="B20" s="304"/>
      <c r="C20" s="248"/>
      <c r="D20" s="248"/>
      <c r="E20" s="248"/>
      <c r="F20" s="280"/>
      <c r="G20" s="248"/>
      <c r="H20" s="248"/>
      <c r="I20" s="287"/>
      <c r="J20" s="316"/>
      <c r="K20" s="303"/>
      <c r="L20" s="306"/>
      <c r="M20" s="303"/>
      <c r="N20" s="303"/>
      <c r="O20" s="300"/>
      <c r="P20" s="301"/>
      <c r="Q20" s="301"/>
      <c r="R20" s="309"/>
      <c r="S20" s="310"/>
      <c r="T20" s="310"/>
      <c r="U20" s="300"/>
      <c r="V20" s="301"/>
      <c r="W20" s="301"/>
      <c r="X20" s="300"/>
      <c r="Y20" s="301"/>
      <c r="Z20" s="301"/>
      <c r="AA20" s="297"/>
      <c r="AB20" s="261"/>
      <c r="AC20" s="261"/>
      <c r="AD20" s="289"/>
      <c r="AE20" s="252"/>
      <c r="AF20" s="289"/>
    </row>
    <row r="21" spans="1:32" ht="62.25" customHeight="1" x14ac:dyDescent="0.35">
      <c r="A21" s="248" t="s">
        <v>154</v>
      </c>
      <c r="B21" s="304" t="str">
        <f>+'[2]Sección 1. Metas - Magnitud'!I51</f>
        <v>Realizar el 100% de las actividades para la primera fase de Detección Electrónica DEI</v>
      </c>
      <c r="C21" s="248">
        <v>233</v>
      </c>
      <c r="D21" s="248" t="s">
        <v>180</v>
      </c>
      <c r="E21" s="248">
        <v>180</v>
      </c>
      <c r="F21" s="280" t="s">
        <v>181</v>
      </c>
      <c r="G21" s="248" t="s">
        <v>151</v>
      </c>
      <c r="H21" s="248" t="s">
        <v>70</v>
      </c>
      <c r="I21" s="286">
        <f>SUM(J21:N22)</f>
        <v>1</v>
      </c>
      <c r="J21" s="315">
        <v>0.01</v>
      </c>
      <c r="K21" s="302">
        <v>0.1</v>
      </c>
      <c r="L21" s="305">
        <v>0.3</v>
      </c>
      <c r="M21" s="302">
        <v>0.55000000000000004</v>
      </c>
      <c r="N21" s="302">
        <v>0.04</v>
      </c>
      <c r="O21" s="298">
        <v>4.4999999999999998E-2</v>
      </c>
      <c r="P21" s="299"/>
      <c r="Q21" s="299"/>
      <c r="R21" s="298">
        <v>0</v>
      </c>
      <c r="S21" s="299"/>
      <c r="T21" s="299"/>
      <c r="U21" s="298">
        <v>0</v>
      </c>
      <c r="V21" s="299"/>
      <c r="W21" s="299"/>
      <c r="X21" s="298">
        <v>0</v>
      </c>
      <c r="Y21" s="299"/>
      <c r="Z21" s="299"/>
      <c r="AA21" s="296">
        <f>+R21+O21+U21+X21</f>
        <v>4.4999999999999998E-2</v>
      </c>
      <c r="AB21" s="261">
        <f>+AA21/K21</f>
        <v>0.44999999999999996</v>
      </c>
      <c r="AC21" s="261">
        <f>+(J21+AA21)/I21</f>
        <v>5.5E-2</v>
      </c>
      <c r="AD21" s="288" t="s">
        <v>228</v>
      </c>
      <c r="AE21" s="251" t="s">
        <v>223</v>
      </c>
      <c r="AF21" s="288" t="s">
        <v>225</v>
      </c>
    </row>
    <row r="22" spans="1:32" ht="124.5" customHeight="1" x14ac:dyDescent="0.35">
      <c r="A22" s="248"/>
      <c r="B22" s="304"/>
      <c r="C22" s="248"/>
      <c r="D22" s="248"/>
      <c r="E22" s="248"/>
      <c r="F22" s="280"/>
      <c r="G22" s="248"/>
      <c r="H22" s="248"/>
      <c r="I22" s="287"/>
      <c r="J22" s="316"/>
      <c r="K22" s="303"/>
      <c r="L22" s="306"/>
      <c r="M22" s="303"/>
      <c r="N22" s="303"/>
      <c r="O22" s="300"/>
      <c r="P22" s="301"/>
      <c r="Q22" s="301"/>
      <c r="R22" s="300"/>
      <c r="S22" s="301"/>
      <c r="T22" s="301"/>
      <c r="U22" s="300"/>
      <c r="V22" s="301"/>
      <c r="W22" s="301"/>
      <c r="X22" s="300"/>
      <c r="Y22" s="301"/>
      <c r="Z22" s="301"/>
      <c r="AA22" s="297"/>
      <c r="AB22" s="261"/>
      <c r="AC22" s="261"/>
      <c r="AD22" s="289"/>
      <c r="AE22" s="252"/>
      <c r="AF22" s="289"/>
    </row>
  </sheetData>
  <mergeCells count="150">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 ref="M21:M22"/>
    <mergeCell ref="N21:N22"/>
    <mergeCell ref="O17:Q18"/>
    <mergeCell ref="R17:T18"/>
    <mergeCell ref="L21:L22"/>
    <mergeCell ref="I19:I20"/>
    <mergeCell ref="J19:J20"/>
    <mergeCell ref="K19:K20"/>
    <mergeCell ref="R19:T20"/>
    <mergeCell ref="J17:J18"/>
    <mergeCell ref="K17:K18"/>
    <mergeCell ref="L17:L18"/>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AF17:AF18"/>
    <mergeCell ref="AB17:AB18"/>
    <mergeCell ref="AC17:AC18"/>
    <mergeCell ref="AD17:AD18"/>
    <mergeCell ref="X17:Z18"/>
    <mergeCell ref="AA17:AA18"/>
    <mergeCell ref="AE17:AE18"/>
    <mergeCell ref="U17:W18"/>
    <mergeCell ref="AF21:AF22"/>
    <mergeCell ref="N15:N16"/>
    <mergeCell ref="O15:O16"/>
    <mergeCell ref="P15:P16"/>
    <mergeCell ref="Q15:Q16"/>
    <mergeCell ref="R15:R16"/>
    <mergeCell ref="S15:S16"/>
    <mergeCell ref="E15:E16"/>
    <mergeCell ref="C17:C18"/>
    <mergeCell ref="D17:D18"/>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headerFooter>
    <oddFooter>&amp;L&amp;"Arial,Normal"&amp;7PE01-PR01-F01&amp;C&amp;"Arial,Normal"&amp;7Versión Impresa no controlada, verificar su vigencia en el listado Maestro de Documentos&amp;R&amp;"Arial,Normal"Pag &amp;P de  &amp;N</oddFooter>
  </headerFooter>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2"/>
  <dimension ref="B1:L30"/>
  <sheetViews>
    <sheetView topLeftCell="A7" workbookViewId="0">
      <selection activeCell="B14" sqref="B14:K19"/>
    </sheetView>
  </sheetViews>
  <sheetFormatPr baseColWidth="10" defaultRowHeight="14.5" x14ac:dyDescent="0.35"/>
  <cols>
    <col min="1" max="1" width="1.453125" customWidth="1"/>
    <col min="2" max="2" width="20.1796875" style="52" customWidth="1"/>
    <col min="3" max="3" width="34.453125" customWidth="1"/>
    <col min="4" max="4" width="14.453125" customWidth="1"/>
    <col min="5" max="5" width="5.81640625" customWidth="1"/>
    <col min="6" max="6" width="47" customWidth="1"/>
    <col min="7" max="8" width="16.1796875" customWidth="1"/>
    <col min="9" max="9" width="16.453125" customWidth="1"/>
    <col min="10" max="10" width="15.453125" customWidth="1"/>
    <col min="11" max="11" width="20" customWidth="1"/>
    <col min="13" max="13" width="17.81640625" bestFit="1" customWidth="1"/>
    <col min="108" max="108" width="11.453125" customWidth="1"/>
    <col min="198" max="198" width="1.453125" customWidth="1"/>
  </cols>
  <sheetData>
    <row r="1" spans="2:11" ht="18" customHeight="1" thickBot="1" x14ac:dyDescent="0.4">
      <c r="B1" s="422"/>
      <c r="C1" s="425" t="s">
        <v>24</v>
      </c>
      <c r="D1" s="426"/>
      <c r="E1" s="426"/>
      <c r="F1" s="426"/>
      <c r="G1" s="426"/>
      <c r="H1" s="427"/>
      <c r="I1" s="428"/>
      <c r="J1" s="429"/>
    </row>
    <row r="2" spans="2:11" ht="18" customHeight="1" thickBot="1" x14ac:dyDescent="0.4">
      <c r="B2" s="423"/>
      <c r="C2" s="425" t="s">
        <v>25</v>
      </c>
      <c r="D2" s="426"/>
      <c r="E2" s="426"/>
      <c r="F2" s="426"/>
      <c r="G2" s="426"/>
      <c r="H2" s="427"/>
      <c r="I2" s="430"/>
      <c r="J2" s="431"/>
    </row>
    <row r="3" spans="2:11" ht="18" customHeight="1" thickBot="1" x14ac:dyDescent="0.4">
      <c r="B3" s="423"/>
      <c r="C3" s="425" t="s">
        <v>183</v>
      </c>
      <c r="D3" s="426"/>
      <c r="E3" s="426"/>
      <c r="F3" s="426"/>
      <c r="G3" s="426"/>
      <c r="H3" s="427"/>
      <c r="I3" s="430"/>
      <c r="J3" s="431"/>
    </row>
    <row r="4" spans="2:11" ht="18" customHeight="1" thickBot="1" x14ac:dyDescent="0.4">
      <c r="B4" s="424"/>
      <c r="C4" s="425" t="s">
        <v>143</v>
      </c>
      <c r="D4" s="426"/>
      <c r="E4" s="426"/>
      <c r="F4" s="427"/>
      <c r="G4" s="434" t="s">
        <v>190</v>
      </c>
      <c r="H4" s="435"/>
      <c r="I4" s="432"/>
      <c r="J4" s="433"/>
    </row>
    <row r="5" spans="2:11" ht="18" customHeight="1" thickBot="1" x14ac:dyDescent="0.4">
      <c r="B5" s="49"/>
      <c r="C5" s="10"/>
      <c r="D5" s="10"/>
      <c r="E5" s="10"/>
      <c r="F5" s="10"/>
      <c r="G5" s="10"/>
      <c r="H5" s="10"/>
      <c r="I5" s="10"/>
      <c r="J5" s="50"/>
    </row>
    <row r="6" spans="2:11" ht="51.75" customHeight="1" thickBot="1" x14ac:dyDescent="0.4">
      <c r="B6" s="1" t="s">
        <v>199</v>
      </c>
      <c r="C6" s="438" t="str">
        <f>+'[6]Sección 1. Metas - Magnitud'!C7</f>
        <v>1032 - Gestión y control de tránsito y transporte</v>
      </c>
      <c r="D6" s="439"/>
      <c r="E6" s="440"/>
      <c r="F6" s="51"/>
      <c r="G6" s="10"/>
      <c r="H6" s="10"/>
      <c r="I6" s="10"/>
      <c r="J6" s="50"/>
    </row>
    <row r="7" spans="2:11" ht="32.25" customHeight="1" thickBot="1" x14ac:dyDescent="0.4">
      <c r="B7" s="2" t="s">
        <v>0</v>
      </c>
      <c r="C7" s="438" t="str">
        <f>+'[6]Sección 1. Metas - Magnitud'!C8:F8</f>
        <v>Dirección de Control y Vigilancia</v>
      </c>
      <c r="D7" s="439"/>
      <c r="E7" s="440"/>
      <c r="F7" s="51"/>
      <c r="G7" s="10"/>
      <c r="H7" s="10"/>
      <c r="I7" s="10"/>
      <c r="J7" s="50"/>
    </row>
    <row r="8" spans="2:11" ht="32.25" customHeight="1" thickBot="1" x14ac:dyDescent="0.4">
      <c r="B8" s="2" t="s">
        <v>144</v>
      </c>
      <c r="C8" s="438" t="str">
        <f>+'[6]Sección 1. Metas - Magnitud'!C9:F9</f>
        <v>Subsecretaría de Servicios de la Movilidad</v>
      </c>
      <c r="D8" s="439"/>
      <c r="E8" s="440"/>
      <c r="F8" s="4"/>
      <c r="G8" s="10"/>
      <c r="H8" s="10"/>
      <c r="I8" s="10"/>
      <c r="J8" s="50"/>
    </row>
    <row r="9" spans="2:11" ht="33.75" customHeight="1" thickBot="1" x14ac:dyDescent="0.4">
      <c r="B9" s="2" t="s">
        <v>28</v>
      </c>
      <c r="C9" s="438" t="s">
        <v>184</v>
      </c>
      <c r="D9" s="439"/>
      <c r="E9" s="440"/>
      <c r="F9" s="51"/>
      <c r="G9" s="10"/>
      <c r="H9" s="10"/>
      <c r="I9" s="10"/>
      <c r="J9" s="50"/>
    </row>
    <row r="10" spans="2:11" ht="33.75" customHeight="1" thickBot="1" x14ac:dyDescent="0.4">
      <c r="B10" s="97" t="s">
        <v>197</v>
      </c>
      <c r="C10" s="438" t="str">
        <f>+'[8]HV 14'!F9</f>
        <v>14. Realizar 241 visitas administrativas y de seguimiento a empresas prestadoras del servicio público de transporte.</v>
      </c>
      <c r="D10" s="439"/>
      <c r="E10" s="440"/>
      <c r="F10" s="51"/>
      <c r="G10" s="10"/>
      <c r="H10" s="10"/>
      <c r="I10" s="10"/>
      <c r="J10" s="50"/>
    </row>
    <row r="11" spans="2:11" ht="34.5" customHeight="1" x14ac:dyDescent="0.35"/>
    <row r="12" spans="2:11" ht="21.75" customHeight="1" x14ac:dyDescent="0.35">
      <c r="B12" s="448" t="s">
        <v>218</v>
      </c>
      <c r="C12" s="449"/>
      <c r="D12" s="449"/>
      <c r="E12" s="449"/>
      <c r="F12" s="449"/>
      <c r="G12" s="449"/>
      <c r="H12" s="450"/>
      <c r="I12" s="702" t="s">
        <v>145</v>
      </c>
      <c r="J12" s="703"/>
      <c r="K12" s="703"/>
    </row>
    <row r="13" spans="2:11" s="53" customFormat="1" ht="30" customHeight="1" x14ac:dyDescent="0.35">
      <c r="B13" s="122" t="s">
        <v>146</v>
      </c>
      <c r="C13" s="122" t="s">
        <v>147</v>
      </c>
      <c r="D13" s="122" t="s">
        <v>196</v>
      </c>
      <c r="E13" s="122" t="s">
        <v>148</v>
      </c>
      <c r="F13" s="122" t="s">
        <v>149</v>
      </c>
      <c r="G13" s="122" t="s">
        <v>191</v>
      </c>
      <c r="H13" s="122" t="s">
        <v>192</v>
      </c>
      <c r="I13" s="121" t="s">
        <v>193</v>
      </c>
      <c r="J13" s="121" t="s">
        <v>194</v>
      </c>
      <c r="K13" s="121" t="s">
        <v>195</v>
      </c>
    </row>
    <row r="14" spans="2:11" s="53" customFormat="1" x14ac:dyDescent="0.35">
      <c r="B14" s="140"/>
      <c r="C14" s="141"/>
      <c r="D14" s="142"/>
      <c r="E14" s="143"/>
      <c r="F14" s="141"/>
      <c r="G14" s="142"/>
      <c r="H14" s="144"/>
      <c r="I14" s="145"/>
      <c r="J14" s="146"/>
      <c r="K14" s="143"/>
    </row>
    <row r="15" spans="2:11" ht="165" customHeight="1" x14ac:dyDescent="0.35">
      <c r="B15" s="140"/>
      <c r="C15" s="147"/>
      <c r="D15" s="142"/>
      <c r="E15" s="148"/>
      <c r="F15" s="149"/>
      <c r="G15" s="142"/>
      <c r="H15" s="144"/>
      <c r="I15" s="145"/>
      <c r="J15" s="146"/>
      <c r="K15" s="700"/>
    </row>
    <row r="16" spans="2:11" x14ac:dyDescent="0.35">
      <c r="B16" s="140"/>
      <c r="C16" s="141"/>
      <c r="D16" s="142"/>
      <c r="E16" s="143"/>
      <c r="F16" s="141"/>
      <c r="G16" s="142"/>
      <c r="H16" s="144"/>
      <c r="I16" s="145"/>
      <c r="J16" s="146"/>
      <c r="K16" s="701"/>
    </row>
    <row r="17" spans="2:12" x14ac:dyDescent="0.35">
      <c r="B17" s="140"/>
      <c r="C17" s="150"/>
      <c r="D17" s="142"/>
      <c r="E17" s="143"/>
      <c r="F17" s="150"/>
      <c r="G17" s="142"/>
      <c r="H17" s="151"/>
      <c r="I17" s="145"/>
      <c r="J17" s="146"/>
      <c r="K17" s="143"/>
    </row>
    <row r="18" spans="2:12" x14ac:dyDescent="0.35">
      <c r="B18" s="140"/>
      <c r="C18" s="150"/>
      <c r="D18" s="142"/>
      <c r="E18" s="143"/>
      <c r="F18" s="150"/>
      <c r="G18" s="142"/>
      <c r="H18" s="151"/>
      <c r="I18" s="152"/>
      <c r="J18" s="146"/>
      <c r="K18" s="153"/>
    </row>
    <row r="19" spans="2:12" ht="15" customHeight="1" x14ac:dyDescent="0.35">
      <c r="B19" s="696" t="s">
        <v>17</v>
      </c>
      <c r="C19" s="697"/>
      <c r="D19" s="154">
        <f>SUM(D15:D16)</f>
        <v>0</v>
      </c>
      <c r="E19" s="698" t="s">
        <v>17</v>
      </c>
      <c r="F19" s="699"/>
      <c r="G19" s="154">
        <v>1</v>
      </c>
      <c r="H19" s="155"/>
      <c r="I19" s="156">
        <f>SUM(I14:I18)</f>
        <v>0</v>
      </c>
      <c r="J19" s="157"/>
      <c r="K19" s="157"/>
    </row>
    <row r="23" spans="2:12" x14ac:dyDescent="0.35">
      <c r="L23" s="129"/>
    </row>
    <row r="24" spans="2:12" x14ac:dyDescent="0.35">
      <c r="L24" s="129"/>
    </row>
    <row r="25" spans="2:12" x14ac:dyDescent="0.35">
      <c r="L25" s="129"/>
    </row>
    <row r="26" spans="2:12" x14ac:dyDescent="0.35">
      <c r="L26" s="129"/>
    </row>
    <row r="27" spans="2:12" x14ac:dyDescent="0.35">
      <c r="L27" s="129"/>
    </row>
    <row r="28" spans="2:12" x14ac:dyDescent="0.35">
      <c r="L28" s="129"/>
    </row>
    <row r="30" spans="2:12" x14ac:dyDescent="0.35">
      <c r="L30" s="130"/>
    </row>
  </sheetData>
  <mergeCells count="17">
    <mergeCell ref="B1:B4"/>
    <mergeCell ref="C1:H1"/>
    <mergeCell ref="I1:J4"/>
    <mergeCell ref="C2:H2"/>
    <mergeCell ref="C3:H3"/>
    <mergeCell ref="C4:F4"/>
    <mergeCell ref="G4:H4"/>
    <mergeCell ref="C8:E8"/>
    <mergeCell ref="C9:E9"/>
    <mergeCell ref="B12:H12"/>
    <mergeCell ref="C6:E6"/>
    <mergeCell ref="C7:E7"/>
    <mergeCell ref="B19:C19"/>
    <mergeCell ref="E19:F19"/>
    <mergeCell ref="K15:K16"/>
    <mergeCell ref="C10:E10"/>
    <mergeCell ref="I12:K12"/>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3"/>
  <dimension ref="J9:N27"/>
  <sheetViews>
    <sheetView workbookViewId="0">
      <selection activeCell="G36" sqref="G36"/>
    </sheetView>
  </sheetViews>
  <sheetFormatPr baseColWidth="10" defaultRowHeight="14.5" x14ac:dyDescent="0.35"/>
  <sheetData>
    <row r="9" spans="10:12" x14ac:dyDescent="0.35">
      <c r="K9" s="128" t="s">
        <v>213</v>
      </c>
      <c r="L9" s="128" t="s">
        <v>214</v>
      </c>
    </row>
    <row r="10" spans="10:12" x14ac:dyDescent="0.35">
      <c r="J10" s="125" t="s">
        <v>208</v>
      </c>
      <c r="K10" s="125">
        <v>77</v>
      </c>
      <c r="L10" s="125">
        <v>2</v>
      </c>
    </row>
    <row r="11" spans="10:12" x14ac:dyDescent="0.35">
      <c r="J11" s="99"/>
      <c r="K11" s="99"/>
      <c r="L11" s="99">
        <v>37</v>
      </c>
    </row>
    <row r="12" spans="10:12" x14ac:dyDescent="0.35">
      <c r="J12" s="99"/>
      <c r="K12" s="99"/>
      <c r="L12" s="99">
        <v>43</v>
      </c>
    </row>
    <row r="13" spans="10:12" x14ac:dyDescent="0.35">
      <c r="K13" s="99" t="s">
        <v>4</v>
      </c>
      <c r="L13" s="123">
        <f>SUM(L10:L12)</f>
        <v>82</v>
      </c>
    </row>
    <row r="14" spans="10:12" x14ac:dyDescent="0.35">
      <c r="J14" s="125" t="s">
        <v>209</v>
      </c>
      <c r="K14" s="125">
        <v>115</v>
      </c>
      <c r="L14" s="125">
        <v>16</v>
      </c>
    </row>
    <row r="15" spans="10:12" x14ac:dyDescent="0.35">
      <c r="J15" s="99"/>
      <c r="K15" s="99"/>
      <c r="L15" s="99">
        <v>27</v>
      </c>
    </row>
    <row r="16" spans="10:12" x14ac:dyDescent="0.35">
      <c r="J16" s="99"/>
      <c r="K16" s="99"/>
      <c r="L16" s="99">
        <v>10</v>
      </c>
    </row>
    <row r="17" spans="10:14" x14ac:dyDescent="0.35">
      <c r="J17" s="99"/>
      <c r="K17" s="99" t="s">
        <v>4</v>
      </c>
      <c r="L17" s="123">
        <f>SUM(L14:L16)</f>
        <v>53</v>
      </c>
    </row>
    <row r="18" spans="10:14" x14ac:dyDescent="0.35">
      <c r="J18" s="125" t="s">
        <v>210</v>
      </c>
      <c r="K18" s="125">
        <v>7</v>
      </c>
      <c r="L18" s="125">
        <v>13</v>
      </c>
    </row>
    <row r="19" spans="10:14" x14ac:dyDescent="0.35">
      <c r="J19" s="99"/>
      <c r="K19" s="99"/>
      <c r="L19" s="99">
        <v>14</v>
      </c>
    </row>
    <row r="20" spans="10:14" x14ac:dyDescent="0.35">
      <c r="J20" s="99"/>
      <c r="K20" s="99"/>
      <c r="L20" s="99">
        <v>10</v>
      </c>
    </row>
    <row r="21" spans="10:14" x14ac:dyDescent="0.35">
      <c r="J21" s="99"/>
      <c r="K21" s="99" t="s">
        <v>4</v>
      </c>
      <c r="L21" s="123">
        <f>SUM(L18:L20)</f>
        <v>37</v>
      </c>
    </row>
    <row r="22" spans="10:14" x14ac:dyDescent="0.35">
      <c r="J22" s="125" t="s">
        <v>211</v>
      </c>
      <c r="K22" s="125">
        <v>52</v>
      </c>
      <c r="L22" s="125">
        <v>10</v>
      </c>
    </row>
    <row r="23" spans="10:14" x14ac:dyDescent="0.35">
      <c r="J23" s="99"/>
      <c r="K23" s="99"/>
      <c r="L23" s="99">
        <v>0</v>
      </c>
    </row>
    <row r="24" spans="10:14" x14ac:dyDescent="0.35">
      <c r="J24" s="99"/>
      <c r="K24" s="99"/>
      <c r="L24" s="99">
        <v>59</v>
      </c>
    </row>
    <row r="25" spans="10:14" x14ac:dyDescent="0.35">
      <c r="J25" s="99"/>
      <c r="K25" s="99" t="s">
        <v>4</v>
      </c>
      <c r="L25" s="123">
        <f>SUM(L22:L24)</f>
        <v>69</v>
      </c>
    </row>
    <row r="27" spans="10:14" x14ac:dyDescent="0.35">
      <c r="J27" s="126" t="s">
        <v>212</v>
      </c>
      <c r="K27" s="126">
        <f>SUM(K10:K22)</f>
        <v>251</v>
      </c>
      <c r="L27" s="126">
        <f>+L13+L17+L21+L25</f>
        <v>241</v>
      </c>
      <c r="M27" s="127">
        <f>+L27/K27</f>
        <v>0.96015936254980083</v>
      </c>
      <c r="N27" s="124"/>
    </row>
  </sheetData>
  <pageMargins left="0.7" right="0.7" top="0.75" bottom="0.75" header="0.3" footer="0.3"/>
  <pageSetup orientation="portrait"/>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4"/>
  <dimension ref="A1"/>
  <sheetViews>
    <sheetView workbookViewId="0">
      <selection activeCell="D15" sqref="D15:D35"/>
    </sheetView>
  </sheetViews>
  <sheetFormatPr baseColWidth="10" defaultRowHeight="14.5" x14ac:dyDescent="0.35"/>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9" tint="-0.249977111117893"/>
  </sheetPr>
  <dimension ref="B1:X68"/>
  <sheetViews>
    <sheetView topLeftCell="A37" zoomScale="90" zoomScaleNormal="90" zoomScalePageLayoutView="90" workbookViewId="0">
      <selection activeCell="C51" sqref="C51:I51"/>
    </sheetView>
  </sheetViews>
  <sheetFormatPr baseColWidth="10" defaultColWidth="10.81640625" defaultRowHeight="13" x14ac:dyDescent="0.3"/>
  <cols>
    <col min="1" max="1" width="1" style="7" customWidth="1"/>
    <col min="2" max="2" width="25.453125" style="8" customWidth="1"/>
    <col min="3" max="3" width="14.453125" style="7" customWidth="1"/>
    <col min="4" max="4" width="20.1796875" style="7" customWidth="1"/>
    <col min="5" max="5" width="16.453125" style="7" customWidth="1"/>
    <col min="6" max="6" width="25" style="7" customWidth="1"/>
    <col min="7" max="7" width="22" style="9" customWidth="1"/>
    <col min="8" max="8" width="20.453125" style="7" customWidth="1"/>
    <col min="9" max="11" width="22.453125" style="7" customWidth="1"/>
    <col min="12" max="24" width="10.81640625" style="3"/>
    <col min="25" max="16384" width="10.81640625" style="7"/>
  </cols>
  <sheetData>
    <row r="1" spans="2:14" ht="6" customHeight="1" thickBot="1" x14ac:dyDescent="0.35"/>
    <row r="2" spans="2:14" ht="25.5" customHeight="1" x14ac:dyDescent="0.25">
      <c r="B2" s="319"/>
      <c r="C2" s="317" t="s">
        <v>24</v>
      </c>
      <c r="D2" s="317"/>
      <c r="E2" s="317"/>
      <c r="F2" s="317"/>
      <c r="G2" s="317"/>
      <c r="H2" s="317"/>
      <c r="I2" s="321"/>
      <c r="J2" s="10"/>
      <c r="K2" s="10"/>
      <c r="M2" s="11" t="s">
        <v>47</v>
      </c>
    </row>
    <row r="3" spans="2:14" ht="25.5" customHeight="1" x14ac:dyDescent="0.25">
      <c r="B3" s="320"/>
      <c r="C3" s="318" t="s">
        <v>25</v>
      </c>
      <c r="D3" s="318"/>
      <c r="E3" s="318"/>
      <c r="F3" s="318"/>
      <c r="G3" s="318"/>
      <c r="H3" s="318"/>
      <c r="I3" s="322"/>
      <c r="J3" s="10"/>
      <c r="K3" s="10"/>
      <c r="M3" s="11" t="s">
        <v>48</v>
      </c>
    </row>
    <row r="4" spans="2:14" ht="25.5" customHeight="1" x14ac:dyDescent="0.25">
      <c r="B4" s="320"/>
      <c r="C4" s="318" t="s">
        <v>49</v>
      </c>
      <c r="D4" s="318"/>
      <c r="E4" s="318"/>
      <c r="F4" s="318"/>
      <c r="G4" s="318"/>
      <c r="H4" s="318"/>
      <c r="I4" s="322"/>
      <c r="J4" s="10"/>
      <c r="K4" s="10"/>
      <c r="M4" s="11" t="s">
        <v>50</v>
      </c>
    </row>
    <row r="5" spans="2:14" ht="25.5" customHeight="1" x14ac:dyDescent="0.25">
      <c r="B5" s="320"/>
      <c r="C5" s="318" t="s">
        <v>51</v>
      </c>
      <c r="D5" s="318"/>
      <c r="E5" s="318"/>
      <c r="F5" s="318"/>
      <c r="G5" s="323" t="s">
        <v>52</v>
      </c>
      <c r="H5" s="323"/>
      <c r="I5" s="322"/>
      <c r="J5" s="10"/>
      <c r="K5" s="10"/>
      <c r="M5" s="11" t="s">
        <v>53</v>
      </c>
    </row>
    <row r="6" spans="2:14" ht="23.25" customHeight="1" x14ac:dyDescent="0.25">
      <c r="B6" s="324" t="s">
        <v>54</v>
      </c>
      <c r="C6" s="325"/>
      <c r="D6" s="325"/>
      <c r="E6" s="325"/>
      <c r="F6" s="325"/>
      <c r="G6" s="325"/>
      <c r="H6" s="325"/>
      <c r="I6" s="326"/>
      <c r="J6" s="12"/>
      <c r="K6" s="12"/>
    </row>
    <row r="7" spans="2:14" ht="24" customHeight="1" x14ac:dyDescent="0.25">
      <c r="B7" s="327" t="s">
        <v>55</v>
      </c>
      <c r="C7" s="328"/>
      <c r="D7" s="328"/>
      <c r="E7" s="328"/>
      <c r="F7" s="328"/>
      <c r="G7" s="328"/>
      <c r="H7" s="328"/>
      <c r="I7" s="329"/>
      <c r="J7" s="13"/>
      <c r="K7" s="13"/>
    </row>
    <row r="8" spans="2:14" ht="24" customHeight="1" x14ac:dyDescent="0.25">
      <c r="B8" s="330" t="s">
        <v>56</v>
      </c>
      <c r="C8" s="331"/>
      <c r="D8" s="331"/>
      <c r="E8" s="331"/>
      <c r="F8" s="331"/>
      <c r="G8" s="331"/>
      <c r="H8" s="331"/>
      <c r="I8" s="332"/>
      <c r="J8" s="55"/>
      <c r="K8" s="55"/>
      <c r="N8" s="6" t="s">
        <v>57</v>
      </c>
    </row>
    <row r="9" spans="2:14" ht="30.75" customHeight="1" x14ac:dyDescent="0.25">
      <c r="B9" s="95" t="s">
        <v>58</v>
      </c>
      <c r="C9" s="56">
        <v>231</v>
      </c>
      <c r="D9" s="338" t="s">
        <v>59</v>
      </c>
      <c r="E9" s="338"/>
      <c r="F9" s="339" t="s">
        <v>201</v>
      </c>
      <c r="G9" s="340"/>
      <c r="H9" s="340"/>
      <c r="I9" s="341"/>
      <c r="J9" s="14"/>
      <c r="K9" s="14"/>
      <c r="M9" s="11" t="s">
        <v>60</v>
      </c>
      <c r="N9" s="6" t="s">
        <v>61</v>
      </c>
    </row>
    <row r="10" spans="2:14" ht="30.75" customHeight="1" x14ac:dyDescent="0.25">
      <c r="B10" s="17" t="s">
        <v>62</v>
      </c>
      <c r="C10" s="57" t="s">
        <v>81</v>
      </c>
      <c r="D10" s="342" t="s">
        <v>63</v>
      </c>
      <c r="E10" s="343"/>
      <c r="F10" s="333" t="s">
        <v>155</v>
      </c>
      <c r="G10" s="334"/>
      <c r="H10" s="15" t="s">
        <v>64</v>
      </c>
      <c r="I10" s="110" t="s">
        <v>81</v>
      </c>
      <c r="J10" s="16"/>
      <c r="K10" s="16"/>
      <c r="M10" s="11" t="s">
        <v>65</v>
      </c>
      <c r="N10" s="6" t="s">
        <v>66</v>
      </c>
    </row>
    <row r="11" spans="2:14" ht="30.75" customHeight="1" x14ac:dyDescent="0.25">
      <c r="B11" s="17" t="s">
        <v>67</v>
      </c>
      <c r="C11" s="335" t="s">
        <v>156</v>
      </c>
      <c r="D11" s="335"/>
      <c r="E11" s="335"/>
      <c r="F11" s="335"/>
      <c r="G11" s="15" t="s">
        <v>68</v>
      </c>
      <c r="H11" s="336">
        <v>1032</v>
      </c>
      <c r="I11" s="337"/>
      <c r="J11" s="18"/>
      <c r="K11" s="18"/>
      <c r="M11" s="11" t="s">
        <v>69</v>
      </c>
      <c r="N11" s="6" t="s">
        <v>70</v>
      </c>
    </row>
    <row r="12" spans="2:14" ht="30.75" customHeight="1" x14ac:dyDescent="0.25">
      <c r="B12" s="17" t="s">
        <v>71</v>
      </c>
      <c r="C12" s="344" t="s">
        <v>65</v>
      </c>
      <c r="D12" s="344"/>
      <c r="E12" s="344"/>
      <c r="F12" s="344"/>
      <c r="G12" s="15" t="s">
        <v>72</v>
      </c>
      <c r="H12" s="345" t="s">
        <v>157</v>
      </c>
      <c r="I12" s="346"/>
      <c r="J12" s="19"/>
      <c r="K12" s="19"/>
      <c r="M12" s="20" t="s">
        <v>73</v>
      </c>
    </row>
    <row r="13" spans="2:14" ht="30.75" customHeight="1" x14ac:dyDescent="0.25">
      <c r="B13" s="17" t="s">
        <v>74</v>
      </c>
      <c r="C13" s="347" t="s">
        <v>45</v>
      </c>
      <c r="D13" s="347"/>
      <c r="E13" s="347"/>
      <c r="F13" s="347"/>
      <c r="G13" s="347"/>
      <c r="H13" s="347"/>
      <c r="I13" s="348"/>
      <c r="J13" s="21"/>
      <c r="K13" s="21"/>
      <c r="M13" s="20"/>
    </row>
    <row r="14" spans="2:14" ht="30.75" customHeight="1" x14ac:dyDescent="0.25">
      <c r="B14" s="17" t="s">
        <v>75</v>
      </c>
      <c r="C14" s="333" t="s">
        <v>202</v>
      </c>
      <c r="D14" s="334"/>
      <c r="E14" s="334"/>
      <c r="F14" s="334"/>
      <c r="G14" s="334"/>
      <c r="H14" s="334"/>
      <c r="I14" s="349"/>
      <c r="J14" s="16"/>
      <c r="K14" s="16"/>
      <c r="M14" s="20"/>
      <c r="N14" s="6" t="s">
        <v>76</v>
      </c>
    </row>
    <row r="15" spans="2:14" ht="30.75" customHeight="1" x14ac:dyDescent="0.25">
      <c r="B15" s="17" t="s">
        <v>77</v>
      </c>
      <c r="C15" s="350" t="s">
        <v>203</v>
      </c>
      <c r="D15" s="350"/>
      <c r="E15" s="350"/>
      <c r="F15" s="350"/>
      <c r="G15" s="15" t="s">
        <v>78</v>
      </c>
      <c r="H15" s="351" t="s">
        <v>91</v>
      </c>
      <c r="I15" s="352"/>
      <c r="J15" s="16"/>
      <c r="K15" s="16"/>
      <c r="M15" s="20" t="s">
        <v>80</v>
      </c>
      <c r="N15" s="6" t="s">
        <v>81</v>
      </c>
    </row>
    <row r="16" spans="2:14" ht="30.75" customHeight="1" x14ac:dyDescent="0.25">
      <c r="B16" s="17" t="s">
        <v>82</v>
      </c>
      <c r="C16" s="353" t="s">
        <v>215</v>
      </c>
      <c r="D16" s="354"/>
      <c r="E16" s="354"/>
      <c r="F16" s="354"/>
      <c r="G16" s="15" t="s">
        <v>83</v>
      </c>
      <c r="H16" s="351" t="s">
        <v>70</v>
      </c>
      <c r="I16" s="352"/>
      <c r="J16" s="16"/>
      <c r="K16" s="16"/>
      <c r="M16" s="20" t="s">
        <v>84</v>
      </c>
    </row>
    <row r="17" spans="2:14" ht="36" customHeight="1" x14ac:dyDescent="0.25">
      <c r="B17" s="17" t="s">
        <v>85</v>
      </c>
      <c r="C17" s="347" t="s">
        <v>204</v>
      </c>
      <c r="D17" s="347"/>
      <c r="E17" s="347"/>
      <c r="F17" s="347"/>
      <c r="G17" s="347"/>
      <c r="H17" s="347"/>
      <c r="I17" s="348"/>
      <c r="J17" s="21"/>
      <c r="K17" s="21"/>
      <c r="M17" s="20" t="s">
        <v>86</v>
      </c>
      <c r="N17" s="6" t="s">
        <v>39</v>
      </c>
    </row>
    <row r="18" spans="2:14" ht="30.75" customHeight="1" x14ac:dyDescent="0.25">
      <c r="B18" s="17" t="s">
        <v>87</v>
      </c>
      <c r="C18" s="350" t="s">
        <v>163</v>
      </c>
      <c r="D18" s="350"/>
      <c r="E18" s="350"/>
      <c r="F18" s="350"/>
      <c r="G18" s="350"/>
      <c r="H18" s="350"/>
      <c r="I18" s="355"/>
      <c r="J18" s="22"/>
      <c r="K18" s="22"/>
      <c r="M18" s="20" t="s">
        <v>88</v>
      </c>
      <c r="N18" s="6" t="s">
        <v>40</v>
      </c>
    </row>
    <row r="19" spans="2:14" ht="30.75" customHeight="1" x14ac:dyDescent="0.25">
      <c r="B19" s="17" t="s">
        <v>89</v>
      </c>
      <c r="C19" s="350" t="s">
        <v>159</v>
      </c>
      <c r="D19" s="350"/>
      <c r="E19" s="350"/>
      <c r="F19" s="350"/>
      <c r="G19" s="350"/>
      <c r="H19" s="350"/>
      <c r="I19" s="355"/>
      <c r="J19" s="23"/>
      <c r="K19" s="23"/>
      <c r="M19" s="20"/>
      <c r="N19" s="6" t="s">
        <v>41</v>
      </c>
    </row>
    <row r="20" spans="2:14" ht="30.75" customHeight="1" x14ac:dyDescent="0.25">
      <c r="B20" s="17" t="s">
        <v>90</v>
      </c>
      <c r="C20" s="356" t="s">
        <v>151</v>
      </c>
      <c r="D20" s="356"/>
      <c r="E20" s="356"/>
      <c r="F20" s="356"/>
      <c r="G20" s="356"/>
      <c r="H20" s="356"/>
      <c r="I20" s="357"/>
      <c r="J20" s="24"/>
      <c r="K20" s="24"/>
      <c r="M20" s="20" t="s">
        <v>91</v>
      </c>
      <c r="N20" s="6" t="s">
        <v>42</v>
      </c>
    </row>
    <row r="21" spans="2:14" ht="27.75" customHeight="1" x14ac:dyDescent="0.25">
      <c r="B21" s="358" t="s">
        <v>92</v>
      </c>
      <c r="C21" s="360" t="s">
        <v>93</v>
      </c>
      <c r="D21" s="360"/>
      <c r="E21" s="360"/>
      <c r="F21" s="361" t="s">
        <v>94</v>
      </c>
      <c r="G21" s="361"/>
      <c r="H21" s="361"/>
      <c r="I21" s="362"/>
      <c r="J21" s="25"/>
      <c r="K21" s="25"/>
      <c r="M21" s="20" t="s">
        <v>79</v>
      </c>
      <c r="N21" s="6" t="s">
        <v>43</v>
      </c>
    </row>
    <row r="22" spans="2:14" ht="27" customHeight="1" x14ac:dyDescent="0.25">
      <c r="B22" s="359"/>
      <c r="C22" s="350" t="s">
        <v>160</v>
      </c>
      <c r="D22" s="350"/>
      <c r="E22" s="350"/>
      <c r="F22" s="350" t="s">
        <v>161</v>
      </c>
      <c r="G22" s="350"/>
      <c r="H22" s="350"/>
      <c r="I22" s="355"/>
      <c r="J22" s="23"/>
      <c r="K22" s="23"/>
      <c r="M22" s="20" t="s">
        <v>95</v>
      </c>
      <c r="N22" s="6" t="s">
        <v>44</v>
      </c>
    </row>
    <row r="23" spans="2:14" ht="39.75" customHeight="1" x14ac:dyDescent="0.25">
      <c r="B23" s="17" t="s">
        <v>96</v>
      </c>
      <c r="C23" s="351" t="s">
        <v>151</v>
      </c>
      <c r="D23" s="351"/>
      <c r="E23" s="351"/>
      <c r="F23" s="351" t="s">
        <v>151</v>
      </c>
      <c r="G23" s="351"/>
      <c r="H23" s="351"/>
      <c r="I23" s="352"/>
      <c r="J23" s="16"/>
      <c r="K23" s="16"/>
      <c r="M23" s="20"/>
      <c r="N23" s="6" t="s">
        <v>45</v>
      </c>
    </row>
    <row r="24" spans="2:14" ht="44.25" customHeight="1" x14ac:dyDescent="0.25">
      <c r="B24" s="17" t="s">
        <v>97</v>
      </c>
      <c r="C24" s="372" t="s">
        <v>205</v>
      </c>
      <c r="D24" s="373"/>
      <c r="E24" s="374"/>
      <c r="F24" s="339" t="s">
        <v>206</v>
      </c>
      <c r="G24" s="340"/>
      <c r="H24" s="340"/>
      <c r="I24" s="341"/>
      <c r="J24" s="22"/>
      <c r="K24" s="22"/>
      <c r="M24" s="26"/>
      <c r="N24" s="6" t="s">
        <v>46</v>
      </c>
    </row>
    <row r="25" spans="2:14" ht="29.25" customHeight="1" x14ac:dyDescent="0.25">
      <c r="B25" s="17" t="s">
        <v>98</v>
      </c>
      <c r="C25" s="375" t="s">
        <v>215</v>
      </c>
      <c r="D25" s="376"/>
      <c r="E25" s="377"/>
      <c r="F25" s="15" t="s">
        <v>99</v>
      </c>
      <c r="G25" s="378">
        <v>0.3</v>
      </c>
      <c r="H25" s="379"/>
      <c r="I25" s="380"/>
      <c r="J25" s="27"/>
      <c r="K25" s="27"/>
      <c r="M25" s="26"/>
    </row>
    <row r="26" spans="2:14" ht="27" customHeight="1" x14ac:dyDescent="0.25">
      <c r="B26" s="17" t="s">
        <v>100</v>
      </c>
      <c r="C26" s="339" t="s">
        <v>216</v>
      </c>
      <c r="D26" s="340"/>
      <c r="E26" s="381"/>
      <c r="F26" s="15" t="s">
        <v>101</v>
      </c>
      <c r="G26" s="382">
        <v>0.3</v>
      </c>
      <c r="H26" s="383"/>
      <c r="I26" s="384"/>
      <c r="J26" s="28"/>
      <c r="K26" s="28"/>
      <c r="M26" s="26"/>
    </row>
    <row r="27" spans="2:14" ht="47.25" customHeight="1" x14ac:dyDescent="0.25">
      <c r="B27" s="94" t="s">
        <v>102</v>
      </c>
      <c r="C27" s="385" t="s">
        <v>86</v>
      </c>
      <c r="D27" s="386"/>
      <c r="E27" s="387"/>
      <c r="F27" s="29" t="s">
        <v>103</v>
      </c>
      <c r="G27" s="382" t="s">
        <v>182</v>
      </c>
      <c r="H27" s="383"/>
      <c r="I27" s="384"/>
      <c r="J27" s="25"/>
      <c r="K27" s="25"/>
      <c r="M27" s="26"/>
    </row>
    <row r="28" spans="2:14" ht="30" customHeight="1" x14ac:dyDescent="0.25">
      <c r="B28" s="388" t="s">
        <v>104</v>
      </c>
      <c r="C28" s="389"/>
      <c r="D28" s="389"/>
      <c r="E28" s="389"/>
      <c r="F28" s="389"/>
      <c r="G28" s="389"/>
      <c r="H28" s="389"/>
      <c r="I28" s="390"/>
      <c r="J28" s="55"/>
      <c r="K28" s="55"/>
      <c r="M28" s="26"/>
    </row>
    <row r="29" spans="2:14" ht="56.25" customHeight="1" x14ac:dyDescent="0.25">
      <c r="B29" s="30" t="s">
        <v>105</v>
      </c>
      <c r="C29" s="31" t="s">
        <v>106</v>
      </c>
      <c r="D29" s="31" t="s">
        <v>107</v>
      </c>
      <c r="E29" s="31" t="s">
        <v>108</v>
      </c>
      <c r="F29" s="31" t="s">
        <v>109</v>
      </c>
      <c r="G29" s="32" t="s">
        <v>110</v>
      </c>
      <c r="H29" s="32" t="s">
        <v>111</v>
      </c>
      <c r="I29" s="33" t="s">
        <v>112</v>
      </c>
      <c r="J29" s="67" t="s">
        <v>162</v>
      </c>
      <c r="K29" s="23"/>
      <c r="M29" s="26"/>
    </row>
    <row r="30" spans="2:14" ht="19.5" customHeight="1" x14ac:dyDescent="0.25">
      <c r="B30" s="34" t="s">
        <v>113</v>
      </c>
      <c r="C30" s="68">
        <v>0</v>
      </c>
      <c r="D30" s="69">
        <f>+C30</f>
        <v>0</v>
      </c>
      <c r="E30" s="89">
        <v>0</v>
      </c>
      <c r="F30" s="70">
        <f>+E30</f>
        <v>0</v>
      </c>
      <c r="G30" s="46" t="e">
        <f>+C30/E30</f>
        <v>#DIV/0!</v>
      </c>
      <c r="H30" s="47" t="e">
        <f>+D30/F30</f>
        <v>#DIV/0!</v>
      </c>
      <c r="I30" s="48">
        <f>+D30/$G$26</f>
        <v>0</v>
      </c>
      <c r="J30" s="66">
        <v>0.99</v>
      </c>
      <c r="K30" s="35"/>
      <c r="M30" s="26"/>
    </row>
    <row r="31" spans="2:14" ht="19.5" customHeight="1" x14ac:dyDescent="0.25">
      <c r="B31" s="34" t="s">
        <v>114</v>
      </c>
      <c r="C31" s="68">
        <v>0</v>
      </c>
      <c r="D31" s="69">
        <f>+D30+C31</f>
        <v>0</v>
      </c>
      <c r="E31" s="89">
        <v>0</v>
      </c>
      <c r="F31" s="70">
        <f>+F30+E31</f>
        <v>0</v>
      </c>
      <c r="G31" s="46" t="e">
        <f t="shared" ref="G31:H40" si="0">+C31/E31</f>
        <v>#DIV/0!</v>
      </c>
      <c r="H31" s="47" t="e">
        <f t="shared" si="0"/>
        <v>#DIV/0!</v>
      </c>
      <c r="I31" s="48">
        <f t="shared" ref="I31:I41" si="1">+D31/$G$26</f>
        <v>0</v>
      </c>
      <c r="J31" s="66">
        <v>0.99</v>
      </c>
      <c r="K31" s="35"/>
      <c r="M31" s="26"/>
    </row>
    <row r="32" spans="2:14" ht="19.5" customHeight="1" x14ac:dyDescent="0.25">
      <c r="B32" s="34" t="s">
        <v>115</v>
      </c>
      <c r="C32" s="68">
        <v>0</v>
      </c>
      <c r="D32" s="69">
        <f t="shared" ref="D32:D40" si="2">+D31+C32</f>
        <v>0</v>
      </c>
      <c r="E32" s="89">
        <v>0.19</v>
      </c>
      <c r="F32" s="70">
        <f t="shared" ref="F32:F41" si="3">+F31+E32</f>
        <v>0.19</v>
      </c>
      <c r="G32" s="46">
        <f t="shared" si="0"/>
        <v>0</v>
      </c>
      <c r="H32" s="47">
        <f t="shared" si="0"/>
        <v>0</v>
      </c>
      <c r="I32" s="48">
        <f t="shared" si="1"/>
        <v>0</v>
      </c>
      <c r="J32" s="66">
        <v>0.99</v>
      </c>
      <c r="K32" s="35"/>
      <c r="M32" s="26"/>
    </row>
    <row r="33" spans="2:11" ht="19.5" customHeight="1" x14ac:dyDescent="0.25">
      <c r="B33" s="34" t="s">
        <v>116</v>
      </c>
      <c r="C33" s="68">
        <v>0</v>
      </c>
      <c r="D33" s="69">
        <f t="shared" si="2"/>
        <v>0</v>
      </c>
      <c r="E33" s="89">
        <v>0</v>
      </c>
      <c r="F33" s="70">
        <f t="shared" si="3"/>
        <v>0.19</v>
      </c>
      <c r="G33" s="46" t="e">
        <f t="shared" si="0"/>
        <v>#DIV/0!</v>
      </c>
      <c r="H33" s="47">
        <f t="shared" si="0"/>
        <v>0</v>
      </c>
      <c r="I33" s="48">
        <f t="shared" si="1"/>
        <v>0</v>
      </c>
      <c r="J33" s="66">
        <v>0.99</v>
      </c>
      <c r="K33" s="35"/>
    </row>
    <row r="34" spans="2:11" ht="19.5" customHeight="1" x14ac:dyDescent="0.25">
      <c r="B34" s="34" t="s">
        <v>117</v>
      </c>
      <c r="C34" s="68">
        <v>0</v>
      </c>
      <c r="D34" s="69">
        <f t="shared" si="2"/>
        <v>0</v>
      </c>
      <c r="E34" s="89">
        <v>0</v>
      </c>
      <c r="F34" s="70">
        <f t="shared" si="3"/>
        <v>0.19</v>
      </c>
      <c r="G34" s="46" t="e">
        <f t="shared" si="0"/>
        <v>#DIV/0!</v>
      </c>
      <c r="H34" s="47">
        <f t="shared" si="0"/>
        <v>0</v>
      </c>
      <c r="I34" s="48">
        <f t="shared" si="1"/>
        <v>0</v>
      </c>
      <c r="J34" s="66">
        <v>0.99</v>
      </c>
      <c r="K34" s="35"/>
    </row>
    <row r="35" spans="2:11" ht="19.5" customHeight="1" x14ac:dyDescent="0.25">
      <c r="B35" s="34" t="s">
        <v>118</v>
      </c>
      <c r="C35" s="68">
        <v>0</v>
      </c>
      <c r="D35" s="69">
        <f t="shared" si="2"/>
        <v>0</v>
      </c>
      <c r="E35" s="89">
        <v>0</v>
      </c>
      <c r="F35" s="70">
        <f t="shared" si="3"/>
        <v>0.19</v>
      </c>
      <c r="G35" s="46" t="e">
        <f t="shared" si="0"/>
        <v>#DIV/0!</v>
      </c>
      <c r="H35" s="47">
        <f t="shared" si="0"/>
        <v>0</v>
      </c>
      <c r="I35" s="48">
        <f t="shared" si="1"/>
        <v>0</v>
      </c>
      <c r="J35" s="66">
        <v>0.99</v>
      </c>
      <c r="K35" s="35"/>
    </row>
    <row r="36" spans="2:11" ht="19.5" customHeight="1" x14ac:dyDescent="0.25">
      <c r="B36" s="34" t="s">
        <v>119</v>
      </c>
      <c r="C36" s="68">
        <v>0</v>
      </c>
      <c r="D36" s="69">
        <f t="shared" si="2"/>
        <v>0</v>
      </c>
      <c r="E36" s="89">
        <v>0</v>
      </c>
      <c r="F36" s="70">
        <f t="shared" si="3"/>
        <v>0.19</v>
      </c>
      <c r="G36" s="46" t="e">
        <f t="shared" si="0"/>
        <v>#DIV/0!</v>
      </c>
      <c r="H36" s="47">
        <f t="shared" si="0"/>
        <v>0</v>
      </c>
      <c r="I36" s="48">
        <f t="shared" si="1"/>
        <v>0</v>
      </c>
      <c r="J36" s="66">
        <v>0.99</v>
      </c>
      <c r="K36" s="35"/>
    </row>
    <row r="37" spans="2:11" ht="19.5" customHeight="1" x14ac:dyDescent="0.25">
      <c r="B37" s="34" t="s">
        <v>120</v>
      </c>
      <c r="C37" s="68">
        <v>0</v>
      </c>
      <c r="D37" s="69">
        <f t="shared" si="2"/>
        <v>0</v>
      </c>
      <c r="E37" s="89">
        <v>0</v>
      </c>
      <c r="F37" s="70">
        <f t="shared" si="3"/>
        <v>0.19</v>
      </c>
      <c r="G37" s="46" t="e">
        <f t="shared" si="0"/>
        <v>#DIV/0!</v>
      </c>
      <c r="H37" s="47">
        <f t="shared" si="0"/>
        <v>0</v>
      </c>
      <c r="I37" s="48">
        <f t="shared" si="1"/>
        <v>0</v>
      </c>
      <c r="J37" s="66">
        <v>0.99</v>
      </c>
      <c r="K37" s="35"/>
    </row>
    <row r="38" spans="2:11" ht="19.5" customHeight="1" x14ac:dyDescent="0.25">
      <c r="B38" s="34" t="s">
        <v>121</v>
      </c>
      <c r="C38" s="68">
        <v>0</v>
      </c>
      <c r="D38" s="69">
        <f t="shared" si="2"/>
        <v>0</v>
      </c>
      <c r="E38" s="89">
        <v>0.02</v>
      </c>
      <c r="F38" s="70">
        <f t="shared" si="3"/>
        <v>0.21</v>
      </c>
      <c r="G38" s="46">
        <f t="shared" si="0"/>
        <v>0</v>
      </c>
      <c r="H38" s="47">
        <f t="shared" si="0"/>
        <v>0</v>
      </c>
      <c r="I38" s="48">
        <f t="shared" si="1"/>
        <v>0</v>
      </c>
      <c r="J38" s="66">
        <v>0.99</v>
      </c>
      <c r="K38" s="35"/>
    </row>
    <row r="39" spans="2:11" ht="19.5" customHeight="1" x14ac:dyDescent="0.25">
      <c r="B39" s="34" t="s">
        <v>122</v>
      </c>
      <c r="C39" s="68">
        <v>0</v>
      </c>
      <c r="D39" s="69">
        <f t="shared" si="2"/>
        <v>0</v>
      </c>
      <c r="E39" s="89">
        <v>0</v>
      </c>
      <c r="F39" s="70">
        <f t="shared" si="3"/>
        <v>0.21</v>
      </c>
      <c r="G39" s="46" t="e">
        <f t="shared" si="0"/>
        <v>#DIV/0!</v>
      </c>
      <c r="H39" s="47">
        <f t="shared" si="0"/>
        <v>0</v>
      </c>
      <c r="I39" s="48">
        <f t="shared" si="1"/>
        <v>0</v>
      </c>
      <c r="J39" s="66">
        <v>0.99</v>
      </c>
      <c r="K39" s="35"/>
    </row>
    <row r="40" spans="2:11" ht="19.5" customHeight="1" x14ac:dyDescent="0.25">
      <c r="B40" s="34" t="s">
        <v>123</v>
      </c>
      <c r="C40" s="68">
        <v>0</v>
      </c>
      <c r="D40" s="69">
        <f t="shared" si="2"/>
        <v>0</v>
      </c>
      <c r="E40" s="89">
        <v>0</v>
      </c>
      <c r="F40" s="70">
        <f t="shared" si="3"/>
        <v>0.21</v>
      </c>
      <c r="G40" s="46" t="e">
        <f t="shared" si="0"/>
        <v>#DIV/0!</v>
      </c>
      <c r="H40" s="47">
        <f t="shared" si="0"/>
        <v>0</v>
      </c>
      <c r="I40" s="48">
        <f t="shared" si="1"/>
        <v>0</v>
      </c>
      <c r="J40" s="66">
        <v>0.99</v>
      </c>
      <c r="K40" s="35"/>
    </row>
    <row r="41" spans="2:11" ht="19.5" customHeight="1" x14ac:dyDescent="0.25">
      <c r="B41" s="34" t="s">
        <v>124</v>
      </c>
      <c r="C41" s="68">
        <v>0</v>
      </c>
      <c r="D41" s="69">
        <f>+D40+C41</f>
        <v>0</v>
      </c>
      <c r="E41" s="89">
        <v>0.04</v>
      </c>
      <c r="F41" s="70">
        <f t="shared" si="3"/>
        <v>0.25</v>
      </c>
      <c r="G41" s="46">
        <f>+C41/E41</f>
        <v>0</v>
      </c>
      <c r="H41" s="47">
        <f>+D41/F41</f>
        <v>0</v>
      </c>
      <c r="I41" s="48">
        <f t="shared" si="1"/>
        <v>0</v>
      </c>
      <c r="J41" s="66">
        <v>0.99</v>
      </c>
      <c r="K41" s="35"/>
    </row>
    <row r="42" spans="2:11" ht="54.75" customHeight="1" x14ac:dyDescent="0.25">
      <c r="B42" s="74" t="s">
        <v>125</v>
      </c>
      <c r="C42" s="391" t="s">
        <v>224</v>
      </c>
      <c r="D42" s="391"/>
      <c r="E42" s="391"/>
      <c r="F42" s="391"/>
      <c r="G42" s="391"/>
      <c r="H42" s="391"/>
      <c r="I42" s="392"/>
      <c r="J42" s="36"/>
      <c r="K42" s="36"/>
    </row>
    <row r="43" spans="2:11" ht="29.25" customHeight="1" x14ac:dyDescent="0.25">
      <c r="B43" s="388" t="s">
        <v>126</v>
      </c>
      <c r="C43" s="389"/>
      <c r="D43" s="389"/>
      <c r="E43" s="389"/>
      <c r="F43" s="389"/>
      <c r="G43" s="389"/>
      <c r="H43" s="389"/>
      <c r="I43" s="390"/>
      <c r="J43" s="55"/>
      <c r="K43" s="55"/>
    </row>
    <row r="44" spans="2:11" ht="32.25" customHeight="1" x14ac:dyDescent="0.25">
      <c r="B44" s="363"/>
      <c r="C44" s="364"/>
      <c r="D44" s="364"/>
      <c r="E44" s="364"/>
      <c r="F44" s="364"/>
      <c r="G44" s="364"/>
      <c r="H44" s="364"/>
      <c r="I44" s="365"/>
      <c r="J44" s="55"/>
      <c r="K44" s="55"/>
    </row>
    <row r="45" spans="2:11" ht="32.25" customHeight="1" x14ac:dyDescent="0.25">
      <c r="B45" s="366"/>
      <c r="C45" s="367"/>
      <c r="D45" s="367"/>
      <c r="E45" s="367"/>
      <c r="F45" s="367"/>
      <c r="G45" s="367"/>
      <c r="H45" s="367"/>
      <c r="I45" s="368"/>
      <c r="J45" s="36"/>
      <c r="K45" s="36"/>
    </row>
    <row r="46" spans="2:11" ht="32.25" customHeight="1" x14ac:dyDescent="0.25">
      <c r="B46" s="366"/>
      <c r="C46" s="367"/>
      <c r="D46" s="367"/>
      <c r="E46" s="367"/>
      <c r="F46" s="367"/>
      <c r="G46" s="367"/>
      <c r="H46" s="367"/>
      <c r="I46" s="368"/>
      <c r="J46" s="36"/>
      <c r="K46" s="36"/>
    </row>
    <row r="47" spans="2:11" ht="32.25" customHeight="1" x14ac:dyDescent="0.25">
      <c r="B47" s="366"/>
      <c r="C47" s="367"/>
      <c r="D47" s="367"/>
      <c r="E47" s="367"/>
      <c r="F47" s="367"/>
      <c r="G47" s="367"/>
      <c r="H47" s="367"/>
      <c r="I47" s="368"/>
      <c r="J47" s="36"/>
      <c r="K47" s="36"/>
    </row>
    <row r="48" spans="2:11" ht="32.25" customHeight="1" x14ac:dyDescent="0.25">
      <c r="B48" s="369"/>
      <c r="C48" s="370"/>
      <c r="D48" s="370"/>
      <c r="E48" s="370"/>
      <c r="F48" s="370"/>
      <c r="G48" s="370"/>
      <c r="H48" s="370"/>
      <c r="I48" s="371"/>
      <c r="J48" s="12"/>
      <c r="K48" s="12"/>
    </row>
    <row r="49" spans="2:11" ht="83.25" customHeight="1" x14ac:dyDescent="0.25">
      <c r="B49" s="17" t="s">
        <v>127</v>
      </c>
      <c r="C49" s="391" t="s">
        <v>224</v>
      </c>
      <c r="D49" s="391"/>
      <c r="E49" s="391"/>
      <c r="F49" s="391"/>
      <c r="G49" s="391"/>
      <c r="H49" s="391"/>
      <c r="I49" s="392"/>
      <c r="J49" s="37"/>
      <c r="K49" s="37"/>
    </row>
    <row r="50" spans="2:11" ht="34.5" customHeight="1" x14ac:dyDescent="0.25">
      <c r="B50" s="17" t="s">
        <v>128</v>
      </c>
      <c r="C50" s="393" t="s">
        <v>182</v>
      </c>
      <c r="D50" s="393"/>
      <c r="E50" s="393"/>
      <c r="F50" s="393"/>
      <c r="G50" s="393"/>
      <c r="H50" s="393"/>
      <c r="I50" s="394"/>
      <c r="J50" s="37"/>
      <c r="K50" s="37"/>
    </row>
    <row r="51" spans="2:11" ht="34.5" customHeight="1" x14ac:dyDescent="0.25">
      <c r="B51" s="109" t="s">
        <v>129</v>
      </c>
      <c r="C51" s="395" t="s">
        <v>225</v>
      </c>
      <c r="D51" s="396"/>
      <c r="E51" s="396"/>
      <c r="F51" s="396"/>
      <c r="G51" s="396"/>
      <c r="H51" s="396"/>
      <c r="I51" s="397"/>
      <c r="J51" s="37"/>
      <c r="K51" s="37"/>
    </row>
    <row r="52" spans="2:11" ht="29.25" customHeight="1" x14ac:dyDescent="0.25">
      <c r="B52" s="388" t="s">
        <v>130</v>
      </c>
      <c r="C52" s="389"/>
      <c r="D52" s="389"/>
      <c r="E52" s="389"/>
      <c r="F52" s="389"/>
      <c r="G52" s="389"/>
      <c r="H52" s="389"/>
      <c r="I52" s="390"/>
      <c r="J52" s="37"/>
      <c r="K52" s="37"/>
    </row>
    <row r="53" spans="2:11" ht="33" customHeight="1" x14ac:dyDescent="0.25">
      <c r="B53" s="398" t="s">
        <v>131</v>
      </c>
      <c r="C53" s="108" t="s">
        <v>132</v>
      </c>
      <c r="D53" s="399" t="s">
        <v>133</v>
      </c>
      <c r="E53" s="399"/>
      <c r="F53" s="399"/>
      <c r="G53" s="399" t="s">
        <v>134</v>
      </c>
      <c r="H53" s="399"/>
      <c r="I53" s="400"/>
      <c r="J53" s="38"/>
      <c r="K53" s="38"/>
    </row>
    <row r="54" spans="2:11" ht="31.5" customHeight="1" x14ac:dyDescent="0.25">
      <c r="B54" s="398"/>
      <c r="C54" s="39"/>
      <c r="D54" s="393"/>
      <c r="E54" s="393"/>
      <c r="F54" s="393"/>
      <c r="G54" s="401"/>
      <c r="H54" s="401"/>
      <c r="I54" s="402"/>
      <c r="J54" s="38"/>
      <c r="K54" s="38"/>
    </row>
    <row r="55" spans="2:11" ht="31.5" customHeight="1" x14ac:dyDescent="0.25">
      <c r="B55" s="109" t="s">
        <v>135</v>
      </c>
      <c r="C55" s="414" t="s">
        <v>164</v>
      </c>
      <c r="D55" s="414"/>
      <c r="E55" s="415" t="s">
        <v>136</v>
      </c>
      <c r="F55" s="415"/>
      <c r="G55" s="414" t="s">
        <v>186</v>
      </c>
      <c r="H55" s="414"/>
      <c r="I55" s="416"/>
      <c r="J55" s="40"/>
      <c r="K55" s="40"/>
    </row>
    <row r="56" spans="2:11" ht="31.5" customHeight="1" x14ac:dyDescent="0.25">
      <c r="B56" s="109" t="s">
        <v>137</v>
      </c>
      <c r="C56" s="393" t="str">
        <f>+'[3]HV 1'!C56:D56</f>
        <v>NICOLAS ADOLFO CORREAL HUERTAS</v>
      </c>
      <c r="D56" s="393"/>
      <c r="E56" s="417" t="s">
        <v>138</v>
      </c>
      <c r="F56" s="417"/>
      <c r="G56" s="414" t="str">
        <f>+'[4]HV 1'!G56:I56</f>
        <v>DIANA VIDAL</v>
      </c>
      <c r="H56" s="414"/>
      <c r="I56" s="416"/>
      <c r="J56" s="40"/>
      <c r="K56" s="40"/>
    </row>
    <row r="57" spans="2:11" ht="31.5" customHeight="1" x14ac:dyDescent="0.25">
      <c r="B57" s="109" t="s">
        <v>139</v>
      </c>
      <c r="C57" s="393"/>
      <c r="D57" s="393"/>
      <c r="E57" s="403" t="s">
        <v>140</v>
      </c>
      <c r="F57" s="404"/>
      <c r="G57" s="407"/>
      <c r="H57" s="408"/>
      <c r="I57" s="409"/>
      <c r="J57" s="41"/>
      <c r="K57" s="41"/>
    </row>
    <row r="58" spans="2:11" ht="31.5" customHeight="1" thickBot="1" x14ac:dyDescent="0.3">
      <c r="B58" s="75" t="s">
        <v>141</v>
      </c>
      <c r="C58" s="413"/>
      <c r="D58" s="413"/>
      <c r="E58" s="405"/>
      <c r="F58" s="406"/>
      <c r="G58" s="410"/>
      <c r="H58" s="411"/>
      <c r="I58" s="412"/>
      <c r="J58" s="41"/>
      <c r="K58" s="41"/>
    </row>
    <row r="59" spans="2:11" hidden="1" x14ac:dyDescent="0.3">
      <c r="B59" s="3"/>
      <c r="C59" s="3"/>
      <c r="D59" s="5"/>
      <c r="E59" s="5"/>
      <c r="F59" s="5"/>
      <c r="G59" s="5"/>
      <c r="H59" s="5"/>
      <c r="I59" s="58"/>
      <c r="J59" s="42"/>
      <c r="K59" s="42"/>
    </row>
    <row r="60" spans="2:11" ht="12.5" hidden="1" x14ac:dyDescent="0.25">
      <c r="B60" s="59"/>
      <c r="C60" s="60"/>
      <c r="D60" s="60"/>
      <c r="E60" s="61"/>
      <c r="F60" s="61"/>
      <c r="G60" s="62"/>
      <c r="H60" s="63"/>
      <c r="I60" s="60"/>
      <c r="J60" s="45"/>
      <c r="K60" s="45"/>
    </row>
    <row r="61" spans="2:11" ht="12.5" hidden="1" x14ac:dyDescent="0.25">
      <c r="B61" s="59"/>
      <c r="C61" s="60"/>
      <c r="D61" s="60"/>
      <c r="E61" s="61"/>
      <c r="F61" s="61"/>
      <c r="G61" s="62"/>
      <c r="H61" s="63"/>
      <c r="I61" s="60"/>
      <c r="J61" s="45"/>
      <c r="K61" s="45"/>
    </row>
    <row r="62" spans="2:11" ht="12.5" hidden="1" x14ac:dyDescent="0.25">
      <c r="B62" s="59"/>
      <c r="C62" s="60"/>
      <c r="D62" s="60"/>
      <c r="E62" s="61"/>
      <c r="F62" s="61"/>
      <c r="G62" s="62"/>
      <c r="H62" s="63"/>
      <c r="I62" s="60"/>
      <c r="J62" s="45"/>
      <c r="K62" s="45"/>
    </row>
    <row r="63" spans="2:11" ht="12.5" hidden="1" x14ac:dyDescent="0.25">
      <c r="B63" s="59"/>
      <c r="C63" s="60"/>
      <c r="D63" s="60"/>
      <c r="E63" s="61"/>
      <c r="F63" s="61"/>
      <c r="G63" s="62"/>
      <c r="H63" s="63"/>
      <c r="I63" s="60"/>
      <c r="J63" s="45"/>
      <c r="K63" s="45"/>
    </row>
    <row r="64" spans="2:11" ht="12.5" hidden="1" x14ac:dyDescent="0.25">
      <c r="B64" s="59"/>
      <c r="C64" s="60"/>
      <c r="D64" s="60"/>
      <c r="E64" s="61"/>
      <c r="F64" s="61"/>
      <c r="G64" s="62"/>
      <c r="H64" s="63"/>
      <c r="I64" s="60"/>
      <c r="J64" s="45"/>
      <c r="K64" s="45"/>
    </row>
    <row r="65" spans="2:11" ht="12.5" hidden="1" x14ac:dyDescent="0.25">
      <c r="B65" s="59"/>
      <c r="C65" s="60"/>
      <c r="D65" s="60"/>
      <c r="E65" s="61"/>
      <c r="F65" s="61"/>
      <c r="G65" s="62"/>
      <c r="H65" s="63"/>
      <c r="I65" s="60"/>
      <c r="J65" s="45"/>
      <c r="K65" s="45"/>
    </row>
    <row r="66" spans="2:11" ht="12.5" hidden="1" x14ac:dyDescent="0.25">
      <c r="B66" s="59"/>
      <c r="C66" s="60"/>
      <c r="D66" s="60"/>
      <c r="E66" s="61"/>
      <c r="F66" s="61"/>
      <c r="G66" s="62"/>
      <c r="H66" s="63"/>
      <c r="I66" s="60"/>
      <c r="J66" s="45"/>
      <c r="K66" s="45"/>
    </row>
    <row r="67" spans="2:11" ht="12.5" hidden="1" x14ac:dyDescent="0.25">
      <c r="B67" s="59"/>
      <c r="C67" s="60"/>
      <c r="D67" s="60"/>
      <c r="E67" s="61"/>
      <c r="F67" s="61"/>
      <c r="G67" s="62"/>
      <c r="H67" s="63"/>
      <c r="I67" s="60"/>
      <c r="J67" s="45"/>
      <c r="K67" s="45"/>
    </row>
    <row r="68" spans="2:11" ht="12.5" x14ac:dyDescent="0.25">
      <c r="B68" s="64"/>
      <c r="C68" s="3"/>
      <c r="D68" s="3"/>
      <c r="E68" s="3"/>
      <c r="F68" s="3"/>
      <c r="G68" s="65"/>
      <c r="H68" s="3"/>
      <c r="I68" s="3"/>
    </row>
  </sheetData>
  <mergeCells count="66">
    <mergeCell ref="C57:D57"/>
    <mergeCell ref="E57:F58"/>
    <mergeCell ref="G57:I58"/>
    <mergeCell ref="C58:D58"/>
    <mergeCell ref="C55:D55"/>
    <mergeCell ref="E55:F55"/>
    <mergeCell ref="G55:I55"/>
    <mergeCell ref="C56:D56"/>
    <mergeCell ref="E56:F56"/>
    <mergeCell ref="G56:I56"/>
    <mergeCell ref="C49:I49"/>
    <mergeCell ref="C50:I50"/>
    <mergeCell ref="C51:I51"/>
    <mergeCell ref="B52:I52"/>
    <mergeCell ref="B53:B54"/>
    <mergeCell ref="D53:F53"/>
    <mergeCell ref="G53:I53"/>
    <mergeCell ref="D54:F54"/>
    <mergeCell ref="G54:I54"/>
    <mergeCell ref="B44:I48"/>
    <mergeCell ref="C24:E24"/>
    <mergeCell ref="F24:I24"/>
    <mergeCell ref="C25:E25"/>
    <mergeCell ref="G25:I25"/>
    <mergeCell ref="C26:E26"/>
    <mergeCell ref="G26:I26"/>
    <mergeCell ref="C27:E27"/>
    <mergeCell ref="G27:I27"/>
    <mergeCell ref="B28:I28"/>
    <mergeCell ref="C42:I42"/>
    <mergeCell ref="B43:I43"/>
    <mergeCell ref="B21:B22"/>
    <mergeCell ref="C21:E21"/>
    <mergeCell ref="F21:I21"/>
    <mergeCell ref="C22:E22"/>
    <mergeCell ref="F22:I22"/>
    <mergeCell ref="C23:E23"/>
    <mergeCell ref="F23:I23"/>
    <mergeCell ref="C16:F16"/>
    <mergeCell ref="H16:I16"/>
    <mergeCell ref="C17:I17"/>
    <mergeCell ref="C18:I18"/>
    <mergeCell ref="C19:I19"/>
    <mergeCell ref="C20:I20"/>
    <mergeCell ref="C12:F12"/>
    <mergeCell ref="H12:I12"/>
    <mergeCell ref="C13:I13"/>
    <mergeCell ref="C14:I14"/>
    <mergeCell ref="C15:F15"/>
    <mergeCell ref="H15:I15"/>
    <mergeCell ref="B6:I6"/>
    <mergeCell ref="B7:I7"/>
    <mergeCell ref="B8:I8"/>
    <mergeCell ref="F10:G10"/>
    <mergeCell ref="C11:F11"/>
    <mergeCell ref="H11:I11"/>
    <mergeCell ref="D9:E9"/>
    <mergeCell ref="F9:I9"/>
    <mergeCell ref="D10:E10"/>
    <mergeCell ref="C2:H2"/>
    <mergeCell ref="C3:H3"/>
    <mergeCell ref="B2:B5"/>
    <mergeCell ref="I2:I5"/>
    <mergeCell ref="C4:H4"/>
    <mergeCell ref="C5:F5"/>
    <mergeCell ref="G5:H5"/>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9" tint="-0.249977111117893"/>
  </sheetPr>
  <dimension ref="B1:M18"/>
  <sheetViews>
    <sheetView topLeftCell="A7" zoomScale="90" zoomScaleNormal="90" zoomScalePageLayoutView="90" workbookViewId="0">
      <selection activeCell="A7" sqref="A1:IV65536"/>
    </sheetView>
  </sheetViews>
  <sheetFormatPr baseColWidth="10" defaultRowHeight="14.5" x14ac:dyDescent="0.35"/>
  <cols>
    <col min="1" max="1" width="1.453125" customWidth="1"/>
    <col min="2" max="2" width="20.1796875" style="52" customWidth="1"/>
    <col min="3" max="3" width="34.453125" customWidth="1"/>
    <col min="4" max="4" width="14.453125" customWidth="1"/>
    <col min="5" max="5" width="6.453125" customWidth="1"/>
    <col min="6" max="6" width="31" customWidth="1"/>
    <col min="7" max="8" width="16.1796875" customWidth="1"/>
    <col min="9" max="9" width="16.453125" customWidth="1"/>
    <col min="10" max="10" width="15.453125" customWidth="1"/>
    <col min="11" max="11" width="54.453125" customWidth="1"/>
    <col min="13" max="13" width="17.81640625" bestFit="1" customWidth="1"/>
    <col min="108" max="108" width="11.453125" customWidth="1"/>
    <col min="198" max="198" width="1.453125" customWidth="1"/>
  </cols>
  <sheetData>
    <row r="1" spans="2:13" ht="18" customHeight="1" thickBot="1" x14ac:dyDescent="0.4">
      <c r="B1" s="422"/>
      <c r="C1" s="425" t="s">
        <v>24</v>
      </c>
      <c r="D1" s="426"/>
      <c r="E1" s="426"/>
      <c r="F1" s="426"/>
      <c r="G1" s="426"/>
      <c r="H1" s="427"/>
      <c r="I1" s="428"/>
      <c r="J1" s="429"/>
    </row>
    <row r="2" spans="2:13" ht="18" customHeight="1" thickBot="1" x14ac:dyDescent="0.4">
      <c r="B2" s="423"/>
      <c r="C2" s="425" t="s">
        <v>25</v>
      </c>
      <c r="D2" s="426"/>
      <c r="E2" s="426"/>
      <c r="F2" s="426"/>
      <c r="G2" s="426"/>
      <c r="H2" s="427"/>
      <c r="I2" s="430"/>
      <c r="J2" s="431"/>
    </row>
    <row r="3" spans="2:13" ht="18" customHeight="1" thickBot="1" x14ac:dyDescent="0.4">
      <c r="B3" s="423"/>
      <c r="C3" s="425" t="s">
        <v>142</v>
      </c>
      <c r="D3" s="426"/>
      <c r="E3" s="426"/>
      <c r="F3" s="426"/>
      <c r="G3" s="426"/>
      <c r="H3" s="427"/>
      <c r="I3" s="430"/>
      <c r="J3" s="431"/>
    </row>
    <row r="4" spans="2:13" ht="18" customHeight="1" thickBot="1" x14ac:dyDescent="0.4">
      <c r="B4" s="424"/>
      <c r="C4" s="425" t="s">
        <v>143</v>
      </c>
      <c r="D4" s="426"/>
      <c r="E4" s="426"/>
      <c r="F4" s="427"/>
      <c r="G4" s="434" t="s">
        <v>190</v>
      </c>
      <c r="H4" s="435"/>
      <c r="I4" s="432"/>
      <c r="J4" s="433"/>
    </row>
    <row r="5" spans="2:13" ht="18" customHeight="1" thickBot="1" x14ac:dyDescent="0.4">
      <c r="B5" s="49"/>
      <c r="C5" s="10"/>
      <c r="D5" s="10"/>
      <c r="E5" s="10"/>
      <c r="F5" s="10"/>
      <c r="G5" s="10"/>
      <c r="H5" s="10"/>
      <c r="I5" s="10"/>
      <c r="J5" s="50"/>
    </row>
    <row r="6" spans="2:13" ht="51.75" customHeight="1" thickBot="1" x14ac:dyDescent="0.4">
      <c r="B6" s="1" t="s">
        <v>185</v>
      </c>
      <c r="C6" s="438" t="str">
        <f>+'[6]Sección 1. Metas - Magnitud'!C7</f>
        <v>1032 - Gestión y control de tránsito y transporte</v>
      </c>
      <c r="D6" s="439"/>
      <c r="E6" s="440"/>
      <c r="F6" s="51"/>
      <c r="G6" s="10"/>
      <c r="H6" s="10"/>
      <c r="I6" s="10"/>
      <c r="J6" s="50"/>
    </row>
    <row r="7" spans="2:13" ht="32.25" customHeight="1" thickBot="1" x14ac:dyDescent="0.4">
      <c r="B7" s="2" t="s">
        <v>0</v>
      </c>
      <c r="C7" s="438" t="str">
        <f>+'[6]Sección 1. Metas - Magnitud'!C8:F8</f>
        <v>Dirección de Control y Vigilancia</v>
      </c>
      <c r="D7" s="439"/>
      <c r="E7" s="440"/>
      <c r="F7" s="51"/>
      <c r="G7" s="10"/>
      <c r="H7" s="10"/>
      <c r="I7" s="10"/>
      <c r="J7" s="50"/>
    </row>
    <row r="8" spans="2:13" ht="32.25" customHeight="1" thickBot="1" x14ac:dyDescent="0.4">
      <c r="B8" s="2" t="s">
        <v>144</v>
      </c>
      <c r="C8" s="438" t="str">
        <f>+'[6]Sección 1. Metas - Magnitud'!C9:F9</f>
        <v>Subsecretaría de Servicios de la Movilidad</v>
      </c>
      <c r="D8" s="439"/>
      <c r="E8" s="440"/>
      <c r="F8" s="4"/>
      <c r="G8" s="10"/>
      <c r="H8" s="10"/>
      <c r="I8" s="10"/>
      <c r="J8" s="50"/>
    </row>
    <row r="9" spans="2:13" ht="33.75" customHeight="1" thickBot="1" x14ac:dyDescent="0.4">
      <c r="B9" s="2" t="s">
        <v>28</v>
      </c>
      <c r="C9" s="438" t="s">
        <v>184</v>
      </c>
      <c r="D9" s="439"/>
      <c r="E9" s="440"/>
      <c r="F9" s="51"/>
      <c r="G9" s="10"/>
      <c r="H9" s="10"/>
      <c r="I9" s="10"/>
      <c r="J9" s="50"/>
    </row>
    <row r="10" spans="2:13" ht="32.25" customHeight="1" thickBot="1" x14ac:dyDescent="0.4">
      <c r="B10" s="2" t="s">
        <v>197</v>
      </c>
      <c r="C10" s="438" t="s">
        <v>202</v>
      </c>
      <c r="D10" s="439"/>
      <c r="E10" s="440"/>
    </row>
    <row r="12" spans="2:13" x14ac:dyDescent="0.35">
      <c r="B12" s="448" t="s">
        <v>217</v>
      </c>
      <c r="C12" s="449"/>
      <c r="D12" s="449"/>
      <c r="E12" s="449"/>
      <c r="F12" s="449"/>
      <c r="G12" s="449"/>
      <c r="H12" s="450"/>
      <c r="I12" s="442" t="s">
        <v>145</v>
      </c>
      <c r="J12" s="443"/>
      <c r="K12" s="443"/>
    </row>
    <row r="13" spans="2:13" s="53" customFormat="1" ht="30" customHeight="1" x14ac:dyDescent="0.35">
      <c r="B13" s="436" t="s">
        <v>146</v>
      </c>
      <c r="C13" s="436" t="s">
        <v>147</v>
      </c>
      <c r="D13" s="436" t="s">
        <v>196</v>
      </c>
      <c r="E13" s="436" t="s">
        <v>148</v>
      </c>
      <c r="F13" s="436" t="s">
        <v>149</v>
      </c>
      <c r="G13" s="436" t="s">
        <v>191</v>
      </c>
      <c r="H13" s="436" t="s">
        <v>192</v>
      </c>
      <c r="I13" s="444" t="s">
        <v>193</v>
      </c>
      <c r="J13" s="446" t="s">
        <v>194</v>
      </c>
      <c r="K13" s="441" t="s">
        <v>195</v>
      </c>
    </row>
    <row r="14" spans="2:13" s="53" customFormat="1" x14ac:dyDescent="0.35">
      <c r="B14" s="437"/>
      <c r="C14" s="437"/>
      <c r="D14" s="437"/>
      <c r="E14" s="437"/>
      <c r="F14" s="437"/>
      <c r="G14" s="437"/>
      <c r="H14" s="437"/>
      <c r="I14" s="445"/>
      <c r="J14" s="447"/>
      <c r="K14" s="441"/>
    </row>
    <row r="15" spans="2:13" s="53" customFormat="1" ht="101.5" x14ac:dyDescent="0.35">
      <c r="B15" s="93">
        <v>1</v>
      </c>
      <c r="C15" s="132" t="s">
        <v>229</v>
      </c>
      <c r="D15" s="92">
        <v>0.19</v>
      </c>
      <c r="E15" s="88"/>
      <c r="F15" s="90" t="s">
        <v>230</v>
      </c>
      <c r="G15" s="160">
        <v>0.19</v>
      </c>
      <c r="H15" s="103">
        <v>43160</v>
      </c>
      <c r="I15" s="101">
        <v>0.19</v>
      </c>
      <c r="J15" s="107">
        <v>43132</v>
      </c>
      <c r="K15" s="98"/>
      <c r="M15" s="105"/>
    </row>
    <row r="16" spans="2:13" ht="58" x14ac:dyDescent="0.35">
      <c r="B16" s="131">
        <v>2</v>
      </c>
      <c r="C16" s="99" t="s">
        <v>231</v>
      </c>
      <c r="D16" s="92">
        <v>0.02</v>
      </c>
      <c r="E16" s="88"/>
      <c r="F16" s="90" t="s">
        <v>232</v>
      </c>
      <c r="G16" s="160">
        <v>0.02</v>
      </c>
      <c r="H16" s="103">
        <v>43344</v>
      </c>
      <c r="I16" s="101"/>
      <c r="J16" s="107"/>
      <c r="K16" s="98"/>
      <c r="M16" s="106"/>
    </row>
    <row r="17" spans="2:11" ht="72.5" x14ac:dyDescent="0.35">
      <c r="B17" s="159">
        <v>3</v>
      </c>
      <c r="C17" s="72" t="s">
        <v>226</v>
      </c>
      <c r="D17" s="92">
        <v>0.04</v>
      </c>
      <c r="E17" s="88"/>
      <c r="F17" s="90" t="s">
        <v>233</v>
      </c>
      <c r="G17" s="160">
        <v>0.04</v>
      </c>
      <c r="H17" s="103">
        <v>43435</v>
      </c>
      <c r="I17" s="101"/>
      <c r="J17" s="107"/>
      <c r="K17" s="98"/>
    </row>
    <row r="18" spans="2:11" x14ac:dyDescent="0.35">
      <c r="B18" s="418" t="s">
        <v>17</v>
      </c>
      <c r="C18" s="419"/>
      <c r="D18" s="54">
        <f>SUM(D15:D17)</f>
        <v>0.25</v>
      </c>
      <c r="E18" s="420" t="s">
        <v>17</v>
      </c>
      <c r="F18" s="421"/>
      <c r="G18" s="54">
        <f>SUM(G15:G17)</f>
        <v>0.25</v>
      </c>
      <c r="H18" s="158"/>
      <c r="I18" s="102">
        <f>SUM(I15:I17)</f>
        <v>0.19</v>
      </c>
      <c r="J18" s="100"/>
      <c r="K18" s="100"/>
    </row>
  </sheetData>
  <mergeCells count="26">
    <mergeCell ref="K13:K14"/>
    <mergeCell ref="I12:K12"/>
    <mergeCell ref="B13:B14"/>
    <mergeCell ref="C13:C14"/>
    <mergeCell ref="D13:D14"/>
    <mergeCell ref="E13:E14"/>
    <mergeCell ref="F13:F14"/>
    <mergeCell ref="G13:G14"/>
    <mergeCell ref="I13:I14"/>
    <mergeCell ref="J13:J14"/>
    <mergeCell ref="B12:H12"/>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B1:X53"/>
  <sheetViews>
    <sheetView showGridLines="0" zoomScale="90" zoomScaleNormal="90" zoomScalePageLayoutView="85" workbookViewId="0">
      <selection activeCell="C10" sqref="C10:I11"/>
    </sheetView>
  </sheetViews>
  <sheetFormatPr baseColWidth="10" defaultColWidth="10.81640625" defaultRowHeight="13" x14ac:dyDescent="0.3"/>
  <cols>
    <col min="1" max="1" width="1" style="7" customWidth="1"/>
    <col min="2" max="2" width="25.453125" style="8" customWidth="1"/>
    <col min="3" max="3" width="14.453125" style="7" customWidth="1"/>
    <col min="4" max="4" width="15.453125" style="7" customWidth="1"/>
    <col min="5" max="5" width="23.453125" style="7" customWidth="1"/>
    <col min="6" max="6" width="20.81640625" style="7" customWidth="1"/>
    <col min="7" max="7" width="19.81640625" style="8" customWidth="1"/>
    <col min="8" max="8" width="19.81640625" style="7" customWidth="1"/>
    <col min="9" max="9" width="16.453125" style="7" customWidth="1"/>
    <col min="10" max="10" width="22.453125" style="7" customWidth="1"/>
    <col min="11" max="11" width="22.453125" style="7" hidden="1" customWidth="1"/>
    <col min="12" max="13" width="0" style="3" hidden="1" customWidth="1"/>
    <col min="14" max="24" width="10.81640625" style="3"/>
    <col min="25" max="16384" width="10.81640625" style="7"/>
  </cols>
  <sheetData>
    <row r="1" spans="2:15" ht="37.5" customHeight="1" x14ac:dyDescent="0.25">
      <c r="B1" s="451"/>
      <c r="C1" s="317" t="s">
        <v>25</v>
      </c>
      <c r="D1" s="317"/>
      <c r="E1" s="317"/>
      <c r="F1" s="317"/>
      <c r="G1" s="317"/>
      <c r="H1" s="317"/>
      <c r="I1" s="321"/>
      <c r="J1" s="10"/>
      <c r="K1" s="10"/>
      <c r="L1" s="179"/>
      <c r="M1" s="180" t="s">
        <v>47</v>
      </c>
      <c r="N1" s="179"/>
      <c r="O1" s="179"/>
    </row>
    <row r="2" spans="2:15" ht="37.5" customHeight="1" x14ac:dyDescent="0.25">
      <c r="B2" s="452"/>
      <c r="C2" s="455" t="s">
        <v>239</v>
      </c>
      <c r="D2" s="455"/>
      <c r="E2" s="455"/>
      <c r="F2" s="455"/>
      <c r="G2" s="455"/>
      <c r="H2" s="455"/>
      <c r="I2" s="322"/>
      <c r="J2" s="10"/>
      <c r="K2" s="10"/>
      <c r="L2" s="179"/>
      <c r="M2" s="180" t="s">
        <v>48</v>
      </c>
      <c r="N2" s="179"/>
      <c r="O2" s="179"/>
    </row>
    <row r="3" spans="2:15" ht="37.5" customHeight="1" thickBot="1" x14ac:dyDescent="0.3">
      <c r="B3" s="453"/>
      <c r="C3" s="456" t="s">
        <v>240</v>
      </c>
      <c r="D3" s="456"/>
      <c r="E3" s="456"/>
      <c r="F3" s="456" t="s">
        <v>241</v>
      </c>
      <c r="G3" s="456"/>
      <c r="H3" s="456"/>
      <c r="I3" s="454"/>
      <c r="J3" s="10"/>
      <c r="K3" s="10"/>
      <c r="L3" s="179"/>
      <c r="M3" s="180" t="s">
        <v>50</v>
      </c>
      <c r="N3" s="179"/>
      <c r="O3" s="179"/>
    </row>
    <row r="4" spans="2:15" ht="23.25" customHeight="1" x14ac:dyDescent="0.25">
      <c r="B4" s="457"/>
      <c r="C4" s="458"/>
      <c r="D4" s="458"/>
      <c r="E4" s="458"/>
      <c r="F4" s="458"/>
      <c r="G4" s="458"/>
      <c r="H4" s="458"/>
      <c r="I4" s="459"/>
      <c r="J4" s="12"/>
      <c r="K4" s="12"/>
      <c r="L4" s="179"/>
      <c r="M4" s="179"/>
      <c r="N4" s="179"/>
      <c r="O4" s="179"/>
    </row>
    <row r="5" spans="2:15" ht="24" customHeight="1" x14ac:dyDescent="0.25">
      <c r="B5" s="460" t="s">
        <v>234</v>
      </c>
      <c r="C5" s="461"/>
      <c r="D5" s="461"/>
      <c r="E5" s="461"/>
      <c r="F5" s="461"/>
      <c r="G5" s="461"/>
      <c r="H5" s="461"/>
      <c r="I5" s="462"/>
      <c r="J5" s="55"/>
      <c r="K5" s="55"/>
      <c r="L5" s="179"/>
      <c r="M5" s="179"/>
      <c r="N5" s="179" t="s">
        <v>57</v>
      </c>
      <c r="O5" s="179"/>
    </row>
    <row r="6" spans="2:15" ht="30.75" customHeight="1" x14ac:dyDescent="0.25">
      <c r="B6" s="220" t="s">
        <v>242</v>
      </c>
      <c r="C6" s="219">
        <v>1</v>
      </c>
      <c r="D6" s="463" t="s">
        <v>243</v>
      </c>
      <c r="E6" s="463"/>
      <c r="F6" s="464" t="s">
        <v>300</v>
      </c>
      <c r="G6" s="464"/>
      <c r="H6" s="464"/>
      <c r="I6" s="465"/>
      <c r="J6" s="14"/>
      <c r="K6" s="14"/>
      <c r="L6" s="179"/>
      <c r="M6" s="180" t="s">
        <v>60</v>
      </c>
      <c r="N6" s="179" t="s">
        <v>61</v>
      </c>
      <c r="O6" s="179"/>
    </row>
    <row r="7" spans="2:15" ht="30.75" customHeight="1" x14ac:dyDescent="0.25">
      <c r="B7" s="220" t="s">
        <v>244</v>
      </c>
      <c r="C7" s="219" t="s">
        <v>81</v>
      </c>
      <c r="D7" s="463" t="s">
        <v>245</v>
      </c>
      <c r="E7" s="463"/>
      <c r="F7" s="466" t="s">
        <v>296</v>
      </c>
      <c r="G7" s="466"/>
      <c r="H7" s="183" t="s">
        <v>246</v>
      </c>
      <c r="I7" s="221" t="s">
        <v>76</v>
      </c>
      <c r="J7" s="16"/>
      <c r="K7" s="16"/>
      <c r="L7" s="179"/>
      <c r="M7" s="180" t="s">
        <v>65</v>
      </c>
      <c r="N7" s="179" t="s">
        <v>66</v>
      </c>
      <c r="O7" s="179"/>
    </row>
    <row r="8" spans="2:15" ht="62.25" customHeight="1" x14ac:dyDescent="0.25">
      <c r="B8" s="220" t="s">
        <v>247</v>
      </c>
      <c r="C8" s="464" t="s">
        <v>301</v>
      </c>
      <c r="D8" s="464"/>
      <c r="E8" s="464"/>
      <c r="F8" s="464"/>
      <c r="G8" s="222" t="s">
        <v>248</v>
      </c>
      <c r="H8" s="469">
        <v>7556</v>
      </c>
      <c r="I8" s="470"/>
      <c r="J8" s="18"/>
      <c r="K8" s="18"/>
      <c r="L8" s="179"/>
      <c r="M8" s="180" t="s">
        <v>69</v>
      </c>
      <c r="N8" s="179" t="s">
        <v>70</v>
      </c>
      <c r="O8" s="179"/>
    </row>
    <row r="9" spans="2:15" ht="30.75" customHeight="1" x14ac:dyDescent="0.25">
      <c r="B9" s="220" t="s">
        <v>48</v>
      </c>
      <c r="C9" s="471" t="s">
        <v>65</v>
      </c>
      <c r="D9" s="471"/>
      <c r="E9" s="471"/>
      <c r="F9" s="471"/>
      <c r="G9" s="222" t="s">
        <v>249</v>
      </c>
      <c r="H9" s="472" t="s">
        <v>302</v>
      </c>
      <c r="I9" s="473"/>
      <c r="J9" s="19"/>
      <c r="K9" s="19"/>
      <c r="L9" s="179"/>
      <c r="M9" s="181" t="s">
        <v>73</v>
      </c>
      <c r="N9" s="179"/>
      <c r="O9" s="179"/>
    </row>
    <row r="10" spans="2:15" ht="34" customHeight="1" x14ac:dyDescent="0.25">
      <c r="B10" s="220" t="s">
        <v>250</v>
      </c>
      <c r="C10" s="464" t="s">
        <v>304</v>
      </c>
      <c r="D10" s="464"/>
      <c r="E10" s="464"/>
      <c r="F10" s="464"/>
      <c r="G10" s="464"/>
      <c r="H10" s="464"/>
      <c r="I10" s="465"/>
      <c r="J10" s="21"/>
      <c r="K10" s="21"/>
      <c r="L10" s="179"/>
      <c r="M10" s="181"/>
      <c r="N10" s="179"/>
      <c r="O10" s="179"/>
    </row>
    <row r="11" spans="2:15" ht="33.5" customHeight="1" x14ac:dyDescent="0.25">
      <c r="B11" s="220" t="s">
        <v>251</v>
      </c>
      <c r="C11" s="464" t="s">
        <v>347</v>
      </c>
      <c r="D11" s="464"/>
      <c r="E11" s="464"/>
      <c r="F11" s="464"/>
      <c r="G11" s="464"/>
      <c r="H11" s="464"/>
      <c r="I11" s="464"/>
      <c r="J11" s="16"/>
      <c r="K11" s="16"/>
      <c r="L11" s="179"/>
      <c r="M11" s="181"/>
      <c r="N11" s="179" t="s">
        <v>76</v>
      </c>
      <c r="O11" s="179"/>
    </row>
    <row r="12" spans="2:15" ht="30.75" customHeight="1" x14ac:dyDescent="0.25">
      <c r="B12" s="220" t="s">
        <v>254</v>
      </c>
      <c r="C12" s="464" t="s">
        <v>305</v>
      </c>
      <c r="D12" s="464"/>
      <c r="E12" s="464"/>
      <c r="F12" s="464"/>
      <c r="G12" s="222" t="s">
        <v>252</v>
      </c>
      <c r="H12" s="466" t="s">
        <v>91</v>
      </c>
      <c r="I12" s="474"/>
      <c r="J12" s="16"/>
      <c r="K12" s="16"/>
      <c r="L12" s="179"/>
      <c r="M12" s="181" t="s">
        <v>80</v>
      </c>
      <c r="N12" s="179" t="s">
        <v>81</v>
      </c>
      <c r="O12" s="179"/>
    </row>
    <row r="13" spans="2:15" ht="30.75" customHeight="1" x14ac:dyDescent="0.25">
      <c r="B13" s="220" t="s">
        <v>255</v>
      </c>
      <c r="C13" s="475" t="s">
        <v>334</v>
      </c>
      <c r="D13" s="476"/>
      <c r="E13" s="476"/>
      <c r="F13" s="477"/>
      <c r="G13" s="222" t="s">
        <v>253</v>
      </c>
      <c r="H13" s="466" t="s">
        <v>70</v>
      </c>
      <c r="I13" s="474"/>
      <c r="J13" s="16"/>
      <c r="K13" s="16"/>
      <c r="L13" s="179"/>
      <c r="M13" s="181" t="s">
        <v>84</v>
      </c>
      <c r="N13" s="179"/>
      <c r="O13" s="179"/>
    </row>
    <row r="14" spans="2:15" ht="30.5" customHeight="1" x14ac:dyDescent="0.25">
      <c r="B14" s="220" t="s">
        <v>256</v>
      </c>
      <c r="C14" s="464" t="s">
        <v>348</v>
      </c>
      <c r="D14" s="464"/>
      <c r="E14" s="464"/>
      <c r="F14" s="464"/>
      <c r="G14" s="464"/>
      <c r="H14" s="464"/>
      <c r="I14" s="465"/>
      <c r="J14" s="21"/>
      <c r="K14" s="21"/>
      <c r="L14" s="179"/>
      <c r="M14" s="181" t="s">
        <v>86</v>
      </c>
      <c r="N14" s="179"/>
      <c r="O14" s="179"/>
    </row>
    <row r="15" spans="2:15" ht="30.75" customHeight="1" x14ac:dyDescent="0.25">
      <c r="B15" s="220" t="s">
        <v>257</v>
      </c>
      <c r="C15" s="467" t="s">
        <v>292</v>
      </c>
      <c r="D15" s="467"/>
      <c r="E15" s="467"/>
      <c r="F15" s="467"/>
      <c r="G15" s="467"/>
      <c r="H15" s="467"/>
      <c r="I15" s="468"/>
      <c r="J15" s="22"/>
      <c r="K15" s="22"/>
      <c r="L15" s="179"/>
      <c r="M15" s="181" t="s">
        <v>88</v>
      </c>
      <c r="N15" s="179"/>
      <c r="O15" s="179"/>
    </row>
    <row r="16" spans="2:15" ht="20.25" customHeight="1" x14ac:dyDescent="0.25">
      <c r="B16" s="220" t="s">
        <v>258</v>
      </c>
      <c r="C16" s="464" t="s">
        <v>309</v>
      </c>
      <c r="D16" s="464"/>
      <c r="E16" s="464"/>
      <c r="F16" s="464"/>
      <c r="G16" s="464"/>
      <c r="H16" s="464"/>
      <c r="I16" s="465"/>
      <c r="J16" s="23"/>
      <c r="K16" s="23"/>
      <c r="L16" s="179"/>
      <c r="M16" s="181"/>
      <c r="N16" s="179"/>
      <c r="O16" s="179"/>
    </row>
    <row r="17" spans="2:15" ht="30.75" customHeight="1" x14ac:dyDescent="0.25">
      <c r="B17" s="220" t="s">
        <v>259</v>
      </c>
      <c r="C17" s="466" t="s">
        <v>291</v>
      </c>
      <c r="D17" s="484"/>
      <c r="E17" s="484"/>
      <c r="F17" s="484"/>
      <c r="G17" s="484"/>
      <c r="H17" s="484"/>
      <c r="I17" s="485"/>
      <c r="J17" s="24"/>
      <c r="K17" s="24"/>
      <c r="L17" s="179"/>
      <c r="M17" s="181" t="s">
        <v>91</v>
      </c>
      <c r="N17" s="179"/>
      <c r="O17" s="179"/>
    </row>
    <row r="18" spans="2:15" ht="18" customHeight="1" x14ac:dyDescent="0.25">
      <c r="B18" s="486" t="s">
        <v>265</v>
      </c>
      <c r="C18" s="487" t="s">
        <v>237</v>
      </c>
      <c r="D18" s="487"/>
      <c r="E18" s="487"/>
      <c r="F18" s="488" t="s">
        <v>238</v>
      </c>
      <c r="G18" s="488"/>
      <c r="H18" s="488"/>
      <c r="I18" s="489"/>
      <c r="J18" s="25"/>
      <c r="K18" s="25"/>
      <c r="L18" s="179"/>
      <c r="M18" s="181" t="s">
        <v>79</v>
      </c>
      <c r="N18" s="179"/>
      <c r="O18" s="179"/>
    </row>
    <row r="19" spans="2:15" ht="39.75" customHeight="1" x14ac:dyDescent="0.25">
      <c r="B19" s="486"/>
      <c r="C19" s="464" t="s">
        <v>306</v>
      </c>
      <c r="D19" s="464"/>
      <c r="E19" s="464"/>
      <c r="F19" s="464" t="s">
        <v>324</v>
      </c>
      <c r="G19" s="464"/>
      <c r="H19" s="464"/>
      <c r="I19" s="465"/>
      <c r="J19" s="23"/>
      <c r="K19" s="23"/>
      <c r="L19" s="179"/>
      <c r="M19" s="181" t="s">
        <v>95</v>
      </c>
      <c r="N19" s="179"/>
      <c r="O19" s="179"/>
    </row>
    <row r="20" spans="2:15" ht="39.75" customHeight="1" x14ac:dyDescent="0.25">
      <c r="B20" s="220" t="s">
        <v>266</v>
      </c>
      <c r="C20" s="490" t="s">
        <v>291</v>
      </c>
      <c r="D20" s="491"/>
      <c r="E20" s="492"/>
      <c r="F20" s="493" t="s">
        <v>291</v>
      </c>
      <c r="G20" s="493"/>
      <c r="H20" s="493"/>
      <c r="I20" s="494"/>
      <c r="J20" s="16"/>
      <c r="K20" s="16"/>
      <c r="L20" s="179"/>
      <c r="M20" s="181"/>
      <c r="N20" s="179"/>
      <c r="O20" s="179"/>
    </row>
    <row r="21" spans="2:15" ht="42" customHeight="1" x14ac:dyDescent="0.25">
      <c r="B21" s="220" t="s">
        <v>267</v>
      </c>
      <c r="C21" s="495" t="s">
        <v>307</v>
      </c>
      <c r="D21" s="496"/>
      <c r="E21" s="497"/>
      <c r="F21" s="495" t="s">
        <v>351</v>
      </c>
      <c r="G21" s="496"/>
      <c r="H21" s="496"/>
      <c r="I21" s="498"/>
      <c r="J21" s="22"/>
      <c r="K21" s="22"/>
      <c r="L21" s="179"/>
      <c r="M21" s="181"/>
      <c r="N21" s="179"/>
      <c r="O21" s="179"/>
    </row>
    <row r="22" spans="2:15" ht="23.25" customHeight="1" x14ac:dyDescent="0.25">
      <c r="B22" s="220" t="s">
        <v>268</v>
      </c>
      <c r="C22" s="478">
        <v>45292</v>
      </c>
      <c r="D22" s="499"/>
      <c r="E22" s="500"/>
      <c r="F22" s="161" t="s">
        <v>271</v>
      </c>
      <c r="G22" s="185">
        <v>0</v>
      </c>
      <c r="H22" s="161" t="s">
        <v>275</v>
      </c>
      <c r="I22" s="186">
        <v>7.0000000000000007E-2</v>
      </c>
      <c r="J22" s="27"/>
      <c r="K22" s="27"/>
      <c r="L22" s="179"/>
      <c r="M22" s="181"/>
      <c r="N22" s="179"/>
      <c r="O22" s="179"/>
    </row>
    <row r="23" spans="2:15" ht="27" customHeight="1" x14ac:dyDescent="0.25">
      <c r="B23" s="220" t="s">
        <v>269</v>
      </c>
      <c r="C23" s="478">
        <v>45442</v>
      </c>
      <c r="D23" s="479"/>
      <c r="E23" s="480"/>
      <c r="F23" s="161" t="s">
        <v>272</v>
      </c>
      <c r="G23" s="481">
        <v>0.93</v>
      </c>
      <c r="H23" s="482"/>
      <c r="I23" s="483"/>
      <c r="J23" s="28"/>
      <c r="K23" s="28"/>
      <c r="L23" s="179"/>
      <c r="M23" s="181"/>
      <c r="N23" s="179"/>
      <c r="O23" s="179"/>
    </row>
    <row r="24" spans="2:15" ht="30.75" customHeight="1" x14ac:dyDescent="0.25">
      <c r="B24" s="217" t="s">
        <v>270</v>
      </c>
      <c r="C24" s="501" t="s">
        <v>293</v>
      </c>
      <c r="D24" s="502"/>
      <c r="E24" s="503"/>
      <c r="F24" s="162" t="s">
        <v>274</v>
      </c>
      <c r="G24" s="504" t="s">
        <v>223</v>
      </c>
      <c r="H24" s="479"/>
      <c r="I24" s="505"/>
      <c r="J24" s="25"/>
      <c r="K24" s="25"/>
      <c r="M24" s="26"/>
    </row>
    <row r="25" spans="2:15" ht="22.5" customHeight="1" x14ac:dyDescent="0.25">
      <c r="B25" s="460" t="s">
        <v>235</v>
      </c>
      <c r="C25" s="461"/>
      <c r="D25" s="461"/>
      <c r="E25" s="461"/>
      <c r="F25" s="461"/>
      <c r="G25" s="461"/>
      <c r="H25" s="461"/>
      <c r="I25" s="462"/>
      <c r="J25" s="55"/>
      <c r="K25" s="55"/>
      <c r="M25" s="26"/>
    </row>
    <row r="26" spans="2:15" ht="43.5" customHeight="1" x14ac:dyDescent="0.25">
      <c r="B26" s="163" t="s">
        <v>105</v>
      </c>
      <c r="C26" s="222" t="s">
        <v>261</v>
      </c>
      <c r="D26" s="222" t="s">
        <v>260</v>
      </c>
      <c r="E26" s="164" t="s">
        <v>264</v>
      </c>
      <c r="F26" s="222" t="s">
        <v>263</v>
      </c>
      <c r="G26" s="222" t="s">
        <v>262</v>
      </c>
      <c r="H26" s="164" t="s">
        <v>276</v>
      </c>
      <c r="I26" s="165" t="s">
        <v>273</v>
      </c>
      <c r="J26" s="23"/>
      <c r="K26" s="23">
        <v>8</v>
      </c>
      <c r="L26" s="23">
        <v>8</v>
      </c>
      <c r="M26" s="26"/>
    </row>
    <row r="27" spans="2:15" ht="15.75" customHeight="1" x14ac:dyDescent="0.25">
      <c r="B27" s="163" t="s">
        <v>294</v>
      </c>
      <c r="C27" s="225">
        <v>0</v>
      </c>
      <c r="D27" s="225">
        <v>0</v>
      </c>
      <c r="E27" s="187">
        <v>0</v>
      </c>
      <c r="F27" s="511">
        <f>+SUM(C27:C31)</f>
        <v>100</v>
      </c>
      <c r="G27" s="511">
        <f>+SUM(D27:D31)</f>
        <v>0</v>
      </c>
      <c r="H27" s="207"/>
      <c r="I27" s="509">
        <f>+G27+I22</f>
        <v>7.0000000000000007E-2</v>
      </c>
      <c r="J27" s="23"/>
      <c r="K27" s="23">
        <v>8</v>
      </c>
      <c r="L27" s="23">
        <v>8</v>
      </c>
      <c r="M27" s="26"/>
    </row>
    <row r="28" spans="2:15" ht="15.75" customHeight="1" x14ac:dyDescent="0.25">
      <c r="B28" s="163" t="s">
        <v>114</v>
      </c>
      <c r="C28" s="225">
        <v>0</v>
      </c>
      <c r="D28" s="225">
        <v>0</v>
      </c>
      <c r="E28" s="187">
        <v>0</v>
      </c>
      <c r="F28" s="512"/>
      <c r="G28" s="512"/>
      <c r="H28" s="207"/>
      <c r="I28" s="510"/>
      <c r="J28" s="23"/>
      <c r="K28" s="23">
        <v>20</v>
      </c>
      <c r="L28" s="23">
        <v>20</v>
      </c>
      <c r="M28" s="26"/>
    </row>
    <row r="29" spans="2:15" ht="15.75" customHeight="1" x14ac:dyDescent="0.25">
      <c r="B29" s="163" t="s">
        <v>115</v>
      </c>
      <c r="C29" s="225">
        <v>0</v>
      </c>
      <c r="D29" s="225">
        <v>0</v>
      </c>
      <c r="E29" s="187">
        <v>0</v>
      </c>
      <c r="F29" s="512"/>
      <c r="G29" s="512"/>
      <c r="H29" s="208">
        <f>+(D29*100%)/$G$23</f>
        <v>0</v>
      </c>
      <c r="I29" s="510"/>
      <c r="J29" s="23"/>
      <c r="K29" s="23">
        <v>40</v>
      </c>
      <c r="L29" s="23">
        <v>10</v>
      </c>
      <c r="M29" s="26"/>
    </row>
    <row r="30" spans="2:15" ht="15.75" customHeight="1" x14ac:dyDescent="0.25">
      <c r="B30" s="163" t="s">
        <v>116</v>
      </c>
      <c r="C30" s="225">
        <v>50</v>
      </c>
      <c r="D30" s="225">
        <v>0</v>
      </c>
      <c r="E30" s="187">
        <v>0</v>
      </c>
      <c r="F30" s="512"/>
      <c r="G30" s="512"/>
      <c r="H30" s="208">
        <f t="shared" ref="H30:H31" si="0">+IF(D30="","",((D30*100%)/$G$23)+H29)</f>
        <v>0</v>
      </c>
      <c r="I30" s="510"/>
      <c r="J30" s="23"/>
      <c r="K30" s="23">
        <f>K26+K27+K28+K29</f>
        <v>76</v>
      </c>
      <c r="L30" s="3">
        <v>30</v>
      </c>
      <c r="M30" s="26"/>
    </row>
    <row r="31" spans="2:15" ht="15.75" customHeight="1" x14ac:dyDescent="0.25">
      <c r="B31" s="163" t="s">
        <v>117</v>
      </c>
      <c r="C31" s="225">
        <v>50</v>
      </c>
      <c r="D31" s="225"/>
      <c r="E31" s="187">
        <v>0</v>
      </c>
      <c r="F31" s="512"/>
      <c r="G31" s="512"/>
      <c r="H31" s="208" t="str">
        <f t="shared" si="0"/>
        <v/>
      </c>
      <c r="I31" s="510"/>
      <c r="J31" s="23"/>
      <c r="K31" s="23"/>
      <c r="L31" s="3">
        <v>24</v>
      </c>
      <c r="M31" s="26"/>
    </row>
    <row r="32" spans="2:15" ht="50.25" customHeight="1" x14ac:dyDescent="0.25">
      <c r="B32" s="168" t="s">
        <v>277</v>
      </c>
      <c r="C32" s="506" t="s">
        <v>339</v>
      </c>
      <c r="D32" s="507"/>
      <c r="E32" s="507"/>
      <c r="F32" s="507"/>
      <c r="G32" s="507"/>
      <c r="H32" s="507"/>
      <c r="I32" s="508"/>
      <c r="J32" s="36"/>
      <c r="K32" s="36"/>
    </row>
    <row r="33" spans="2:11" ht="34.5" customHeight="1" x14ac:dyDescent="0.25">
      <c r="B33" s="363"/>
      <c r="C33" s="364"/>
      <c r="D33" s="364"/>
      <c r="E33" s="364"/>
      <c r="F33" s="364"/>
      <c r="G33" s="364"/>
      <c r="H33" s="364"/>
      <c r="I33" s="365"/>
      <c r="J33" s="55"/>
      <c r="K33" s="55"/>
    </row>
    <row r="34" spans="2:11" ht="34.5" customHeight="1" x14ac:dyDescent="0.25">
      <c r="B34" s="366"/>
      <c r="C34" s="367"/>
      <c r="D34" s="367"/>
      <c r="E34" s="367"/>
      <c r="F34" s="367"/>
      <c r="G34" s="367"/>
      <c r="H34" s="367"/>
      <c r="I34" s="368"/>
      <c r="J34" s="36"/>
      <c r="K34" s="36"/>
    </row>
    <row r="35" spans="2:11" ht="34.5" customHeight="1" x14ac:dyDescent="0.25">
      <c r="B35" s="366"/>
      <c r="C35" s="367"/>
      <c r="D35" s="367"/>
      <c r="E35" s="367"/>
      <c r="F35" s="367"/>
      <c r="G35" s="367"/>
      <c r="H35" s="367"/>
      <c r="I35" s="368"/>
      <c r="J35" s="36"/>
      <c r="K35" s="36"/>
    </row>
    <row r="36" spans="2:11" ht="34.5" customHeight="1" x14ac:dyDescent="0.25">
      <c r="B36" s="366"/>
      <c r="C36" s="367"/>
      <c r="D36" s="367"/>
      <c r="E36" s="367"/>
      <c r="F36" s="367"/>
      <c r="G36" s="367"/>
      <c r="H36" s="367"/>
      <c r="I36" s="368"/>
      <c r="J36" s="36"/>
      <c r="K36" s="36"/>
    </row>
    <row r="37" spans="2:11" ht="34.5" customHeight="1" x14ac:dyDescent="0.25">
      <c r="B37" s="369"/>
      <c r="C37" s="370"/>
      <c r="D37" s="370"/>
      <c r="E37" s="370"/>
      <c r="F37" s="370"/>
      <c r="G37" s="370"/>
      <c r="H37" s="370"/>
      <c r="I37" s="371"/>
      <c r="J37" s="12"/>
      <c r="K37" s="12"/>
    </row>
    <row r="38" spans="2:11" ht="67" customHeight="1" x14ac:dyDescent="0.25">
      <c r="B38" s="220" t="s">
        <v>278</v>
      </c>
      <c r="C38" s="525" t="s">
        <v>349</v>
      </c>
      <c r="D38" s="526"/>
      <c r="E38" s="526"/>
      <c r="F38" s="526"/>
      <c r="G38" s="526"/>
      <c r="H38" s="526"/>
      <c r="I38" s="527"/>
      <c r="J38" s="37"/>
      <c r="K38" s="37"/>
    </row>
    <row r="39" spans="2:11" ht="74.5" customHeight="1" x14ac:dyDescent="0.25">
      <c r="B39" s="220" t="s">
        <v>279</v>
      </c>
      <c r="C39" s="525" t="s">
        <v>346</v>
      </c>
      <c r="D39" s="526"/>
      <c r="E39" s="526"/>
      <c r="F39" s="526"/>
      <c r="G39" s="526"/>
      <c r="H39" s="526"/>
      <c r="I39" s="527"/>
      <c r="J39" s="37"/>
      <c r="K39" s="37"/>
    </row>
    <row r="40" spans="2:11" ht="48.75" customHeight="1" x14ac:dyDescent="0.25">
      <c r="B40" s="169" t="s">
        <v>280</v>
      </c>
      <c r="C40" s="525" t="s">
        <v>336</v>
      </c>
      <c r="D40" s="526"/>
      <c r="E40" s="526"/>
      <c r="F40" s="526"/>
      <c r="G40" s="526"/>
      <c r="H40" s="526"/>
      <c r="I40" s="527"/>
      <c r="J40" s="37"/>
      <c r="K40" s="37"/>
    </row>
    <row r="41" spans="2:11" ht="22.5" customHeight="1" x14ac:dyDescent="0.25">
      <c r="B41" s="460" t="s">
        <v>236</v>
      </c>
      <c r="C41" s="461"/>
      <c r="D41" s="461"/>
      <c r="E41" s="461"/>
      <c r="F41" s="461"/>
      <c r="G41" s="461"/>
      <c r="H41" s="461"/>
      <c r="I41" s="462"/>
      <c r="J41" s="37"/>
      <c r="K41" s="37"/>
    </row>
    <row r="42" spans="2:11" ht="22.5" customHeight="1" x14ac:dyDescent="0.25">
      <c r="B42" s="518" t="s">
        <v>281</v>
      </c>
      <c r="C42" s="218" t="s">
        <v>282</v>
      </c>
      <c r="D42" s="520" t="s">
        <v>283</v>
      </c>
      <c r="E42" s="520"/>
      <c r="F42" s="520"/>
      <c r="G42" s="520" t="s">
        <v>284</v>
      </c>
      <c r="H42" s="520"/>
      <c r="I42" s="521"/>
      <c r="J42" s="38"/>
      <c r="K42" s="38"/>
    </row>
    <row r="43" spans="2:11" ht="30.75" customHeight="1" x14ac:dyDescent="0.25">
      <c r="B43" s="519"/>
      <c r="C43" s="188"/>
      <c r="D43" s="522"/>
      <c r="E43" s="522"/>
      <c r="F43" s="522"/>
      <c r="G43" s="522"/>
      <c r="H43" s="522"/>
      <c r="I43" s="523"/>
      <c r="J43" s="38"/>
      <c r="K43" s="38"/>
    </row>
    <row r="44" spans="2:11" ht="14" x14ac:dyDescent="0.25">
      <c r="B44" s="170" t="s">
        <v>285</v>
      </c>
      <c r="C44" s="513" t="s">
        <v>303</v>
      </c>
      <c r="D44" s="514"/>
      <c r="E44" s="514"/>
      <c r="F44" s="514"/>
      <c r="G44" s="514"/>
      <c r="H44" s="514"/>
      <c r="I44" s="524"/>
      <c r="J44" s="226"/>
      <c r="K44" s="226"/>
    </row>
    <row r="45" spans="2:11" ht="14" x14ac:dyDescent="0.25">
      <c r="B45" s="171" t="s">
        <v>286</v>
      </c>
      <c r="C45" s="513" t="s">
        <v>303</v>
      </c>
      <c r="D45" s="514"/>
      <c r="E45" s="514"/>
      <c r="F45" s="514"/>
      <c r="G45" s="514"/>
      <c r="H45" s="514"/>
      <c r="I45" s="524"/>
      <c r="J45" s="226"/>
      <c r="K45" s="226"/>
    </row>
    <row r="46" spans="2:11" ht="30" customHeight="1" x14ac:dyDescent="0.25">
      <c r="B46" s="169" t="s">
        <v>287</v>
      </c>
      <c r="C46" s="513" t="s">
        <v>335</v>
      </c>
      <c r="D46" s="514"/>
      <c r="E46" s="514"/>
      <c r="F46" s="514"/>
      <c r="G46" s="514"/>
      <c r="H46" s="514"/>
      <c r="I46" s="515"/>
      <c r="J46" s="42"/>
      <c r="K46" s="42"/>
    </row>
    <row r="47" spans="2:11" ht="31.5" customHeight="1" thickBot="1" x14ac:dyDescent="0.3">
      <c r="B47" s="172" t="s">
        <v>288</v>
      </c>
      <c r="C47" s="516" t="s">
        <v>295</v>
      </c>
      <c r="D47" s="516"/>
      <c r="E47" s="516"/>
      <c r="F47" s="516"/>
      <c r="G47" s="516"/>
      <c r="H47" s="516"/>
      <c r="I47" s="517"/>
      <c r="J47" s="227"/>
      <c r="K47" s="227"/>
    </row>
    <row r="48" spans="2:11" x14ac:dyDescent="0.25">
      <c r="B48" s="43"/>
      <c r="C48" s="228"/>
      <c r="D48" s="228"/>
      <c r="E48" s="229"/>
      <c r="F48" s="229"/>
      <c r="G48" s="178"/>
      <c r="H48" s="44"/>
      <c r="I48" s="228"/>
      <c r="J48" s="227"/>
      <c r="K48" s="227"/>
    </row>
    <row r="49" spans="2:11" x14ac:dyDescent="0.25">
      <c r="B49" s="43"/>
      <c r="C49" s="228"/>
      <c r="D49" s="228"/>
      <c r="E49" s="229"/>
      <c r="F49" s="229"/>
      <c r="G49" s="178"/>
      <c r="H49" s="44"/>
      <c r="I49" s="228"/>
      <c r="J49" s="227"/>
      <c r="K49" s="227"/>
    </row>
    <row r="50" spans="2:11" x14ac:dyDescent="0.25">
      <c r="B50" s="43"/>
      <c r="C50" s="228"/>
      <c r="D50" s="228"/>
      <c r="E50" s="229"/>
      <c r="F50" s="229"/>
      <c r="G50" s="178"/>
      <c r="H50" s="44"/>
      <c r="I50" s="228"/>
      <c r="J50" s="227"/>
      <c r="K50" s="227"/>
    </row>
    <row r="51" spans="2:11" x14ac:dyDescent="0.25">
      <c r="B51" s="43"/>
      <c r="C51" s="228"/>
      <c r="D51" s="228"/>
      <c r="E51" s="229"/>
      <c r="F51" s="229"/>
      <c r="G51" s="178"/>
      <c r="H51" s="44"/>
      <c r="I51" s="228"/>
      <c r="J51" s="227"/>
      <c r="K51" s="227"/>
    </row>
    <row r="52" spans="2:11" x14ac:dyDescent="0.25">
      <c r="B52" s="43"/>
      <c r="C52" s="228"/>
      <c r="D52" s="228"/>
      <c r="E52" s="229"/>
      <c r="F52" s="229"/>
      <c r="G52" s="178"/>
      <c r="H52" s="44"/>
      <c r="I52" s="228"/>
      <c r="J52" s="227"/>
      <c r="K52" s="227"/>
    </row>
    <row r="53" spans="2:11" ht="25.5" customHeight="1" x14ac:dyDescent="0.25">
      <c r="B53" s="43"/>
      <c r="C53" s="228"/>
      <c r="D53" s="228"/>
      <c r="E53" s="229"/>
      <c r="F53" s="229"/>
      <c r="G53" s="178"/>
      <c r="H53" s="44"/>
      <c r="I53" s="228"/>
      <c r="J53" s="227"/>
      <c r="K53" s="227"/>
    </row>
  </sheetData>
  <sheetProtection algorithmName="SHA-512" hashValue="0E4iT8Rz0lAFXpXh56np9bBjJu/R/wggZt4Q0fkDTiF2JSYIcoZJLfH3Rl4RfjRweUcZUAyzDnJrTq3ShS1Q9w==" saltValue="ONjDrK1XJX0Lmr616odWQA==" spinCount="100000" sheet="1" objects="1" scenarios="1"/>
  <mergeCells count="59">
    <mergeCell ref="B41:I41"/>
    <mergeCell ref="C38:I38"/>
    <mergeCell ref="C39:I39"/>
    <mergeCell ref="C40:I40"/>
    <mergeCell ref="C45:I45"/>
    <mergeCell ref="C46:I46"/>
    <mergeCell ref="C47:I47"/>
    <mergeCell ref="B42:B43"/>
    <mergeCell ref="D42:F42"/>
    <mergeCell ref="G42:I42"/>
    <mergeCell ref="D43:F43"/>
    <mergeCell ref="G43:I43"/>
    <mergeCell ref="C44:I44"/>
    <mergeCell ref="C24:E24"/>
    <mergeCell ref="G24:I24"/>
    <mergeCell ref="B25:I25"/>
    <mergeCell ref="C32:I32"/>
    <mergeCell ref="B33:I37"/>
    <mergeCell ref="I27:I31"/>
    <mergeCell ref="G27:G31"/>
    <mergeCell ref="F27:F31"/>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phoneticPr fontId="74" type="noConversion"/>
  <dataValidations count="7">
    <dataValidation type="list" allowBlank="1" showInputMessage="1" showErrorMessage="1" sqref="C7 I7" xr:uid="{00000000-0002-0000-0300-000000000000}">
      <formula1>$N$11:$N$12</formula1>
    </dataValidation>
    <dataValidation type="list" allowBlank="1" showInputMessage="1" showErrorMessage="1" sqref="H13:I13" xr:uid="{00000000-0002-0000-0300-000001000000}">
      <formula1>$N$5:$N$8</formula1>
    </dataValidation>
    <dataValidation type="list" allowBlank="1" showInputMessage="1" showErrorMessage="1" sqref="C9:F9" xr:uid="{00000000-0002-0000-0300-000002000000}">
      <formula1>$M$6:$M$9</formula1>
    </dataValidation>
    <dataValidation type="list" allowBlank="1" showInputMessage="1" showErrorMessage="1" sqref="C24:E24" xr:uid="{00000000-0002-0000-0300-000003000000}">
      <formula1>$M$12:$M$15</formula1>
    </dataValidation>
    <dataValidation type="list" allowBlank="1" showInputMessage="1" showErrorMessage="1" sqref="H12:I12" xr:uid="{00000000-0002-0000-0300-000004000000}">
      <formula1>M17:M19</formula1>
    </dataValidation>
    <dataValidation type="list" showDropDown="1" showInputMessage="1" showErrorMessage="1" sqref="K12" xr:uid="{00000000-0002-0000-0300-000005000000}">
      <formula1>O17:O19</formula1>
    </dataValidation>
    <dataValidation type="list" allowBlank="1" showInputMessage="1" showErrorMessage="1" sqref="J10:K10" xr:uid="{00000000-0002-0000-0300-000006000000}">
      <formula1>$M$21:$M$26</formula1>
    </dataValidation>
  </dataValidations>
  <pageMargins left="0.7" right="0.7" top="0.75" bottom="0.75" header="0.3" footer="0.3"/>
  <pageSetup scale="57" orientation="portrait" r:id="rId1"/>
  <colBreaks count="1" manualBreakCount="1">
    <brk id="9" max="52" man="1"/>
  </colBreaks>
  <drawing r:id="rId2"/>
  <legacyDrawing r:id="rId3"/>
  <oleObjects>
    <mc:AlternateContent xmlns:mc="http://schemas.openxmlformats.org/markup-compatibility/2006">
      <mc:Choice Requires="x14">
        <oleObject progId="PBrush" shapeId="35828737" r:id="rId4">
          <objectPr defaultSize="0" autoPict="0" r:id="rId5">
            <anchor moveWithCells="1" sizeWithCells="1">
              <from>
                <xdr:col>8</xdr:col>
                <xdr:colOff>50800</xdr:colOff>
                <xdr:row>1</xdr:row>
                <xdr:rowOff>38100</xdr:rowOff>
              </from>
              <to>
                <xdr:col>8</xdr:col>
                <xdr:colOff>1066800</xdr:colOff>
                <xdr:row>1</xdr:row>
                <xdr:rowOff>457200</xdr:rowOff>
              </to>
            </anchor>
          </objectPr>
        </oleObject>
      </mc:Choice>
      <mc:Fallback>
        <oleObject progId="PBrush" shapeId="35828737"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B1:X53"/>
  <sheetViews>
    <sheetView showGridLines="0" topLeftCell="A37" zoomScale="70" zoomScaleNormal="70" zoomScalePageLayoutView="85" workbookViewId="0">
      <selection activeCell="C30" sqref="C30:E31"/>
    </sheetView>
  </sheetViews>
  <sheetFormatPr baseColWidth="10" defaultColWidth="10.81640625" defaultRowHeight="13" x14ac:dyDescent="0.3"/>
  <cols>
    <col min="1" max="1" width="1" style="7" customWidth="1"/>
    <col min="2" max="2" width="25.453125" style="8" customWidth="1"/>
    <col min="3" max="5" width="25.453125" style="7" customWidth="1"/>
    <col min="6" max="6" width="25" style="7" customWidth="1"/>
    <col min="7" max="7" width="22" style="8" customWidth="1"/>
    <col min="8" max="8" width="20.453125" style="7" customWidth="1"/>
    <col min="9" max="9" width="27" style="7" customWidth="1"/>
    <col min="10" max="11" width="22.453125" style="7" customWidth="1"/>
    <col min="12" max="24" width="10.81640625" style="3"/>
    <col min="25" max="16384" width="10.81640625" style="7"/>
  </cols>
  <sheetData>
    <row r="1" spans="2:14" ht="37.5" customHeight="1" x14ac:dyDescent="0.25">
      <c r="B1" s="528"/>
      <c r="C1" s="531" t="s">
        <v>25</v>
      </c>
      <c r="D1" s="531"/>
      <c r="E1" s="531"/>
      <c r="F1" s="531"/>
      <c r="G1" s="531"/>
      <c r="H1" s="531"/>
      <c r="I1" s="532"/>
      <c r="J1" s="10"/>
      <c r="K1" s="10"/>
      <c r="M1" s="11" t="s">
        <v>47</v>
      </c>
    </row>
    <row r="2" spans="2:14" ht="37.5" customHeight="1" x14ac:dyDescent="0.25">
      <c r="B2" s="529"/>
      <c r="C2" s="535" t="s">
        <v>239</v>
      </c>
      <c r="D2" s="535"/>
      <c r="E2" s="535"/>
      <c r="F2" s="535"/>
      <c r="G2" s="535"/>
      <c r="H2" s="535"/>
      <c r="I2" s="533"/>
      <c r="J2" s="10"/>
      <c r="K2" s="10"/>
      <c r="M2" s="11" t="s">
        <v>48</v>
      </c>
    </row>
    <row r="3" spans="2:14" ht="37.5" customHeight="1" thickBot="1" x14ac:dyDescent="0.3">
      <c r="B3" s="530"/>
      <c r="C3" s="456" t="s">
        <v>240</v>
      </c>
      <c r="D3" s="456"/>
      <c r="E3" s="456"/>
      <c r="F3" s="456" t="s">
        <v>241</v>
      </c>
      <c r="G3" s="456"/>
      <c r="H3" s="456"/>
      <c r="I3" s="534"/>
      <c r="J3" s="10"/>
      <c r="K3" s="10"/>
      <c r="M3" s="11" t="s">
        <v>50</v>
      </c>
    </row>
    <row r="4" spans="2:14" ht="23.25" customHeight="1" x14ac:dyDescent="0.25">
      <c r="B4" s="536"/>
      <c r="C4" s="458"/>
      <c r="D4" s="458"/>
      <c r="E4" s="458"/>
      <c r="F4" s="458"/>
      <c r="G4" s="458"/>
      <c r="H4" s="458"/>
      <c r="I4" s="537"/>
      <c r="J4" s="12"/>
      <c r="K4" s="12"/>
    </row>
    <row r="5" spans="2:14" ht="24" customHeight="1" x14ac:dyDescent="0.25">
      <c r="B5" s="538" t="s">
        <v>234</v>
      </c>
      <c r="C5" s="539"/>
      <c r="D5" s="539"/>
      <c r="E5" s="539"/>
      <c r="F5" s="539"/>
      <c r="G5" s="539"/>
      <c r="H5" s="539"/>
      <c r="I5" s="540"/>
      <c r="J5" s="55"/>
      <c r="K5" s="55"/>
      <c r="N5" s="6" t="s">
        <v>57</v>
      </c>
    </row>
    <row r="6" spans="2:14" ht="30.75" customHeight="1" x14ac:dyDescent="0.25">
      <c r="B6" s="230" t="s">
        <v>242</v>
      </c>
      <c r="C6" s="223">
        <v>2</v>
      </c>
      <c r="D6" s="541" t="s">
        <v>243</v>
      </c>
      <c r="E6" s="541"/>
      <c r="F6" s="542" t="s">
        <v>341</v>
      </c>
      <c r="G6" s="542"/>
      <c r="H6" s="542"/>
      <c r="I6" s="543"/>
      <c r="J6" s="14"/>
      <c r="K6" s="14"/>
      <c r="M6" s="11" t="s">
        <v>60</v>
      </c>
      <c r="N6" s="6" t="s">
        <v>61</v>
      </c>
    </row>
    <row r="7" spans="2:14" ht="30.75" customHeight="1" x14ac:dyDescent="0.25">
      <c r="B7" s="230" t="s">
        <v>244</v>
      </c>
      <c r="C7" s="223" t="s">
        <v>81</v>
      </c>
      <c r="D7" s="541" t="s">
        <v>245</v>
      </c>
      <c r="E7" s="541"/>
      <c r="F7" s="544" t="s">
        <v>296</v>
      </c>
      <c r="G7" s="544"/>
      <c r="H7" s="231" t="s">
        <v>246</v>
      </c>
      <c r="I7" s="232" t="s">
        <v>76</v>
      </c>
      <c r="J7" s="16"/>
      <c r="K7" s="16"/>
      <c r="M7" s="11" t="s">
        <v>65</v>
      </c>
      <c r="N7" s="6" t="s">
        <v>66</v>
      </c>
    </row>
    <row r="8" spans="2:14" ht="30.75" customHeight="1" x14ac:dyDescent="0.25">
      <c r="B8" s="230" t="s">
        <v>247</v>
      </c>
      <c r="C8" s="542" t="s">
        <v>301</v>
      </c>
      <c r="D8" s="542"/>
      <c r="E8" s="542"/>
      <c r="F8" s="542"/>
      <c r="G8" s="195" t="s">
        <v>248</v>
      </c>
      <c r="H8" s="547">
        <v>7556</v>
      </c>
      <c r="I8" s="548"/>
      <c r="J8" s="18"/>
      <c r="K8" s="18"/>
      <c r="M8" s="11" t="s">
        <v>69</v>
      </c>
      <c r="N8" s="6" t="s">
        <v>70</v>
      </c>
    </row>
    <row r="9" spans="2:14" ht="30.75" customHeight="1" thickBot="1" x14ac:dyDescent="0.3">
      <c r="B9" s="230" t="s">
        <v>48</v>
      </c>
      <c r="C9" s="549" t="s">
        <v>65</v>
      </c>
      <c r="D9" s="549"/>
      <c r="E9" s="549"/>
      <c r="F9" s="549"/>
      <c r="G9" s="213" t="s">
        <v>249</v>
      </c>
      <c r="H9" s="550" t="s">
        <v>302</v>
      </c>
      <c r="I9" s="551"/>
      <c r="J9" s="19"/>
      <c r="K9" s="19"/>
      <c r="M9" s="20" t="s">
        <v>73</v>
      </c>
    </row>
    <row r="10" spans="2:14" ht="39" customHeight="1" x14ac:dyDescent="0.25">
      <c r="B10" s="233" t="s">
        <v>250</v>
      </c>
      <c r="C10" s="552" t="s">
        <v>304</v>
      </c>
      <c r="D10" s="553"/>
      <c r="E10" s="553"/>
      <c r="F10" s="553"/>
      <c r="G10" s="553"/>
      <c r="H10" s="553"/>
      <c r="I10" s="554"/>
      <c r="J10" s="21"/>
      <c r="K10" s="21"/>
      <c r="M10" s="20"/>
    </row>
    <row r="11" spans="2:14" ht="50.25" customHeight="1" x14ac:dyDescent="0.25">
      <c r="B11" s="233" t="s">
        <v>251</v>
      </c>
      <c r="C11" s="555" t="s">
        <v>310</v>
      </c>
      <c r="D11" s="542"/>
      <c r="E11" s="542"/>
      <c r="F11" s="542"/>
      <c r="G11" s="542"/>
      <c r="H11" s="542"/>
      <c r="I11" s="543"/>
      <c r="J11" s="16"/>
      <c r="K11" s="16"/>
      <c r="M11" s="20"/>
      <c r="N11" s="6" t="s">
        <v>76</v>
      </c>
    </row>
    <row r="12" spans="2:14" ht="30.75" customHeight="1" x14ac:dyDescent="0.25">
      <c r="B12" s="233" t="s">
        <v>254</v>
      </c>
      <c r="C12" s="556" t="s">
        <v>325</v>
      </c>
      <c r="D12" s="557"/>
      <c r="E12" s="557"/>
      <c r="F12" s="557"/>
      <c r="G12" s="192" t="s">
        <v>252</v>
      </c>
      <c r="H12" s="544" t="s">
        <v>91</v>
      </c>
      <c r="I12" s="558"/>
      <c r="J12" s="16"/>
      <c r="K12" s="16"/>
      <c r="M12" s="20" t="s">
        <v>80</v>
      </c>
      <c r="N12" s="6" t="s">
        <v>81</v>
      </c>
    </row>
    <row r="13" spans="2:14" ht="30.75" customHeight="1" x14ac:dyDescent="0.25">
      <c r="B13" s="233" t="s">
        <v>255</v>
      </c>
      <c r="C13" s="475" t="s">
        <v>334</v>
      </c>
      <c r="D13" s="476"/>
      <c r="E13" s="476"/>
      <c r="F13" s="477"/>
      <c r="G13" s="195" t="s">
        <v>253</v>
      </c>
      <c r="H13" s="544" t="s">
        <v>70</v>
      </c>
      <c r="I13" s="558"/>
      <c r="J13" s="16"/>
      <c r="K13" s="16"/>
      <c r="M13" s="20" t="s">
        <v>84</v>
      </c>
    </row>
    <row r="14" spans="2:14" ht="54" customHeight="1" thickBot="1" x14ac:dyDescent="0.3">
      <c r="B14" s="233" t="s">
        <v>256</v>
      </c>
      <c r="C14" s="559" t="s">
        <v>317</v>
      </c>
      <c r="D14" s="560"/>
      <c r="E14" s="560"/>
      <c r="F14" s="560"/>
      <c r="G14" s="560"/>
      <c r="H14" s="560"/>
      <c r="I14" s="561"/>
      <c r="J14" s="21"/>
      <c r="K14" s="21"/>
      <c r="M14" s="20" t="s">
        <v>86</v>
      </c>
      <c r="N14" s="6"/>
    </row>
    <row r="15" spans="2:14" ht="15.5" x14ac:dyDescent="0.25">
      <c r="B15" s="230" t="s">
        <v>257</v>
      </c>
      <c r="C15" s="545" t="s">
        <v>289</v>
      </c>
      <c r="D15" s="545"/>
      <c r="E15" s="545"/>
      <c r="F15" s="545"/>
      <c r="G15" s="545"/>
      <c r="H15" s="545"/>
      <c r="I15" s="546"/>
      <c r="J15" s="22"/>
      <c r="K15" s="22"/>
      <c r="M15" s="20" t="s">
        <v>88</v>
      </c>
      <c r="N15" s="6"/>
    </row>
    <row r="16" spans="2:14" ht="15.5" x14ac:dyDescent="0.25">
      <c r="B16" s="230" t="s">
        <v>258</v>
      </c>
      <c r="C16" s="542" t="s">
        <v>309</v>
      </c>
      <c r="D16" s="542"/>
      <c r="E16" s="542"/>
      <c r="F16" s="542"/>
      <c r="G16" s="542"/>
      <c r="H16" s="542"/>
      <c r="I16" s="543"/>
      <c r="J16" s="23"/>
      <c r="K16" s="23"/>
      <c r="M16" s="20"/>
      <c r="N16" s="6"/>
    </row>
    <row r="17" spans="2:14" ht="23" x14ac:dyDescent="0.25">
      <c r="B17" s="230" t="s">
        <v>259</v>
      </c>
      <c r="C17" s="544" t="s">
        <v>152</v>
      </c>
      <c r="D17" s="568"/>
      <c r="E17" s="568"/>
      <c r="F17" s="568"/>
      <c r="G17" s="568"/>
      <c r="H17" s="568"/>
      <c r="I17" s="569"/>
      <c r="J17" s="24"/>
      <c r="K17" s="24"/>
      <c r="M17" s="20" t="s">
        <v>91</v>
      </c>
      <c r="N17" s="6"/>
    </row>
    <row r="18" spans="2:14" ht="18" customHeight="1" x14ac:dyDescent="0.25">
      <c r="B18" s="570" t="s">
        <v>265</v>
      </c>
      <c r="C18" s="571" t="s">
        <v>237</v>
      </c>
      <c r="D18" s="571"/>
      <c r="E18" s="571"/>
      <c r="F18" s="572" t="s">
        <v>238</v>
      </c>
      <c r="G18" s="572"/>
      <c r="H18" s="572"/>
      <c r="I18" s="573"/>
      <c r="J18" s="25"/>
      <c r="K18" s="25"/>
      <c r="M18" s="20" t="s">
        <v>79</v>
      </c>
      <c r="N18" s="6"/>
    </row>
    <row r="19" spans="2:14" ht="15.5" x14ac:dyDescent="0.25">
      <c r="B19" s="570"/>
      <c r="C19" s="542" t="s">
        <v>306</v>
      </c>
      <c r="D19" s="542"/>
      <c r="E19" s="542"/>
      <c r="F19" s="542" t="s">
        <v>326</v>
      </c>
      <c r="G19" s="542"/>
      <c r="H19" s="542"/>
      <c r="I19" s="543"/>
      <c r="J19" s="23"/>
      <c r="K19" s="23"/>
      <c r="M19" s="20" t="s">
        <v>95</v>
      </c>
      <c r="N19" s="6"/>
    </row>
    <row r="20" spans="2:14" ht="39.75" customHeight="1" x14ac:dyDescent="0.25">
      <c r="B20" s="230" t="s">
        <v>266</v>
      </c>
      <c r="C20" s="574" t="s">
        <v>152</v>
      </c>
      <c r="D20" s="575"/>
      <c r="E20" s="576"/>
      <c r="F20" s="577" t="s">
        <v>152</v>
      </c>
      <c r="G20" s="577"/>
      <c r="H20" s="577"/>
      <c r="I20" s="578"/>
      <c r="J20" s="16"/>
      <c r="K20" s="16"/>
      <c r="M20" s="20"/>
      <c r="N20" s="6"/>
    </row>
    <row r="21" spans="2:14" ht="15.5" x14ac:dyDescent="0.25">
      <c r="B21" s="230" t="s">
        <v>267</v>
      </c>
      <c r="C21" s="579" t="s">
        <v>307</v>
      </c>
      <c r="D21" s="580"/>
      <c r="E21" s="581"/>
      <c r="F21" s="582" t="s">
        <v>308</v>
      </c>
      <c r="G21" s="563"/>
      <c r="H21" s="563"/>
      <c r="I21" s="583"/>
      <c r="J21" s="22"/>
      <c r="K21" s="22"/>
      <c r="M21" s="26"/>
      <c r="N21" s="6"/>
    </row>
    <row r="22" spans="2:14" ht="23.25" customHeight="1" x14ac:dyDescent="0.25">
      <c r="B22" s="230" t="s">
        <v>268</v>
      </c>
      <c r="C22" s="562">
        <v>45292</v>
      </c>
      <c r="D22" s="584"/>
      <c r="E22" s="585"/>
      <c r="F22" s="192" t="s">
        <v>271</v>
      </c>
      <c r="G22" s="234">
        <v>0</v>
      </c>
      <c r="H22" s="216" t="s">
        <v>275</v>
      </c>
      <c r="I22" s="235">
        <v>0.03</v>
      </c>
      <c r="J22" s="27"/>
      <c r="K22" s="27"/>
      <c r="M22" s="26"/>
    </row>
    <row r="23" spans="2:14" ht="27" customHeight="1" x14ac:dyDescent="0.25">
      <c r="B23" s="230" t="s">
        <v>269</v>
      </c>
      <c r="C23" s="562">
        <v>45442</v>
      </c>
      <c r="D23" s="563"/>
      <c r="E23" s="564"/>
      <c r="F23" s="192" t="s">
        <v>272</v>
      </c>
      <c r="G23" s="565">
        <v>0.97</v>
      </c>
      <c r="H23" s="566"/>
      <c r="I23" s="567"/>
      <c r="J23" s="28"/>
      <c r="K23" s="28"/>
      <c r="M23" s="26"/>
    </row>
    <row r="24" spans="2:14" ht="30.75" customHeight="1" x14ac:dyDescent="0.25">
      <c r="B24" s="236" t="s">
        <v>270</v>
      </c>
      <c r="C24" s="586" t="s">
        <v>293</v>
      </c>
      <c r="D24" s="587"/>
      <c r="E24" s="588"/>
      <c r="F24" s="162" t="s">
        <v>274</v>
      </c>
      <c r="G24" s="582" t="s">
        <v>223</v>
      </c>
      <c r="H24" s="563"/>
      <c r="I24" s="589"/>
      <c r="J24" s="25"/>
      <c r="K24" s="25"/>
      <c r="M24" s="26"/>
    </row>
    <row r="25" spans="2:14" ht="22.5" customHeight="1" x14ac:dyDescent="0.25">
      <c r="B25" s="538" t="s">
        <v>235</v>
      </c>
      <c r="C25" s="539"/>
      <c r="D25" s="539"/>
      <c r="E25" s="539"/>
      <c r="F25" s="539"/>
      <c r="G25" s="539"/>
      <c r="H25" s="539"/>
      <c r="I25" s="540"/>
      <c r="J25" s="55"/>
      <c r="K25" s="55"/>
      <c r="M25" s="26"/>
    </row>
    <row r="26" spans="2:14" ht="43.5" customHeight="1" x14ac:dyDescent="0.25">
      <c r="B26" s="237" t="s">
        <v>105</v>
      </c>
      <c r="C26" s="195" t="s">
        <v>261</v>
      </c>
      <c r="D26" s="195" t="s">
        <v>260</v>
      </c>
      <c r="E26" s="196" t="s">
        <v>264</v>
      </c>
      <c r="F26" s="195" t="s">
        <v>263</v>
      </c>
      <c r="G26" s="195" t="s">
        <v>262</v>
      </c>
      <c r="H26" s="196" t="s">
        <v>276</v>
      </c>
      <c r="I26" s="238" t="s">
        <v>273</v>
      </c>
      <c r="J26" s="23"/>
      <c r="K26" s="23"/>
      <c r="M26" s="26"/>
    </row>
    <row r="27" spans="2:14" ht="15.75" customHeight="1" x14ac:dyDescent="0.25">
      <c r="B27" s="237" t="s">
        <v>294</v>
      </c>
      <c r="C27" s="214">
        <v>0</v>
      </c>
      <c r="D27" s="214">
        <v>0</v>
      </c>
      <c r="E27" s="239">
        <v>0</v>
      </c>
      <c r="F27" s="511">
        <f>+SUM(C27:C31)</f>
        <v>100</v>
      </c>
      <c r="G27" s="590">
        <f>+SUM(D27:D31)</f>
        <v>0</v>
      </c>
      <c r="H27" s="209"/>
      <c r="I27" s="592">
        <f>+G27+I22</f>
        <v>0.03</v>
      </c>
      <c r="J27" s="23"/>
      <c r="K27" s="23"/>
      <c r="M27" s="26"/>
    </row>
    <row r="28" spans="2:14" ht="15.75" customHeight="1" x14ac:dyDescent="0.25">
      <c r="B28" s="237" t="s">
        <v>114</v>
      </c>
      <c r="C28" s="214">
        <v>0</v>
      </c>
      <c r="D28" s="214">
        <v>0</v>
      </c>
      <c r="E28" s="239">
        <v>0</v>
      </c>
      <c r="F28" s="512"/>
      <c r="G28" s="591"/>
      <c r="H28" s="209"/>
      <c r="I28" s="593"/>
      <c r="J28" s="23"/>
      <c r="K28" s="23"/>
      <c r="M28" s="26"/>
    </row>
    <row r="29" spans="2:14" ht="15.75" customHeight="1" x14ac:dyDescent="0.25">
      <c r="B29" s="237" t="s">
        <v>115</v>
      </c>
      <c r="C29" s="214">
        <v>0</v>
      </c>
      <c r="D29" s="214">
        <v>0</v>
      </c>
      <c r="E29" s="239">
        <v>0</v>
      </c>
      <c r="F29" s="512"/>
      <c r="G29" s="591"/>
      <c r="H29" s="240">
        <f>+(D29*100%)/$G$23</f>
        <v>0</v>
      </c>
      <c r="I29" s="593"/>
      <c r="J29" s="23"/>
      <c r="K29" s="23"/>
      <c r="M29" s="26"/>
    </row>
    <row r="30" spans="2:14" ht="15.75" customHeight="1" x14ac:dyDescent="0.25">
      <c r="B30" s="237" t="s">
        <v>116</v>
      </c>
      <c r="C30" s="214">
        <v>50</v>
      </c>
      <c r="D30" s="214">
        <v>0</v>
      </c>
      <c r="E30" s="239">
        <v>0</v>
      </c>
      <c r="F30" s="512"/>
      <c r="G30" s="591"/>
      <c r="H30" s="240">
        <f>+IF(D30="","",((D30*100%)/$G$23)+H29)</f>
        <v>0</v>
      </c>
      <c r="I30" s="593"/>
      <c r="J30" s="23"/>
      <c r="K30" s="23"/>
      <c r="M30" s="26"/>
    </row>
    <row r="31" spans="2:14" ht="15.75" customHeight="1" x14ac:dyDescent="0.25">
      <c r="B31" s="237" t="s">
        <v>117</v>
      </c>
      <c r="C31" s="214">
        <v>50</v>
      </c>
      <c r="D31" s="214">
        <v>0</v>
      </c>
      <c r="E31" s="239">
        <v>0</v>
      </c>
      <c r="F31" s="512"/>
      <c r="G31" s="591"/>
      <c r="H31" s="240">
        <f t="shared" ref="H31" si="0">+IF(D31="","",((D31*100%)/$G$23)+H30)</f>
        <v>0</v>
      </c>
      <c r="I31" s="593"/>
      <c r="J31" s="23"/>
      <c r="K31" s="23"/>
      <c r="M31" s="26"/>
    </row>
    <row r="32" spans="2:14" ht="66.75" customHeight="1" x14ac:dyDescent="0.25">
      <c r="B32" s="241" t="s">
        <v>277</v>
      </c>
      <c r="C32" s="594" t="s">
        <v>339</v>
      </c>
      <c r="D32" s="595"/>
      <c r="E32" s="595"/>
      <c r="F32" s="595"/>
      <c r="G32" s="595"/>
      <c r="H32" s="595"/>
      <c r="I32" s="596"/>
      <c r="J32" s="36"/>
      <c r="K32" s="36"/>
    </row>
    <row r="33" spans="2:11" ht="34.5" customHeight="1" x14ac:dyDescent="0.25">
      <c r="B33" s="597"/>
      <c r="C33" s="364"/>
      <c r="D33" s="364"/>
      <c r="E33" s="364"/>
      <c r="F33" s="364"/>
      <c r="G33" s="364"/>
      <c r="H33" s="364"/>
      <c r="I33" s="598"/>
      <c r="J33" s="55"/>
      <c r="K33" s="55"/>
    </row>
    <row r="34" spans="2:11" ht="34.5" customHeight="1" x14ac:dyDescent="0.25">
      <c r="B34" s="599"/>
      <c r="C34" s="600"/>
      <c r="D34" s="600"/>
      <c r="E34" s="600"/>
      <c r="F34" s="600"/>
      <c r="G34" s="600"/>
      <c r="H34" s="600"/>
      <c r="I34" s="601"/>
      <c r="J34" s="36"/>
      <c r="K34" s="36"/>
    </row>
    <row r="35" spans="2:11" ht="34.5" customHeight="1" x14ac:dyDescent="0.25">
      <c r="B35" s="599"/>
      <c r="C35" s="600"/>
      <c r="D35" s="600"/>
      <c r="E35" s="600"/>
      <c r="F35" s="600"/>
      <c r="G35" s="600"/>
      <c r="H35" s="600"/>
      <c r="I35" s="601"/>
      <c r="J35" s="36"/>
      <c r="K35" s="36"/>
    </row>
    <row r="36" spans="2:11" ht="34.5" customHeight="1" x14ac:dyDescent="0.25">
      <c r="B36" s="599"/>
      <c r="C36" s="600"/>
      <c r="D36" s="600"/>
      <c r="E36" s="600"/>
      <c r="F36" s="600"/>
      <c r="G36" s="600"/>
      <c r="H36" s="600"/>
      <c r="I36" s="601"/>
      <c r="J36" s="36"/>
      <c r="K36" s="36"/>
    </row>
    <row r="37" spans="2:11" ht="34.5" customHeight="1" x14ac:dyDescent="0.25">
      <c r="B37" s="602"/>
      <c r="C37" s="370"/>
      <c r="D37" s="370"/>
      <c r="E37" s="370"/>
      <c r="F37" s="370"/>
      <c r="G37" s="370"/>
      <c r="H37" s="370"/>
      <c r="I37" s="603"/>
      <c r="J37" s="12"/>
      <c r="K37" s="12"/>
    </row>
    <row r="38" spans="2:11" ht="58.5" customHeight="1" x14ac:dyDescent="0.25">
      <c r="B38" s="230" t="s">
        <v>278</v>
      </c>
      <c r="C38" s="604" t="s">
        <v>350</v>
      </c>
      <c r="D38" s="605"/>
      <c r="E38" s="605"/>
      <c r="F38" s="605"/>
      <c r="G38" s="605"/>
      <c r="H38" s="605"/>
      <c r="I38" s="606"/>
      <c r="J38" s="37"/>
      <c r="K38" s="37"/>
    </row>
    <row r="39" spans="2:11" ht="53.25" customHeight="1" x14ac:dyDescent="0.25">
      <c r="B39" s="230" t="s">
        <v>279</v>
      </c>
      <c r="C39" s="604" t="s">
        <v>346</v>
      </c>
      <c r="D39" s="605"/>
      <c r="E39" s="605"/>
      <c r="F39" s="605"/>
      <c r="G39" s="605"/>
      <c r="H39" s="605"/>
      <c r="I39" s="606"/>
      <c r="J39" s="37"/>
      <c r="K39" s="37"/>
    </row>
    <row r="40" spans="2:11" ht="48" customHeight="1" x14ac:dyDescent="0.25">
      <c r="B40" s="242" t="s">
        <v>280</v>
      </c>
      <c r="C40" s="604" t="s">
        <v>336</v>
      </c>
      <c r="D40" s="605"/>
      <c r="E40" s="605"/>
      <c r="F40" s="605"/>
      <c r="G40" s="605"/>
      <c r="H40" s="605"/>
      <c r="I40" s="606"/>
      <c r="J40" s="37"/>
      <c r="K40" s="37"/>
    </row>
    <row r="41" spans="2:11" ht="22.5" customHeight="1" x14ac:dyDescent="0.25">
      <c r="B41" s="538" t="s">
        <v>236</v>
      </c>
      <c r="C41" s="539"/>
      <c r="D41" s="539"/>
      <c r="E41" s="539"/>
      <c r="F41" s="539"/>
      <c r="G41" s="539"/>
      <c r="H41" s="539"/>
      <c r="I41" s="540"/>
      <c r="J41" s="37"/>
      <c r="K41" s="37"/>
    </row>
    <row r="42" spans="2:11" ht="22.5" customHeight="1" x14ac:dyDescent="0.25">
      <c r="B42" s="612" t="s">
        <v>281</v>
      </c>
      <c r="C42" s="224" t="s">
        <v>282</v>
      </c>
      <c r="D42" s="614" t="s">
        <v>283</v>
      </c>
      <c r="E42" s="614"/>
      <c r="F42" s="614"/>
      <c r="G42" s="614" t="s">
        <v>284</v>
      </c>
      <c r="H42" s="614"/>
      <c r="I42" s="615"/>
      <c r="J42" s="38"/>
      <c r="K42" s="38"/>
    </row>
    <row r="43" spans="2:11" ht="30.75" customHeight="1" x14ac:dyDescent="0.25">
      <c r="B43" s="613"/>
      <c r="C43" s="243"/>
      <c r="D43" s="616"/>
      <c r="E43" s="616"/>
      <c r="F43" s="616"/>
      <c r="G43" s="616"/>
      <c r="H43" s="616"/>
      <c r="I43" s="617"/>
      <c r="J43" s="38"/>
      <c r="K43" s="38"/>
    </row>
    <row r="44" spans="2:11" ht="14" x14ac:dyDescent="0.25">
      <c r="B44" s="244" t="s">
        <v>285</v>
      </c>
      <c r="C44" s="607" t="s">
        <v>303</v>
      </c>
      <c r="D44" s="608"/>
      <c r="E44" s="608"/>
      <c r="F44" s="608"/>
      <c r="G44" s="608"/>
      <c r="H44" s="608"/>
      <c r="I44" s="609"/>
      <c r="J44" s="41"/>
      <c r="K44" s="41"/>
    </row>
    <row r="45" spans="2:11" ht="14" x14ac:dyDescent="0.25">
      <c r="B45" s="245" t="s">
        <v>286</v>
      </c>
      <c r="C45" s="607" t="s">
        <v>303</v>
      </c>
      <c r="D45" s="608"/>
      <c r="E45" s="608"/>
      <c r="F45" s="608"/>
      <c r="G45" s="608"/>
      <c r="H45" s="608"/>
      <c r="I45" s="609"/>
      <c r="J45" s="41"/>
      <c r="K45" s="41"/>
    </row>
    <row r="46" spans="2:11" ht="30" customHeight="1" x14ac:dyDescent="0.25">
      <c r="B46" s="242" t="s">
        <v>287</v>
      </c>
      <c r="C46" s="607" t="s">
        <v>335</v>
      </c>
      <c r="D46" s="608"/>
      <c r="E46" s="608"/>
      <c r="F46" s="608"/>
      <c r="G46" s="608"/>
      <c r="H46" s="608"/>
      <c r="I46" s="609"/>
      <c r="J46" s="42"/>
      <c r="K46" s="42"/>
    </row>
    <row r="47" spans="2:11" ht="31.5" customHeight="1" x14ac:dyDescent="0.25">
      <c r="B47" s="246" t="s">
        <v>288</v>
      </c>
      <c r="C47" s="610" t="s">
        <v>295</v>
      </c>
      <c r="D47" s="610"/>
      <c r="E47" s="610"/>
      <c r="F47" s="610"/>
      <c r="G47" s="610"/>
      <c r="H47" s="610"/>
      <c r="I47" s="611"/>
      <c r="J47" s="45"/>
      <c r="K47" s="45"/>
    </row>
    <row r="48" spans="2:11" x14ac:dyDescent="0.25">
      <c r="B48" s="43"/>
      <c r="C48" s="166"/>
      <c r="D48" s="166"/>
      <c r="E48" s="167"/>
      <c r="F48" s="167"/>
      <c r="G48" s="178"/>
      <c r="H48" s="44"/>
      <c r="I48" s="166"/>
      <c r="J48" s="45"/>
      <c r="K48" s="45"/>
    </row>
    <row r="49" spans="2:11" x14ac:dyDescent="0.25">
      <c r="B49" s="43"/>
      <c r="C49" s="166"/>
      <c r="D49" s="166"/>
      <c r="E49" s="167"/>
      <c r="F49" s="167"/>
      <c r="G49" s="178"/>
      <c r="H49" s="44"/>
      <c r="I49" s="166"/>
      <c r="J49" s="45"/>
      <c r="K49" s="45"/>
    </row>
    <row r="50" spans="2:11" x14ac:dyDescent="0.25">
      <c r="B50" s="43"/>
      <c r="C50" s="166"/>
      <c r="D50" s="166"/>
      <c r="E50" s="167"/>
      <c r="F50" s="167"/>
      <c r="G50" s="178"/>
      <c r="H50" s="44"/>
      <c r="I50" s="166"/>
      <c r="J50" s="45"/>
      <c r="K50" s="45"/>
    </row>
    <row r="51" spans="2:11" x14ac:dyDescent="0.25">
      <c r="B51" s="43"/>
      <c r="C51" s="166"/>
      <c r="D51" s="166"/>
      <c r="E51" s="167"/>
      <c r="F51" s="167"/>
      <c r="G51" s="178"/>
      <c r="H51" s="44"/>
      <c r="I51" s="166"/>
      <c r="J51" s="45"/>
      <c r="K51" s="45"/>
    </row>
    <row r="52" spans="2:11" x14ac:dyDescent="0.25">
      <c r="B52" s="43"/>
      <c r="C52" s="166"/>
      <c r="D52" s="166"/>
      <c r="E52" s="167"/>
      <c r="F52" s="167"/>
      <c r="G52" s="178"/>
      <c r="H52" s="44"/>
      <c r="I52" s="166"/>
      <c r="J52" s="45"/>
      <c r="K52" s="45"/>
    </row>
    <row r="53" spans="2:11" ht="25.5" customHeight="1" x14ac:dyDescent="0.25">
      <c r="B53" s="43"/>
      <c r="C53" s="166"/>
      <c r="D53" s="166"/>
      <c r="E53" s="167"/>
      <c r="F53" s="167"/>
      <c r="G53" s="178"/>
      <c r="H53" s="44"/>
      <c r="I53" s="166"/>
      <c r="J53" s="45"/>
      <c r="K53" s="45"/>
    </row>
  </sheetData>
  <sheetProtection algorithmName="SHA-512" hashValue="8FQfc2TVXV5xoj00g/KK7Aj4ytQMb9rnQQf3WHc++Yf5jUWXmOIcpeaQAuPmNPtWbkY5nC5cg94d+O1pqrNp6g==" saltValue="8Ff6hMTLQLh2k81gobcKkA==" spinCount="100000" sheet="1" objects="1" scenarios="1"/>
  <mergeCells count="59">
    <mergeCell ref="C45:I45"/>
    <mergeCell ref="C46:I46"/>
    <mergeCell ref="C47:I47"/>
    <mergeCell ref="B42:B43"/>
    <mergeCell ref="D42:F42"/>
    <mergeCell ref="G42:I42"/>
    <mergeCell ref="D43:F43"/>
    <mergeCell ref="G43:I43"/>
    <mergeCell ref="C44:I44"/>
    <mergeCell ref="B41:I41"/>
    <mergeCell ref="C24:E24"/>
    <mergeCell ref="G24:I24"/>
    <mergeCell ref="B25:I25"/>
    <mergeCell ref="F27:F31"/>
    <mergeCell ref="G27:G31"/>
    <mergeCell ref="I27:I31"/>
    <mergeCell ref="C32:I32"/>
    <mergeCell ref="B33:I37"/>
    <mergeCell ref="C38:I38"/>
    <mergeCell ref="C39:I39"/>
    <mergeCell ref="C40:I40"/>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disablePrompts="1" count="7">
    <dataValidation type="list" allowBlank="1" showInputMessage="1" showErrorMessage="1" sqref="J10:K10" xr:uid="{00000000-0002-0000-0400-000000000000}">
      <formula1>$M$21:$M$26</formula1>
    </dataValidation>
    <dataValidation type="list" showDropDown="1" showInputMessage="1" showErrorMessage="1" sqref="K12" xr:uid="{00000000-0002-0000-0400-000001000000}">
      <formula1>O17:O19</formula1>
    </dataValidation>
    <dataValidation type="list" allowBlank="1" showInputMessage="1" showErrorMessage="1" sqref="H12:I12" xr:uid="{00000000-0002-0000-0400-000002000000}">
      <formula1>M17:M19</formula1>
    </dataValidation>
    <dataValidation type="list" allowBlank="1" showInputMessage="1" showErrorMessage="1" sqref="C24:E24" xr:uid="{00000000-0002-0000-0400-000003000000}">
      <formula1>$M$12:$M$15</formula1>
    </dataValidation>
    <dataValidation type="list" allowBlank="1" showInputMessage="1" showErrorMessage="1" sqref="C9:F9" xr:uid="{00000000-0002-0000-0400-000004000000}">
      <formula1>$M$6:$M$9</formula1>
    </dataValidation>
    <dataValidation type="list" allowBlank="1" showInputMessage="1" showErrorMessage="1" sqref="H13:I13" xr:uid="{00000000-0002-0000-0400-000005000000}">
      <formula1>$N$5:$N$8</formula1>
    </dataValidation>
    <dataValidation type="list" allowBlank="1" showInputMessage="1" showErrorMessage="1" sqref="C7 I7" xr:uid="{00000000-0002-0000-0400-000006000000}">
      <formula1>$N$11:$N$12</formula1>
    </dataValidation>
  </dataValidations>
  <pageMargins left="0.7" right="0.7" top="0.75" bottom="0.75" header="0.3" footer="0.3"/>
  <pageSetup scale="45" orientation="portrait" r:id="rId1"/>
  <colBreaks count="1" manualBreakCount="1">
    <brk id="9" max="1048575" man="1"/>
  </colBreaks>
  <drawing r:id="rId2"/>
  <legacyDrawing r:id="rId3"/>
  <oleObjects>
    <mc:AlternateContent xmlns:mc="http://schemas.openxmlformats.org/markup-compatibility/2006">
      <mc:Choice Requires="x14">
        <oleObject progId="PBrush" shapeId="35854337" r:id="rId4">
          <objectPr defaultSize="0" autoPict="0" r:id="rId5">
            <anchor moveWithCells="1" sizeWithCells="1">
              <from>
                <xdr:col>8</xdr:col>
                <xdr:colOff>38100</xdr:colOff>
                <xdr:row>1</xdr:row>
                <xdr:rowOff>38100</xdr:rowOff>
              </from>
              <to>
                <xdr:col>8</xdr:col>
                <xdr:colOff>1714500</xdr:colOff>
                <xdr:row>2</xdr:row>
                <xdr:rowOff>76200</xdr:rowOff>
              </to>
            </anchor>
          </objectPr>
        </oleObject>
      </mc:Choice>
      <mc:Fallback>
        <oleObject progId="PBrush" shapeId="35854337"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B1:X53"/>
  <sheetViews>
    <sheetView showGridLines="0" topLeftCell="A37" zoomScale="70" zoomScaleNormal="70" zoomScaleSheetLayoutView="70" workbookViewId="0">
      <selection activeCell="C17" sqref="C17:I17"/>
    </sheetView>
  </sheetViews>
  <sheetFormatPr baseColWidth="10" defaultColWidth="11.453125" defaultRowHeight="13" x14ac:dyDescent="0.3"/>
  <cols>
    <col min="1" max="1" width="1" style="7" customWidth="1"/>
    <col min="2" max="2" width="25.453125" style="8" customWidth="1"/>
    <col min="3" max="3" width="19.1796875" style="7" customWidth="1"/>
    <col min="4" max="4" width="20.1796875" style="7" customWidth="1"/>
    <col min="5" max="5" width="16.453125" style="7" customWidth="1"/>
    <col min="6" max="6" width="25" style="7" customWidth="1"/>
    <col min="7" max="7" width="22" style="9" customWidth="1"/>
    <col min="8" max="8" width="20.453125" style="7" customWidth="1"/>
    <col min="9" max="11" width="22.453125" style="7" customWidth="1"/>
    <col min="12" max="24" width="11.453125" style="3"/>
    <col min="25" max="16384" width="11.453125" style="7"/>
  </cols>
  <sheetData>
    <row r="1" spans="2:14" ht="37.5" customHeight="1" x14ac:dyDescent="0.25">
      <c r="B1" s="618"/>
      <c r="C1" s="619" t="s">
        <v>25</v>
      </c>
      <c r="D1" s="619"/>
      <c r="E1" s="619"/>
      <c r="F1" s="619"/>
      <c r="G1" s="619"/>
      <c r="H1" s="619"/>
      <c r="I1" s="620"/>
      <c r="J1" s="10"/>
      <c r="K1" s="10"/>
      <c r="M1" s="11" t="s">
        <v>47</v>
      </c>
    </row>
    <row r="2" spans="2:14" ht="37.5" customHeight="1" x14ac:dyDescent="0.25">
      <c r="B2" s="618"/>
      <c r="C2" s="619" t="s">
        <v>239</v>
      </c>
      <c r="D2" s="619"/>
      <c r="E2" s="619"/>
      <c r="F2" s="619"/>
      <c r="G2" s="619"/>
      <c r="H2" s="619"/>
      <c r="I2" s="620"/>
      <c r="J2" s="10"/>
      <c r="K2" s="10"/>
      <c r="M2" s="11" t="s">
        <v>48</v>
      </c>
    </row>
    <row r="3" spans="2:14" ht="37.5" customHeight="1" x14ac:dyDescent="0.25">
      <c r="B3" s="618"/>
      <c r="C3" s="619" t="s">
        <v>240</v>
      </c>
      <c r="D3" s="619"/>
      <c r="E3" s="619"/>
      <c r="F3" s="619" t="s">
        <v>241</v>
      </c>
      <c r="G3" s="619"/>
      <c r="H3" s="619"/>
      <c r="I3" s="620"/>
      <c r="J3" s="10"/>
      <c r="K3" s="10"/>
      <c r="M3" s="11" t="s">
        <v>50</v>
      </c>
    </row>
    <row r="4" spans="2:14" ht="23.25" customHeight="1" x14ac:dyDescent="0.25">
      <c r="B4" s="621"/>
      <c r="C4" s="621"/>
      <c r="D4" s="621"/>
      <c r="E4" s="621"/>
      <c r="F4" s="621"/>
      <c r="G4" s="621"/>
      <c r="H4" s="621"/>
      <c r="I4" s="621"/>
      <c r="J4" s="12"/>
      <c r="K4" s="12"/>
    </row>
    <row r="5" spans="2:14" ht="24" customHeight="1" x14ac:dyDescent="0.25">
      <c r="B5" s="539" t="s">
        <v>234</v>
      </c>
      <c r="C5" s="539"/>
      <c r="D5" s="539"/>
      <c r="E5" s="539"/>
      <c r="F5" s="539"/>
      <c r="G5" s="539"/>
      <c r="H5" s="539"/>
      <c r="I5" s="539"/>
      <c r="J5" s="55"/>
      <c r="K5" s="55"/>
      <c r="N5" s="6" t="s">
        <v>57</v>
      </c>
    </row>
    <row r="6" spans="2:14" ht="30.75" customHeight="1" x14ac:dyDescent="0.25">
      <c r="B6" s="191" t="s">
        <v>242</v>
      </c>
      <c r="C6" s="182">
        <v>3</v>
      </c>
      <c r="D6" s="463" t="s">
        <v>243</v>
      </c>
      <c r="E6" s="463"/>
      <c r="F6" s="464" t="s">
        <v>342</v>
      </c>
      <c r="G6" s="464"/>
      <c r="H6" s="464"/>
      <c r="I6" s="465"/>
      <c r="J6" s="14"/>
      <c r="K6" s="14"/>
      <c r="M6" s="11" t="s">
        <v>60</v>
      </c>
      <c r="N6" s="6" t="s">
        <v>61</v>
      </c>
    </row>
    <row r="7" spans="2:14" ht="30.75" customHeight="1" x14ac:dyDescent="0.25">
      <c r="B7" s="191" t="s">
        <v>244</v>
      </c>
      <c r="C7" s="182" t="s">
        <v>81</v>
      </c>
      <c r="D7" s="463" t="s">
        <v>245</v>
      </c>
      <c r="E7" s="463"/>
      <c r="F7" s="466" t="s">
        <v>296</v>
      </c>
      <c r="G7" s="466"/>
      <c r="H7" s="183" t="s">
        <v>246</v>
      </c>
      <c r="I7" s="184" t="s">
        <v>76</v>
      </c>
      <c r="J7" s="16"/>
      <c r="K7" s="16"/>
      <c r="M7" s="11" t="s">
        <v>65</v>
      </c>
      <c r="N7" s="6" t="s">
        <v>66</v>
      </c>
    </row>
    <row r="8" spans="2:14" ht="30.75" customHeight="1" x14ac:dyDescent="0.25">
      <c r="B8" s="191" t="s">
        <v>247</v>
      </c>
      <c r="C8" s="464" t="s">
        <v>301</v>
      </c>
      <c r="D8" s="464"/>
      <c r="E8" s="464"/>
      <c r="F8" s="464"/>
      <c r="G8" s="174" t="s">
        <v>248</v>
      </c>
      <c r="H8" s="469">
        <v>7556</v>
      </c>
      <c r="I8" s="470"/>
      <c r="J8" s="18"/>
      <c r="K8" s="18"/>
      <c r="M8" s="11" t="s">
        <v>69</v>
      </c>
      <c r="N8" s="6" t="s">
        <v>70</v>
      </c>
    </row>
    <row r="9" spans="2:14" ht="30.75" customHeight="1" x14ac:dyDescent="0.25">
      <c r="B9" s="191" t="s">
        <v>48</v>
      </c>
      <c r="C9" s="471" t="s">
        <v>65</v>
      </c>
      <c r="D9" s="471"/>
      <c r="E9" s="471"/>
      <c r="F9" s="471"/>
      <c r="G9" s="174" t="s">
        <v>249</v>
      </c>
      <c r="H9" s="472" t="s">
        <v>302</v>
      </c>
      <c r="I9" s="473"/>
      <c r="J9" s="19"/>
      <c r="K9" s="19"/>
      <c r="M9" s="20" t="s">
        <v>73</v>
      </c>
    </row>
    <row r="10" spans="2:14" ht="30.75" customHeight="1" x14ac:dyDescent="0.25">
      <c r="B10" s="191" t="s">
        <v>250</v>
      </c>
      <c r="C10" s="464" t="s">
        <v>304</v>
      </c>
      <c r="D10" s="464"/>
      <c r="E10" s="464"/>
      <c r="F10" s="464"/>
      <c r="G10" s="464"/>
      <c r="H10" s="464"/>
      <c r="I10" s="465"/>
      <c r="J10" s="21"/>
      <c r="K10" s="21"/>
      <c r="M10" s="20"/>
    </row>
    <row r="11" spans="2:14" ht="45.75" customHeight="1" x14ac:dyDescent="0.25">
      <c r="B11" s="191" t="s">
        <v>251</v>
      </c>
      <c r="C11" s="464" t="s">
        <v>347</v>
      </c>
      <c r="D11" s="464"/>
      <c r="E11" s="464"/>
      <c r="F11" s="464"/>
      <c r="G11" s="464"/>
      <c r="H11" s="464"/>
      <c r="I11" s="464"/>
      <c r="J11" s="16"/>
      <c r="K11" s="16"/>
      <c r="M11" s="20"/>
      <c r="N11" s="6" t="s">
        <v>76</v>
      </c>
    </row>
    <row r="12" spans="2:14" ht="25" customHeight="1" x14ac:dyDescent="0.25">
      <c r="B12" s="191" t="s">
        <v>254</v>
      </c>
      <c r="C12" s="557" t="s">
        <v>327</v>
      </c>
      <c r="D12" s="557"/>
      <c r="E12" s="557"/>
      <c r="F12" s="557"/>
      <c r="G12" s="192" t="s">
        <v>252</v>
      </c>
      <c r="H12" s="557" t="s">
        <v>91</v>
      </c>
      <c r="I12" s="622"/>
      <c r="J12" s="16"/>
      <c r="K12" s="16"/>
      <c r="M12" s="20" t="s">
        <v>80</v>
      </c>
      <c r="N12" s="6" t="s">
        <v>81</v>
      </c>
    </row>
    <row r="13" spans="2:14" ht="23.5" customHeight="1" x14ac:dyDescent="0.25">
      <c r="B13" s="191" t="s">
        <v>255</v>
      </c>
      <c r="C13" s="475" t="s">
        <v>334</v>
      </c>
      <c r="D13" s="476"/>
      <c r="E13" s="476"/>
      <c r="F13" s="477"/>
      <c r="G13" s="192" t="s">
        <v>253</v>
      </c>
      <c r="H13" s="542" t="s">
        <v>70</v>
      </c>
      <c r="I13" s="623"/>
      <c r="J13" s="16"/>
      <c r="K13" s="16"/>
      <c r="M13" s="20" t="s">
        <v>84</v>
      </c>
    </row>
    <row r="14" spans="2:14" ht="23" x14ac:dyDescent="0.25">
      <c r="B14" s="191" t="s">
        <v>256</v>
      </c>
      <c r="C14" s="467" t="s">
        <v>318</v>
      </c>
      <c r="D14" s="467"/>
      <c r="E14" s="467"/>
      <c r="F14" s="467"/>
      <c r="G14" s="467"/>
      <c r="H14" s="467"/>
      <c r="I14" s="468"/>
      <c r="J14" s="21"/>
      <c r="K14" s="21"/>
      <c r="M14" s="20" t="s">
        <v>86</v>
      </c>
      <c r="N14" s="6"/>
    </row>
    <row r="15" spans="2:14" ht="20" customHeight="1" x14ac:dyDescent="0.25">
      <c r="B15" s="191" t="s">
        <v>257</v>
      </c>
      <c r="C15" s="557" t="s">
        <v>297</v>
      </c>
      <c r="D15" s="557"/>
      <c r="E15" s="557"/>
      <c r="F15" s="557"/>
      <c r="G15" s="557"/>
      <c r="H15" s="557"/>
      <c r="I15" s="622"/>
      <c r="J15" s="22"/>
      <c r="K15" s="22"/>
      <c r="M15" s="20" t="s">
        <v>88</v>
      </c>
      <c r="N15" s="6"/>
    </row>
    <row r="16" spans="2:14" ht="20.25" customHeight="1" x14ac:dyDescent="0.25">
      <c r="B16" s="191" t="s">
        <v>258</v>
      </c>
      <c r="C16" s="464" t="s">
        <v>321</v>
      </c>
      <c r="D16" s="464"/>
      <c r="E16" s="464"/>
      <c r="F16" s="464"/>
      <c r="G16" s="464"/>
      <c r="H16" s="464"/>
      <c r="I16" s="465"/>
      <c r="J16" s="23"/>
      <c r="K16" s="23"/>
      <c r="M16" s="20"/>
      <c r="N16" s="6"/>
    </row>
    <row r="17" spans="2:14" ht="30.75" customHeight="1" x14ac:dyDescent="0.25">
      <c r="B17" s="191" t="s">
        <v>259</v>
      </c>
      <c r="C17" s="542" t="s">
        <v>151</v>
      </c>
      <c r="D17" s="627"/>
      <c r="E17" s="627"/>
      <c r="F17" s="627"/>
      <c r="G17" s="627"/>
      <c r="H17" s="627"/>
      <c r="I17" s="628"/>
      <c r="J17" s="24"/>
      <c r="K17" s="24"/>
      <c r="M17" s="20" t="s">
        <v>91</v>
      </c>
      <c r="N17" s="6"/>
    </row>
    <row r="18" spans="2:14" ht="18" customHeight="1" x14ac:dyDescent="0.25">
      <c r="B18" s="629" t="s">
        <v>265</v>
      </c>
      <c r="C18" s="571" t="s">
        <v>237</v>
      </c>
      <c r="D18" s="571"/>
      <c r="E18" s="571"/>
      <c r="F18" s="572" t="s">
        <v>238</v>
      </c>
      <c r="G18" s="572"/>
      <c r="H18" s="572"/>
      <c r="I18" s="572"/>
      <c r="J18" s="25"/>
      <c r="K18" s="25"/>
      <c r="M18" s="20" t="s">
        <v>79</v>
      </c>
      <c r="N18" s="6"/>
    </row>
    <row r="19" spans="2:14" ht="39.75" customHeight="1" x14ac:dyDescent="0.25">
      <c r="B19" s="629"/>
      <c r="C19" s="464" t="s">
        <v>311</v>
      </c>
      <c r="D19" s="464"/>
      <c r="E19" s="464"/>
      <c r="F19" s="464" t="s">
        <v>328</v>
      </c>
      <c r="G19" s="464"/>
      <c r="H19" s="464"/>
      <c r="I19" s="465"/>
      <c r="J19" s="23"/>
      <c r="K19" s="23"/>
      <c r="M19" s="20" t="s">
        <v>95</v>
      </c>
      <c r="N19" s="6"/>
    </row>
    <row r="20" spans="2:14" ht="39.75" customHeight="1" x14ac:dyDescent="0.25">
      <c r="B20" s="193" t="s">
        <v>266</v>
      </c>
      <c r="C20" s="490" t="s">
        <v>152</v>
      </c>
      <c r="D20" s="491"/>
      <c r="E20" s="492"/>
      <c r="F20" s="493" t="s">
        <v>152</v>
      </c>
      <c r="G20" s="493"/>
      <c r="H20" s="493"/>
      <c r="I20" s="494"/>
      <c r="J20" s="16"/>
      <c r="K20" s="16"/>
      <c r="M20" s="20"/>
      <c r="N20" s="6"/>
    </row>
    <row r="21" spans="2:14" ht="42" customHeight="1" x14ac:dyDescent="0.25">
      <c r="B21" s="193" t="s">
        <v>267</v>
      </c>
      <c r="C21" s="630" t="s">
        <v>312</v>
      </c>
      <c r="D21" s="631"/>
      <c r="E21" s="632"/>
      <c r="F21" s="504" t="s">
        <v>313</v>
      </c>
      <c r="G21" s="479"/>
      <c r="H21" s="479"/>
      <c r="I21" s="505"/>
      <c r="J21" s="22"/>
      <c r="K21" s="22"/>
      <c r="M21" s="26"/>
      <c r="N21" s="6"/>
    </row>
    <row r="22" spans="2:14" ht="23.25" customHeight="1" x14ac:dyDescent="0.25">
      <c r="B22" s="193" t="s">
        <v>268</v>
      </c>
      <c r="C22" s="478">
        <v>45292</v>
      </c>
      <c r="D22" s="499"/>
      <c r="E22" s="500"/>
      <c r="F22" s="192" t="s">
        <v>271</v>
      </c>
      <c r="G22" s="204">
        <v>0</v>
      </c>
      <c r="H22" s="192" t="s">
        <v>275</v>
      </c>
      <c r="I22" s="205">
        <v>0.02</v>
      </c>
      <c r="J22" s="27"/>
      <c r="K22" s="27"/>
      <c r="M22" s="26"/>
    </row>
    <row r="23" spans="2:14" ht="27" customHeight="1" x14ac:dyDescent="0.25">
      <c r="B23" s="193" t="s">
        <v>269</v>
      </c>
      <c r="C23" s="478">
        <v>45442</v>
      </c>
      <c r="D23" s="479"/>
      <c r="E23" s="480"/>
      <c r="F23" s="192" t="s">
        <v>272</v>
      </c>
      <c r="G23" s="624">
        <v>0.98</v>
      </c>
      <c r="H23" s="625"/>
      <c r="I23" s="626"/>
      <c r="J23" s="28"/>
      <c r="K23" s="28"/>
      <c r="M23" s="26"/>
    </row>
    <row r="24" spans="2:14" ht="30.75" customHeight="1" x14ac:dyDescent="0.25">
      <c r="B24" s="175" t="s">
        <v>270</v>
      </c>
      <c r="C24" s="633" t="s">
        <v>88</v>
      </c>
      <c r="D24" s="634"/>
      <c r="E24" s="635"/>
      <c r="F24" s="162" t="s">
        <v>274</v>
      </c>
      <c r="G24" s="504" t="s">
        <v>223</v>
      </c>
      <c r="H24" s="479"/>
      <c r="I24" s="480"/>
      <c r="J24" s="25"/>
      <c r="K24" s="25"/>
      <c r="M24" s="26"/>
    </row>
    <row r="25" spans="2:14" ht="22.5" customHeight="1" x14ac:dyDescent="0.25">
      <c r="B25" s="636" t="s">
        <v>235</v>
      </c>
      <c r="C25" s="637"/>
      <c r="D25" s="637"/>
      <c r="E25" s="637"/>
      <c r="F25" s="637"/>
      <c r="G25" s="637"/>
      <c r="H25" s="637"/>
      <c r="I25" s="638"/>
      <c r="J25" s="55"/>
      <c r="K25" s="55"/>
      <c r="M25" s="26"/>
    </row>
    <row r="26" spans="2:14" ht="43.5" customHeight="1" x14ac:dyDescent="0.25">
      <c r="B26" s="194" t="s">
        <v>105</v>
      </c>
      <c r="C26" s="195" t="s">
        <v>261</v>
      </c>
      <c r="D26" s="195" t="s">
        <v>260</v>
      </c>
      <c r="E26" s="196" t="s">
        <v>264</v>
      </c>
      <c r="F26" s="195" t="s">
        <v>263</v>
      </c>
      <c r="G26" s="195" t="s">
        <v>262</v>
      </c>
      <c r="H26" s="196" t="s">
        <v>298</v>
      </c>
      <c r="I26" s="197" t="s">
        <v>273</v>
      </c>
      <c r="J26" s="23"/>
      <c r="K26" s="23"/>
      <c r="M26" s="26"/>
    </row>
    <row r="27" spans="2:14" ht="19.5" customHeight="1" x14ac:dyDescent="0.25">
      <c r="B27" s="198" t="s">
        <v>113</v>
      </c>
      <c r="C27" s="214">
        <v>0</v>
      </c>
      <c r="D27" s="214">
        <v>0</v>
      </c>
      <c r="E27" s="187">
        <v>0</v>
      </c>
      <c r="F27" s="511">
        <f>SUM(C27:C31)</f>
        <v>100</v>
      </c>
      <c r="G27" s="511">
        <f>SUM(D27:D31)</f>
        <v>0</v>
      </c>
      <c r="H27" s="210"/>
      <c r="I27" s="511">
        <f>G27+I22</f>
        <v>0.02</v>
      </c>
      <c r="J27" s="35"/>
      <c r="K27" s="35"/>
      <c r="M27" s="26"/>
    </row>
    <row r="28" spans="2:14" ht="19.5" customHeight="1" x14ac:dyDescent="0.25">
      <c r="B28" s="198" t="s">
        <v>114</v>
      </c>
      <c r="C28" s="214">
        <v>0</v>
      </c>
      <c r="D28" s="214">
        <v>0</v>
      </c>
      <c r="E28" s="187">
        <v>0</v>
      </c>
      <c r="F28" s="512"/>
      <c r="G28" s="512"/>
      <c r="H28" s="210"/>
      <c r="I28" s="512"/>
      <c r="J28" s="35"/>
      <c r="K28" s="35"/>
      <c r="M28" s="26"/>
    </row>
    <row r="29" spans="2:14" ht="19.5" customHeight="1" x14ac:dyDescent="0.25">
      <c r="B29" s="198" t="s">
        <v>115</v>
      </c>
      <c r="C29" s="214">
        <v>0</v>
      </c>
      <c r="D29" s="214">
        <v>0</v>
      </c>
      <c r="E29" s="187">
        <v>0</v>
      </c>
      <c r="F29" s="512"/>
      <c r="G29" s="512"/>
      <c r="H29" s="208">
        <f>+(D29*100%)/$G$23</f>
        <v>0</v>
      </c>
      <c r="I29" s="512"/>
      <c r="J29" s="35"/>
      <c r="K29" s="35"/>
      <c r="M29" s="26"/>
    </row>
    <row r="30" spans="2:14" ht="19.5" customHeight="1" x14ac:dyDescent="0.25">
      <c r="B30" s="198" t="s">
        <v>116</v>
      </c>
      <c r="C30" s="214">
        <v>50</v>
      </c>
      <c r="D30" s="214">
        <v>0</v>
      </c>
      <c r="E30" s="187">
        <v>0</v>
      </c>
      <c r="F30" s="512"/>
      <c r="G30" s="512"/>
      <c r="H30" s="208">
        <f>+IF(D30="","",((D30*100%)/$G$23)+H29)</f>
        <v>0</v>
      </c>
      <c r="I30" s="512"/>
      <c r="J30" s="35"/>
      <c r="K30" s="35"/>
    </row>
    <row r="31" spans="2:14" ht="19.5" customHeight="1" x14ac:dyDescent="0.25">
      <c r="B31" s="198" t="s">
        <v>117</v>
      </c>
      <c r="C31" s="214">
        <v>50</v>
      </c>
      <c r="D31" s="214"/>
      <c r="E31" s="187">
        <v>0</v>
      </c>
      <c r="F31" s="512"/>
      <c r="G31" s="512"/>
      <c r="H31" s="208" t="str">
        <f t="shared" ref="H31" si="0">+IF(D31="","",((D31*100%)/$G$23)+H30)</f>
        <v/>
      </c>
      <c r="I31" s="512"/>
      <c r="J31" s="35"/>
      <c r="K31" s="35"/>
    </row>
    <row r="32" spans="2:14" ht="57.75" customHeight="1" x14ac:dyDescent="0.25">
      <c r="B32" s="199" t="s">
        <v>277</v>
      </c>
      <c r="C32" s="506" t="s">
        <v>339</v>
      </c>
      <c r="D32" s="507"/>
      <c r="E32" s="507"/>
      <c r="F32" s="507"/>
      <c r="G32" s="507"/>
      <c r="H32" s="507"/>
      <c r="I32" s="508"/>
      <c r="J32" s="36"/>
      <c r="K32" s="36"/>
    </row>
    <row r="33" spans="2:11" ht="34.5" customHeight="1" x14ac:dyDescent="0.25">
      <c r="B33" s="639"/>
      <c r="C33" s="364"/>
      <c r="D33" s="364"/>
      <c r="E33" s="364"/>
      <c r="F33" s="364"/>
      <c r="G33" s="364"/>
      <c r="H33" s="364"/>
      <c r="I33" s="640"/>
      <c r="J33" s="55"/>
      <c r="K33" s="55"/>
    </row>
    <row r="34" spans="2:11" ht="34.5" customHeight="1" x14ac:dyDescent="0.25">
      <c r="B34" s="641"/>
      <c r="C34" s="367"/>
      <c r="D34" s="367"/>
      <c r="E34" s="367"/>
      <c r="F34" s="367"/>
      <c r="G34" s="367"/>
      <c r="H34" s="367"/>
      <c r="I34" s="642"/>
      <c r="J34" s="36"/>
      <c r="K34" s="36"/>
    </row>
    <row r="35" spans="2:11" ht="34.5" customHeight="1" x14ac:dyDescent="0.25">
      <c r="B35" s="641"/>
      <c r="C35" s="367"/>
      <c r="D35" s="367"/>
      <c r="E35" s="367"/>
      <c r="F35" s="367"/>
      <c r="G35" s="367"/>
      <c r="H35" s="367"/>
      <c r="I35" s="642"/>
      <c r="J35" s="36"/>
      <c r="K35" s="36"/>
    </row>
    <row r="36" spans="2:11" ht="34.5" customHeight="1" x14ac:dyDescent="0.25">
      <c r="B36" s="641"/>
      <c r="C36" s="367"/>
      <c r="D36" s="367"/>
      <c r="E36" s="367"/>
      <c r="F36" s="367"/>
      <c r="G36" s="367"/>
      <c r="H36" s="367"/>
      <c r="I36" s="642"/>
      <c r="J36" s="36"/>
      <c r="K36" s="36"/>
    </row>
    <row r="37" spans="2:11" ht="34.5" customHeight="1" x14ac:dyDescent="0.25">
      <c r="B37" s="643"/>
      <c r="C37" s="370"/>
      <c r="D37" s="370"/>
      <c r="E37" s="370"/>
      <c r="F37" s="370"/>
      <c r="G37" s="370"/>
      <c r="H37" s="370"/>
      <c r="I37" s="644"/>
      <c r="J37" s="12"/>
      <c r="K37" s="12"/>
    </row>
    <row r="38" spans="2:11" ht="58.5" customHeight="1" x14ac:dyDescent="0.25">
      <c r="B38" s="176" t="s">
        <v>278</v>
      </c>
      <c r="C38" s="525" t="s">
        <v>345</v>
      </c>
      <c r="D38" s="526"/>
      <c r="E38" s="526"/>
      <c r="F38" s="526"/>
      <c r="G38" s="526"/>
      <c r="H38" s="526"/>
      <c r="I38" s="527"/>
      <c r="J38" s="37"/>
      <c r="K38" s="37"/>
    </row>
    <row r="39" spans="2:11" ht="52.5" customHeight="1" x14ac:dyDescent="0.25">
      <c r="B39" s="176" t="s">
        <v>279</v>
      </c>
      <c r="C39" s="525" t="s">
        <v>346</v>
      </c>
      <c r="D39" s="526"/>
      <c r="E39" s="526"/>
      <c r="F39" s="526"/>
      <c r="G39" s="526"/>
      <c r="H39" s="526"/>
      <c r="I39" s="527"/>
      <c r="J39" s="37"/>
      <c r="K39" s="37"/>
    </row>
    <row r="40" spans="2:11" ht="48" customHeight="1" x14ac:dyDescent="0.25">
      <c r="B40" s="169" t="s">
        <v>280</v>
      </c>
      <c r="C40" s="525" t="s">
        <v>336</v>
      </c>
      <c r="D40" s="526"/>
      <c r="E40" s="526"/>
      <c r="F40" s="526"/>
      <c r="G40" s="526"/>
      <c r="H40" s="526"/>
      <c r="I40" s="527"/>
      <c r="J40" s="37"/>
      <c r="K40" s="37"/>
    </row>
    <row r="41" spans="2:11" ht="22.5" customHeight="1" x14ac:dyDescent="0.25">
      <c r="B41" s="460" t="s">
        <v>236</v>
      </c>
      <c r="C41" s="461"/>
      <c r="D41" s="461"/>
      <c r="E41" s="461"/>
      <c r="F41" s="461"/>
      <c r="G41" s="461"/>
      <c r="H41" s="461"/>
      <c r="I41" s="462"/>
      <c r="J41" s="37"/>
      <c r="K41" s="37"/>
    </row>
    <row r="42" spans="2:11" ht="22.5" customHeight="1" x14ac:dyDescent="0.25">
      <c r="B42" s="518" t="s">
        <v>281</v>
      </c>
      <c r="C42" s="173" t="s">
        <v>282</v>
      </c>
      <c r="D42" s="520" t="s">
        <v>283</v>
      </c>
      <c r="E42" s="520"/>
      <c r="F42" s="520"/>
      <c r="G42" s="520" t="s">
        <v>284</v>
      </c>
      <c r="H42" s="520"/>
      <c r="I42" s="521"/>
      <c r="J42" s="38"/>
      <c r="K42" s="38"/>
    </row>
    <row r="43" spans="2:11" ht="17.5" customHeight="1" x14ac:dyDescent="0.25">
      <c r="B43" s="519"/>
      <c r="C43" s="188"/>
      <c r="D43" s="522"/>
      <c r="E43" s="522"/>
      <c r="F43" s="522"/>
      <c r="G43" s="522"/>
      <c r="H43" s="522"/>
      <c r="I43" s="523"/>
      <c r="J43" s="38"/>
      <c r="K43" s="38"/>
    </row>
    <row r="44" spans="2:11" ht="23.5" customHeight="1" x14ac:dyDescent="0.25">
      <c r="B44" s="170" t="s">
        <v>285</v>
      </c>
      <c r="C44" s="513" t="s">
        <v>303</v>
      </c>
      <c r="D44" s="514"/>
      <c r="E44" s="514"/>
      <c r="F44" s="514"/>
      <c r="G44" s="514"/>
      <c r="H44" s="514"/>
      <c r="I44" s="524"/>
      <c r="J44" s="41"/>
      <c r="K44" s="41"/>
    </row>
    <row r="45" spans="2:11" ht="23.5" customHeight="1" x14ac:dyDescent="0.25">
      <c r="B45" s="171" t="s">
        <v>286</v>
      </c>
      <c r="C45" s="513" t="s">
        <v>303</v>
      </c>
      <c r="D45" s="514"/>
      <c r="E45" s="514"/>
      <c r="F45" s="514"/>
      <c r="G45" s="514"/>
      <c r="H45" s="514"/>
      <c r="I45" s="524"/>
      <c r="J45" s="41"/>
      <c r="K45" s="41"/>
    </row>
    <row r="46" spans="2:11" ht="30" customHeight="1" x14ac:dyDescent="0.25">
      <c r="B46" s="169" t="s">
        <v>287</v>
      </c>
      <c r="C46" s="513" t="s">
        <v>335</v>
      </c>
      <c r="D46" s="514"/>
      <c r="E46" s="514"/>
      <c r="F46" s="514"/>
      <c r="G46" s="514"/>
      <c r="H46" s="514"/>
      <c r="I46" s="515"/>
      <c r="J46" s="42"/>
      <c r="K46" s="42"/>
    </row>
    <row r="47" spans="2:11" ht="31.5" customHeight="1" thickBot="1" x14ac:dyDescent="0.3">
      <c r="B47" s="172" t="s">
        <v>288</v>
      </c>
      <c r="C47" s="516" t="s">
        <v>295</v>
      </c>
      <c r="D47" s="516"/>
      <c r="E47" s="516"/>
      <c r="F47" s="516"/>
      <c r="G47" s="516"/>
      <c r="H47" s="516"/>
      <c r="I47" s="517"/>
      <c r="J47" s="45"/>
      <c r="K47" s="45"/>
    </row>
    <row r="48" spans="2:11" ht="12.75" customHeight="1" x14ac:dyDescent="0.25">
      <c r="B48" s="43"/>
      <c r="C48" s="166"/>
      <c r="D48" s="166"/>
      <c r="E48" s="167"/>
      <c r="F48" s="167"/>
      <c r="G48" s="202"/>
      <c r="H48" s="44"/>
      <c r="I48" s="166"/>
      <c r="J48" s="45"/>
      <c r="K48" s="45"/>
    </row>
    <row r="49" spans="2:11" x14ac:dyDescent="0.25">
      <c r="B49" s="43"/>
      <c r="C49" s="166"/>
      <c r="D49" s="166"/>
      <c r="E49" s="167"/>
      <c r="F49" s="167"/>
      <c r="G49" s="202"/>
      <c r="H49" s="44"/>
      <c r="I49" s="166"/>
      <c r="J49" s="45"/>
      <c r="K49" s="45"/>
    </row>
    <row r="50" spans="2:11" x14ac:dyDescent="0.25">
      <c r="B50" s="43"/>
      <c r="C50" s="166"/>
      <c r="D50" s="166"/>
      <c r="E50" s="167"/>
      <c r="F50" s="167"/>
      <c r="G50" s="202"/>
      <c r="H50" s="44"/>
      <c r="I50" s="166"/>
      <c r="J50" s="45"/>
      <c r="K50" s="45"/>
    </row>
    <row r="51" spans="2:11" x14ac:dyDescent="0.25">
      <c r="B51" s="43"/>
      <c r="C51" s="166"/>
      <c r="D51" s="166"/>
      <c r="E51" s="167"/>
      <c r="F51" s="167"/>
      <c r="G51" s="202"/>
      <c r="H51" s="44"/>
      <c r="I51" s="166"/>
      <c r="J51" s="45"/>
      <c r="K51" s="45"/>
    </row>
    <row r="52" spans="2:11" x14ac:dyDescent="0.25">
      <c r="B52" s="43"/>
      <c r="C52" s="166"/>
      <c r="D52" s="166"/>
      <c r="E52" s="167"/>
      <c r="F52" s="167"/>
      <c r="G52" s="202"/>
      <c r="H52" s="44"/>
      <c r="I52" s="166"/>
      <c r="J52" s="45"/>
      <c r="K52" s="45"/>
    </row>
    <row r="53" spans="2:11" ht="25.5" customHeight="1" x14ac:dyDescent="0.25">
      <c r="B53" s="43"/>
      <c r="C53" s="166"/>
      <c r="D53" s="166"/>
      <c r="E53" s="167"/>
      <c r="F53" s="167"/>
      <c r="G53" s="202"/>
      <c r="H53" s="44"/>
      <c r="I53" s="166"/>
      <c r="J53" s="45"/>
      <c r="K53" s="45"/>
    </row>
  </sheetData>
  <sheetProtection algorithmName="SHA-512" hashValue="1wN5UJ9GnpVY1hmPS6AK6jSk0E05LqOM1TUvw7OqTLxKuH8RO3NwMUpozFRYID9UsHSJfGyLjdr/b7vYBvpF8A==" saltValue="vKOv4BcIAd2VV1DVLnH3Ig==" spinCount="100000" sheet="1" objects="1" scenarios="1"/>
  <mergeCells count="59">
    <mergeCell ref="C45:I45"/>
    <mergeCell ref="C46:I46"/>
    <mergeCell ref="C47:I47"/>
    <mergeCell ref="B42:B43"/>
    <mergeCell ref="D42:F42"/>
    <mergeCell ref="G42:I42"/>
    <mergeCell ref="D43:F43"/>
    <mergeCell ref="G43:I43"/>
    <mergeCell ref="C44:I44"/>
    <mergeCell ref="B41:I41"/>
    <mergeCell ref="C24:E24"/>
    <mergeCell ref="G24:I24"/>
    <mergeCell ref="B25:I25"/>
    <mergeCell ref="F27:F31"/>
    <mergeCell ref="G27:G31"/>
    <mergeCell ref="I27:I31"/>
    <mergeCell ref="C32:I32"/>
    <mergeCell ref="B33:I37"/>
    <mergeCell ref="C38:I38"/>
    <mergeCell ref="C39:I39"/>
    <mergeCell ref="C40:I40"/>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500-000000000000}">
      <formula1>$N$11:$N$12</formula1>
    </dataValidation>
    <dataValidation type="list" allowBlank="1" showInputMessage="1" showErrorMessage="1" sqref="H13:I13" xr:uid="{00000000-0002-0000-0500-000001000000}">
      <formula1>$N$5:$N$8</formula1>
    </dataValidation>
    <dataValidation type="list" allowBlank="1" showInputMessage="1" showErrorMessage="1" sqref="J10:K10" xr:uid="{00000000-0002-0000-0500-000002000000}">
      <formula1>$M$21:$M$28</formula1>
    </dataValidation>
    <dataValidation type="list" allowBlank="1" showInputMessage="1" showErrorMessage="1" sqref="C9:F9" xr:uid="{00000000-0002-0000-0500-000003000000}">
      <formula1>$M$6:$M$9</formula1>
    </dataValidation>
    <dataValidation type="list" allowBlank="1" showInputMessage="1" showErrorMessage="1" sqref="C24:E24" xr:uid="{00000000-0002-0000-0500-000004000000}">
      <formula1>$M$12:$M$15</formula1>
    </dataValidation>
    <dataValidation type="list" allowBlank="1" showInputMessage="1" showErrorMessage="1" sqref="H12:I12" xr:uid="{00000000-0002-0000-0500-000005000000}">
      <formula1>M17:M19</formula1>
    </dataValidation>
    <dataValidation type="list" showDropDown="1" showInputMessage="1" showErrorMessage="1" sqref="K12" xr:uid="{00000000-0002-0000-0500-000006000000}">
      <formula1>O17:O19</formula1>
    </dataValidation>
  </dataValidations>
  <printOptions horizontalCentered="1"/>
  <pageMargins left="0.39370078740157483" right="0.39370078740157483" top="4.3307086614173231" bottom="0.39370078740157483" header="0.11811023622047245" footer="0.11811023622047245"/>
  <pageSetup scale="52" orientation="portrait" r:id="rId1"/>
  <colBreaks count="1" manualBreakCount="1">
    <brk id="9" max="52" man="1"/>
  </colBreaks>
  <drawing r:id="rId2"/>
  <legacyDrawing r:id="rId3"/>
  <oleObjects>
    <mc:AlternateContent xmlns:mc="http://schemas.openxmlformats.org/markup-compatibility/2006">
      <mc:Choice Requires="x14">
        <oleObject progId="PBrush" shapeId="35864577" r:id="rId4">
          <objectPr defaultSize="0" autoPict="0" r:id="rId5">
            <anchor moveWithCells="1" sizeWithCells="1">
              <from>
                <xdr:col>8</xdr:col>
                <xdr:colOff>50800</xdr:colOff>
                <xdr:row>1</xdr:row>
                <xdr:rowOff>38100</xdr:rowOff>
              </from>
              <to>
                <xdr:col>8</xdr:col>
                <xdr:colOff>1447800</xdr:colOff>
                <xdr:row>1</xdr:row>
                <xdr:rowOff>457200</xdr:rowOff>
              </to>
            </anchor>
          </objectPr>
        </oleObject>
      </mc:Choice>
      <mc:Fallback>
        <oleObject progId="PBrush" shapeId="35864577"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B1:X53"/>
  <sheetViews>
    <sheetView showGridLines="0" topLeftCell="A31" zoomScale="80" zoomScaleNormal="80" workbookViewId="0">
      <selection activeCell="C14" sqref="C14:I14"/>
    </sheetView>
  </sheetViews>
  <sheetFormatPr baseColWidth="10" defaultColWidth="11.453125" defaultRowHeight="13" x14ac:dyDescent="0.3"/>
  <cols>
    <col min="1" max="1" width="1" style="7" customWidth="1"/>
    <col min="2" max="2" width="25.453125" style="8" customWidth="1"/>
    <col min="3" max="3" width="14.453125" style="7" customWidth="1"/>
    <col min="4" max="4" width="20.1796875" style="7" customWidth="1"/>
    <col min="5" max="5" width="16.453125" style="7" customWidth="1"/>
    <col min="6" max="6" width="25" style="7" customWidth="1"/>
    <col min="7" max="7" width="22" style="9" customWidth="1"/>
    <col min="8" max="8" width="20.453125" style="7" customWidth="1"/>
    <col min="9" max="11" width="22.453125" style="7" customWidth="1"/>
    <col min="12" max="24" width="11.453125" style="3"/>
    <col min="25" max="16384" width="11.453125" style="7"/>
  </cols>
  <sheetData>
    <row r="1" spans="2:14" ht="37.5" customHeight="1" x14ac:dyDescent="0.25">
      <c r="B1" s="618"/>
      <c r="C1" s="619" t="s">
        <v>25</v>
      </c>
      <c r="D1" s="619"/>
      <c r="E1" s="619"/>
      <c r="F1" s="619"/>
      <c r="G1" s="619"/>
      <c r="H1" s="619"/>
      <c r="I1" s="620"/>
      <c r="J1" s="10"/>
      <c r="K1" s="10"/>
      <c r="M1" s="11" t="s">
        <v>47</v>
      </c>
    </row>
    <row r="2" spans="2:14" ht="37.5" customHeight="1" x14ac:dyDescent="0.25">
      <c r="B2" s="618"/>
      <c r="C2" s="619" t="s">
        <v>239</v>
      </c>
      <c r="D2" s="619"/>
      <c r="E2" s="619"/>
      <c r="F2" s="619"/>
      <c r="G2" s="619"/>
      <c r="H2" s="619"/>
      <c r="I2" s="620"/>
      <c r="J2" s="10"/>
      <c r="K2" s="10"/>
      <c r="M2" s="11" t="s">
        <v>48</v>
      </c>
    </row>
    <row r="3" spans="2:14" ht="37.5" customHeight="1" x14ac:dyDescent="0.25">
      <c r="B3" s="618"/>
      <c r="C3" s="619" t="s">
        <v>240</v>
      </c>
      <c r="D3" s="619"/>
      <c r="E3" s="619"/>
      <c r="F3" s="619" t="s">
        <v>241</v>
      </c>
      <c r="G3" s="619"/>
      <c r="H3" s="619"/>
      <c r="I3" s="620"/>
      <c r="J3" s="10"/>
      <c r="K3" s="10"/>
      <c r="M3" s="11" t="s">
        <v>50</v>
      </c>
    </row>
    <row r="4" spans="2:14" ht="23.25" customHeight="1" x14ac:dyDescent="0.25">
      <c r="B4" s="621"/>
      <c r="C4" s="621"/>
      <c r="D4" s="621"/>
      <c r="E4" s="621"/>
      <c r="F4" s="621"/>
      <c r="G4" s="621"/>
      <c r="H4" s="621"/>
      <c r="I4" s="621"/>
      <c r="J4" s="12"/>
      <c r="K4" s="12"/>
    </row>
    <row r="5" spans="2:14" ht="24" customHeight="1" x14ac:dyDescent="0.25">
      <c r="B5" s="539" t="s">
        <v>234</v>
      </c>
      <c r="C5" s="539"/>
      <c r="D5" s="539"/>
      <c r="E5" s="539"/>
      <c r="F5" s="539"/>
      <c r="G5" s="539"/>
      <c r="H5" s="539"/>
      <c r="I5" s="539"/>
      <c r="J5" s="55"/>
      <c r="K5" s="55"/>
      <c r="N5" s="6" t="s">
        <v>57</v>
      </c>
    </row>
    <row r="6" spans="2:14" ht="53.25" customHeight="1" x14ac:dyDescent="0.25">
      <c r="B6" s="191" t="s">
        <v>242</v>
      </c>
      <c r="C6" s="182">
        <v>4</v>
      </c>
      <c r="D6" s="463" t="s">
        <v>243</v>
      </c>
      <c r="E6" s="463"/>
      <c r="F6" s="464" t="s">
        <v>343</v>
      </c>
      <c r="G6" s="464"/>
      <c r="H6" s="464"/>
      <c r="I6" s="465"/>
      <c r="J6" s="14"/>
      <c r="K6" s="14"/>
      <c r="M6" s="11" t="s">
        <v>60</v>
      </c>
      <c r="N6" s="6" t="s">
        <v>61</v>
      </c>
    </row>
    <row r="7" spans="2:14" ht="30.75" customHeight="1" x14ac:dyDescent="0.25">
      <c r="B7" s="191" t="s">
        <v>244</v>
      </c>
      <c r="C7" s="182" t="s">
        <v>81</v>
      </c>
      <c r="D7" s="463" t="s">
        <v>245</v>
      </c>
      <c r="E7" s="463"/>
      <c r="F7" s="466" t="s">
        <v>296</v>
      </c>
      <c r="G7" s="466"/>
      <c r="H7" s="183" t="s">
        <v>246</v>
      </c>
      <c r="I7" s="184" t="s">
        <v>76</v>
      </c>
      <c r="J7" s="16"/>
      <c r="K7" s="16"/>
      <c r="M7" s="11" t="s">
        <v>65</v>
      </c>
      <c r="N7" s="6" t="s">
        <v>66</v>
      </c>
    </row>
    <row r="8" spans="2:14" ht="57" customHeight="1" x14ac:dyDescent="0.25">
      <c r="B8" s="191" t="s">
        <v>247</v>
      </c>
      <c r="C8" s="464" t="s">
        <v>301</v>
      </c>
      <c r="D8" s="464"/>
      <c r="E8" s="464"/>
      <c r="F8" s="464"/>
      <c r="G8" s="174" t="s">
        <v>248</v>
      </c>
      <c r="H8" s="469">
        <v>7556</v>
      </c>
      <c r="I8" s="470"/>
      <c r="J8" s="18"/>
      <c r="K8" s="18"/>
      <c r="M8" s="11" t="s">
        <v>69</v>
      </c>
      <c r="N8" s="6" t="s">
        <v>70</v>
      </c>
    </row>
    <row r="9" spans="2:14" ht="30.75" customHeight="1" x14ac:dyDescent="0.25">
      <c r="B9" s="191" t="s">
        <v>48</v>
      </c>
      <c r="C9" s="471" t="s">
        <v>65</v>
      </c>
      <c r="D9" s="471"/>
      <c r="E9" s="471"/>
      <c r="F9" s="471"/>
      <c r="G9" s="174" t="s">
        <v>249</v>
      </c>
      <c r="H9" s="472" t="s">
        <v>302</v>
      </c>
      <c r="I9" s="473"/>
      <c r="J9" s="19"/>
      <c r="K9" s="19"/>
      <c r="M9" s="20" t="s">
        <v>73</v>
      </c>
    </row>
    <row r="10" spans="2:14" ht="30.75" customHeight="1" x14ac:dyDescent="0.25">
      <c r="B10" s="191" t="s">
        <v>250</v>
      </c>
      <c r="C10" s="464" t="s">
        <v>304</v>
      </c>
      <c r="D10" s="464"/>
      <c r="E10" s="464"/>
      <c r="F10" s="464"/>
      <c r="G10" s="464"/>
      <c r="H10" s="464"/>
      <c r="I10" s="465"/>
      <c r="J10" s="21"/>
      <c r="K10" s="21"/>
      <c r="M10" s="20"/>
    </row>
    <row r="11" spans="2:14" ht="47.25" customHeight="1" x14ac:dyDescent="0.25">
      <c r="B11" s="191" t="s">
        <v>251</v>
      </c>
      <c r="C11" s="464" t="s">
        <v>310</v>
      </c>
      <c r="D11" s="464"/>
      <c r="E11" s="464"/>
      <c r="F11" s="464"/>
      <c r="G11" s="464"/>
      <c r="H11" s="464"/>
      <c r="I11" s="464"/>
      <c r="J11" s="16"/>
      <c r="K11" s="16"/>
      <c r="M11" s="20"/>
      <c r="N11" s="6" t="s">
        <v>76</v>
      </c>
    </row>
    <row r="12" spans="2:14" ht="30.75" customHeight="1" x14ac:dyDescent="0.25">
      <c r="B12" s="191" t="s">
        <v>254</v>
      </c>
      <c r="C12" s="557" t="s">
        <v>329</v>
      </c>
      <c r="D12" s="557"/>
      <c r="E12" s="557"/>
      <c r="F12" s="557"/>
      <c r="G12" s="192" t="s">
        <v>252</v>
      </c>
      <c r="H12" s="577" t="s">
        <v>91</v>
      </c>
      <c r="I12" s="577"/>
      <c r="J12" s="16"/>
      <c r="K12" s="16"/>
      <c r="M12" s="20" t="s">
        <v>80</v>
      </c>
      <c r="N12" s="6" t="s">
        <v>81</v>
      </c>
    </row>
    <row r="13" spans="2:14" ht="30.75" customHeight="1" x14ac:dyDescent="0.25">
      <c r="B13" s="191" t="s">
        <v>255</v>
      </c>
      <c r="C13" s="475" t="s">
        <v>334</v>
      </c>
      <c r="D13" s="476"/>
      <c r="E13" s="476"/>
      <c r="F13" s="477"/>
      <c r="G13" s="192" t="s">
        <v>253</v>
      </c>
      <c r="H13" s="544" t="s">
        <v>70</v>
      </c>
      <c r="I13" s="544"/>
      <c r="J13" s="16"/>
      <c r="K13" s="16"/>
      <c r="M13" s="20" t="s">
        <v>84</v>
      </c>
    </row>
    <row r="14" spans="2:14" ht="64.5" customHeight="1" x14ac:dyDescent="0.25">
      <c r="B14" s="191" t="s">
        <v>256</v>
      </c>
      <c r="C14" s="542" t="s">
        <v>319</v>
      </c>
      <c r="D14" s="542"/>
      <c r="E14" s="542"/>
      <c r="F14" s="542"/>
      <c r="G14" s="542"/>
      <c r="H14" s="542"/>
      <c r="I14" s="542"/>
      <c r="J14" s="21"/>
      <c r="K14" s="21"/>
      <c r="M14" s="20" t="s">
        <v>86</v>
      </c>
      <c r="N14" s="6"/>
    </row>
    <row r="15" spans="2:14" ht="30.75" customHeight="1" x14ac:dyDescent="0.25">
      <c r="B15" s="191" t="s">
        <v>257</v>
      </c>
      <c r="C15" s="557" t="s">
        <v>292</v>
      </c>
      <c r="D15" s="557"/>
      <c r="E15" s="557"/>
      <c r="F15" s="557"/>
      <c r="G15" s="557"/>
      <c r="H15" s="557"/>
      <c r="I15" s="557"/>
      <c r="J15" s="22"/>
      <c r="K15" s="22"/>
      <c r="M15" s="20" t="s">
        <v>88</v>
      </c>
      <c r="N15" s="6"/>
    </row>
    <row r="16" spans="2:14" ht="47.25" customHeight="1" x14ac:dyDescent="0.25">
      <c r="B16" s="191" t="s">
        <v>258</v>
      </c>
      <c r="C16" s="542" t="s">
        <v>322</v>
      </c>
      <c r="D16" s="542"/>
      <c r="E16" s="542"/>
      <c r="F16" s="542"/>
      <c r="G16" s="542"/>
      <c r="H16" s="542"/>
      <c r="I16" s="542"/>
      <c r="J16" s="23"/>
      <c r="K16" s="23"/>
      <c r="M16" s="20"/>
      <c r="N16" s="6"/>
    </row>
    <row r="17" spans="2:14" ht="30.75" customHeight="1" x14ac:dyDescent="0.25">
      <c r="B17" s="191" t="s">
        <v>259</v>
      </c>
      <c r="C17" s="544" t="s">
        <v>151</v>
      </c>
      <c r="D17" s="568"/>
      <c r="E17" s="568"/>
      <c r="F17" s="568"/>
      <c r="G17" s="568"/>
      <c r="H17" s="568"/>
      <c r="I17" s="568"/>
      <c r="J17" s="24"/>
      <c r="K17" s="24"/>
      <c r="M17" s="20" t="s">
        <v>91</v>
      </c>
      <c r="N17" s="6"/>
    </row>
    <row r="18" spans="2:14" ht="18" customHeight="1" x14ac:dyDescent="0.25">
      <c r="B18" s="629" t="s">
        <v>265</v>
      </c>
      <c r="C18" s="571" t="s">
        <v>237</v>
      </c>
      <c r="D18" s="571"/>
      <c r="E18" s="571"/>
      <c r="F18" s="572" t="s">
        <v>238</v>
      </c>
      <c r="G18" s="572"/>
      <c r="H18" s="572"/>
      <c r="I18" s="572"/>
      <c r="J18" s="25"/>
      <c r="K18" s="25"/>
      <c r="M18" s="20" t="s">
        <v>79</v>
      </c>
      <c r="N18" s="6"/>
    </row>
    <row r="19" spans="2:14" ht="64" customHeight="1" x14ac:dyDescent="0.25">
      <c r="B19" s="629"/>
      <c r="C19" s="645" t="s">
        <v>331</v>
      </c>
      <c r="D19" s="645"/>
      <c r="E19" s="645"/>
      <c r="F19" s="645" t="s">
        <v>330</v>
      </c>
      <c r="G19" s="645"/>
      <c r="H19" s="645"/>
      <c r="I19" s="646"/>
      <c r="J19" s="23"/>
      <c r="K19" s="23"/>
      <c r="M19" s="20" t="s">
        <v>95</v>
      </c>
      <c r="N19" s="6"/>
    </row>
    <row r="20" spans="2:14" ht="39.75" customHeight="1" x14ac:dyDescent="0.25">
      <c r="B20" s="193" t="s">
        <v>266</v>
      </c>
      <c r="C20" s="490" t="s">
        <v>152</v>
      </c>
      <c r="D20" s="491"/>
      <c r="E20" s="492"/>
      <c r="F20" s="493" t="s">
        <v>152</v>
      </c>
      <c r="G20" s="493"/>
      <c r="H20" s="493"/>
      <c r="I20" s="494"/>
      <c r="J20" s="16"/>
      <c r="K20" s="16"/>
      <c r="M20" s="20"/>
      <c r="N20" s="6"/>
    </row>
    <row r="21" spans="2:14" ht="58.5" customHeight="1" x14ac:dyDescent="0.25">
      <c r="B21" s="193" t="s">
        <v>267</v>
      </c>
      <c r="C21" s="630" t="s">
        <v>299</v>
      </c>
      <c r="D21" s="631"/>
      <c r="E21" s="632"/>
      <c r="F21" s="504" t="s">
        <v>314</v>
      </c>
      <c r="G21" s="479"/>
      <c r="H21" s="479"/>
      <c r="I21" s="505"/>
      <c r="J21" s="22"/>
      <c r="K21" s="22"/>
      <c r="M21" s="26"/>
      <c r="N21" s="6"/>
    </row>
    <row r="22" spans="2:14" ht="15.5" x14ac:dyDescent="0.25">
      <c r="B22" s="193" t="s">
        <v>268</v>
      </c>
      <c r="C22" s="478">
        <v>45292</v>
      </c>
      <c r="D22" s="499"/>
      <c r="E22" s="500"/>
      <c r="F22" s="192" t="s">
        <v>271</v>
      </c>
      <c r="G22" s="204">
        <v>0</v>
      </c>
      <c r="H22" s="192" t="s">
        <v>275</v>
      </c>
      <c r="I22" s="215">
        <v>0.05</v>
      </c>
      <c r="J22" s="27"/>
      <c r="K22" s="27"/>
      <c r="M22" s="26"/>
    </row>
    <row r="23" spans="2:14" ht="15.5" x14ac:dyDescent="0.25">
      <c r="B23" s="193" t="s">
        <v>269</v>
      </c>
      <c r="C23" s="478">
        <v>45442</v>
      </c>
      <c r="D23" s="479"/>
      <c r="E23" s="480"/>
      <c r="F23" s="192" t="s">
        <v>272</v>
      </c>
      <c r="G23" s="624">
        <v>0.95</v>
      </c>
      <c r="H23" s="625"/>
      <c r="I23" s="626"/>
      <c r="J23" s="28"/>
      <c r="K23" s="28"/>
      <c r="M23" s="26"/>
    </row>
    <row r="24" spans="2:14" ht="23" x14ac:dyDescent="0.25">
      <c r="B24" s="175" t="s">
        <v>270</v>
      </c>
      <c r="C24" s="586" t="s">
        <v>88</v>
      </c>
      <c r="D24" s="587"/>
      <c r="E24" s="588"/>
      <c r="F24" s="162" t="s">
        <v>274</v>
      </c>
      <c r="G24" s="504" t="s">
        <v>223</v>
      </c>
      <c r="H24" s="479"/>
      <c r="I24" s="480"/>
      <c r="J24" s="25"/>
      <c r="K24" s="25"/>
      <c r="M24" s="26"/>
    </row>
    <row r="25" spans="2:14" ht="22.5" customHeight="1" x14ac:dyDescent="0.25">
      <c r="B25" s="636" t="s">
        <v>235</v>
      </c>
      <c r="C25" s="637"/>
      <c r="D25" s="637"/>
      <c r="E25" s="637"/>
      <c r="F25" s="637"/>
      <c r="G25" s="637"/>
      <c r="H25" s="637"/>
      <c r="I25" s="638"/>
      <c r="J25" s="55"/>
      <c r="K25" s="55"/>
      <c r="M25" s="26"/>
    </row>
    <row r="26" spans="2:14" ht="43.5" customHeight="1" x14ac:dyDescent="0.25">
      <c r="B26" s="194" t="s">
        <v>105</v>
      </c>
      <c r="C26" s="195" t="s">
        <v>261</v>
      </c>
      <c r="D26" s="195" t="s">
        <v>260</v>
      </c>
      <c r="E26" s="196" t="s">
        <v>264</v>
      </c>
      <c r="F26" s="195" t="s">
        <v>263</v>
      </c>
      <c r="G26" s="195" t="s">
        <v>262</v>
      </c>
      <c r="H26" s="196" t="s">
        <v>298</v>
      </c>
      <c r="I26" s="197" t="s">
        <v>273</v>
      </c>
      <c r="J26" s="23"/>
      <c r="K26" s="23"/>
      <c r="M26" s="26"/>
    </row>
    <row r="27" spans="2:14" ht="19.5" customHeight="1" x14ac:dyDescent="0.35">
      <c r="B27" s="198" t="s">
        <v>113</v>
      </c>
      <c r="C27" s="214">
        <v>0</v>
      </c>
      <c r="D27" s="214">
        <v>0</v>
      </c>
      <c r="E27" s="206">
        <v>0</v>
      </c>
      <c r="F27" s="647">
        <f>SUM(C27:C31)</f>
        <v>100</v>
      </c>
      <c r="G27" s="647">
        <f>SUM(D27:D31)</f>
        <v>0</v>
      </c>
      <c r="H27" s="211"/>
      <c r="I27" s="647">
        <f>G27+I22</f>
        <v>0.05</v>
      </c>
      <c r="J27" s="203"/>
      <c r="K27" s="35"/>
      <c r="M27" s="26"/>
    </row>
    <row r="28" spans="2:14" ht="19.5" customHeight="1" x14ac:dyDescent="0.35">
      <c r="B28" s="198" t="s">
        <v>114</v>
      </c>
      <c r="C28" s="214">
        <v>0</v>
      </c>
      <c r="D28" s="214">
        <v>0</v>
      </c>
      <c r="E28" s="206">
        <v>0</v>
      </c>
      <c r="F28" s="648"/>
      <c r="G28" s="648"/>
      <c r="H28" s="211"/>
      <c r="I28" s="648"/>
      <c r="J28" s="203"/>
      <c r="K28" s="35"/>
      <c r="M28" s="26"/>
    </row>
    <row r="29" spans="2:14" ht="19.5" customHeight="1" x14ac:dyDescent="0.35">
      <c r="B29" s="198" t="s">
        <v>115</v>
      </c>
      <c r="C29" s="214">
        <v>0</v>
      </c>
      <c r="D29" s="214">
        <v>0</v>
      </c>
      <c r="E29" s="206">
        <v>0</v>
      </c>
      <c r="F29" s="648"/>
      <c r="G29" s="648"/>
      <c r="H29" s="208">
        <f>+(D29*100%)/$G$23</f>
        <v>0</v>
      </c>
      <c r="I29" s="648"/>
      <c r="J29" s="203"/>
      <c r="K29" s="35"/>
      <c r="M29" s="26"/>
    </row>
    <row r="30" spans="2:14" ht="19.5" customHeight="1" x14ac:dyDescent="0.35">
      <c r="B30" s="198" t="s">
        <v>116</v>
      </c>
      <c r="C30" s="214">
        <v>50</v>
      </c>
      <c r="D30" s="214">
        <v>0</v>
      </c>
      <c r="E30" s="206">
        <v>0</v>
      </c>
      <c r="F30" s="648"/>
      <c r="G30" s="648"/>
      <c r="H30" s="208">
        <f>+IF(D30="","",((D30*100%)/$G$23)+H29)</f>
        <v>0</v>
      </c>
      <c r="I30" s="648"/>
      <c r="J30" s="203"/>
      <c r="K30" s="35"/>
    </row>
    <row r="31" spans="2:14" ht="19.5" customHeight="1" x14ac:dyDescent="0.35">
      <c r="B31" s="198" t="s">
        <v>117</v>
      </c>
      <c r="C31" s="214">
        <v>50</v>
      </c>
      <c r="D31" s="214"/>
      <c r="E31" s="206">
        <v>0</v>
      </c>
      <c r="F31" s="648"/>
      <c r="G31" s="648"/>
      <c r="H31" s="208" t="str">
        <f t="shared" ref="H31" si="0">+IF(D31="","",((D31*100%)/$G$23)+H30)</f>
        <v/>
      </c>
      <c r="I31" s="648"/>
      <c r="J31" s="203"/>
      <c r="K31" s="35"/>
    </row>
    <row r="32" spans="2:14" ht="54.75" customHeight="1" x14ac:dyDescent="0.25">
      <c r="B32" s="199" t="s">
        <v>277</v>
      </c>
      <c r="C32" s="506" t="s">
        <v>339</v>
      </c>
      <c r="D32" s="507"/>
      <c r="E32" s="507"/>
      <c r="F32" s="507"/>
      <c r="G32" s="507"/>
      <c r="H32" s="507"/>
      <c r="I32" s="508"/>
      <c r="J32" s="36"/>
      <c r="K32" s="36"/>
    </row>
    <row r="33" spans="2:11" ht="45" customHeight="1" x14ac:dyDescent="0.25">
      <c r="B33" s="639"/>
      <c r="C33" s="364"/>
      <c r="D33" s="364"/>
      <c r="E33" s="364"/>
      <c r="F33" s="364"/>
      <c r="G33" s="364"/>
      <c r="H33" s="364"/>
      <c r="I33" s="640"/>
      <c r="J33" s="55"/>
      <c r="K33" s="55"/>
    </row>
    <row r="34" spans="2:11" ht="45" customHeight="1" x14ac:dyDescent="0.25">
      <c r="B34" s="641"/>
      <c r="C34" s="367"/>
      <c r="D34" s="367"/>
      <c r="E34" s="367"/>
      <c r="F34" s="367"/>
      <c r="G34" s="367"/>
      <c r="H34" s="367"/>
      <c r="I34" s="642"/>
      <c r="J34" s="36"/>
      <c r="K34" s="36"/>
    </row>
    <row r="35" spans="2:11" ht="45" customHeight="1" x14ac:dyDescent="0.25">
      <c r="B35" s="641"/>
      <c r="C35" s="367"/>
      <c r="D35" s="367"/>
      <c r="E35" s="367"/>
      <c r="F35" s="367"/>
      <c r="G35" s="367"/>
      <c r="H35" s="367"/>
      <c r="I35" s="642"/>
      <c r="J35" s="36"/>
      <c r="K35" s="36"/>
    </row>
    <row r="36" spans="2:11" ht="45" customHeight="1" x14ac:dyDescent="0.25">
      <c r="B36" s="641"/>
      <c r="C36" s="367"/>
      <c r="D36" s="367"/>
      <c r="E36" s="367"/>
      <c r="F36" s="367"/>
      <c r="G36" s="367"/>
      <c r="H36" s="367"/>
      <c r="I36" s="642"/>
      <c r="J36" s="36"/>
      <c r="K36" s="36"/>
    </row>
    <row r="37" spans="2:11" ht="45" customHeight="1" x14ac:dyDescent="0.25">
      <c r="B37" s="643"/>
      <c r="C37" s="370"/>
      <c r="D37" s="370"/>
      <c r="E37" s="370"/>
      <c r="F37" s="370"/>
      <c r="G37" s="370"/>
      <c r="H37" s="370"/>
      <c r="I37" s="644"/>
      <c r="J37" s="12"/>
      <c r="K37" s="12"/>
    </row>
    <row r="38" spans="2:11" ht="62.25" customHeight="1" x14ac:dyDescent="0.25">
      <c r="B38" s="176" t="s">
        <v>278</v>
      </c>
      <c r="C38" s="525" t="s">
        <v>345</v>
      </c>
      <c r="D38" s="526"/>
      <c r="E38" s="526"/>
      <c r="F38" s="526"/>
      <c r="G38" s="526"/>
      <c r="H38" s="526"/>
      <c r="I38" s="527"/>
      <c r="J38" s="37"/>
      <c r="K38" s="37"/>
    </row>
    <row r="39" spans="2:11" ht="50.5" customHeight="1" x14ac:dyDescent="0.25">
      <c r="B39" s="176" t="s">
        <v>279</v>
      </c>
      <c r="C39" s="525" t="s">
        <v>346</v>
      </c>
      <c r="D39" s="526"/>
      <c r="E39" s="526"/>
      <c r="F39" s="526"/>
      <c r="G39" s="526"/>
      <c r="H39" s="526"/>
      <c r="I39" s="527"/>
      <c r="J39" s="37"/>
      <c r="K39" s="37"/>
    </row>
    <row r="40" spans="2:11" ht="40.5" customHeight="1" x14ac:dyDescent="0.25">
      <c r="B40" s="169" t="s">
        <v>280</v>
      </c>
      <c r="C40" s="525" t="s">
        <v>336</v>
      </c>
      <c r="D40" s="526"/>
      <c r="E40" s="526"/>
      <c r="F40" s="526"/>
      <c r="G40" s="526"/>
      <c r="H40" s="526"/>
      <c r="I40" s="527"/>
      <c r="J40" s="37"/>
      <c r="K40" s="37"/>
    </row>
    <row r="41" spans="2:11" ht="22.5" customHeight="1" x14ac:dyDescent="0.25">
      <c r="B41" s="637" t="s">
        <v>236</v>
      </c>
      <c r="C41" s="637"/>
      <c r="D41" s="637"/>
      <c r="E41" s="637"/>
      <c r="F41" s="637"/>
      <c r="G41" s="637"/>
      <c r="H41" s="637"/>
      <c r="I41" s="637"/>
      <c r="J41" s="37"/>
      <c r="K41" s="37"/>
    </row>
    <row r="42" spans="2:11" ht="22.5" customHeight="1" x14ac:dyDescent="0.25">
      <c r="B42" s="649" t="s">
        <v>281</v>
      </c>
      <c r="C42" s="200" t="s">
        <v>282</v>
      </c>
      <c r="D42" s="614" t="s">
        <v>283</v>
      </c>
      <c r="E42" s="614"/>
      <c r="F42" s="614"/>
      <c r="G42" s="614" t="s">
        <v>284</v>
      </c>
      <c r="H42" s="614"/>
      <c r="I42" s="614"/>
      <c r="J42" s="38"/>
      <c r="K42" s="38"/>
    </row>
    <row r="43" spans="2:11" ht="30.75" customHeight="1" x14ac:dyDescent="0.25">
      <c r="B43" s="650"/>
      <c r="C43" s="201"/>
      <c r="D43" s="651"/>
      <c r="E43" s="651"/>
      <c r="F43" s="651"/>
      <c r="G43" s="651"/>
      <c r="H43" s="651"/>
      <c r="I43" s="651"/>
      <c r="J43" s="38"/>
      <c r="K43" s="38"/>
    </row>
    <row r="44" spans="2:11" ht="32.25" customHeight="1" x14ac:dyDescent="0.25">
      <c r="B44" s="170" t="s">
        <v>285</v>
      </c>
      <c r="C44" s="513" t="s">
        <v>303</v>
      </c>
      <c r="D44" s="514"/>
      <c r="E44" s="514"/>
      <c r="F44" s="514"/>
      <c r="G44" s="514"/>
      <c r="H44" s="514"/>
      <c r="I44" s="524"/>
      <c r="J44" s="41"/>
      <c r="K44" s="41"/>
    </row>
    <row r="45" spans="2:11" ht="28.5" customHeight="1" x14ac:dyDescent="0.25">
      <c r="B45" s="171" t="s">
        <v>286</v>
      </c>
      <c r="C45" s="513" t="s">
        <v>303</v>
      </c>
      <c r="D45" s="514"/>
      <c r="E45" s="514"/>
      <c r="F45" s="514"/>
      <c r="G45" s="514"/>
      <c r="H45" s="514"/>
      <c r="I45" s="524"/>
      <c r="J45" s="41"/>
      <c r="K45" s="41"/>
    </row>
    <row r="46" spans="2:11" ht="30" customHeight="1" x14ac:dyDescent="0.25">
      <c r="B46" s="169" t="s">
        <v>287</v>
      </c>
      <c r="C46" s="513" t="s">
        <v>335</v>
      </c>
      <c r="D46" s="514"/>
      <c r="E46" s="514"/>
      <c r="F46" s="514"/>
      <c r="G46" s="514"/>
      <c r="H46" s="514"/>
      <c r="I46" s="515"/>
      <c r="J46" s="42"/>
      <c r="K46" s="42"/>
    </row>
    <row r="47" spans="2:11" ht="31.5" customHeight="1" thickBot="1" x14ac:dyDescent="0.3">
      <c r="B47" s="172" t="s">
        <v>288</v>
      </c>
      <c r="C47" s="516" t="s">
        <v>295</v>
      </c>
      <c r="D47" s="516"/>
      <c r="E47" s="516"/>
      <c r="F47" s="516"/>
      <c r="G47" s="516"/>
      <c r="H47" s="516"/>
      <c r="I47" s="517"/>
      <c r="J47" s="45"/>
      <c r="K47" s="45"/>
    </row>
    <row r="48" spans="2:11" ht="12.75" customHeight="1" x14ac:dyDescent="0.25">
      <c r="B48" s="43"/>
      <c r="C48" s="166"/>
      <c r="D48" s="166"/>
      <c r="E48" s="167"/>
      <c r="F48" s="167"/>
      <c r="G48" s="202"/>
      <c r="H48" s="44"/>
      <c r="I48" s="166"/>
      <c r="J48" s="45"/>
      <c r="K48" s="45"/>
    </row>
    <row r="49" spans="2:11" x14ac:dyDescent="0.25">
      <c r="B49" s="43"/>
      <c r="C49" s="166"/>
      <c r="D49" s="166"/>
      <c r="E49" s="167"/>
      <c r="F49" s="167"/>
      <c r="G49" s="202"/>
      <c r="H49" s="44"/>
      <c r="I49" s="166"/>
      <c r="J49" s="45"/>
      <c r="K49" s="45"/>
    </row>
    <row r="50" spans="2:11" x14ac:dyDescent="0.25">
      <c r="B50" s="43"/>
      <c r="C50" s="166"/>
      <c r="D50" s="166"/>
      <c r="E50" s="167"/>
      <c r="F50" s="167"/>
      <c r="G50" s="202"/>
      <c r="H50" s="44"/>
      <c r="I50" s="166"/>
      <c r="J50" s="45"/>
      <c r="K50" s="45"/>
    </row>
    <row r="51" spans="2:11" x14ac:dyDescent="0.25">
      <c r="B51" s="43"/>
      <c r="C51" s="166"/>
      <c r="D51" s="166"/>
      <c r="E51" s="167"/>
      <c r="F51" s="167"/>
      <c r="G51" s="202"/>
      <c r="H51" s="44"/>
      <c r="I51" s="166"/>
      <c r="J51" s="45"/>
      <c r="K51" s="45"/>
    </row>
    <row r="52" spans="2:11" x14ac:dyDescent="0.25">
      <c r="B52" s="43"/>
      <c r="C52" s="166"/>
      <c r="D52" s="166"/>
      <c r="E52" s="167"/>
      <c r="F52" s="167"/>
      <c r="G52" s="202"/>
      <c r="H52" s="44"/>
      <c r="I52" s="166"/>
      <c r="J52" s="45"/>
      <c r="K52" s="45"/>
    </row>
    <row r="53" spans="2:11" ht="25.5" customHeight="1" x14ac:dyDescent="0.25">
      <c r="B53" s="43"/>
      <c r="C53" s="166"/>
      <c r="D53" s="166"/>
      <c r="E53" s="167"/>
      <c r="F53" s="167"/>
      <c r="G53" s="202"/>
      <c r="H53" s="44"/>
      <c r="I53" s="166"/>
      <c r="J53" s="45"/>
      <c r="K53" s="45"/>
    </row>
  </sheetData>
  <sheetProtection algorithmName="SHA-512" hashValue="13e4IC1Vp832cdpy5xnKMFHL5G+ncuuZveNW4Zv04bA2aYUrwMCGWPwOQtr9UEw8+nHHfDLPLN3ZvCoz6spxGQ==" saltValue="kWk/JNyvNcxE008e7p2hsg==" spinCount="100000" sheet="1" objects="1" scenarios="1"/>
  <mergeCells count="59">
    <mergeCell ref="C45:I45"/>
    <mergeCell ref="C46:I46"/>
    <mergeCell ref="C47:I47"/>
    <mergeCell ref="B42:B43"/>
    <mergeCell ref="D42:F42"/>
    <mergeCell ref="G42:I42"/>
    <mergeCell ref="D43:F43"/>
    <mergeCell ref="G43:I43"/>
    <mergeCell ref="C44:I44"/>
    <mergeCell ref="B41:I41"/>
    <mergeCell ref="C24:E24"/>
    <mergeCell ref="G24:I24"/>
    <mergeCell ref="B25:I25"/>
    <mergeCell ref="F27:F31"/>
    <mergeCell ref="G27:G31"/>
    <mergeCell ref="I27:I31"/>
    <mergeCell ref="C32:I32"/>
    <mergeCell ref="B33:I37"/>
    <mergeCell ref="C38:I38"/>
    <mergeCell ref="C39:I39"/>
    <mergeCell ref="C40:I40"/>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showDropDown="1" showInputMessage="1" showErrorMessage="1" sqref="K12" xr:uid="{00000000-0002-0000-0600-000000000000}">
      <formula1>O17:O19</formula1>
    </dataValidation>
    <dataValidation type="list" allowBlank="1" showInputMessage="1" showErrorMessage="1" sqref="H12:I12" xr:uid="{00000000-0002-0000-0600-000001000000}">
      <formula1>M17:M19</formula1>
    </dataValidation>
    <dataValidation type="list" allowBlank="1" showInputMessage="1" showErrorMessage="1" sqref="C24:E24" xr:uid="{00000000-0002-0000-0600-000002000000}">
      <formula1>$M$12:$M$15</formula1>
    </dataValidation>
    <dataValidation type="list" allowBlank="1" showInputMessage="1" showErrorMessage="1" sqref="C9:F9" xr:uid="{00000000-0002-0000-0600-000003000000}">
      <formula1>$M$6:$M$9</formula1>
    </dataValidation>
    <dataValidation type="list" allowBlank="1" showInputMessage="1" showErrorMessage="1" sqref="J10:K10" xr:uid="{00000000-0002-0000-0600-000004000000}">
      <formula1>$M$21:$M$28</formula1>
    </dataValidation>
    <dataValidation type="list" allowBlank="1" showInputMessage="1" showErrorMessage="1" sqref="H13:I13" xr:uid="{00000000-0002-0000-0600-000005000000}">
      <formula1>$N$5:$N$8</formula1>
    </dataValidation>
    <dataValidation type="list" allowBlank="1" showInputMessage="1" showErrorMessage="1" sqref="C7 I7" xr:uid="{00000000-0002-0000-0600-000006000000}">
      <formula1>$N$11:$N$12</formula1>
    </dataValidation>
  </dataValidations>
  <pageMargins left="0.7" right="0.7" top="0.75" bottom="0.75" header="0.3" footer="0.3"/>
  <pageSetup scale="54" orientation="portrait" r:id="rId1"/>
  <rowBreaks count="1" manualBreakCount="1">
    <brk id="32" max="8" man="1"/>
  </rowBreaks>
  <colBreaks count="1" manualBreakCount="1">
    <brk id="9" max="52" man="1"/>
  </colBreaks>
  <drawing r:id="rId2"/>
  <legacyDrawing r:id="rId3"/>
  <oleObjects>
    <mc:AlternateContent xmlns:mc="http://schemas.openxmlformats.org/markup-compatibility/2006">
      <mc:Choice Requires="x14">
        <oleObject progId="PBrush" shapeId="35865601" r:id="rId4">
          <objectPr defaultSize="0" autoPict="0" r:id="rId5">
            <anchor moveWithCells="1" sizeWithCells="1">
              <from>
                <xdr:col>8</xdr:col>
                <xdr:colOff>50800</xdr:colOff>
                <xdr:row>1</xdr:row>
                <xdr:rowOff>38100</xdr:rowOff>
              </from>
              <to>
                <xdr:col>8</xdr:col>
                <xdr:colOff>1447800</xdr:colOff>
                <xdr:row>1</xdr:row>
                <xdr:rowOff>457200</xdr:rowOff>
              </to>
            </anchor>
          </objectPr>
        </oleObject>
      </mc:Choice>
      <mc:Fallback>
        <oleObject progId="PBrush" shapeId="35865601"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B1:X53"/>
  <sheetViews>
    <sheetView showGridLines="0" tabSelected="1" zoomScale="80" zoomScaleNormal="80" zoomScaleSheetLayoutView="70" zoomScalePageLayoutView="85" workbookViewId="0">
      <selection activeCell="J31" sqref="J31"/>
    </sheetView>
  </sheetViews>
  <sheetFormatPr baseColWidth="10" defaultColWidth="10.81640625" defaultRowHeight="13" x14ac:dyDescent="0.3"/>
  <cols>
    <col min="1" max="1" width="1" style="7" customWidth="1"/>
    <col min="2" max="2" width="25.453125" style="8" customWidth="1"/>
    <col min="3" max="3" width="14.453125" style="7" customWidth="1"/>
    <col min="4" max="4" width="20.1796875" style="7" customWidth="1"/>
    <col min="5" max="5" width="16.453125" style="7" customWidth="1"/>
    <col min="6" max="6" width="25" style="7" customWidth="1"/>
    <col min="7" max="7" width="22" style="8" customWidth="1"/>
    <col min="8" max="8" width="20.453125" style="7" customWidth="1"/>
    <col min="9" max="9" width="23.453125" style="7" customWidth="1"/>
    <col min="10" max="11" width="22.453125" style="7" customWidth="1"/>
    <col min="12" max="12" width="10.81640625" style="3"/>
    <col min="13" max="14" width="0" style="3" hidden="1" customWidth="1"/>
    <col min="15" max="24" width="10.81640625" style="3"/>
    <col min="25" max="16384" width="10.81640625" style="7"/>
  </cols>
  <sheetData>
    <row r="1" spans="2:14" ht="37.5" customHeight="1" x14ac:dyDescent="0.25">
      <c r="B1" s="451"/>
      <c r="C1" s="317" t="s">
        <v>25</v>
      </c>
      <c r="D1" s="317"/>
      <c r="E1" s="317"/>
      <c r="F1" s="317"/>
      <c r="G1" s="317"/>
      <c r="H1" s="317"/>
      <c r="I1" s="321"/>
      <c r="J1" s="10"/>
      <c r="K1" s="10"/>
      <c r="M1" s="11" t="s">
        <v>47</v>
      </c>
    </row>
    <row r="2" spans="2:14" ht="37.5" customHeight="1" x14ac:dyDescent="0.25">
      <c r="B2" s="452"/>
      <c r="C2" s="455" t="s">
        <v>239</v>
      </c>
      <c r="D2" s="455"/>
      <c r="E2" s="455"/>
      <c r="F2" s="455"/>
      <c r="G2" s="455"/>
      <c r="H2" s="455"/>
      <c r="I2" s="322"/>
      <c r="J2" s="10"/>
      <c r="K2" s="10"/>
      <c r="M2" s="11" t="s">
        <v>48</v>
      </c>
    </row>
    <row r="3" spans="2:14" ht="37.5" customHeight="1" thickBot="1" x14ac:dyDescent="0.3">
      <c r="B3" s="453"/>
      <c r="C3" s="456" t="s">
        <v>240</v>
      </c>
      <c r="D3" s="456"/>
      <c r="E3" s="456"/>
      <c r="F3" s="456" t="s">
        <v>241</v>
      </c>
      <c r="G3" s="456"/>
      <c r="H3" s="456"/>
      <c r="I3" s="454"/>
      <c r="J3" s="10"/>
      <c r="K3" s="10"/>
      <c r="M3" s="11" t="s">
        <v>50</v>
      </c>
    </row>
    <row r="4" spans="2:14" ht="16" customHeight="1" x14ac:dyDescent="0.25">
      <c r="B4" s="457"/>
      <c r="C4" s="458"/>
      <c r="D4" s="458"/>
      <c r="E4" s="458"/>
      <c r="F4" s="458"/>
      <c r="G4" s="458"/>
      <c r="H4" s="458"/>
      <c r="I4" s="459"/>
      <c r="J4" s="12"/>
      <c r="K4" s="12"/>
    </row>
    <row r="5" spans="2:14" ht="24" customHeight="1" x14ac:dyDescent="0.25">
      <c r="B5" s="460" t="s">
        <v>234</v>
      </c>
      <c r="C5" s="461"/>
      <c r="D5" s="461"/>
      <c r="E5" s="461"/>
      <c r="F5" s="461"/>
      <c r="G5" s="461"/>
      <c r="H5" s="461"/>
      <c r="I5" s="462"/>
      <c r="J5" s="55"/>
      <c r="K5" s="55"/>
      <c r="N5" s="6" t="s">
        <v>57</v>
      </c>
    </row>
    <row r="6" spans="2:14" ht="30.5" customHeight="1" x14ac:dyDescent="0.25">
      <c r="B6" s="176" t="s">
        <v>242</v>
      </c>
      <c r="C6" s="182">
        <v>5</v>
      </c>
      <c r="D6" s="463" t="s">
        <v>243</v>
      </c>
      <c r="E6" s="463"/>
      <c r="F6" s="464" t="s">
        <v>344</v>
      </c>
      <c r="G6" s="464"/>
      <c r="H6" s="464"/>
      <c r="I6" s="465"/>
      <c r="J6" s="14"/>
      <c r="K6" s="14"/>
      <c r="M6" s="11" t="s">
        <v>60</v>
      </c>
      <c r="N6" s="6" t="s">
        <v>61</v>
      </c>
    </row>
    <row r="7" spans="2:14" ht="30.75" customHeight="1" x14ac:dyDescent="0.25">
      <c r="B7" s="176" t="s">
        <v>244</v>
      </c>
      <c r="C7" s="182" t="s">
        <v>81</v>
      </c>
      <c r="D7" s="463" t="s">
        <v>245</v>
      </c>
      <c r="E7" s="463"/>
      <c r="F7" s="466" t="s">
        <v>296</v>
      </c>
      <c r="G7" s="466"/>
      <c r="H7" s="183" t="s">
        <v>246</v>
      </c>
      <c r="I7" s="184" t="s">
        <v>76</v>
      </c>
      <c r="J7" s="16"/>
      <c r="K7" s="16"/>
      <c r="M7" s="11" t="s">
        <v>65</v>
      </c>
      <c r="N7" s="6" t="s">
        <v>66</v>
      </c>
    </row>
    <row r="8" spans="2:14" ht="54" customHeight="1" x14ac:dyDescent="0.25">
      <c r="B8" s="176" t="s">
        <v>247</v>
      </c>
      <c r="C8" s="464" t="s">
        <v>301</v>
      </c>
      <c r="D8" s="464"/>
      <c r="E8" s="464"/>
      <c r="F8" s="464"/>
      <c r="G8" s="174" t="s">
        <v>248</v>
      </c>
      <c r="H8" s="469">
        <v>7556</v>
      </c>
      <c r="I8" s="470"/>
      <c r="J8" s="18"/>
      <c r="K8" s="18"/>
      <c r="M8" s="11" t="s">
        <v>69</v>
      </c>
      <c r="N8" s="6" t="s">
        <v>70</v>
      </c>
    </row>
    <row r="9" spans="2:14" ht="30.75" customHeight="1" x14ac:dyDescent="0.25">
      <c r="B9" s="176" t="s">
        <v>48</v>
      </c>
      <c r="C9" s="471" t="s">
        <v>65</v>
      </c>
      <c r="D9" s="471"/>
      <c r="E9" s="471"/>
      <c r="F9" s="471"/>
      <c r="G9" s="174" t="s">
        <v>249</v>
      </c>
      <c r="H9" s="472" t="s">
        <v>302</v>
      </c>
      <c r="I9" s="473"/>
      <c r="J9" s="19"/>
      <c r="K9" s="19"/>
      <c r="M9" s="20" t="s">
        <v>73</v>
      </c>
    </row>
    <row r="10" spans="2:14" ht="39" customHeight="1" x14ac:dyDescent="0.25">
      <c r="B10" s="176" t="s">
        <v>250</v>
      </c>
      <c r="C10" s="464" t="s">
        <v>304</v>
      </c>
      <c r="D10" s="464"/>
      <c r="E10" s="464"/>
      <c r="F10" s="464"/>
      <c r="G10" s="464"/>
      <c r="H10" s="464"/>
      <c r="I10" s="465"/>
      <c r="J10" s="21"/>
      <c r="K10" s="21"/>
      <c r="M10" s="20"/>
    </row>
    <row r="11" spans="2:14" ht="48.75" customHeight="1" x14ac:dyDescent="0.25">
      <c r="B11" s="176" t="s">
        <v>251</v>
      </c>
      <c r="C11" s="464" t="s">
        <v>310</v>
      </c>
      <c r="D11" s="464"/>
      <c r="E11" s="464"/>
      <c r="F11" s="464"/>
      <c r="G11" s="464"/>
      <c r="H11" s="464"/>
      <c r="I11" s="464"/>
      <c r="J11" s="16"/>
      <c r="K11" s="16"/>
      <c r="M11" s="20"/>
      <c r="N11" s="6" t="s">
        <v>76</v>
      </c>
    </row>
    <row r="12" spans="2:14" ht="30.75" customHeight="1" x14ac:dyDescent="0.25">
      <c r="B12" s="176" t="s">
        <v>254</v>
      </c>
      <c r="C12" s="467" t="s">
        <v>332</v>
      </c>
      <c r="D12" s="467"/>
      <c r="E12" s="467"/>
      <c r="F12" s="467"/>
      <c r="G12" s="161" t="s">
        <v>252</v>
      </c>
      <c r="H12" s="493" t="s">
        <v>91</v>
      </c>
      <c r="I12" s="493"/>
      <c r="J12" s="16"/>
      <c r="K12" s="16"/>
      <c r="M12" s="20" t="s">
        <v>80</v>
      </c>
      <c r="N12" s="6" t="s">
        <v>81</v>
      </c>
    </row>
    <row r="13" spans="2:14" ht="30.75" customHeight="1" x14ac:dyDescent="0.25">
      <c r="B13" s="176" t="s">
        <v>255</v>
      </c>
      <c r="C13" s="475" t="s">
        <v>334</v>
      </c>
      <c r="D13" s="476"/>
      <c r="E13" s="476"/>
      <c r="F13" s="477"/>
      <c r="G13" s="161" t="s">
        <v>253</v>
      </c>
      <c r="H13" s="466" t="s">
        <v>70</v>
      </c>
      <c r="I13" s="466"/>
      <c r="J13" s="16"/>
      <c r="K13" s="16"/>
      <c r="M13" s="20" t="s">
        <v>84</v>
      </c>
    </row>
    <row r="14" spans="2:14" ht="36.75" customHeight="1" x14ac:dyDescent="0.25">
      <c r="B14" s="176" t="s">
        <v>256</v>
      </c>
      <c r="C14" s="652" t="s">
        <v>320</v>
      </c>
      <c r="D14" s="653"/>
      <c r="E14" s="653"/>
      <c r="F14" s="653"/>
      <c r="G14" s="653"/>
      <c r="H14" s="653"/>
      <c r="I14" s="653"/>
      <c r="J14" s="21"/>
      <c r="K14" s="21"/>
      <c r="M14" s="20" t="s">
        <v>86</v>
      </c>
      <c r="N14" s="6"/>
    </row>
    <row r="15" spans="2:14" ht="30.75" customHeight="1" x14ac:dyDescent="0.25">
      <c r="B15" s="176" t="s">
        <v>257</v>
      </c>
      <c r="C15" s="467" t="s">
        <v>290</v>
      </c>
      <c r="D15" s="467"/>
      <c r="E15" s="467"/>
      <c r="F15" s="467"/>
      <c r="G15" s="467"/>
      <c r="H15" s="467"/>
      <c r="I15" s="467"/>
      <c r="J15" s="22"/>
      <c r="K15" s="22"/>
      <c r="M15" s="20" t="s">
        <v>88</v>
      </c>
      <c r="N15" s="6"/>
    </row>
    <row r="16" spans="2:14" ht="33.75" customHeight="1" x14ac:dyDescent="0.25">
      <c r="B16" s="176" t="s">
        <v>258</v>
      </c>
      <c r="C16" s="464" t="s">
        <v>323</v>
      </c>
      <c r="D16" s="464"/>
      <c r="E16" s="464"/>
      <c r="F16" s="464"/>
      <c r="G16" s="464"/>
      <c r="H16" s="464"/>
      <c r="I16" s="464"/>
      <c r="J16" s="23"/>
      <c r="K16" s="23"/>
      <c r="M16" s="20"/>
      <c r="N16" s="6"/>
    </row>
    <row r="17" spans="2:14" ht="30.75" customHeight="1" x14ac:dyDescent="0.25">
      <c r="B17" s="176" t="s">
        <v>259</v>
      </c>
      <c r="C17" s="466" t="s">
        <v>152</v>
      </c>
      <c r="D17" s="484"/>
      <c r="E17" s="484"/>
      <c r="F17" s="484"/>
      <c r="G17" s="484"/>
      <c r="H17" s="484"/>
      <c r="I17" s="484"/>
      <c r="J17" s="24"/>
      <c r="K17" s="24"/>
      <c r="M17" s="20" t="s">
        <v>91</v>
      </c>
      <c r="N17" s="6"/>
    </row>
    <row r="18" spans="2:14" ht="18" customHeight="1" x14ac:dyDescent="0.25">
      <c r="B18" s="486" t="s">
        <v>265</v>
      </c>
      <c r="C18" s="487" t="s">
        <v>237</v>
      </c>
      <c r="D18" s="487"/>
      <c r="E18" s="487"/>
      <c r="F18" s="488" t="s">
        <v>238</v>
      </c>
      <c r="G18" s="488"/>
      <c r="H18" s="488"/>
      <c r="I18" s="489"/>
      <c r="J18" s="25"/>
      <c r="K18" s="25"/>
      <c r="M18" s="20" t="s">
        <v>79</v>
      </c>
      <c r="N18" s="6"/>
    </row>
    <row r="19" spans="2:14" ht="83.25" customHeight="1" x14ac:dyDescent="0.25">
      <c r="B19" s="486"/>
      <c r="C19" s="645" t="s">
        <v>315</v>
      </c>
      <c r="D19" s="645"/>
      <c r="E19" s="645"/>
      <c r="F19" s="645" t="s">
        <v>333</v>
      </c>
      <c r="G19" s="645"/>
      <c r="H19" s="645"/>
      <c r="I19" s="646"/>
      <c r="J19" s="23"/>
      <c r="K19" s="23"/>
      <c r="M19" s="20" t="s">
        <v>95</v>
      </c>
      <c r="N19" s="6"/>
    </row>
    <row r="20" spans="2:14" ht="39.75" customHeight="1" x14ac:dyDescent="0.25">
      <c r="B20" s="176" t="s">
        <v>266</v>
      </c>
      <c r="C20" s="490" t="s">
        <v>291</v>
      </c>
      <c r="D20" s="491"/>
      <c r="E20" s="492"/>
      <c r="F20" s="493" t="s">
        <v>291</v>
      </c>
      <c r="G20" s="493"/>
      <c r="H20" s="493"/>
      <c r="I20" s="494"/>
      <c r="J20" s="16"/>
      <c r="K20" s="16"/>
      <c r="M20" s="20"/>
      <c r="N20" s="6"/>
    </row>
    <row r="21" spans="2:14" ht="61.5" customHeight="1" x14ac:dyDescent="0.25">
      <c r="B21" s="176" t="s">
        <v>267</v>
      </c>
      <c r="C21" s="630" t="s">
        <v>299</v>
      </c>
      <c r="D21" s="631"/>
      <c r="E21" s="632"/>
      <c r="F21" s="630" t="s">
        <v>316</v>
      </c>
      <c r="G21" s="631"/>
      <c r="H21" s="631"/>
      <c r="I21" s="657"/>
      <c r="J21" s="22"/>
      <c r="K21" s="22"/>
      <c r="M21" s="26"/>
      <c r="N21" s="6"/>
    </row>
    <row r="22" spans="2:14" ht="23.25" customHeight="1" x14ac:dyDescent="0.25">
      <c r="B22" s="176" t="s">
        <v>268</v>
      </c>
      <c r="C22" s="478">
        <v>45292</v>
      </c>
      <c r="D22" s="499"/>
      <c r="E22" s="500"/>
      <c r="F22" s="161" t="s">
        <v>271</v>
      </c>
      <c r="G22" s="189">
        <v>0</v>
      </c>
      <c r="H22" s="161" t="s">
        <v>275</v>
      </c>
      <c r="I22" s="190">
        <v>7.4999999999999997E-2</v>
      </c>
      <c r="J22" s="27"/>
      <c r="K22" s="27"/>
      <c r="M22" s="26"/>
    </row>
    <row r="23" spans="2:14" ht="27" customHeight="1" x14ac:dyDescent="0.25">
      <c r="B23" s="176" t="s">
        <v>269</v>
      </c>
      <c r="C23" s="478">
        <v>45442</v>
      </c>
      <c r="D23" s="479"/>
      <c r="E23" s="480"/>
      <c r="F23" s="161" t="s">
        <v>272</v>
      </c>
      <c r="G23" s="654">
        <v>88.35</v>
      </c>
      <c r="H23" s="655"/>
      <c r="I23" s="656"/>
      <c r="J23" s="28"/>
      <c r="K23" s="28"/>
      <c r="M23" s="26"/>
    </row>
    <row r="24" spans="2:14" ht="30.75" customHeight="1" x14ac:dyDescent="0.25">
      <c r="B24" s="175" t="s">
        <v>270</v>
      </c>
      <c r="C24" s="501" t="s">
        <v>293</v>
      </c>
      <c r="D24" s="502"/>
      <c r="E24" s="503"/>
      <c r="F24" s="162" t="s">
        <v>274</v>
      </c>
      <c r="G24" s="504" t="s">
        <v>223</v>
      </c>
      <c r="H24" s="479"/>
      <c r="I24" s="505"/>
      <c r="J24" s="25"/>
      <c r="K24" s="25"/>
      <c r="M24" s="26"/>
    </row>
    <row r="25" spans="2:14" ht="22.5" customHeight="1" x14ac:dyDescent="0.25">
      <c r="B25" s="460" t="s">
        <v>235</v>
      </c>
      <c r="C25" s="461"/>
      <c r="D25" s="461"/>
      <c r="E25" s="461"/>
      <c r="F25" s="461"/>
      <c r="G25" s="461"/>
      <c r="H25" s="461"/>
      <c r="I25" s="462"/>
      <c r="J25" s="55"/>
      <c r="K25" s="55"/>
      <c r="M25" s="26"/>
    </row>
    <row r="26" spans="2:14" ht="43.5" customHeight="1" x14ac:dyDescent="0.25">
      <c r="B26" s="163" t="s">
        <v>105</v>
      </c>
      <c r="C26" s="174" t="s">
        <v>261</v>
      </c>
      <c r="D26" s="174" t="s">
        <v>260</v>
      </c>
      <c r="E26" s="164" t="s">
        <v>264</v>
      </c>
      <c r="F26" s="174" t="s">
        <v>263</v>
      </c>
      <c r="G26" s="174" t="s">
        <v>262</v>
      </c>
      <c r="H26" s="164" t="s">
        <v>276</v>
      </c>
      <c r="I26" s="165" t="s">
        <v>273</v>
      </c>
      <c r="J26" s="23"/>
      <c r="K26" s="23"/>
      <c r="M26" s="26"/>
    </row>
    <row r="27" spans="2:14" ht="15.75" customHeight="1" x14ac:dyDescent="0.25">
      <c r="B27" s="163" t="s">
        <v>294</v>
      </c>
      <c r="C27" s="214">
        <f>(30%*G23)</f>
        <v>26.504999999999999</v>
      </c>
      <c r="D27" s="214">
        <f>C27</f>
        <v>26.504999999999999</v>
      </c>
      <c r="E27" s="187">
        <v>1</v>
      </c>
      <c r="F27" s="658">
        <f>+SUM(C27:C31)</f>
        <v>88.35</v>
      </c>
      <c r="G27" s="647">
        <f>+SUM(D27:D31)</f>
        <v>70.679999999999993</v>
      </c>
      <c r="H27" s="212"/>
      <c r="I27" s="704">
        <f>G27+I22</f>
        <v>70.754999999999995</v>
      </c>
      <c r="J27" s="23"/>
      <c r="K27" s="23"/>
      <c r="M27" s="26"/>
    </row>
    <row r="28" spans="2:14" ht="15.75" customHeight="1" x14ac:dyDescent="0.25">
      <c r="B28" s="163" t="s">
        <v>114</v>
      </c>
      <c r="C28" s="214">
        <f>(15%*G23)</f>
        <v>13.2525</v>
      </c>
      <c r="D28" s="214">
        <f>C28</f>
        <v>13.2525</v>
      </c>
      <c r="E28" s="187">
        <v>1</v>
      </c>
      <c r="F28" s="659"/>
      <c r="G28" s="648"/>
      <c r="H28" s="212"/>
      <c r="I28" s="705"/>
      <c r="J28" s="23"/>
      <c r="K28" s="23"/>
      <c r="M28" s="26"/>
    </row>
    <row r="29" spans="2:14" ht="15.75" customHeight="1" x14ac:dyDescent="0.25">
      <c r="B29" s="163" t="s">
        <v>115</v>
      </c>
      <c r="C29" s="214">
        <f>(15%*G23)</f>
        <v>13.2525</v>
      </c>
      <c r="D29" s="214">
        <f>C29</f>
        <v>13.2525</v>
      </c>
      <c r="E29" s="187">
        <v>1</v>
      </c>
      <c r="F29" s="659"/>
      <c r="G29" s="648"/>
      <c r="H29" s="208">
        <f>+(D29*100%)/$G$23</f>
        <v>0.15</v>
      </c>
      <c r="I29" s="705"/>
      <c r="J29" s="23"/>
      <c r="K29" s="23"/>
      <c r="M29" s="26"/>
    </row>
    <row r="30" spans="2:14" ht="15.75" customHeight="1" x14ac:dyDescent="0.25">
      <c r="B30" s="163" t="s">
        <v>116</v>
      </c>
      <c r="C30" s="214">
        <f>(20%*G23)</f>
        <v>17.669999999999998</v>
      </c>
      <c r="D30" s="214">
        <f>C30</f>
        <v>17.669999999999998</v>
      </c>
      <c r="E30" s="187">
        <v>1</v>
      </c>
      <c r="F30" s="659"/>
      <c r="G30" s="648"/>
      <c r="H30" s="208">
        <f>+IF(D30="","",((D30*100%)/$G$23)+H29)</f>
        <v>0.35</v>
      </c>
      <c r="I30" s="705"/>
      <c r="J30" s="23"/>
      <c r="K30" s="23"/>
      <c r="M30" s="26"/>
    </row>
    <row r="31" spans="2:14" ht="15.75" customHeight="1" x14ac:dyDescent="0.25">
      <c r="B31" s="163" t="s">
        <v>117</v>
      </c>
      <c r="C31" s="214">
        <f>C30</f>
        <v>17.669999999999998</v>
      </c>
      <c r="D31" s="214"/>
      <c r="E31" s="187"/>
      <c r="F31" s="659"/>
      <c r="G31" s="648"/>
      <c r="H31" s="208" t="str">
        <f t="shared" ref="H31" si="0">+IF(D31="","",((D31*100%)/$G$23)+H30)</f>
        <v/>
      </c>
      <c r="I31" s="705"/>
      <c r="J31" s="23"/>
      <c r="K31" s="23"/>
      <c r="M31" s="26"/>
    </row>
    <row r="32" spans="2:14" ht="52.5" customHeight="1" x14ac:dyDescent="0.25">
      <c r="B32" s="168" t="s">
        <v>277</v>
      </c>
      <c r="C32" s="506" t="s">
        <v>340</v>
      </c>
      <c r="D32" s="507"/>
      <c r="E32" s="507"/>
      <c r="F32" s="507"/>
      <c r="G32" s="507"/>
      <c r="H32" s="507"/>
      <c r="I32" s="508"/>
      <c r="J32" s="36"/>
      <c r="K32" s="36"/>
    </row>
    <row r="33" spans="2:11" ht="34.5" customHeight="1" x14ac:dyDescent="0.25">
      <c r="B33" s="363"/>
      <c r="C33" s="364"/>
      <c r="D33" s="364"/>
      <c r="E33" s="364"/>
      <c r="F33" s="364"/>
      <c r="G33" s="364"/>
      <c r="H33" s="364"/>
      <c r="I33" s="365"/>
      <c r="J33" s="55"/>
      <c r="K33" s="55"/>
    </row>
    <row r="34" spans="2:11" ht="34.5" customHeight="1" x14ac:dyDescent="0.25">
      <c r="B34" s="366"/>
      <c r="C34" s="367"/>
      <c r="D34" s="367"/>
      <c r="E34" s="367"/>
      <c r="F34" s="367"/>
      <c r="G34" s="367"/>
      <c r="H34" s="367"/>
      <c r="I34" s="368"/>
      <c r="J34" s="36"/>
      <c r="K34" s="36"/>
    </row>
    <row r="35" spans="2:11" ht="34.5" customHeight="1" x14ac:dyDescent="0.25">
      <c r="B35" s="366"/>
      <c r="C35" s="367"/>
      <c r="D35" s="367"/>
      <c r="E35" s="367"/>
      <c r="F35" s="367"/>
      <c r="G35" s="367"/>
      <c r="H35" s="367"/>
      <c r="I35" s="368"/>
      <c r="J35" s="36"/>
      <c r="K35" s="36"/>
    </row>
    <row r="36" spans="2:11" ht="34.5" customHeight="1" x14ac:dyDescent="0.25">
      <c r="B36" s="366"/>
      <c r="C36" s="367"/>
      <c r="D36" s="367"/>
      <c r="E36" s="367"/>
      <c r="F36" s="367"/>
      <c r="G36" s="367"/>
      <c r="H36" s="367"/>
      <c r="I36" s="368"/>
      <c r="J36" s="36"/>
      <c r="K36" s="36"/>
    </row>
    <row r="37" spans="2:11" ht="34.5" customHeight="1" x14ac:dyDescent="0.25">
      <c r="B37" s="369"/>
      <c r="C37" s="370"/>
      <c r="D37" s="370"/>
      <c r="E37" s="370"/>
      <c r="F37" s="370"/>
      <c r="G37" s="370"/>
      <c r="H37" s="370"/>
      <c r="I37" s="371"/>
      <c r="J37" s="12"/>
      <c r="K37" s="12"/>
    </row>
    <row r="38" spans="2:11" ht="287.5" customHeight="1" x14ac:dyDescent="0.25">
      <c r="B38" s="176" t="s">
        <v>278</v>
      </c>
      <c r="C38" s="660" t="s">
        <v>352</v>
      </c>
      <c r="D38" s="526"/>
      <c r="E38" s="526"/>
      <c r="F38" s="526"/>
      <c r="G38" s="526"/>
      <c r="H38" s="526"/>
      <c r="I38" s="527"/>
      <c r="J38" s="37"/>
      <c r="K38" s="37"/>
    </row>
    <row r="39" spans="2:11" ht="60.75" customHeight="1" x14ac:dyDescent="0.25">
      <c r="B39" s="176" t="s">
        <v>279</v>
      </c>
      <c r="C39" s="660" t="s">
        <v>337</v>
      </c>
      <c r="D39" s="661"/>
      <c r="E39" s="661"/>
      <c r="F39" s="661"/>
      <c r="G39" s="661"/>
      <c r="H39" s="661"/>
      <c r="I39" s="662"/>
      <c r="J39" s="37"/>
      <c r="K39" s="37"/>
    </row>
    <row r="40" spans="2:11" ht="43.5" customHeight="1" x14ac:dyDescent="0.25">
      <c r="B40" s="169" t="s">
        <v>280</v>
      </c>
      <c r="C40" s="663" t="s">
        <v>338</v>
      </c>
      <c r="D40" s="664"/>
      <c r="E40" s="664"/>
      <c r="F40" s="664"/>
      <c r="G40" s="664"/>
      <c r="H40" s="664"/>
      <c r="I40" s="665"/>
      <c r="J40" s="37"/>
      <c r="K40" s="37"/>
    </row>
    <row r="41" spans="2:11" ht="22.5" customHeight="1" x14ac:dyDescent="0.25">
      <c r="B41" s="460" t="s">
        <v>236</v>
      </c>
      <c r="C41" s="461"/>
      <c r="D41" s="461"/>
      <c r="E41" s="461"/>
      <c r="F41" s="461"/>
      <c r="G41" s="461"/>
      <c r="H41" s="461"/>
      <c r="I41" s="462"/>
      <c r="J41" s="37"/>
      <c r="K41" s="37"/>
    </row>
    <row r="42" spans="2:11" ht="22.5" customHeight="1" x14ac:dyDescent="0.25">
      <c r="B42" s="518" t="s">
        <v>281</v>
      </c>
      <c r="C42" s="173" t="s">
        <v>282</v>
      </c>
      <c r="D42" s="520" t="s">
        <v>283</v>
      </c>
      <c r="E42" s="520"/>
      <c r="F42" s="520"/>
      <c r="G42" s="520" t="s">
        <v>284</v>
      </c>
      <c r="H42" s="520"/>
      <c r="I42" s="521"/>
      <c r="J42" s="38"/>
      <c r="K42" s="38"/>
    </row>
    <row r="43" spans="2:11" ht="20" customHeight="1" x14ac:dyDescent="0.25">
      <c r="B43" s="519"/>
      <c r="C43" s="177"/>
      <c r="D43" s="666"/>
      <c r="E43" s="666"/>
      <c r="F43" s="666"/>
      <c r="G43" s="666"/>
      <c r="H43" s="666"/>
      <c r="I43" s="667"/>
      <c r="J43" s="38"/>
      <c r="K43" s="38"/>
    </row>
    <row r="44" spans="2:11" ht="14" x14ac:dyDescent="0.25">
      <c r="B44" s="170" t="s">
        <v>285</v>
      </c>
      <c r="C44" s="513" t="s">
        <v>303</v>
      </c>
      <c r="D44" s="514"/>
      <c r="E44" s="514"/>
      <c r="F44" s="514"/>
      <c r="G44" s="514"/>
      <c r="H44" s="514"/>
      <c r="I44" s="524"/>
      <c r="J44" s="41"/>
      <c r="K44" s="41"/>
    </row>
    <row r="45" spans="2:11" ht="14" x14ac:dyDescent="0.25">
      <c r="B45" s="171" t="s">
        <v>286</v>
      </c>
      <c r="C45" s="513" t="s">
        <v>303</v>
      </c>
      <c r="D45" s="514"/>
      <c r="E45" s="514"/>
      <c r="F45" s="514"/>
      <c r="G45" s="514"/>
      <c r="H45" s="514"/>
      <c r="I45" s="524"/>
      <c r="J45" s="41"/>
      <c r="K45" s="41"/>
    </row>
    <row r="46" spans="2:11" ht="30" customHeight="1" x14ac:dyDescent="0.25">
      <c r="B46" s="169" t="s">
        <v>287</v>
      </c>
      <c r="C46" s="513" t="s">
        <v>335</v>
      </c>
      <c r="D46" s="514"/>
      <c r="E46" s="514"/>
      <c r="F46" s="514"/>
      <c r="G46" s="514"/>
      <c r="H46" s="514"/>
      <c r="I46" s="515"/>
      <c r="J46" s="42"/>
      <c r="K46" s="42"/>
    </row>
    <row r="47" spans="2:11" ht="31.5" customHeight="1" thickBot="1" x14ac:dyDescent="0.3">
      <c r="B47" s="172" t="s">
        <v>288</v>
      </c>
      <c r="C47" s="516" t="s">
        <v>295</v>
      </c>
      <c r="D47" s="516"/>
      <c r="E47" s="516"/>
      <c r="F47" s="516"/>
      <c r="G47" s="516"/>
      <c r="H47" s="516"/>
      <c r="I47" s="517"/>
      <c r="J47" s="45"/>
      <c r="K47" s="45"/>
    </row>
    <row r="48" spans="2:11" x14ac:dyDescent="0.25">
      <c r="B48" s="43"/>
      <c r="C48" s="166"/>
      <c r="D48" s="166"/>
      <c r="E48" s="167"/>
      <c r="F48" s="167"/>
      <c r="G48" s="178"/>
      <c r="H48" s="44"/>
      <c r="I48" s="166"/>
      <c r="J48" s="45"/>
      <c r="K48" s="45"/>
    </row>
    <row r="49" spans="2:11" x14ac:dyDescent="0.25">
      <c r="B49" s="43"/>
      <c r="C49" s="166"/>
      <c r="D49" s="166"/>
      <c r="E49" s="167"/>
      <c r="F49" s="167"/>
      <c r="G49" s="178"/>
      <c r="H49" s="44"/>
      <c r="I49" s="166"/>
      <c r="J49" s="45"/>
      <c r="K49" s="45"/>
    </row>
    <row r="50" spans="2:11" x14ac:dyDescent="0.25">
      <c r="B50" s="43"/>
      <c r="C50" s="166"/>
      <c r="D50" s="166"/>
      <c r="E50" s="167"/>
      <c r="F50" s="167"/>
      <c r="G50" s="178"/>
      <c r="H50" s="44"/>
      <c r="I50" s="166"/>
      <c r="J50" s="45"/>
      <c r="K50" s="45"/>
    </row>
    <row r="51" spans="2:11" x14ac:dyDescent="0.25">
      <c r="B51" s="43"/>
      <c r="C51" s="166"/>
      <c r="D51" s="166"/>
      <c r="E51" s="167"/>
      <c r="F51" s="167"/>
      <c r="G51" s="178"/>
      <c r="H51" s="44"/>
      <c r="I51" s="166"/>
      <c r="J51" s="45"/>
      <c r="K51" s="45"/>
    </row>
    <row r="52" spans="2:11" x14ac:dyDescent="0.25">
      <c r="B52" s="43"/>
      <c r="C52" s="166"/>
      <c r="D52" s="166"/>
      <c r="E52" s="167"/>
      <c r="F52" s="167"/>
      <c r="G52" s="178"/>
      <c r="H52" s="44"/>
      <c r="I52" s="166"/>
      <c r="J52" s="45"/>
      <c r="K52" s="45"/>
    </row>
    <row r="53" spans="2:11" ht="25.5" customHeight="1" x14ac:dyDescent="0.25">
      <c r="B53" s="43"/>
      <c r="C53" s="166"/>
      <c r="D53" s="166"/>
      <c r="E53" s="167"/>
      <c r="F53" s="167"/>
      <c r="G53" s="178"/>
      <c r="H53" s="44"/>
      <c r="I53" s="166"/>
      <c r="J53" s="45"/>
      <c r="K53" s="45"/>
    </row>
  </sheetData>
  <mergeCells count="59">
    <mergeCell ref="C45:I45"/>
    <mergeCell ref="C46:I46"/>
    <mergeCell ref="C47:I47"/>
    <mergeCell ref="B42:B43"/>
    <mergeCell ref="D42:F42"/>
    <mergeCell ref="G42:I42"/>
    <mergeCell ref="D43:F43"/>
    <mergeCell ref="G43:I43"/>
    <mergeCell ref="C44:I44"/>
    <mergeCell ref="B41:I41"/>
    <mergeCell ref="C24:E24"/>
    <mergeCell ref="G24:I24"/>
    <mergeCell ref="B25:I25"/>
    <mergeCell ref="F27:F31"/>
    <mergeCell ref="G27:G31"/>
    <mergeCell ref="I27:I31"/>
    <mergeCell ref="C32:I32"/>
    <mergeCell ref="B33:I37"/>
    <mergeCell ref="C38:I38"/>
    <mergeCell ref="C39:I39"/>
    <mergeCell ref="C40:I40"/>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700-000000000000}">
      <formula1>$N$11:$N$12</formula1>
    </dataValidation>
    <dataValidation type="list" allowBlank="1" showInputMessage="1" showErrorMessage="1" sqref="H13:I13" xr:uid="{00000000-0002-0000-0700-000001000000}">
      <formula1>$N$5:$N$8</formula1>
    </dataValidation>
    <dataValidation type="list" allowBlank="1" showInputMessage="1" showErrorMessage="1" sqref="C9:F9" xr:uid="{00000000-0002-0000-0700-000002000000}">
      <formula1>$M$6:$M$9</formula1>
    </dataValidation>
    <dataValidation type="list" allowBlank="1" showInputMessage="1" showErrorMessage="1" sqref="C24:E24" xr:uid="{00000000-0002-0000-0700-000003000000}">
      <formula1>$M$12:$M$15</formula1>
    </dataValidation>
    <dataValidation type="list" allowBlank="1" showInputMessage="1" showErrorMessage="1" sqref="H12:I12" xr:uid="{00000000-0002-0000-0700-000004000000}">
      <formula1>M17:M19</formula1>
    </dataValidation>
    <dataValidation type="list" showDropDown="1" showInputMessage="1" showErrorMessage="1" sqref="K12" xr:uid="{00000000-0002-0000-0700-000005000000}">
      <formula1>O17:O19</formula1>
    </dataValidation>
    <dataValidation type="list" allowBlank="1" showInputMessage="1" showErrorMessage="1" sqref="J10:K10" xr:uid="{00000000-0002-0000-0700-000006000000}">
      <formula1>$M$21:$M$26</formula1>
    </dataValidation>
  </dataValidations>
  <pageMargins left="0.7" right="0.7" top="0.75" bottom="0.75" header="0.3" footer="0.3"/>
  <pageSetup scale="53" orientation="portrait" r:id="rId1"/>
  <drawing r:id="rId2"/>
  <legacyDrawing r:id="rId3"/>
  <oleObjects>
    <mc:AlternateContent xmlns:mc="http://schemas.openxmlformats.org/markup-compatibility/2006">
      <mc:Choice Requires="x14">
        <oleObject progId="PBrush" shapeId="35857409" r:id="rId4">
          <objectPr defaultSize="0" autoPict="0" r:id="rId5">
            <anchor moveWithCells="1" sizeWithCells="1">
              <from>
                <xdr:col>8</xdr:col>
                <xdr:colOff>50800</xdr:colOff>
                <xdr:row>1</xdr:row>
                <xdr:rowOff>38100</xdr:rowOff>
              </from>
              <to>
                <xdr:col>8</xdr:col>
                <xdr:colOff>1447800</xdr:colOff>
                <xdr:row>1</xdr:row>
                <xdr:rowOff>457200</xdr:rowOff>
              </to>
            </anchor>
          </objectPr>
        </oleObject>
      </mc:Choice>
      <mc:Fallback>
        <oleObject progId="PBrush" shapeId="35857409" r:id="rId4"/>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1">
    <tabColor theme="3" tint="0.79998168889431442"/>
  </sheetPr>
  <dimension ref="B1:X68"/>
  <sheetViews>
    <sheetView topLeftCell="B22" zoomScale="90" zoomScaleNormal="90" zoomScalePageLayoutView="90" workbookViewId="0">
      <selection activeCell="C30" sqref="C30:I41"/>
    </sheetView>
  </sheetViews>
  <sheetFormatPr baseColWidth="10" defaultColWidth="10.81640625" defaultRowHeight="13" x14ac:dyDescent="0.3"/>
  <cols>
    <col min="1" max="1" width="1" style="7" customWidth="1"/>
    <col min="2" max="2" width="25.453125" style="8" customWidth="1"/>
    <col min="3" max="3" width="14.453125" style="7" customWidth="1"/>
    <col min="4" max="4" width="20.1796875" style="7" customWidth="1"/>
    <col min="5" max="5" width="16.453125" style="7" customWidth="1"/>
    <col min="6" max="6" width="25" style="7" customWidth="1"/>
    <col min="7" max="7" width="22" style="9" customWidth="1"/>
    <col min="8" max="8" width="20.453125" style="7" customWidth="1"/>
    <col min="9" max="11" width="22.453125" style="7" customWidth="1"/>
    <col min="12" max="24" width="10.81640625" style="3"/>
    <col min="25" max="16384" width="10.81640625" style="7"/>
  </cols>
  <sheetData>
    <row r="1" spans="2:14" ht="6" customHeight="1" thickBot="1" x14ac:dyDescent="0.35"/>
    <row r="2" spans="2:14" ht="25.5" customHeight="1" x14ac:dyDescent="0.25">
      <c r="B2" s="319"/>
      <c r="C2" s="317" t="s">
        <v>24</v>
      </c>
      <c r="D2" s="317"/>
      <c r="E2" s="317"/>
      <c r="F2" s="317"/>
      <c r="G2" s="317"/>
      <c r="H2" s="317"/>
      <c r="I2" s="321"/>
      <c r="J2" s="10"/>
      <c r="K2" s="10"/>
      <c r="M2" s="11" t="s">
        <v>47</v>
      </c>
    </row>
    <row r="3" spans="2:14" ht="25.5" customHeight="1" x14ac:dyDescent="0.25">
      <c r="B3" s="320"/>
      <c r="C3" s="318" t="s">
        <v>25</v>
      </c>
      <c r="D3" s="318"/>
      <c r="E3" s="318"/>
      <c r="F3" s="318"/>
      <c r="G3" s="318"/>
      <c r="H3" s="318"/>
      <c r="I3" s="322"/>
      <c r="J3" s="10"/>
      <c r="K3" s="10"/>
      <c r="M3" s="11" t="s">
        <v>48</v>
      </c>
    </row>
    <row r="4" spans="2:14" ht="25.5" customHeight="1" x14ac:dyDescent="0.25">
      <c r="B4" s="320"/>
      <c r="C4" s="318" t="s">
        <v>49</v>
      </c>
      <c r="D4" s="318"/>
      <c r="E4" s="318"/>
      <c r="F4" s="318"/>
      <c r="G4" s="318"/>
      <c r="H4" s="318"/>
      <c r="I4" s="322"/>
      <c r="J4" s="10"/>
      <c r="K4" s="10"/>
      <c r="M4" s="11" t="s">
        <v>50</v>
      </c>
    </row>
    <row r="5" spans="2:14" ht="25.5" customHeight="1" x14ac:dyDescent="0.25">
      <c r="B5" s="320"/>
      <c r="C5" s="318" t="s">
        <v>51</v>
      </c>
      <c r="D5" s="318"/>
      <c r="E5" s="318"/>
      <c r="F5" s="318"/>
      <c r="G5" s="323" t="s">
        <v>52</v>
      </c>
      <c r="H5" s="323"/>
      <c r="I5" s="322"/>
      <c r="J5" s="10"/>
      <c r="K5" s="10"/>
      <c r="M5" s="11" t="s">
        <v>53</v>
      </c>
    </row>
    <row r="6" spans="2:14" ht="23.25" customHeight="1" x14ac:dyDescent="0.25">
      <c r="B6" s="324" t="s">
        <v>54</v>
      </c>
      <c r="C6" s="325"/>
      <c r="D6" s="325"/>
      <c r="E6" s="325"/>
      <c r="F6" s="325"/>
      <c r="G6" s="325"/>
      <c r="H6" s="325"/>
      <c r="I6" s="326"/>
      <c r="J6" s="12"/>
      <c r="K6" s="12"/>
    </row>
    <row r="7" spans="2:14" ht="24" customHeight="1" x14ac:dyDescent="0.25">
      <c r="B7" s="327" t="s">
        <v>55</v>
      </c>
      <c r="C7" s="328"/>
      <c r="D7" s="328"/>
      <c r="E7" s="328"/>
      <c r="F7" s="328"/>
      <c r="G7" s="328"/>
      <c r="H7" s="328"/>
      <c r="I7" s="329"/>
      <c r="J7" s="13"/>
      <c r="K7" s="13"/>
    </row>
    <row r="8" spans="2:14" ht="24" customHeight="1" x14ac:dyDescent="0.25">
      <c r="B8" s="330" t="s">
        <v>56</v>
      </c>
      <c r="C8" s="331"/>
      <c r="D8" s="331"/>
      <c r="E8" s="331"/>
      <c r="F8" s="331"/>
      <c r="G8" s="331"/>
      <c r="H8" s="331"/>
      <c r="I8" s="332"/>
      <c r="J8" s="55"/>
      <c r="K8" s="55"/>
      <c r="N8" s="6" t="s">
        <v>57</v>
      </c>
    </row>
    <row r="9" spans="2:14" ht="30.75" customHeight="1" x14ac:dyDescent="0.25">
      <c r="B9" s="95" t="s">
        <v>58</v>
      </c>
      <c r="C9" s="56">
        <v>14</v>
      </c>
      <c r="D9" s="338" t="s">
        <v>59</v>
      </c>
      <c r="E9" s="338"/>
      <c r="F9" s="339" t="s">
        <v>207</v>
      </c>
      <c r="G9" s="340"/>
      <c r="H9" s="340"/>
      <c r="I9" s="341"/>
      <c r="J9" s="14"/>
      <c r="K9" s="14"/>
      <c r="M9" s="11" t="s">
        <v>60</v>
      </c>
      <c r="N9" s="6" t="s">
        <v>61</v>
      </c>
    </row>
    <row r="10" spans="2:14" ht="30.75" customHeight="1" x14ac:dyDescent="0.25">
      <c r="B10" s="17" t="s">
        <v>62</v>
      </c>
      <c r="C10" s="57" t="s">
        <v>81</v>
      </c>
      <c r="D10" s="342" t="s">
        <v>63</v>
      </c>
      <c r="E10" s="343"/>
      <c r="F10" s="333" t="s">
        <v>155</v>
      </c>
      <c r="G10" s="334"/>
      <c r="H10" s="15" t="s">
        <v>64</v>
      </c>
      <c r="I10" s="73" t="s">
        <v>81</v>
      </c>
      <c r="J10" s="16"/>
      <c r="K10" s="16"/>
      <c r="M10" s="11" t="s">
        <v>65</v>
      </c>
      <c r="N10" s="6" t="s">
        <v>66</v>
      </c>
    </row>
    <row r="11" spans="2:14" ht="30.75" customHeight="1" x14ac:dyDescent="0.25">
      <c r="B11" s="17" t="s">
        <v>67</v>
      </c>
      <c r="C11" s="335" t="s">
        <v>156</v>
      </c>
      <c r="D11" s="335"/>
      <c r="E11" s="335"/>
      <c r="F11" s="335"/>
      <c r="G11" s="15" t="s">
        <v>68</v>
      </c>
      <c r="H11" s="336">
        <v>1032</v>
      </c>
      <c r="I11" s="337"/>
      <c r="J11" s="18"/>
      <c r="K11" s="18"/>
      <c r="M11" s="11" t="s">
        <v>69</v>
      </c>
      <c r="N11" s="6" t="s">
        <v>70</v>
      </c>
    </row>
    <row r="12" spans="2:14" ht="30.75" customHeight="1" x14ac:dyDescent="0.25">
      <c r="B12" s="17" t="s">
        <v>71</v>
      </c>
      <c r="C12" s="344" t="s">
        <v>65</v>
      </c>
      <c r="D12" s="344"/>
      <c r="E12" s="344"/>
      <c r="F12" s="344"/>
      <c r="G12" s="15" t="s">
        <v>72</v>
      </c>
      <c r="H12" s="694" t="s">
        <v>165</v>
      </c>
      <c r="I12" s="695"/>
      <c r="J12" s="19"/>
      <c r="K12" s="19"/>
      <c r="M12" s="20" t="s">
        <v>73</v>
      </c>
    </row>
    <row r="13" spans="2:14" ht="30.75" customHeight="1" x14ac:dyDescent="0.25">
      <c r="B13" s="17" t="s">
        <v>74</v>
      </c>
      <c r="C13" s="347" t="s">
        <v>45</v>
      </c>
      <c r="D13" s="347"/>
      <c r="E13" s="347"/>
      <c r="F13" s="347"/>
      <c r="G13" s="347"/>
      <c r="H13" s="347"/>
      <c r="I13" s="348"/>
      <c r="J13" s="21"/>
      <c r="K13" s="21"/>
      <c r="M13" s="20"/>
    </row>
    <row r="14" spans="2:14" ht="30.75" customHeight="1" x14ac:dyDescent="0.25">
      <c r="B14" s="17" t="s">
        <v>75</v>
      </c>
      <c r="C14" s="333" t="s">
        <v>153</v>
      </c>
      <c r="D14" s="334"/>
      <c r="E14" s="334"/>
      <c r="F14" s="334"/>
      <c r="G14" s="334"/>
      <c r="H14" s="334"/>
      <c r="I14" s="349"/>
      <c r="J14" s="16"/>
      <c r="K14" s="16"/>
      <c r="M14" s="20"/>
      <c r="N14" s="6" t="s">
        <v>76</v>
      </c>
    </row>
    <row r="15" spans="2:14" ht="30.75" customHeight="1" x14ac:dyDescent="0.25">
      <c r="B15" s="17" t="s">
        <v>77</v>
      </c>
      <c r="C15" s="339" t="s">
        <v>166</v>
      </c>
      <c r="D15" s="340"/>
      <c r="E15" s="340"/>
      <c r="F15" s="676"/>
      <c r="G15" s="15" t="s">
        <v>78</v>
      </c>
      <c r="H15" s="351" t="s">
        <v>91</v>
      </c>
      <c r="I15" s="352"/>
      <c r="J15" s="16"/>
      <c r="K15" s="16"/>
      <c r="M15" s="20" t="s">
        <v>80</v>
      </c>
      <c r="N15" s="6" t="s">
        <v>81</v>
      </c>
    </row>
    <row r="16" spans="2:14" ht="30.75" customHeight="1" x14ac:dyDescent="0.25">
      <c r="B16" s="17" t="s">
        <v>82</v>
      </c>
      <c r="C16" s="353" t="s">
        <v>215</v>
      </c>
      <c r="D16" s="354"/>
      <c r="E16" s="354"/>
      <c r="F16" s="354"/>
      <c r="G16" s="15" t="s">
        <v>83</v>
      </c>
      <c r="H16" s="351" t="s">
        <v>70</v>
      </c>
      <c r="I16" s="352"/>
      <c r="J16" s="16"/>
      <c r="K16" s="16"/>
      <c r="M16" s="20" t="s">
        <v>84</v>
      </c>
    </row>
    <row r="17" spans="2:14" ht="36" customHeight="1" x14ac:dyDescent="0.25">
      <c r="B17" s="17" t="s">
        <v>85</v>
      </c>
      <c r="C17" s="687" t="s">
        <v>167</v>
      </c>
      <c r="D17" s="688"/>
      <c r="E17" s="688"/>
      <c r="F17" s="688"/>
      <c r="G17" s="688"/>
      <c r="H17" s="688"/>
      <c r="I17" s="689"/>
      <c r="J17" s="21"/>
      <c r="K17" s="21"/>
      <c r="M17" s="20" t="s">
        <v>86</v>
      </c>
      <c r="N17" s="6" t="s">
        <v>39</v>
      </c>
    </row>
    <row r="18" spans="2:14" ht="30.75" customHeight="1" x14ac:dyDescent="0.25">
      <c r="B18" s="17" t="s">
        <v>87</v>
      </c>
      <c r="C18" s="339" t="s">
        <v>168</v>
      </c>
      <c r="D18" s="340"/>
      <c r="E18" s="340"/>
      <c r="F18" s="340"/>
      <c r="G18" s="340"/>
      <c r="H18" s="340"/>
      <c r="I18" s="341"/>
      <c r="J18" s="22"/>
      <c r="K18" s="22"/>
      <c r="M18" s="20" t="s">
        <v>88</v>
      </c>
      <c r="N18" s="6" t="s">
        <v>40</v>
      </c>
    </row>
    <row r="19" spans="2:14" ht="30.75" customHeight="1" x14ac:dyDescent="0.25">
      <c r="B19" s="17" t="s">
        <v>89</v>
      </c>
      <c r="C19" s="684" t="s">
        <v>200</v>
      </c>
      <c r="D19" s="685"/>
      <c r="E19" s="685"/>
      <c r="F19" s="685"/>
      <c r="G19" s="685"/>
      <c r="H19" s="685"/>
      <c r="I19" s="686"/>
      <c r="J19" s="23"/>
      <c r="K19" s="23"/>
      <c r="M19" s="20"/>
      <c r="N19" s="6" t="s">
        <v>41</v>
      </c>
    </row>
    <row r="20" spans="2:14" ht="30.75" customHeight="1" x14ac:dyDescent="0.25">
      <c r="B20" s="17" t="s">
        <v>90</v>
      </c>
      <c r="C20" s="690" t="s">
        <v>152</v>
      </c>
      <c r="D20" s="691"/>
      <c r="E20" s="691"/>
      <c r="F20" s="691"/>
      <c r="G20" s="691"/>
      <c r="H20" s="691"/>
      <c r="I20" s="692"/>
      <c r="J20" s="24"/>
      <c r="K20" s="24"/>
      <c r="M20" s="20" t="s">
        <v>91</v>
      </c>
      <c r="N20" s="6" t="s">
        <v>42</v>
      </c>
    </row>
    <row r="21" spans="2:14" ht="27.75" customHeight="1" x14ac:dyDescent="0.25">
      <c r="B21" s="358" t="s">
        <v>92</v>
      </c>
      <c r="C21" s="360" t="s">
        <v>93</v>
      </c>
      <c r="D21" s="360"/>
      <c r="E21" s="360"/>
      <c r="F21" s="361" t="s">
        <v>94</v>
      </c>
      <c r="G21" s="361"/>
      <c r="H21" s="361"/>
      <c r="I21" s="362"/>
      <c r="J21" s="25"/>
      <c r="K21" s="25"/>
      <c r="M21" s="20" t="s">
        <v>79</v>
      </c>
      <c r="N21" s="6" t="s">
        <v>43</v>
      </c>
    </row>
    <row r="22" spans="2:14" ht="27" customHeight="1" x14ac:dyDescent="0.25">
      <c r="B22" s="359"/>
      <c r="C22" s="684" t="s">
        <v>169</v>
      </c>
      <c r="D22" s="685"/>
      <c r="E22" s="693"/>
      <c r="F22" s="684" t="s">
        <v>171</v>
      </c>
      <c r="G22" s="685"/>
      <c r="H22" s="685"/>
      <c r="I22" s="686"/>
      <c r="J22" s="23"/>
      <c r="K22" s="23"/>
      <c r="M22" s="20" t="s">
        <v>95</v>
      </c>
      <c r="N22" s="6" t="s">
        <v>44</v>
      </c>
    </row>
    <row r="23" spans="2:14" ht="39.75" customHeight="1" x14ac:dyDescent="0.25">
      <c r="B23" s="17" t="s">
        <v>96</v>
      </c>
      <c r="C23" s="333" t="s">
        <v>152</v>
      </c>
      <c r="D23" s="334"/>
      <c r="E23" s="680"/>
      <c r="F23" s="333" t="s">
        <v>152</v>
      </c>
      <c r="G23" s="334"/>
      <c r="H23" s="334"/>
      <c r="I23" s="349"/>
      <c r="J23" s="16"/>
      <c r="K23" s="16"/>
      <c r="M23" s="20"/>
      <c r="N23" s="6" t="s">
        <v>45</v>
      </c>
    </row>
    <row r="24" spans="2:14" ht="44.25" customHeight="1" x14ac:dyDescent="0.25">
      <c r="B24" s="17" t="s">
        <v>97</v>
      </c>
      <c r="C24" s="681" t="s">
        <v>170</v>
      </c>
      <c r="D24" s="682"/>
      <c r="E24" s="683"/>
      <c r="F24" s="684" t="s">
        <v>172</v>
      </c>
      <c r="G24" s="685"/>
      <c r="H24" s="685"/>
      <c r="I24" s="686"/>
      <c r="J24" s="22"/>
      <c r="K24" s="22"/>
      <c r="M24" s="26"/>
      <c r="N24" s="6" t="s">
        <v>46</v>
      </c>
    </row>
    <row r="25" spans="2:14" ht="29.25" customHeight="1" x14ac:dyDescent="0.25">
      <c r="B25" s="17" t="s">
        <v>98</v>
      </c>
      <c r="C25" s="375" t="s">
        <v>215</v>
      </c>
      <c r="D25" s="376"/>
      <c r="E25" s="377"/>
      <c r="F25" s="15" t="s">
        <v>99</v>
      </c>
      <c r="G25" s="677">
        <v>74</v>
      </c>
      <c r="H25" s="678"/>
      <c r="I25" s="679"/>
      <c r="J25" s="27"/>
      <c r="K25" s="27"/>
      <c r="M25" s="26"/>
    </row>
    <row r="26" spans="2:14" ht="27" customHeight="1" x14ac:dyDescent="0.25">
      <c r="B26" s="17" t="s">
        <v>100</v>
      </c>
      <c r="C26" s="339" t="s">
        <v>216</v>
      </c>
      <c r="D26" s="340"/>
      <c r="E26" s="676"/>
      <c r="F26" s="15" t="s">
        <v>101</v>
      </c>
      <c r="G26" s="677">
        <v>0</v>
      </c>
      <c r="H26" s="678"/>
      <c r="I26" s="679"/>
      <c r="J26" s="28"/>
      <c r="K26" s="28"/>
      <c r="M26" s="26"/>
    </row>
    <row r="27" spans="2:14" ht="47.25" customHeight="1" x14ac:dyDescent="0.25">
      <c r="B27" s="94" t="s">
        <v>102</v>
      </c>
      <c r="C27" s="333" t="s">
        <v>86</v>
      </c>
      <c r="D27" s="334"/>
      <c r="E27" s="680"/>
      <c r="F27" s="29" t="s">
        <v>103</v>
      </c>
      <c r="G27" s="382" t="s">
        <v>182</v>
      </c>
      <c r="H27" s="383"/>
      <c r="I27" s="384"/>
      <c r="J27" s="25"/>
      <c r="K27" s="25"/>
      <c r="M27" s="26"/>
    </row>
    <row r="28" spans="2:14" ht="30" customHeight="1" x14ac:dyDescent="0.25">
      <c r="B28" s="388" t="s">
        <v>104</v>
      </c>
      <c r="C28" s="389"/>
      <c r="D28" s="389"/>
      <c r="E28" s="389"/>
      <c r="F28" s="389"/>
      <c r="G28" s="389"/>
      <c r="H28" s="389"/>
      <c r="I28" s="390"/>
      <c r="J28" s="55"/>
      <c r="K28" s="55"/>
      <c r="M28" s="26"/>
    </row>
    <row r="29" spans="2:14" ht="56.25" customHeight="1" x14ac:dyDescent="0.25">
      <c r="B29" s="30" t="s">
        <v>105</v>
      </c>
      <c r="C29" s="31" t="s">
        <v>106</v>
      </c>
      <c r="D29" s="31" t="s">
        <v>107</v>
      </c>
      <c r="E29" s="31" t="s">
        <v>108</v>
      </c>
      <c r="F29" s="31" t="s">
        <v>109</v>
      </c>
      <c r="G29" s="32" t="s">
        <v>110</v>
      </c>
      <c r="H29" s="32" t="s">
        <v>111</v>
      </c>
      <c r="I29" s="33" t="s">
        <v>112</v>
      </c>
      <c r="J29" s="67" t="s">
        <v>162</v>
      </c>
      <c r="K29" s="23"/>
      <c r="M29" s="26"/>
    </row>
    <row r="30" spans="2:14" ht="19.5" customHeight="1" x14ac:dyDescent="0.25">
      <c r="B30" s="34" t="s">
        <v>113</v>
      </c>
      <c r="C30" s="133">
        <v>0</v>
      </c>
      <c r="D30" s="134">
        <f>+C30</f>
        <v>0</v>
      </c>
      <c r="E30" s="135">
        <v>0</v>
      </c>
      <c r="F30" s="136">
        <f>+E30</f>
        <v>0</v>
      </c>
      <c r="G30" s="137" t="e">
        <f>+C30/E30</f>
        <v>#DIV/0!</v>
      </c>
      <c r="H30" s="138" t="e">
        <f>+D30/F30</f>
        <v>#DIV/0!</v>
      </c>
      <c r="I30" s="139" t="e">
        <f>+D30/$G$26</f>
        <v>#DIV/0!</v>
      </c>
      <c r="J30" s="66">
        <v>0.99</v>
      </c>
      <c r="K30" s="35"/>
      <c r="M30" s="26"/>
    </row>
    <row r="31" spans="2:14" ht="19.5" customHeight="1" x14ac:dyDescent="0.25">
      <c r="B31" s="34" t="s">
        <v>114</v>
      </c>
      <c r="C31" s="133">
        <v>0</v>
      </c>
      <c r="D31" s="134">
        <f>+D30+C31</f>
        <v>0</v>
      </c>
      <c r="E31" s="135">
        <v>0</v>
      </c>
      <c r="F31" s="136">
        <f>+F30+E31</f>
        <v>0</v>
      </c>
      <c r="G31" s="137" t="e">
        <f t="shared" ref="G31:G41" si="0">+C31/E31</f>
        <v>#DIV/0!</v>
      </c>
      <c r="H31" s="138" t="e">
        <f t="shared" ref="H31:H41" si="1">+D31/F31</f>
        <v>#DIV/0!</v>
      </c>
      <c r="I31" s="139" t="e">
        <f t="shared" ref="I31:I40" si="2">+D31/$G$26</f>
        <v>#DIV/0!</v>
      </c>
      <c r="J31" s="66">
        <v>0.99</v>
      </c>
      <c r="K31" s="35"/>
      <c r="M31" s="26"/>
    </row>
    <row r="32" spans="2:14" ht="19.5" customHeight="1" x14ac:dyDescent="0.25">
      <c r="B32" s="34" t="s">
        <v>115</v>
      </c>
      <c r="C32" s="133">
        <v>0</v>
      </c>
      <c r="D32" s="134">
        <f t="shared" ref="D32:D41" si="3">+D31+C32</f>
        <v>0</v>
      </c>
      <c r="E32" s="135">
        <v>0</v>
      </c>
      <c r="F32" s="136">
        <f t="shared" ref="F32:F41" si="4">+F31+E32</f>
        <v>0</v>
      </c>
      <c r="G32" s="137" t="e">
        <f t="shared" si="0"/>
        <v>#DIV/0!</v>
      </c>
      <c r="H32" s="138" t="e">
        <f t="shared" si="1"/>
        <v>#DIV/0!</v>
      </c>
      <c r="I32" s="139" t="e">
        <f t="shared" si="2"/>
        <v>#DIV/0!</v>
      </c>
      <c r="J32" s="66">
        <v>0.99</v>
      </c>
      <c r="K32" s="35"/>
      <c r="M32" s="26"/>
    </row>
    <row r="33" spans="2:11" ht="19.5" customHeight="1" x14ac:dyDescent="0.25">
      <c r="B33" s="34" t="s">
        <v>116</v>
      </c>
      <c r="C33" s="133">
        <v>0</v>
      </c>
      <c r="D33" s="134">
        <f t="shared" si="3"/>
        <v>0</v>
      </c>
      <c r="E33" s="135">
        <v>0</v>
      </c>
      <c r="F33" s="136">
        <f t="shared" si="4"/>
        <v>0</v>
      </c>
      <c r="G33" s="137" t="e">
        <f t="shared" si="0"/>
        <v>#DIV/0!</v>
      </c>
      <c r="H33" s="138" t="e">
        <f t="shared" si="1"/>
        <v>#DIV/0!</v>
      </c>
      <c r="I33" s="139" t="e">
        <f t="shared" si="2"/>
        <v>#DIV/0!</v>
      </c>
      <c r="J33" s="66">
        <v>0.99</v>
      </c>
      <c r="K33" s="35"/>
    </row>
    <row r="34" spans="2:11" ht="19.5" customHeight="1" x14ac:dyDescent="0.25">
      <c r="B34" s="34" t="s">
        <v>117</v>
      </c>
      <c r="C34" s="133">
        <v>0</v>
      </c>
      <c r="D34" s="134">
        <f t="shared" si="3"/>
        <v>0</v>
      </c>
      <c r="E34" s="135">
        <v>0</v>
      </c>
      <c r="F34" s="136">
        <f t="shared" si="4"/>
        <v>0</v>
      </c>
      <c r="G34" s="137" t="e">
        <f t="shared" si="0"/>
        <v>#DIV/0!</v>
      </c>
      <c r="H34" s="138" t="e">
        <f t="shared" si="1"/>
        <v>#DIV/0!</v>
      </c>
      <c r="I34" s="139" t="e">
        <f t="shared" si="2"/>
        <v>#DIV/0!</v>
      </c>
      <c r="J34" s="66">
        <v>0.99</v>
      </c>
      <c r="K34" s="35"/>
    </row>
    <row r="35" spans="2:11" ht="19.5" customHeight="1" x14ac:dyDescent="0.25">
      <c r="B35" s="34" t="s">
        <v>118</v>
      </c>
      <c r="C35" s="133">
        <v>0</v>
      </c>
      <c r="D35" s="134">
        <f t="shared" si="3"/>
        <v>0</v>
      </c>
      <c r="E35" s="135">
        <v>0</v>
      </c>
      <c r="F35" s="136">
        <f t="shared" si="4"/>
        <v>0</v>
      </c>
      <c r="G35" s="137" t="e">
        <f t="shared" si="0"/>
        <v>#DIV/0!</v>
      </c>
      <c r="H35" s="138" t="e">
        <f t="shared" si="1"/>
        <v>#DIV/0!</v>
      </c>
      <c r="I35" s="139" t="e">
        <f t="shared" si="2"/>
        <v>#DIV/0!</v>
      </c>
      <c r="J35" s="66">
        <v>0.99</v>
      </c>
      <c r="K35" s="35"/>
    </row>
    <row r="36" spans="2:11" ht="19.5" customHeight="1" x14ac:dyDescent="0.25">
      <c r="B36" s="34" t="s">
        <v>119</v>
      </c>
      <c r="C36" s="133">
        <v>0</v>
      </c>
      <c r="D36" s="134">
        <f t="shared" si="3"/>
        <v>0</v>
      </c>
      <c r="E36" s="135">
        <v>0</v>
      </c>
      <c r="F36" s="136">
        <f t="shared" si="4"/>
        <v>0</v>
      </c>
      <c r="G36" s="137" t="e">
        <f t="shared" si="0"/>
        <v>#DIV/0!</v>
      </c>
      <c r="H36" s="138" t="e">
        <f t="shared" si="1"/>
        <v>#DIV/0!</v>
      </c>
      <c r="I36" s="139" t="e">
        <f t="shared" si="2"/>
        <v>#DIV/0!</v>
      </c>
      <c r="J36" s="66">
        <v>0.99</v>
      </c>
      <c r="K36" s="35"/>
    </row>
    <row r="37" spans="2:11" ht="19.5" customHeight="1" x14ac:dyDescent="0.25">
      <c r="B37" s="34" t="s">
        <v>120</v>
      </c>
      <c r="C37" s="133">
        <v>0</v>
      </c>
      <c r="D37" s="134">
        <f t="shared" si="3"/>
        <v>0</v>
      </c>
      <c r="E37" s="135">
        <v>0</v>
      </c>
      <c r="F37" s="136">
        <f t="shared" si="4"/>
        <v>0</v>
      </c>
      <c r="G37" s="137" t="e">
        <f t="shared" si="0"/>
        <v>#DIV/0!</v>
      </c>
      <c r="H37" s="138" t="e">
        <f t="shared" si="1"/>
        <v>#DIV/0!</v>
      </c>
      <c r="I37" s="139" t="e">
        <f t="shared" si="2"/>
        <v>#DIV/0!</v>
      </c>
      <c r="J37" s="66">
        <v>0.99</v>
      </c>
      <c r="K37" s="35"/>
    </row>
    <row r="38" spans="2:11" ht="19.5" customHeight="1" x14ac:dyDescent="0.25">
      <c r="B38" s="34" t="s">
        <v>121</v>
      </c>
      <c r="C38" s="133">
        <v>0</v>
      </c>
      <c r="D38" s="134">
        <f t="shared" si="3"/>
        <v>0</v>
      </c>
      <c r="E38" s="135">
        <v>0</v>
      </c>
      <c r="F38" s="136">
        <f t="shared" si="4"/>
        <v>0</v>
      </c>
      <c r="G38" s="137" t="e">
        <f t="shared" si="0"/>
        <v>#DIV/0!</v>
      </c>
      <c r="H38" s="138" t="e">
        <f t="shared" si="1"/>
        <v>#DIV/0!</v>
      </c>
      <c r="I38" s="139" t="e">
        <f t="shared" si="2"/>
        <v>#DIV/0!</v>
      </c>
      <c r="J38" s="66">
        <v>0.99</v>
      </c>
      <c r="K38" s="35"/>
    </row>
    <row r="39" spans="2:11" ht="19.5" customHeight="1" x14ac:dyDescent="0.25">
      <c r="B39" s="34" t="s">
        <v>122</v>
      </c>
      <c r="C39" s="133">
        <v>0</v>
      </c>
      <c r="D39" s="134">
        <f t="shared" si="3"/>
        <v>0</v>
      </c>
      <c r="E39" s="135">
        <v>0</v>
      </c>
      <c r="F39" s="136">
        <f t="shared" si="4"/>
        <v>0</v>
      </c>
      <c r="G39" s="137" t="e">
        <f t="shared" si="0"/>
        <v>#DIV/0!</v>
      </c>
      <c r="H39" s="138" t="e">
        <f t="shared" si="1"/>
        <v>#DIV/0!</v>
      </c>
      <c r="I39" s="139" t="e">
        <f t="shared" si="2"/>
        <v>#DIV/0!</v>
      </c>
      <c r="J39" s="66">
        <v>0.99</v>
      </c>
      <c r="K39" s="35"/>
    </row>
    <row r="40" spans="2:11" ht="19.5" customHeight="1" x14ac:dyDescent="0.25">
      <c r="B40" s="34" t="s">
        <v>123</v>
      </c>
      <c r="C40" s="133">
        <v>0</v>
      </c>
      <c r="D40" s="134">
        <f t="shared" si="3"/>
        <v>0</v>
      </c>
      <c r="E40" s="135">
        <v>0</v>
      </c>
      <c r="F40" s="136">
        <f t="shared" si="4"/>
        <v>0</v>
      </c>
      <c r="G40" s="137" t="e">
        <f t="shared" si="0"/>
        <v>#DIV/0!</v>
      </c>
      <c r="H40" s="138" t="e">
        <f t="shared" si="1"/>
        <v>#DIV/0!</v>
      </c>
      <c r="I40" s="139" t="e">
        <f t="shared" si="2"/>
        <v>#DIV/0!</v>
      </c>
      <c r="J40" s="66">
        <v>0.99</v>
      </c>
      <c r="K40" s="35"/>
    </row>
    <row r="41" spans="2:11" ht="19.5" customHeight="1" x14ac:dyDescent="0.25">
      <c r="B41" s="34" t="s">
        <v>124</v>
      </c>
      <c r="C41" s="133">
        <v>0</v>
      </c>
      <c r="D41" s="134">
        <f t="shared" si="3"/>
        <v>0</v>
      </c>
      <c r="E41" s="135">
        <v>0</v>
      </c>
      <c r="F41" s="136">
        <f t="shared" si="4"/>
        <v>0</v>
      </c>
      <c r="G41" s="137" t="e">
        <f t="shared" si="0"/>
        <v>#DIV/0!</v>
      </c>
      <c r="H41" s="138" t="e">
        <f t="shared" si="1"/>
        <v>#DIV/0!</v>
      </c>
      <c r="I41" s="139" t="e">
        <f>+D41/$G$26</f>
        <v>#DIV/0!</v>
      </c>
      <c r="J41" s="66">
        <v>0.99</v>
      </c>
      <c r="K41" s="35"/>
    </row>
    <row r="42" spans="2:11" ht="54.75" customHeight="1" x14ac:dyDescent="0.25">
      <c r="B42" s="74" t="s">
        <v>125</v>
      </c>
      <c r="C42" s="393"/>
      <c r="D42" s="393"/>
      <c r="E42" s="393"/>
      <c r="F42" s="393"/>
      <c r="G42" s="393"/>
      <c r="H42" s="393"/>
      <c r="I42" s="394"/>
      <c r="J42" s="36"/>
      <c r="K42" s="36"/>
    </row>
    <row r="43" spans="2:11" ht="29.25" customHeight="1" x14ac:dyDescent="0.25">
      <c r="B43" s="388" t="s">
        <v>126</v>
      </c>
      <c r="C43" s="389"/>
      <c r="D43" s="389"/>
      <c r="E43" s="389"/>
      <c r="F43" s="389"/>
      <c r="G43" s="389"/>
      <c r="H43" s="389"/>
      <c r="I43" s="390"/>
      <c r="J43" s="55"/>
      <c r="K43" s="55"/>
    </row>
    <row r="44" spans="2:11" ht="32.25" customHeight="1" x14ac:dyDescent="0.25">
      <c r="B44" s="363"/>
      <c r="C44" s="364"/>
      <c r="D44" s="364"/>
      <c r="E44" s="364"/>
      <c r="F44" s="364"/>
      <c r="G44" s="364"/>
      <c r="H44" s="364"/>
      <c r="I44" s="365"/>
      <c r="J44" s="55"/>
      <c r="K44" s="55"/>
    </row>
    <row r="45" spans="2:11" ht="32.25" customHeight="1" x14ac:dyDescent="0.25">
      <c r="B45" s="366"/>
      <c r="C45" s="367"/>
      <c r="D45" s="367"/>
      <c r="E45" s="367"/>
      <c r="F45" s="367"/>
      <c r="G45" s="367"/>
      <c r="H45" s="367"/>
      <c r="I45" s="368"/>
      <c r="J45" s="36"/>
      <c r="K45" s="36"/>
    </row>
    <row r="46" spans="2:11" ht="32.25" customHeight="1" x14ac:dyDescent="0.25">
      <c r="B46" s="366"/>
      <c r="C46" s="367"/>
      <c r="D46" s="367"/>
      <c r="E46" s="367"/>
      <c r="F46" s="367"/>
      <c r="G46" s="367"/>
      <c r="H46" s="367"/>
      <c r="I46" s="368"/>
      <c r="J46" s="36"/>
      <c r="K46" s="36"/>
    </row>
    <row r="47" spans="2:11" ht="32.25" customHeight="1" x14ac:dyDescent="0.25">
      <c r="B47" s="366"/>
      <c r="C47" s="367"/>
      <c r="D47" s="367"/>
      <c r="E47" s="367"/>
      <c r="F47" s="367"/>
      <c r="G47" s="367"/>
      <c r="H47" s="367"/>
      <c r="I47" s="368"/>
      <c r="J47" s="36"/>
      <c r="K47" s="36"/>
    </row>
    <row r="48" spans="2:11" ht="32.25" customHeight="1" x14ac:dyDescent="0.25">
      <c r="B48" s="369"/>
      <c r="C48" s="370"/>
      <c r="D48" s="370"/>
      <c r="E48" s="370"/>
      <c r="F48" s="370"/>
      <c r="G48" s="370"/>
      <c r="H48" s="370"/>
      <c r="I48" s="371"/>
      <c r="J48" s="12"/>
      <c r="K48" s="12"/>
    </row>
    <row r="49" spans="2:11" ht="79.5" customHeight="1" x14ac:dyDescent="0.25">
      <c r="B49" s="17" t="s">
        <v>127</v>
      </c>
      <c r="C49" s="670"/>
      <c r="D49" s="671"/>
      <c r="E49" s="671"/>
      <c r="F49" s="671"/>
      <c r="G49" s="671"/>
      <c r="H49" s="671"/>
      <c r="I49" s="672"/>
      <c r="J49" s="37"/>
      <c r="K49" s="37"/>
    </row>
    <row r="50" spans="2:11" ht="26.25" customHeight="1" x14ac:dyDescent="0.25">
      <c r="B50" s="17" t="s">
        <v>128</v>
      </c>
      <c r="C50" s="673"/>
      <c r="D50" s="674"/>
      <c r="E50" s="674"/>
      <c r="F50" s="674"/>
      <c r="G50" s="674"/>
      <c r="H50" s="674"/>
      <c r="I50" s="675"/>
      <c r="J50" s="37"/>
      <c r="K50" s="37"/>
    </row>
    <row r="51" spans="2:11" ht="64.5" customHeight="1" x14ac:dyDescent="0.25">
      <c r="B51" s="109" t="s">
        <v>129</v>
      </c>
      <c r="C51" s="670"/>
      <c r="D51" s="671"/>
      <c r="E51" s="671"/>
      <c r="F51" s="671"/>
      <c r="G51" s="671"/>
      <c r="H51" s="671"/>
      <c r="I51" s="672"/>
      <c r="J51" s="37"/>
      <c r="K51" s="37"/>
    </row>
    <row r="52" spans="2:11" ht="29.25" customHeight="1" x14ac:dyDescent="0.25">
      <c r="B52" s="388" t="s">
        <v>130</v>
      </c>
      <c r="C52" s="389"/>
      <c r="D52" s="389"/>
      <c r="E52" s="389"/>
      <c r="F52" s="389"/>
      <c r="G52" s="389"/>
      <c r="H52" s="389"/>
      <c r="I52" s="390"/>
      <c r="J52" s="37"/>
      <c r="K52" s="37"/>
    </row>
    <row r="53" spans="2:11" ht="33" customHeight="1" x14ac:dyDescent="0.25">
      <c r="B53" s="398" t="s">
        <v>131</v>
      </c>
      <c r="C53" s="108" t="s">
        <v>132</v>
      </c>
      <c r="D53" s="399" t="s">
        <v>133</v>
      </c>
      <c r="E53" s="399"/>
      <c r="F53" s="399"/>
      <c r="G53" s="399" t="s">
        <v>134</v>
      </c>
      <c r="H53" s="399"/>
      <c r="I53" s="400"/>
      <c r="J53" s="38"/>
      <c r="K53" s="38"/>
    </row>
    <row r="54" spans="2:11" ht="31.5" customHeight="1" x14ac:dyDescent="0.25">
      <c r="B54" s="398"/>
      <c r="C54" s="104"/>
      <c r="D54" s="393"/>
      <c r="E54" s="393"/>
      <c r="F54" s="393"/>
      <c r="G54" s="401"/>
      <c r="H54" s="401"/>
      <c r="I54" s="402"/>
      <c r="J54" s="38"/>
      <c r="K54" s="38"/>
    </row>
    <row r="55" spans="2:11" ht="31.5" customHeight="1" x14ac:dyDescent="0.25">
      <c r="B55" s="109" t="s">
        <v>135</v>
      </c>
      <c r="C55" s="668" t="s">
        <v>173</v>
      </c>
      <c r="D55" s="669"/>
      <c r="E55" s="415" t="s">
        <v>136</v>
      </c>
      <c r="F55" s="415"/>
      <c r="G55" s="414" t="s">
        <v>158</v>
      </c>
      <c r="H55" s="414"/>
      <c r="I55" s="416"/>
      <c r="J55" s="40"/>
      <c r="K55" s="40"/>
    </row>
    <row r="56" spans="2:11" ht="31.5" customHeight="1" x14ac:dyDescent="0.25">
      <c r="B56" s="109" t="s">
        <v>137</v>
      </c>
      <c r="C56" s="393" t="str">
        <f>+'[3]HV 1'!C56:D56</f>
        <v>NICOLAS ADOLFO CORREAL HUERTAS</v>
      </c>
      <c r="D56" s="393"/>
      <c r="E56" s="417" t="s">
        <v>138</v>
      </c>
      <c r="F56" s="417"/>
      <c r="G56" s="414" t="str">
        <f>+'[8]HV 1'!G59:I59</f>
        <v>DIANA VIDAL</v>
      </c>
      <c r="H56" s="414"/>
      <c r="I56" s="416"/>
      <c r="J56" s="40"/>
      <c r="K56" s="40"/>
    </row>
    <row r="57" spans="2:11" ht="31.5" customHeight="1" x14ac:dyDescent="0.25">
      <c r="B57" s="109" t="s">
        <v>139</v>
      </c>
      <c r="C57" s="393"/>
      <c r="D57" s="393"/>
      <c r="E57" s="403" t="s">
        <v>140</v>
      </c>
      <c r="F57" s="404"/>
      <c r="G57" s="407"/>
      <c r="H57" s="408"/>
      <c r="I57" s="409"/>
      <c r="J57" s="41"/>
      <c r="K57" s="41"/>
    </row>
    <row r="58" spans="2:11" ht="31.5" customHeight="1" thickBot="1" x14ac:dyDescent="0.3">
      <c r="B58" s="75" t="s">
        <v>141</v>
      </c>
      <c r="C58" s="413"/>
      <c r="D58" s="413"/>
      <c r="E58" s="405"/>
      <c r="F58" s="406"/>
      <c r="G58" s="410"/>
      <c r="H58" s="411"/>
      <c r="I58" s="412"/>
      <c r="J58" s="41"/>
      <c r="K58" s="41"/>
    </row>
    <row r="59" spans="2:11" hidden="1" x14ac:dyDescent="0.3">
      <c r="B59" s="3"/>
      <c r="C59" s="3"/>
      <c r="D59" s="5"/>
      <c r="E59" s="5"/>
      <c r="F59" s="5"/>
      <c r="G59" s="5"/>
      <c r="H59" s="5"/>
      <c r="I59" s="58"/>
      <c r="J59" s="42"/>
      <c r="K59" s="42"/>
    </row>
    <row r="60" spans="2:11" ht="12.5" hidden="1" x14ac:dyDescent="0.25">
      <c r="B60" s="59"/>
      <c r="C60" s="60"/>
      <c r="D60" s="60"/>
      <c r="E60" s="61"/>
      <c r="F60" s="61"/>
      <c r="G60" s="62"/>
      <c r="H60" s="63"/>
      <c r="I60" s="60"/>
      <c r="J60" s="45"/>
      <c r="K60" s="45"/>
    </row>
    <row r="61" spans="2:11" ht="12.5" hidden="1" x14ac:dyDescent="0.25">
      <c r="B61" s="59"/>
      <c r="C61" s="60"/>
      <c r="D61" s="60"/>
      <c r="E61" s="61"/>
      <c r="F61" s="61"/>
      <c r="G61" s="62"/>
      <c r="H61" s="63"/>
      <c r="I61" s="60"/>
      <c r="J61" s="45"/>
      <c r="K61" s="45"/>
    </row>
    <row r="62" spans="2:11" ht="12.5" hidden="1" x14ac:dyDescent="0.25">
      <c r="B62" s="59"/>
      <c r="C62" s="60"/>
      <c r="D62" s="60"/>
      <c r="E62" s="61"/>
      <c r="F62" s="61"/>
      <c r="G62" s="62"/>
      <c r="H62" s="63"/>
      <c r="I62" s="60"/>
      <c r="J62" s="45"/>
      <c r="K62" s="45"/>
    </row>
    <row r="63" spans="2:11" ht="12.5" hidden="1" x14ac:dyDescent="0.25">
      <c r="B63" s="59"/>
      <c r="C63" s="60"/>
      <c r="D63" s="60"/>
      <c r="E63" s="61"/>
      <c r="F63" s="61"/>
      <c r="G63" s="62"/>
      <c r="H63" s="63"/>
      <c r="I63" s="60"/>
      <c r="J63" s="45"/>
      <c r="K63" s="45"/>
    </row>
    <row r="64" spans="2:11" ht="12.5" hidden="1" x14ac:dyDescent="0.25">
      <c r="B64" s="59"/>
      <c r="C64" s="60"/>
      <c r="D64" s="60"/>
      <c r="E64" s="61"/>
      <c r="F64" s="61"/>
      <c r="G64" s="62"/>
      <c r="H64" s="63"/>
      <c r="I64" s="60"/>
      <c r="J64" s="45"/>
      <c r="K64" s="45"/>
    </row>
    <row r="65" spans="2:11" ht="12.5" hidden="1" x14ac:dyDescent="0.25">
      <c r="B65" s="59"/>
      <c r="C65" s="60"/>
      <c r="D65" s="60"/>
      <c r="E65" s="61"/>
      <c r="F65" s="61"/>
      <c r="G65" s="62"/>
      <c r="H65" s="63"/>
      <c r="I65" s="60"/>
      <c r="J65" s="45"/>
      <c r="K65" s="45"/>
    </row>
    <row r="66" spans="2:11" ht="12.5" hidden="1" x14ac:dyDescent="0.25">
      <c r="B66" s="59"/>
      <c r="C66" s="60"/>
      <c r="D66" s="60"/>
      <c r="E66" s="61"/>
      <c r="F66" s="61"/>
      <c r="G66" s="62"/>
      <c r="H66" s="63"/>
      <c r="I66" s="60"/>
      <c r="J66" s="45"/>
      <c r="K66" s="45"/>
    </row>
    <row r="67" spans="2:11" ht="12.5" hidden="1" x14ac:dyDescent="0.25">
      <c r="B67" s="59"/>
      <c r="C67" s="60"/>
      <c r="D67" s="60"/>
      <c r="E67" s="61"/>
      <c r="F67" s="61"/>
      <c r="G67" s="62"/>
      <c r="H67" s="63"/>
      <c r="I67" s="60"/>
      <c r="J67" s="45"/>
      <c r="K67" s="45"/>
    </row>
    <row r="68" spans="2:11" ht="12.5" x14ac:dyDescent="0.25">
      <c r="B68" s="64"/>
      <c r="C68" s="3"/>
      <c r="D68" s="3"/>
      <c r="E68" s="3"/>
      <c r="F68" s="3"/>
      <c r="G68" s="65"/>
      <c r="H68" s="3"/>
      <c r="I68" s="3"/>
    </row>
  </sheetData>
  <mergeCells count="66">
    <mergeCell ref="B2:B5"/>
    <mergeCell ref="C2:H2"/>
    <mergeCell ref="I2:I5"/>
    <mergeCell ref="C3:H3"/>
    <mergeCell ref="C4:H4"/>
    <mergeCell ref="C5:F5"/>
    <mergeCell ref="G5:H5"/>
    <mergeCell ref="B6:I6"/>
    <mergeCell ref="B7:I7"/>
    <mergeCell ref="B8:I8"/>
    <mergeCell ref="D9:E9"/>
    <mergeCell ref="F9:I9"/>
    <mergeCell ref="D10:E10"/>
    <mergeCell ref="F10:G10"/>
    <mergeCell ref="C11:F11"/>
    <mergeCell ref="H11:I11"/>
    <mergeCell ref="C12:F12"/>
    <mergeCell ref="H12:I12"/>
    <mergeCell ref="C13:I13"/>
    <mergeCell ref="C14:I14"/>
    <mergeCell ref="C15:F15"/>
    <mergeCell ref="H15:I15"/>
    <mergeCell ref="C16:F16"/>
    <mergeCell ref="H16:I16"/>
    <mergeCell ref="C17:I17"/>
    <mergeCell ref="C18:I18"/>
    <mergeCell ref="C19:I19"/>
    <mergeCell ref="C20:I20"/>
    <mergeCell ref="B21:B22"/>
    <mergeCell ref="C21:E21"/>
    <mergeCell ref="F21:I21"/>
    <mergeCell ref="C22:E22"/>
    <mergeCell ref="F22:I22"/>
    <mergeCell ref="C23:E23"/>
    <mergeCell ref="F23:I23"/>
    <mergeCell ref="C24:E24"/>
    <mergeCell ref="F24:I24"/>
    <mergeCell ref="C25:E25"/>
    <mergeCell ref="G25:I25"/>
    <mergeCell ref="C26:E26"/>
    <mergeCell ref="G26:I26"/>
    <mergeCell ref="C27:E27"/>
    <mergeCell ref="G27:I27"/>
    <mergeCell ref="B28:I28"/>
    <mergeCell ref="C42:I42"/>
    <mergeCell ref="B43:I43"/>
    <mergeCell ref="B44:I48"/>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800-000000000000}">
      <formula1>$M$15:$M$18</formula1>
    </dataValidation>
    <dataValidation type="list" allowBlank="1" showInputMessage="1" showErrorMessage="1" sqref="C12:F12" xr:uid="{00000000-0002-0000-0800-000001000000}">
      <formula1>$M$9:$M$12</formula1>
    </dataValidation>
    <dataValidation type="list" allowBlank="1" showInputMessage="1" showErrorMessage="1" sqref="K15" xr:uid="{00000000-0002-0000-0800-000002000000}">
      <formula1>O20:O22</formula1>
    </dataValidation>
    <dataValidation type="list" allowBlank="1" showInputMessage="1" showErrorMessage="1" sqref="H15:J15" xr:uid="{00000000-0002-0000-0800-000003000000}">
      <formula1>M20:M22</formula1>
    </dataValidation>
    <dataValidation type="list" allowBlank="1" showInputMessage="1" showErrorMessage="1" sqref="J13:K13" xr:uid="{00000000-0002-0000-0800-000004000000}">
      <formula1>$M$24:$M$31</formula1>
    </dataValidation>
    <dataValidation type="list" allowBlank="1" showInputMessage="1" showErrorMessage="1" sqref="C13:I13" xr:uid="{00000000-0002-0000-0800-000005000000}">
      <formula1>$N$17:$N$24</formula1>
    </dataValidation>
    <dataValidation type="list" allowBlank="1" showInputMessage="1" showErrorMessage="1" sqref="H16:I16" xr:uid="{00000000-0002-0000-0800-000006000000}">
      <formula1>$N$8:$N$11</formula1>
    </dataValidation>
    <dataValidation type="list" allowBlank="1" showInputMessage="1" showErrorMessage="1" sqref="C10 I10" xr:uid="{00000000-0002-0000-0800-000007000000}">
      <formula1>$N$14:$N$15</formula1>
    </dataValidation>
  </dataValidations>
  <pageMargins left="0.70866141732283472" right="0.70866141732283472" top="0.74803149606299213" bottom="0.74803149606299213" header="0.31496062992125984" footer="0.31496062992125984"/>
  <pageSetup scale="50" orientation="portrait"/>
  <drawing r:id="rId1"/>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664237-BA00-4E19-9D4C-97CF951D95E6}">
  <ds:schemaRefs>
    <ds:schemaRef ds:uri="08ebe415-1e9a-4b26-acfc-09642d3d19df"/>
    <ds:schemaRef ds:uri="http://purl.org/dc/elements/1.1/"/>
    <ds:schemaRef ds:uri="http://www.w3.org/XML/1998/namespace"/>
    <ds:schemaRef ds:uri="http://schemas.microsoft.com/office/2006/documentManagement/types"/>
    <ds:schemaRef ds:uri="http://schemas.microsoft.com/office/2006/metadata/properties"/>
    <ds:schemaRef ds:uri="http://purl.org/dc/terms/"/>
    <ds:schemaRef ds:uri="d472a95f-029e-48ed-8556-580ff62e7833"/>
    <ds:schemaRef ds:uri="http://schemas.openxmlformats.org/package/2006/metadata/core-properties"/>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0F0EA1A3-3C27-480B-B2AD-449A025DA571}">
  <ds:schemaRefs>
    <ds:schemaRef ds:uri="http://schemas.microsoft.com/sharepoint/v3/contenttype/forms"/>
  </ds:schemaRefs>
</ds:datastoreItem>
</file>

<file path=customXml/itemProps3.xml><?xml version="1.0" encoding="utf-8"?>
<ds:datastoreItem xmlns:ds="http://schemas.openxmlformats.org/officeDocument/2006/customXml" ds:itemID="{B2788C33-E6FA-4C62-BC94-CD96BA7719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6</vt:i4>
      </vt:variant>
    </vt:vector>
  </HeadingPairs>
  <TitlesOfParts>
    <vt:vector size="18" baseType="lpstr">
      <vt:lpstr>Sección 3. Metas Producto</vt:lpstr>
      <vt:lpstr>MP - SIT</vt:lpstr>
      <vt:lpstr>Act.Meta_SIT</vt:lpstr>
      <vt:lpstr>META 1</vt:lpstr>
      <vt:lpstr>META 2</vt:lpstr>
      <vt:lpstr>META 3</vt:lpstr>
      <vt:lpstr>META 4</vt:lpstr>
      <vt:lpstr>META 5</vt:lpstr>
      <vt:lpstr>HV 14</vt:lpstr>
      <vt:lpstr>Act. 14</vt:lpstr>
      <vt:lpstr>Hoja3</vt:lpstr>
      <vt:lpstr>Hoja1</vt:lpstr>
      <vt:lpstr>'META 1'!Área_de_impresión</vt:lpstr>
      <vt:lpstr>'META 2'!Área_de_impresión</vt:lpstr>
      <vt:lpstr>'META 3'!Área_de_impresión</vt:lpstr>
      <vt:lpstr>'META 4'!Área_de_impresión</vt:lpstr>
      <vt:lpstr>'META 5'!Área_de_impresión</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Kellis Vanessa Gonzalez Solano</dc:creator>
  <cp:lastModifiedBy>Carolina Alvarez</cp:lastModifiedBy>
  <cp:lastPrinted>2024-06-24T20:19:55Z</cp:lastPrinted>
  <dcterms:created xsi:type="dcterms:W3CDTF">2010-03-25T16:40:43Z</dcterms:created>
  <dcterms:modified xsi:type="dcterms:W3CDTF">2024-06-24T20:30:10Z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