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9.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DPYBA 2022\Proyecto 7555\"/>
    </mc:Choice>
  </mc:AlternateContent>
  <bookViews>
    <workbookView xWindow="0" yWindow="0" windowWidth="14145" windowHeight="12300" tabRatio="500" firstSheet="3"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6" sheetId="6" r:id="rId6"/>
    <sheet name="META No. 3" sheetId="7" r:id="rId7"/>
    <sheet name="META No. 4" sheetId="8" r:id="rId8"/>
    <sheet name="META No. 5" sheetId="9" r:id="rId9"/>
    <sheet name="HV 14" sheetId="10" state="hidden" r:id="rId10"/>
    <sheet name="Act. 14" sheetId="11" state="hidden" r:id="rId11"/>
    <sheet name="Hoja3" sheetId="12" state="hidden" r:id="rId12"/>
    <sheet name="Hoja1" sheetId="13"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7" i="12" l="1"/>
  <c r="L25" i="12"/>
  <c r="L21" i="12"/>
  <c r="L17" i="12"/>
  <c r="L13" i="12"/>
  <c r="I19" i="11"/>
  <c r="D19" i="11"/>
  <c r="C10" i="11"/>
  <c r="C8" i="11"/>
  <c r="C7" i="11"/>
  <c r="C6" i="11"/>
  <c r="G56" i="10"/>
  <c r="C56" i="10"/>
  <c r="G41" i="10"/>
  <c r="G40" i="10"/>
  <c r="G39" i="10"/>
  <c r="G38" i="10"/>
  <c r="G37" i="10"/>
  <c r="G36" i="10"/>
  <c r="G35" i="10"/>
  <c r="G34" i="10"/>
  <c r="G33" i="10"/>
  <c r="G32" i="10"/>
  <c r="G31" i="10"/>
  <c r="G30" i="10"/>
  <c r="F30" i="10"/>
  <c r="F31" i="10" s="1"/>
  <c r="F32" i="10" s="1"/>
  <c r="F33" i="10" s="1"/>
  <c r="F34" i="10" s="1"/>
  <c r="F35" i="10" s="1"/>
  <c r="F36" i="10" s="1"/>
  <c r="F37" i="10" s="1"/>
  <c r="F38" i="10" s="1"/>
  <c r="F39" i="10" s="1"/>
  <c r="F40" i="10" s="1"/>
  <c r="F41" i="10" s="1"/>
  <c r="D30" i="10"/>
  <c r="H38" i="9"/>
  <c r="E38" i="9"/>
  <c r="H37" i="9"/>
  <c r="E37" i="9"/>
  <c r="H36" i="9"/>
  <c r="E36" i="9"/>
  <c r="H35" i="9"/>
  <c r="E35" i="9"/>
  <c r="H34" i="9"/>
  <c r="E34" i="9"/>
  <c r="H33" i="9"/>
  <c r="E33" i="9"/>
  <c r="H32" i="9"/>
  <c r="E32" i="9"/>
  <c r="H31" i="9"/>
  <c r="E31" i="9"/>
  <c r="H30" i="9"/>
  <c r="E30" i="9"/>
  <c r="E29" i="9"/>
  <c r="E28" i="9"/>
  <c r="H27" i="9"/>
  <c r="H28" i="9" s="1"/>
  <c r="H29" i="9" s="1"/>
  <c r="E27" i="9"/>
  <c r="H38" i="8"/>
  <c r="E38" i="8"/>
  <c r="H37" i="8"/>
  <c r="E37" i="8"/>
  <c r="H36" i="8"/>
  <c r="E36" i="8"/>
  <c r="E35" i="8"/>
  <c r="H34" i="8"/>
  <c r="H35" i="8" s="1"/>
  <c r="E34" i="8"/>
  <c r="E33" i="8"/>
  <c r="E32" i="8"/>
  <c r="E31" i="8"/>
  <c r="E30" i="8"/>
  <c r="E29" i="8"/>
  <c r="E28" i="8"/>
  <c r="H27" i="8"/>
  <c r="H28" i="8" s="1"/>
  <c r="H29" i="8" s="1"/>
  <c r="H30" i="8" s="1"/>
  <c r="H31" i="8" s="1"/>
  <c r="H32" i="8" s="1"/>
  <c r="H33" i="8" s="1"/>
  <c r="G27" i="8"/>
  <c r="I27" i="8" s="1"/>
  <c r="F27" i="8"/>
  <c r="E27" i="8"/>
  <c r="H38" i="7"/>
  <c r="E38" i="7"/>
  <c r="H37" i="7"/>
  <c r="E37" i="7"/>
  <c r="H36" i="7"/>
  <c r="E36" i="7"/>
  <c r="E35" i="7"/>
  <c r="E34" i="7"/>
  <c r="E33" i="7"/>
  <c r="H32" i="7"/>
  <c r="H33" i="7" s="1"/>
  <c r="H34" i="7" s="1"/>
  <c r="H35" i="7" s="1"/>
  <c r="E32" i="7"/>
  <c r="E31" i="7"/>
  <c r="E30" i="7"/>
  <c r="E29" i="7"/>
  <c r="E28" i="7"/>
  <c r="H27" i="7"/>
  <c r="H28" i="7" s="1"/>
  <c r="H29" i="7" s="1"/>
  <c r="H30" i="7" s="1"/>
  <c r="H31" i="7" s="1"/>
  <c r="G27" i="7"/>
  <c r="I27" i="7" s="1"/>
  <c r="F27" i="7"/>
  <c r="E27" i="7"/>
  <c r="H38" i="6"/>
  <c r="E38" i="6"/>
  <c r="H37" i="6"/>
  <c r="E37" i="6"/>
  <c r="H36" i="6"/>
  <c r="E36" i="6"/>
  <c r="E35" i="6"/>
  <c r="E34" i="6"/>
  <c r="E33" i="6"/>
  <c r="E32" i="6"/>
  <c r="E31" i="6"/>
  <c r="E30" i="6"/>
  <c r="E29" i="6"/>
  <c r="E28" i="6"/>
  <c r="H27" i="6"/>
  <c r="H28" i="6" s="1"/>
  <c r="H29" i="6" s="1"/>
  <c r="H30" i="6" s="1"/>
  <c r="H31" i="6" s="1"/>
  <c r="H32" i="6" s="1"/>
  <c r="H33" i="6" s="1"/>
  <c r="H34" i="6" s="1"/>
  <c r="H35" i="6" s="1"/>
  <c r="G27" i="6"/>
  <c r="I27" i="6" s="1"/>
  <c r="F27" i="6"/>
  <c r="E27" i="6"/>
  <c r="H38" i="5"/>
  <c r="E38" i="5"/>
  <c r="H37" i="5"/>
  <c r="E37" i="5"/>
  <c r="H36" i="5"/>
  <c r="E36" i="5"/>
  <c r="E35" i="5"/>
  <c r="E34" i="5"/>
  <c r="E33" i="5"/>
  <c r="E32" i="5"/>
  <c r="E31" i="5"/>
  <c r="E30" i="5"/>
  <c r="E29" i="5"/>
  <c r="E28" i="5"/>
  <c r="H27" i="5"/>
  <c r="H28" i="5" s="1"/>
  <c r="H29" i="5" s="1"/>
  <c r="H30" i="5" s="1"/>
  <c r="H31" i="5" s="1"/>
  <c r="H32" i="5" s="1"/>
  <c r="H33" i="5" s="1"/>
  <c r="H34" i="5" s="1"/>
  <c r="H35" i="5" s="1"/>
  <c r="G27" i="5"/>
  <c r="I27" i="5" s="1"/>
  <c r="F27" i="5"/>
  <c r="E27" i="5"/>
  <c r="H38" i="4"/>
  <c r="E38" i="4"/>
  <c r="H37" i="4"/>
  <c r="E37" i="4"/>
  <c r="H36" i="4"/>
  <c r="E36" i="4"/>
  <c r="E35" i="4"/>
  <c r="E34" i="4"/>
  <c r="E33" i="4"/>
  <c r="E32" i="4"/>
  <c r="E31" i="4"/>
  <c r="E30" i="4"/>
  <c r="E29" i="4"/>
  <c r="E28" i="4"/>
  <c r="H27" i="4"/>
  <c r="H28" i="4" s="1"/>
  <c r="H29" i="4" s="1"/>
  <c r="H30" i="4" s="1"/>
  <c r="H31" i="4" s="1"/>
  <c r="H32" i="4" s="1"/>
  <c r="H33" i="4" s="1"/>
  <c r="H34" i="4" s="1"/>
  <c r="H35" i="4" s="1"/>
  <c r="G27" i="4"/>
  <c r="I27" i="4" s="1"/>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I30" i="2" s="1"/>
  <c r="AA21" i="1"/>
  <c r="AB21" i="1" s="1"/>
  <c r="I21" i="1"/>
  <c r="B21" i="1"/>
  <c r="AA19" i="1"/>
  <c r="AB19" i="1" s="1"/>
  <c r="I19" i="1"/>
  <c r="B19" i="1"/>
  <c r="AA17" i="1"/>
  <c r="AB17" i="1" s="1"/>
  <c r="I17" i="1"/>
  <c r="B17" i="1"/>
  <c r="Z15" i="1"/>
  <c r="Y15" i="1"/>
  <c r="X15" i="1"/>
  <c r="W15" i="1"/>
  <c r="V15" i="1"/>
  <c r="U15" i="1"/>
  <c r="T15" i="1"/>
  <c r="S15" i="1"/>
  <c r="AA15" i="1" s="1"/>
  <c r="N15" i="1"/>
  <c r="M15" i="1"/>
  <c r="L15" i="1"/>
  <c r="K15" i="1"/>
  <c r="J15" i="1"/>
  <c r="B15" i="1"/>
  <c r="Z13" i="1"/>
  <c r="Y13" i="1"/>
  <c r="X13" i="1"/>
  <c r="W13" i="1"/>
  <c r="V13" i="1"/>
  <c r="U13" i="1"/>
  <c r="T13" i="1"/>
  <c r="S13" i="1"/>
  <c r="O13" i="1"/>
  <c r="AA13" i="1" s="1"/>
  <c r="N13" i="1"/>
  <c r="M13" i="1"/>
  <c r="L13" i="1"/>
  <c r="K13" i="1"/>
  <c r="J13" i="1"/>
  <c r="I13" i="1" s="1"/>
  <c r="B13" i="1"/>
  <c r="A11" i="1"/>
  <c r="C9" i="1"/>
  <c r="C8" i="1"/>
  <c r="C7" i="1"/>
  <c r="D31" i="2" l="1"/>
  <c r="AB13" i="1"/>
  <c r="AC17" i="1"/>
  <c r="AC21" i="1"/>
  <c r="AB15" i="1"/>
  <c r="L27" i="12"/>
  <c r="M27" i="12" s="1"/>
  <c r="H30" i="2"/>
  <c r="D31" i="10"/>
  <c r="H30" i="10"/>
  <c r="AC13" i="1"/>
  <c r="I15" i="1"/>
  <c r="AC15" i="1" s="1"/>
  <c r="AC19" i="1"/>
  <c r="D32" i="2"/>
  <c r="H31" i="2"/>
  <c r="I31" i="2"/>
  <c r="I30" i="10"/>
  <c r="I32" i="2" l="1"/>
  <c r="D33" i="2"/>
  <c r="H32" i="2"/>
  <c r="I31" i="10"/>
  <c r="D32" i="10"/>
  <c r="H31" i="10"/>
  <c r="D34" i="2" l="1"/>
  <c r="H33" i="2"/>
  <c r="I33" i="2"/>
  <c r="D33" i="10"/>
  <c r="H32" i="10"/>
  <c r="I32" i="10"/>
  <c r="I34" i="2" l="1"/>
  <c r="D35" i="2"/>
  <c r="H34" i="2"/>
  <c r="I33" i="10"/>
  <c r="D34" i="10"/>
  <c r="H33" i="10"/>
  <c r="D36" i="2" l="1"/>
  <c r="H35" i="2"/>
  <c r="I35" i="2"/>
  <c r="D35" i="10"/>
  <c r="H34" i="10"/>
  <c r="I34" i="10"/>
  <c r="I36" i="2" l="1"/>
  <c r="D37" i="2"/>
  <c r="H36" i="2"/>
  <c r="I35" i="10"/>
  <c r="D36" i="10"/>
  <c r="H35" i="10"/>
  <c r="D38" i="2" l="1"/>
  <c r="H37" i="2"/>
  <c r="I37" i="2"/>
  <c r="D37" i="10"/>
  <c r="H36" i="10"/>
  <c r="I36" i="10"/>
  <c r="I38" i="2" l="1"/>
  <c r="D39" i="2"/>
  <c r="H38" i="2"/>
  <c r="I37" i="10"/>
  <c r="D38" i="10"/>
  <c r="H37" i="10"/>
  <c r="D40" i="2" l="1"/>
  <c r="H39" i="2"/>
  <c r="I39" i="2"/>
  <c r="D39" i="10"/>
  <c r="H38" i="10"/>
  <c r="I38" i="10"/>
  <c r="I40" i="2" l="1"/>
  <c r="D41" i="2"/>
  <c r="H40" i="2"/>
  <c r="I39" i="10"/>
  <c r="D40" i="10"/>
  <c r="H39" i="10"/>
  <c r="H41" i="2" l="1"/>
  <c r="I41" i="2"/>
  <c r="D41" i="10"/>
  <c r="H40" i="10"/>
  <c r="I40" i="10"/>
  <c r="I41" i="10" l="1"/>
  <c r="H41" i="10"/>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<sst xmlns="http://schemas.openxmlformats.org/spreadsheetml/2006/main" count="1130" uniqueCount="385">
  <si>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</si>
  <si>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</si>
  <si>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</si>
  <si>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</si>
  <si>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</si>
  <si>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</si>
  <si>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</si>
  <si>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</si>
  <si>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</si>
  <si>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</si>
  <si>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</si>
  <si>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</si>
  <si>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</si>
  <si>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</si>
  <si>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</si>
  <si>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</si>
  <si>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</si>
  <si>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</si>
  <si>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</si>
  <si>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</si>
  <si>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</si>
  <si>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</si>
  <si>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</si>
  <si>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</si>
  <si>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</si>
  <si>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</si>
  <si>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</si>
  <si>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</si>
  <si>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</si>
  <si>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</si>
  <si>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</si>
  <si>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</si>
  <si>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</si>
  <si>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</si>
  <si>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</si>
  <si>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</si>
  <si>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</si>
  <si>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</si>
  <si>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</si>
  <si>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</si>
  <si>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</si>
  <si>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</si>
  <si>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</si>
  <si>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</si>
  <si>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</si>
  <si>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</si>
  <si>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</si>
  <si>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</si>
  <si>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</si>
  <si>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</si>
  <si>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</si>
  <si>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</si>
  <si>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</si>
  <si>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</si>
  <si>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</si>
  <si>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</si>
  <si>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</si>
  <si>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</si>
  <si>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</si>
  <si>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</si>
  <si>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</si>
  <si>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</si>
  <si>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</si>
  <si>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</si>
  <si>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</si>
  <si>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</si>
  <si>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</si>
  <si>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</si>
  <si>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</si>
  <si>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</si>
  <si>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</si>
  <si>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</si>
  <si>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</si>
  <si>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</si>
  <si>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</si>
  <si>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</si>
  <si>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</si>
  <si>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</si>
  <si>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</si>
  <si>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</si>
  <si>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</si>
  <si>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</si>
  <si>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</si>
  <si>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</si>
  <si>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</si>
  <si>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</si>
  <si>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</si>
  <si>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</si>
  <si>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</si>
  <si>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</si>
  <si>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</si>
  <si>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</si>
  <si>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</si>
  <si>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</si>
  <si>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</si>
  <si>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</si>
  <si>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</si>
  <si>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</si>
  <si>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</si>
  <si>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</si>
  <si>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</si>
  <si>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</si>
  <si>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</si>
  <si>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</si>
  <si>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</si>
  <si>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</si>
  <si>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</si>
  <si>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</si>
  <si>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</si>
  <si>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</si>
  <si>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</si>
  <si>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</si>
  <si>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</si>
  <si>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</si>
  <si>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</si>
  <si>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</si>
  <si>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</si>
  <si>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</si>
  <si>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</si>
  <si>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</si>
  <si>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</si>
  <si>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</si>
  <si>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</si>
  <si>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</si>
  <si>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</si>
  <si>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</si>
  <si>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</si>
  <si>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</si>
  <si>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</si>
  <si>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</si>
  <si>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</si>
  <si>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</si>
  <si>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</si>
  <si>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</si>
  <si>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</si>
  <si>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</si>
  <si>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</si>
  <si>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</si>
  <si>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</si>
  <si>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</si>
  <si>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</si>
  <si>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</si>
  <si>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</si>
  <si>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</si>
  <si>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</si>
  <si>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</si>
  <si>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</si>
  <si>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</si>
  <si>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</si>
  <si>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</si>
  <si>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</si>
  <si>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</si>
  <si>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</si>
  <si>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</si>
  <si>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</si>
  <si>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</si>
  <si>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</si>
  <si>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</si>
  <si>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</si>
  <si>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</si>
  <si>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</si>
  <si>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</si>
  <si>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</si>
  <si>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</si>
  <si>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</si>
  <si>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</si>
  <si>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</si>
  <si>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</si>
  <si>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</si>
  <si>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</si>
  <si>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</si>
  <si>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</si>
  <si>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</si>
  <si>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</si>
  <si>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</si>
  <si>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</si>
  <si>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</si>
  <si>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</si>
  <si>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</si>
  <si>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</si>
  <si>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</si>
  <si>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</si>
  <si>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</si>
  <si>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</si>
  <si>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</si>
  <si>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</si>
  <si>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</si>
  <si>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</si>
  <si>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</si>
  <si>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</si>
  <si>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</si>
  <si>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</si>
  <si>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</si>
  <si>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</si>
  <si>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</si>
  <si>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</si>
  <si>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</si>
  <si>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</si>
  <si>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</si>
  <si>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</si>
  <si>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</si>
  <si>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</si>
  <si>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</si>
  <si>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</si>
  <si>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</si>
  <si>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</si>
  <si>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</si>
  <si>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</si>
  <si>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</si>
  <si>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</si>
  <si>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</si>
  <si>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</si>
  <si>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</si>
  <si>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</si>
  <si>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</si>
  <si>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</si>
  <si>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</si>
  <si>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</si>
  <si>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</si>
  <si>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</si>
  <si>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</si>
  <si>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</si>
  <si>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</si>
  <si>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</si>
  <si>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</si>
  <si>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</si>
  <si>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</si>
  <si>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</si>
  <si>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</si>
  <si>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</si>
  <si>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</si>
  <si>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</si>
  <si>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</si>
  <si>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01/01/2022</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</si>
  <si>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</si>
  <si>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</si>
  <si>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</si>
  <si>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</si>
  <si>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</si>
  <si>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</si>
  <si>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</si>
  <si>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</si>
  <si>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</si>
  <si>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</si>
  <si>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</si>
  <si>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</si>
  <si>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</si>
  <si>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</si>
  <si>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</si>
  <si>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</si>
  <si>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</si>
  <si>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</si>
  <si>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</si>
  <si>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</si>
  <si>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</si>
  <si>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</si>
  <si>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</si>
  <si>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</si>
  <si>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</si>
  <si>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</si>
  <si>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</si>
  <si>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</si>
  <si>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</si>
  <si>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</si>
  <si>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</si>
  <si>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</si>
  <si>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</si>
  <si>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</si>
  <si>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</si>
  <si>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</si>
  <si>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</si>
  <si>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</si>
  <si>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</si>
  <si>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</si>
  <si>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</si>
  <si>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</si>
  <si>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</si>
  <si>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</si>
  <si>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</si>
  <si>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</si>
  <si>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</si>
  <si>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Responsable del Análisis</t>
  </si>
  <si>
    <t>Rodrigo Gonzalez Florian -  Equipo de Investigacion</t>
  </si>
  <si>
    <t>Responsable del reporte</t>
  </si>
  <si>
    <t>América Monge Romero</t>
  </si>
  <si>
    <t>Jefe de Oficina y/o Subdirector(a)</t>
  </si>
  <si>
    <t>Natalia Parra Osorio</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</si>
  <si>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</si>
  <si>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</si>
  <si>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</si>
  <si>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</si>
  <si>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</si>
  <si>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</si>
  <si>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</si>
  <si>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</si>
  <si>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</si>
  <si>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</si>
  <si>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</si>
  <si>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Diagnósticos de necesidades estimados a realizar de producción de investigación y gestión del conocimiento programados para el cumplimiento de la meta</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</si>
  <si>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</si>
  <si>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</si>
  <si>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</si>
  <si>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</si>
  <si>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</si>
  <si>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</si>
  <si>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</si>
  <si>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</si>
  <si>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</si>
  <si>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</si>
  <si>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</si>
  <si>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</si>
  <si>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</si>
  <si>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</si>
  <si>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</si>
  <si>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</si>
  <si>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</si>
  <si>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</si>
  <si>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</si>
  <si>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</si>
  <si>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</si>
  <si>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</si>
  <si>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</si>
  <si>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</si>
  <si>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</si>
  <si>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</si>
  <si>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</si>
  <si>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</si>
  <si>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</si>
  <si>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</si>
  <si>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</si>
  <si>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</si>
  <si>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</si>
  <si>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</si>
  <si>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</si>
  <si>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</si>
  <si>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</si>
  <si>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</si>
  <si>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</si>
  <si>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</si>
  <si>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</si>
  <si>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</si>
  <si>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</si>
  <si>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</si>
  <si>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</si>
  <si>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</si>
  <si>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</si>
  <si>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</si>
  <si>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</si>
  <si>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</si>
  <si>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</si>
  <si>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</si>
  <si>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</si>
  <si>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</si>
  <si>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</si>
  <si>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</si>
  <si>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</si>
  <si>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</si>
  <si>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</si>
  <si>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</si>
  <si>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</si>
  <si>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</si>
  <si>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</si>
  <si>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</si>
  <si>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</si>
  <si>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</si>
  <si>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</si>
  <si>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</si>
  <si>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</si>
  <si>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</si>
  <si>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</si>
  <si>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</si>
  <si>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</si>
  <si>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El IDPYBA ha adelantado la gestión y actualización de las herramientas metodológicas y técnicas para promover el flujo del conocimiento desde y para la ciudadanía, así como para promover y facilitar el flujo y tratamiento de datos e información al interior del Observatorio y para el Instituto. La evaluacíon y depuración de las diferentes herramientas contempla la gestión interinstitucional requerida para mantener actualizada la información que se genera y gestiona.</t>
  </si>
  <si>
    <t>Los reportes de los indicadores que dan cuenta del avance de la política pública facilitan la lectura por parte de la ciudadanía del avance en la gestión institucional en el marco de las metas trazadas por la política.
El avance reportado sobre la meta para el periodo en cuestión contempla la actualización del tercer reporte de avance en los indicadores de productos y resultados, para el año 2022. Esta información se procesa con miras a la edición y proyección del reporte actualizado de indicadores, bajo el formato establecido para la publicación a la ciudadanía.</t>
  </si>
  <si>
    <t>El Observatorio de Protección y Bienestar Animal actualizó el seguimiento al diagnóstico de necesidades de investigaciónse a través de un informe ejecutivo de los avances en los productos de investigación de conformidad con lo previsto en el comité de investigación; así mismo, se adelanto un proceso de revisión y actualización de la herramienta misma para el diagnóstico de necesidades.. El informe de avance se adelanta a través de una herramienta de seguimiento a los productos de investigación establecida en respuesta al procedimiento de investigación y el desarrollo y compromisos adquiridos en el marco del Comité de Investigación</t>
  </si>
  <si>
    <t>Los convenios constituyen una importante plataforma para el desarrollo y la gestión del conocimiento. El instituto ha establecido un acuerdo de voluntades entre el Observatorio de Protección y Bienestar Animal, y el Observatorio de Mujeres y Equidad de Género de la Secretaría Distrital de la Mujer.
Así mismo, se ha realizado seguimiento al avance de los acuerdos y compromisos establecidos en el convenido firmado durante el años anterior, a saber, acuerdo de voluntades con el Colecio de Abogados y Abogadas de Catamarca</t>
  </si>
  <si>
    <t>De manera constante se esta trabajando en Los semillero de investigación, los cuales generan beneficios y logros importantes, de manera permanente para comunidad en general. Cada uno de los semilleros se encuentra en ejecución y ha implementado la respectiva estrategia establecida para el desarrollo de las sesiones durante los meses de abril, mayo, junio, julio,  agosto y septiembre.</t>
  </si>
  <si>
    <t>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 a través de un informe ejecutivo, así como en la revisión para la actualización de la herramienta para el diagnóstico.</t>
  </si>
  <si>
    <t>Con respecto a la magnitud física del indicador, a la fecha se han actualizado tres (03), de los cuatro (04) reportes totales programados en el año, de la siguiente manera: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en el micrositio.
2. Segundo Reporte actualizado - terminado: A la fecha se ha realizado y publicado el reporte consolidado de los indicadores de avance de la política pública durante el primer trimestre de 2022. Este reporte se encuentra actualmente publicado en el micrositio.
3. Tercer Reporte - actualizado: Se avanzó en la compilación de información sobre el avance en las diferentes áreas del instituto de conformidad con los indicadores de productos y resultados. El reporte actualizado se encuentra en proceso de publicación.</t>
  </si>
  <si>
    <t>Con respecto a la magnitud física del indicador, el Observatorio cuenta con una (01) batería de herramientas metodológicas, que incluye: comité de bioética, museo virtual, boletín de datos geográficos, estrategia de medios, y ciclos de formación. Los avances en la actualización de la batería de herramientas fueron socializados ante el equipo de investigación, avance consignado en un informe ejecutivo.</t>
  </si>
  <si>
    <t>En el marco de la meta se están trabajando en paralelo 2 productos de investigación, para los cuales se lleva un avance del 75% en cada uno de ellos; equivalentes a 1,5 productos de investigación.  
Durante este año se han adelantado las siguientes investigaciones: 
1. Análisis de la inclusión de los animales de la UCA en intervenciones asistidas con animales
2. Estado de la cuestión académica periodística y jurídica sobre la zoofilia.</t>
  </si>
  <si>
    <t xml:space="preserve">La meta reporta avance acumulado de un (1) convenio para el fomento de la investigación y la gestión de conocimiento entre el Observatorio de Protección y Bienestar Animal, y el Observatorio de Mujeres y Equidad de Género de la Secretaría Distrital de la Mujer; esto a través de la firma de un acuerdo de voluntades entre ambas partes.
Así mismo, se ha realizado seguimiento al avance de los acuerdos y compromisos establecidos en el convenio firmado durante el año anterior, a saber, acuerdo de voluntades con el Colegio de Abogados y Abogadas de Catamarca
</t>
  </si>
  <si>
    <t>La meta reporta avance acumulado de 3 semilleros en ejecución y funcionamiento: 
1. Semillero de género, protección y bienestar animal
2. Semillero de ética animal
3. Semillero de ciencia animal.
Cada semillero cuenta con avance en el desarrollo de las respectivas sesiones y encuentros de conformidad con lo cronogramas específicos establecidos para cada uno.</t>
  </si>
  <si>
    <t>En el marco de la meta se están trabajando en paralelo 2 productos de investigación, para los cuales se lleva un avance del 75% en cada uno de ellos; equivalentes a 1,5 productos de investigación. 
Durante este año se han adelantado las siguientes investigaciones: 
1. Análisis de la inclusión de los animales de la UCA en intervenciones asistidas con animales
2. Estado de la cuestión académica periodística y jurídica sobre la zoofilia.</t>
  </si>
  <si>
    <t>Ruth Yaned Vargas 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</si>
</sst>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s>
  <fonts count="66"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9"/>
      <color rgb="FF000000"/>
      <name val="arial"/>
      <family val="2"/>
      <charset val="1"/>
    </font>
    <font>
      <b/>
      <sz val="9"/>
      <color rgb="FFFF0000"/>
      <name val="Arial"/>
      <family val="2"/>
      <charset val="1"/>
    </font>
    <font>
      <sz val="11"/>
      <color rgb="FF000000"/>
      <name val="Calibri"/>
      <family val="2"/>
      <charset val="1"/>
    </font>
  </fonts>
  <fills count="48">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8CBAD"/>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8CBAD"/>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8CBAD"/>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69"/>
        <bgColor rgb="FF333396"/>
      </patternFill>
    </fill>
    <fill>
      <patternFill patternType="solid">
        <fgColor rgb="FF33CCCC"/>
        <bgColor rgb="FF00C6FD"/>
      </patternFill>
    </fill>
    <fill>
      <patternFill patternType="solid">
        <fgColor rgb="FF93CDDD"/>
        <bgColor rgb="FF99CCFF"/>
      </patternFill>
    </fill>
    <fill>
      <patternFill patternType="solid">
        <fgColor rgb="FFFF9600"/>
        <bgColor rgb="FFFFCC00"/>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8CBAD"/>
      </patternFill>
    </fill>
    <fill>
      <patternFill patternType="solid">
        <fgColor rgb="FFFFFF99"/>
        <bgColor rgb="FFFFFFCC"/>
      </patternFill>
    </fill>
    <fill>
      <patternFill patternType="solid">
        <fgColor rgb="FFFFFFCC"/>
        <bgColor rgb="FFFFF2CC"/>
      </patternFill>
    </fill>
    <fill>
      <patternFill patternType="solid">
        <fgColor rgb="FF333396"/>
        <bgColor rgb="FF3F3F3F"/>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mediumGray">
        <fgColor rgb="FF3F3F3F"/>
        <bgColor rgb="FF13313A"/>
      </patternFill>
    </fill>
    <fill>
      <patternFill patternType="solid">
        <fgColor rgb="FFC3D69B"/>
        <bgColor rgb="FFC0C0C0"/>
      </patternFill>
    </fill>
    <fill>
      <patternFill patternType="solid">
        <fgColor rgb="FFFFF2CC"/>
        <bgColor rgb="FFFDEADA"/>
      </patternFill>
    </fill>
    <fill>
      <patternFill patternType="solid">
        <fgColor rgb="FFE0E0DF"/>
        <bgColor rgb="FFE7DDD4"/>
      </patternFill>
    </fill>
    <fill>
      <patternFill patternType="solid">
        <fgColor rgb="FFFFFF00"/>
        <bgColor rgb="FFFFCC00"/>
      </patternFill>
    </fill>
    <fill>
      <patternFill patternType="solid">
        <fgColor rgb="FFFFFF00"/>
        <bgColor rgb="FFF2F2F2"/>
      </patternFill>
    </fill>
    <fill>
      <patternFill patternType="solid">
        <fgColor theme="7" tint="0.79998168889431442"/>
        <bgColor rgb="FFFFCC99"/>
      </patternFill>
    </fill>
  </fills>
  <borders count="42">
    <border>
      <left/>
      <right/>
      <top/>
      <bottom/>
      <diagonal/>
    </border>
    <border>
      <left style="double">
        <color rgb="FF13313A"/>
      </left>
      <right style="double">
        <color rgb="FF13313A"/>
      </right>
      <top style="double">
        <color rgb="FF13313A"/>
      </top>
      <bottom style="double">
        <color rgb="FF13313A"/>
      </bottom>
      <diagonal/>
    </border>
    <border>
      <left style="double">
        <color rgb="FF3F3F3F"/>
      </left>
      <right style="double">
        <color rgb="FF3F3F3F"/>
      </right>
      <top style="double">
        <color rgb="FF3F3F3F"/>
      </top>
      <bottom style="double">
        <color rgb="FF3F3F3F"/>
      </bottom>
      <diagonal/>
    </border>
    <border>
      <left/>
      <right/>
      <top/>
      <bottom style="double">
        <color rgb="FFFF9600"/>
      </bottom>
      <diagonal/>
    </border>
    <border>
      <left/>
      <right/>
      <top/>
      <bottom style="double">
        <color rgb="FFFF5403"/>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313A"/>
      </left>
      <right style="thin">
        <color rgb="FF13313A"/>
      </right>
      <top style="thin">
        <color rgb="FF13313A"/>
      </top>
      <bottom style="thin">
        <color rgb="FF13313A"/>
      </bottom>
      <diagonal/>
    </border>
    <border>
      <left style="thin">
        <color rgb="FF3F3F3F"/>
      </left>
      <right style="thin">
        <color rgb="FF3F3F3F"/>
      </right>
      <top style="thin">
        <color rgb="FF3F3F3F"/>
      </top>
      <bottom style="thin">
        <color rgb="FF3F3F3F"/>
      </bottom>
      <diagonal/>
    </border>
    <border>
      <left/>
      <right/>
      <top style="thin">
        <color rgb="FF333396"/>
      </top>
      <bottom style="double">
        <color rgb="FF333396"/>
      </bottom>
      <diagonal/>
    </border>
    <border>
      <left/>
      <right/>
      <top/>
      <bottom style="thick">
        <color rgb="FF333396"/>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s>
  <cellStyleXfs count="1759">
    <xf numFmtId="0" fontId="0" fillId="0" borderId="0"/>
    <xf numFmtId="166" fontId="65" fillId="0" borderId="0"/>
    <xf numFmtId="9" fontId="65" fillId="0"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5" fillId="0" borderId="0"/>
    <xf numFmtId="164" fontId="65"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5" fillId="0" borderId="0"/>
    <xf numFmtId="167" fontId="65" fillId="0" borderId="0"/>
    <xf numFmtId="167" fontId="65" fillId="0" borderId="0"/>
    <xf numFmtId="167" fontId="65" fillId="0" borderId="0"/>
    <xf numFmtId="166" fontId="65" fillId="0" borderId="0"/>
    <xf numFmtId="166" fontId="65" fillId="0" borderId="0"/>
    <xf numFmtId="166" fontId="65" fillId="0" borderId="0"/>
    <xf numFmtId="166" fontId="65" fillId="0" borderId="0"/>
    <xf numFmtId="166" fontId="65" fillId="0" borderId="0"/>
    <xf numFmtId="168" fontId="65" fillId="0" borderId="0"/>
    <xf numFmtId="167" fontId="65" fillId="0" borderId="0"/>
    <xf numFmtId="167" fontId="65" fillId="0" borderId="0"/>
    <xf numFmtId="0" fontId="65" fillId="0" borderId="0"/>
    <xf numFmtId="167" fontId="65" fillId="0" borderId="0"/>
    <xf numFmtId="167" fontId="65" fillId="0" borderId="0"/>
    <xf numFmtId="167" fontId="65" fillId="0" borderId="0"/>
    <xf numFmtId="167" fontId="65" fillId="0" borderId="0"/>
    <xf numFmtId="167" fontId="65" fillId="0" borderId="0"/>
    <xf numFmtId="167" fontId="65" fillId="0" borderId="0"/>
    <xf numFmtId="167" fontId="65" fillId="0" borderId="0"/>
    <xf numFmtId="164" fontId="65" fillId="0" borderId="0"/>
    <xf numFmtId="164" fontId="65" fillId="0" borderId="0"/>
    <xf numFmtId="164" fontId="65" fillId="0" borderId="0"/>
    <xf numFmtId="168" fontId="65" fillId="0" borderId="0"/>
    <xf numFmtId="166" fontId="65" fillId="0" borderId="0"/>
    <xf numFmtId="166" fontId="65" fillId="0" borderId="0"/>
    <xf numFmtId="166" fontId="65" fillId="0" borderId="0"/>
    <xf numFmtId="166" fontId="65" fillId="0" borderId="0"/>
    <xf numFmtId="169" fontId="65" fillId="0" borderId="0"/>
    <xf numFmtId="169" fontId="65" fillId="0" borderId="0"/>
    <xf numFmtId="169" fontId="65" fillId="0" borderId="0"/>
    <xf numFmtId="166" fontId="65" fillId="0" borderId="0"/>
    <xf numFmtId="170" fontId="65" fillId="0" borderId="0"/>
    <xf numFmtId="171" fontId="65" fillId="0" borderId="0"/>
    <xf numFmtId="171" fontId="65" fillId="0" borderId="0"/>
    <xf numFmtId="172" fontId="65"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8"/>
    <xf numFmtId="0" fontId="65" fillId="33" borderId="8"/>
    <xf numFmtId="0" fontId="65" fillId="33" borderId="7"/>
    <xf numFmtId="0" fontId="65" fillId="33" borderId="7"/>
    <xf numFmtId="0" fontId="65" fillId="33" borderId="7"/>
    <xf numFmtId="0" fontId="65" fillId="33" borderId="8"/>
    <xf numFmtId="0" fontId="65" fillId="33" borderId="8"/>
    <xf numFmtId="0" fontId="65" fillId="33" borderId="8"/>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9" fontId="65" fillId="0" borderId="0"/>
    <xf numFmtId="9" fontId="65" fillId="0" borderId="0"/>
    <xf numFmtId="9" fontId="65" fillId="0" borderId="0"/>
    <xf numFmtId="9" fontId="65" fillId="0" borderId="0"/>
    <xf numFmtId="9" fontId="65" fillId="0" borderId="0"/>
    <xf numFmtId="9" fontId="65" fillId="0" borderId="0"/>
    <xf numFmtId="9" fontId="65"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cellStyleXfs>
  <cellXfs count="327">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Border="1" applyProtection="1">
      <protection locked="0"/>
    </xf>
    <xf numFmtId="0" fontId="32" fillId="0" borderId="0" xfId="1539" applyFont="1" applyProtection="1">
      <protection locked="0"/>
    </xf>
    <xf numFmtId="0" fontId="34" fillId="0" borderId="0" xfId="1539" applyFont="1" applyProtection="1">
      <protection locked="0"/>
    </xf>
    <xf numFmtId="0" fontId="32" fillId="35" borderId="0" xfId="1539" applyFont="1" applyFill="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Border="1" applyAlignment="1" applyProtection="1">
      <protection locked="0"/>
    </xf>
    <xf numFmtId="0" fontId="19" fillId="0" borderId="0" xfId="1539" applyFont="1" applyBorder="1" applyAlignment="1" applyProtection="1">
      <alignment vertical="top" wrapText="1"/>
      <protection locked="0"/>
    </xf>
    <xf numFmtId="0" fontId="19" fillId="0" borderId="0" xfId="1539" applyFont="1" applyBorder="1" applyAlignment="1" applyProtection="1">
      <alignment horizontal="center" vertical="center" wrapText="1"/>
      <protection locked="0"/>
    </xf>
    <xf numFmtId="0" fontId="19" fillId="35" borderId="0" xfId="1539" applyFont="1" applyFill="1" applyBorder="1" applyAlignment="1" applyProtection="1">
      <alignment horizontal="center" vertical="center" wrapText="1"/>
      <protection locked="0"/>
    </xf>
    <xf numFmtId="0" fontId="37" fillId="0" borderId="0" xfId="1539" applyFont="1" applyBorder="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Border="1" applyAlignment="1" applyProtection="1">
      <alignment horizontal="center" vertical="center" wrapText="1"/>
      <protection locked="0"/>
    </xf>
    <xf numFmtId="0" fontId="46" fillId="0" borderId="0" xfId="1076" applyFont="1" applyAlignment="1" applyProtection="1">
      <alignment vertical="center" wrapText="1"/>
    </xf>
    <xf numFmtId="0" fontId="40" fillId="0" borderId="0" xfId="1120" applyFont="1" applyBorder="1" applyAlignment="1" applyProtection="1">
      <alignment horizontal="center" vertical="center"/>
    </xf>
    <xf numFmtId="0" fontId="43" fillId="0" borderId="0" xfId="1120" applyFont="1" applyBorder="1" applyAlignment="1">
      <alignment horizontal="center" vertical="center"/>
    </xf>
    <xf numFmtId="0" fontId="45" fillId="0" borderId="0" xfId="1120" applyFont="1" applyBorder="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Border="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Border="1" applyAlignment="1">
      <alignment horizontal="center" vertical="center"/>
    </xf>
    <xf numFmtId="1" fontId="39" fillId="0" borderId="0" xfId="1022" applyNumberFormat="1" applyFont="1" applyBorder="1" applyAlignment="1" applyProtection="1">
      <alignment horizontal="center" vertical="center" wrapText="1"/>
    </xf>
    <xf numFmtId="0" fontId="39" fillId="0" borderId="0" xfId="1244" applyNumberFormat="1" applyFont="1" applyBorder="1" applyAlignment="1" applyProtection="1">
      <alignment horizontal="center" vertical="center" wrapText="1"/>
    </xf>
    <xf numFmtId="0" fontId="46" fillId="0" borderId="0" xfId="1076" applyFont="1" applyAlignment="1" applyProtection="1">
      <alignment vertical="center"/>
    </xf>
    <xf numFmtId="0" fontId="48" fillId="0" borderId="0" xfId="1120" applyFont="1" applyBorder="1" applyAlignment="1">
      <alignment horizontal="left" vertical="center" wrapText="1"/>
    </xf>
    <xf numFmtId="0" fontId="48" fillId="0" borderId="0" xfId="1120" applyFont="1" applyBorder="1" applyAlignment="1">
      <alignment horizontal="center" vertical="center" wrapText="1"/>
    </xf>
    <xf numFmtId="0" fontId="39" fillId="0" borderId="0" xfId="1120" applyFont="1" applyBorder="1" applyAlignment="1">
      <alignment horizontal="center" vertical="center" wrapText="1"/>
    </xf>
    <xf numFmtId="0" fontId="50" fillId="0" borderId="0" xfId="1120" applyFont="1" applyBorder="1" applyAlignment="1">
      <alignment horizontal="center" vertical="center"/>
    </xf>
    <xf numFmtId="9" fontId="39" fillId="0" borderId="0" xfId="1244" applyFont="1" applyBorder="1" applyAlignment="1" applyProtection="1">
      <alignment horizontal="center" vertical="center"/>
    </xf>
    <xf numFmtId="0" fontId="51" fillId="0" borderId="0" xfId="1076" applyFont="1" applyAlignment="1" applyProtection="1">
      <alignment vertical="center"/>
    </xf>
    <xf numFmtId="175" fontId="48" fillId="0" borderId="0" xfId="1244" applyNumberFormat="1" applyFont="1" applyBorder="1" applyAlignment="1" applyProtection="1">
      <alignment horizontal="center" vertical="top" wrapText="1"/>
    </xf>
    <xf numFmtId="9" fontId="48" fillId="0" borderId="0" xfId="1244" applyFont="1" applyBorder="1" applyAlignment="1" applyProtection="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Border="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pplyProtection="1">
      <alignment horizontal="center" vertical="center" wrapText="1"/>
    </xf>
    <xf numFmtId="10" fontId="54" fillId="0" borderId="18" xfId="2" applyNumberFormat="1" applyFont="1" applyBorder="1" applyAlignment="1" applyProtection="1">
      <alignment horizontal="center" vertical="center" wrapText="1"/>
    </xf>
    <xf numFmtId="10" fontId="44" fillId="0" borderId="30" xfId="2" applyNumberFormat="1" applyFont="1" applyBorder="1" applyAlignment="1" applyProtection="1">
      <alignment horizontal="center" vertical="center" wrapText="1"/>
    </xf>
    <xf numFmtId="10" fontId="56" fillId="0" borderId="0" xfId="2" applyNumberFormat="1" applyFont="1" applyBorder="1" applyAlignment="1" applyProtection="1">
      <alignment horizontal="center" vertical="center" wrapText="1"/>
    </xf>
    <xf numFmtId="9" fontId="57" fillId="0" borderId="0" xfId="2" applyFont="1" applyBorder="1" applyAlignment="1" applyProtection="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Border="1" applyAlignment="1" applyProtection="1">
      <alignment horizontal="center" vertical="center" wrapText="1"/>
      <protection locked="0"/>
    </xf>
    <xf numFmtId="0" fontId="40" fillId="0" borderId="0" xfId="1120" applyFont="1" applyBorder="1" applyAlignment="1">
      <alignment horizontal="center" vertical="center"/>
    </xf>
    <xf numFmtId="0" fontId="42" fillId="0" borderId="0" xfId="1539" applyFont="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Border="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Font="1" applyBorder="1" applyAlignment="1" applyProtection="1">
      <alignment horizontal="center" vertical="center"/>
      <protection locked="0"/>
    </xf>
    <xf numFmtId="0" fontId="18" fillId="0" borderId="0" xfId="1120" applyFont="1" applyBorder="1" applyAlignment="1" applyProtection="1">
      <alignment vertical="center" wrapText="1"/>
      <protection locked="0"/>
    </xf>
    <xf numFmtId="0" fontId="37" fillId="40" borderId="35" xfId="1120" applyFont="1" applyFill="1" applyBorder="1" applyAlignment="1">
      <alignment horizontal="justify" vertical="center" wrapText="1"/>
    </xf>
    <xf numFmtId="0" fontId="44" fillId="0" borderId="0" xfId="1539" applyFont="1" applyProtection="1"/>
    <xf numFmtId="0" fontId="38" fillId="0" borderId="0" xfId="1539" applyFont="1" applyProtection="1"/>
    <xf numFmtId="0" fontId="44" fillId="0" borderId="0" xfId="1539" applyFont="1" applyAlignment="1" applyProtection="1">
      <alignment horizontal="center"/>
    </xf>
    <xf numFmtId="0" fontId="59" fillId="0" borderId="0" xfId="1539" applyFont="1" applyAlignment="1" applyProtection="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Border="1" applyAlignment="1" applyProtection="1">
      <alignment vertical="center"/>
    </xf>
    <xf numFmtId="9" fontId="19" fillId="35" borderId="0" xfId="1244" applyFont="1" applyFill="1" applyBorder="1" applyAlignment="1" applyProtection="1">
      <alignment vertical="center"/>
    </xf>
    <xf numFmtId="0" fontId="18" fillId="0" borderId="0" xfId="1120" applyFont="1" applyAlignment="1">
      <alignment vertical="center"/>
    </xf>
    <xf numFmtId="0" fontId="52" fillId="0" borderId="0" xfId="1539" applyFont="1" applyAlignment="1">
      <alignment horizontal="center"/>
    </xf>
    <xf numFmtId="0" fontId="52" fillId="0" borderId="0" xfId="1539" applyFont="1"/>
    <xf numFmtId="0" fontId="0" fillId="0" borderId="0" xfId="1539" applyFont="1"/>
    <xf numFmtId="0" fontId="0" fillId="0" borderId="0" xfId="1539" applyFont="1" applyAlignment="1">
      <alignment horizontal="center"/>
    </xf>
    <xf numFmtId="0" fontId="42" fillId="0" borderId="0" xfId="1539" applyFont="1" applyBorder="1" applyAlignment="1" applyProtection="1">
      <alignment horizontal="center"/>
      <protection locked="0"/>
    </xf>
    <xf numFmtId="0" fontId="25" fillId="0" borderId="0" xfId="1539" applyFont="1" applyBorder="1" applyAlignment="1">
      <alignment horizontal="center"/>
    </xf>
    <xf numFmtId="0" fontId="52" fillId="0" borderId="37" xfId="1539" applyFont="1" applyBorder="1" applyAlignment="1" applyProtection="1">
      <alignment vertical="center" wrapText="1"/>
    </xf>
    <xf numFmtId="0" fontId="52" fillId="0" borderId="0" xfId="1539" applyFont="1" applyBorder="1" applyAlignment="1" applyProtection="1">
      <alignment vertical="center" wrapText="1"/>
    </xf>
    <xf numFmtId="0" fontId="52" fillId="0" borderId="36" xfId="1539" applyFont="1" applyBorder="1" applyAlignment="1" applyProtection="1">
      <alignment vertical="center" wrapText="1"/>
    </xf>
    <xf numFmtId="0" fontId="52" fillId="0" borderId="0" xfId="1539" applyFont="1" applyBorder="1" applyAlignment="1" applyProtection="1">
      <alignment horizontal="center" vertical="center" wrapText="1"/>
    </xf>
    <xf numFmtId="0" fontId="25" fillId="0" borderId="0" xfId="1539" applyFont="1" applyBorder="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0" fillId="0" borderId="20" xfId="2" applyFont="1" applyBorder="1" applyAlignment="1" applyProtection="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0" fillId="35" borderId="20" xfId="2" applyFont="1" applyFill="1" applyBorder="1" applyAlignment="1" applyProtection="1">
      <alignment horizontal="center" vertical="center"/>
    </xf>
    <xf numFmtId="17" fontId="0" fillId="0" borderId="18" xfId="1539" applyNumberFormat="1" applyFont="1" applyBorder="1" applyAlignment="1">
      <alignment vertical="center"/>
    </xf>
    <xf numFmtId="9" fontId="0" fillId="0" borderId="18" xfId="2" applyFont="1" applyBorder="1" applyAlignment="1" applyProtection="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Border="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pplyProtection="1">
      <alignment horizontal="center" vertical="center" wrapText="1"/>
    </xf>
    <xf numFmtId="9" fontId="25" fillId="20" borderId="21" xfId="2" applyFont="1" applyFill="1" applyBorder="1" applyAlignment="1" applyProtection="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37" fillId="42" borderId="18" xfId="1120" applyFont="1" applyFill="1" applyBorder="1" applyAlignment="1">
      <alignment horizontal="left" vertical="center" wrapText="1"/>
    </xf>
    <xf numFmtId="0" fontId="19" fillId="0" borderId="18" xfId="1120" applyFont="1" applyBorder="1" applyAlignment="1">
      <alignment horizontal="center" vertical="center"/>
    </xf>
    <xf numFmtId="0" fontId="37" fillId="42" borderId="18" xfId="1120" applyFont="1" applyFill="1" applyBorder="1" applyAlignment="1">
      <alignment horizontal="center" vertical="center" wrapText="1"/>
    </xf>
    <xf numFmtId="0" fontId="37" fillId="42" borderId="18" xfId="1120" applyFont="1" applyFill="1" applyBorder="1" applyAlignment="1">
      <alignment vertical="center" wrapText="1"/>
    </xf>
    <xf numFmtId="0" fontId="37" fillId="42" borderId="31" xfId="1120" applyFont="1" applyFill="1" applyBorder="1" applyAlignment="1">
      <alignment horizontal="left" vertical="center" wrapText="1"/>
    </xf>
    <xf numFmtId="1" fontId="19" fillId="35" borderId="21" xfId="1244" applyNumberFormat="1" applyFont="1" applyFill="1" applyBorder="1" applyAlignment="1" applyProtection="1">
      <alignment vertical="center" wrapText="1"/>
    </xf>
    <xf numFmtId="1" fontId="19" fillId="35" borderId="41" xfId="1244" applyNumberFormat="1" applyFont="1" applyFill="1" applyBorder="1" applyAlignment="1" applyProtection="1">
      <alignment vertical="center" wrapText="1"/>
    </xf>
    <xf numFmtId="0" fontId="37" fillId="42" borderId="32" xfId="1120" applyFont="1" applyFill="1" applyBorder="1" applyAlignment="1">
      <alignment horizontal="left" vertical="center" wrapText="1"/>
    </xf>
    <xf numFmtId="0" fontId="37" fillId="42" borderId="20" xfId="1120" applyFont="1" applyFill="1" applyBorder="1" applyAlignment="1">
      <alignment vertical="top" wrapText="1"/>
    </xf>
    <xf numFmtId="0" fontId="37" fillId="42" borderId="31" xfId="1120" applyFont="1" applyFill="1" applyBorder="1" applyAlignment="1">
      <alignment horizontal="center" vertical="center" wrapText="1"/>
    </xf>
    <xf numFmtId="0" fontId="37" fillId="42" borderId="18" xfId="1539" applyFont="1" applyFill="1" applyBorder="1" applyAlignment="1">
      <alignment horizontal="center" vertical="center" wrapText="1"/>
    </xf>
    <xf numFmtId="0" fontId="37" fillId="42" borderId="30" xfId="1120" applyFont="1" applyFill="1" applyBorder="1" applyAlignment="1">
      <alignment horizontal="center" vertical="center" wrapText="1"/>
    </xf>
    <xf numFmtId="0" fontId="37" fillId="42" borderId="31" xfId="1120" applyFont="1" applyFill="1" applyBorder="1" applyAlignment="1">
      <alignment horizontal="center" vertical="center"/>
    </xf>
    <xf numFmtId="3" fontId="44" fillId="43" borderId="18" xfId="1" applyNumberFormat="1" applyFont="1" applyFill="1" applyBorder="1" applyAlignment="1" applyProtection="1">
      <alignment horizontal="center" vertical="center"/>
    </xf>
    <xf numFmtId="3" fontId="19" fillId="35" borderId="21" xfId="1" applyNumberFormat="1" applyFont="1" applyFill="1" applyBorder="1" applyAlignment="1" applyProtection="1">
      <alignment horizontal="center" vertical="center"/>
    </xf>
    <xf numFmtId="9" fontId="42" fillId="0" borderId="18" xfId="2" applyFont="1" applyBorder="1" applyAlignment="1" applyProtection="1">
      <protection hidden="1"/>
    </xf>
    <xf numFmtId="10" fontId="19" fillId="0" borderId="20" xfId="2" applyNumberFormat="1" applyFont="1" applyBorder="1" applyAlignment="1" applyProtection="1">
      <alignment vertical="center" wrapText="1"/>
      <protection locked="0" hidden="1"/>
    </xf>
    <xf numFmtId="0" fontId="37" fillId="42" borderId="18" xfId="1120" applyFont="1" applyFill="1" applyBorder="1" applyAlignment="1" applyProtection="1">
      <alignment horizontal="justify" vertical="center" wrapText="1"/>
      <protection locked="0"/>
    </xf>
    <xf numFmtId="0" fontId="37" fillId="42" borderId="18" xfId="1120" applyFont="1" applyFill="1" applyBorder="1" applyAlignment="1">
      <alignment horizontal="justify" vertical="center" wrapText="1"/>
    </xf>
    <xf numFmtId="0" fontId="37" fillId="42" borderId="18" xfId="1120" applyFont="1" applyFill="1" applyBorder="1" applyAlignment="1" applyProtection="1">
      <alignment horizontal="center" vertical="center" wrapText="1"/>
      <protection locked="0"/>
    </xf>
    <xf numFmtId="176" fontId="19" fillId="0" borderId="18" xfId="1120" applyNumberFormat="1" applyFont="1" applyBorder="1" applyAlignment="1" applyProtection="1">
      <alignment vertical="center" wrapText="1"/>
      <protection locked="0"/>
    </xf>
    <xf numFmtId="0" fontId="37" fillId="42" borderId="18" xfId="1120" applyFont="1" applyFill="1" applyBorder="1" applyAlignment="1">
      <alignment horizontal="justify" vertical="center"/>
    </xf>
    <xf numFmtId="0" fontId="40" fillId="35" borderId="0" xfId="1120" applyFont="1" applyFill="1" applyAlignment="1">
      <alignment horizontal="center" vertical="center"/>
    </xf>
    <xf numFmtId="0" fontId="18" fillId="35" borderId="0" xfId="1120" applyFont="1" applyFill="1" applyAlignment="1">
      <alignment vertical="center"/>
    </xf>
    <xf numFmtId="0" fontId="18" fillId="35" borderId="0" xfId="1120" applyFont="1" applyFill="1" applyAlignment="1">
      <alignment vertical="top" wrapText="1"/>
    </xf>
    <xf numFmtId="9" fontId="40" fillId="35" borderId="0" xfId="1244" applyFont="1" applyFill="1" applyBorder="1" applyAlignment="1" applyProtection="1">
      <alignment vertical="center"/>
    </xf>
    <xf numFmtId="9" fontId="18" fillId="35" borderId="0" xfId="1244" applyFont="1" applyFill="1" applyBorder="1" applyAlignment="1" applyProtection="1">
      <alignment vertical="center"/>
    </xf>
    <xf numFmtId="173" fontId="44" fillId="43" borderId="18" xfId="1" applyNumberFormat="1" applyFont="1" applyFill="1" applyBorder="1" applyAlignment="1" applyProtection="1">
      <alignment horizontal="center" vertical="center"/>
    </xf>
    <xf numFmtId="173" fontId="19" fillId="35" borderId="21" xfId="1" applyNumberFormat="1" applyFont="1" applyFill="1" applyBorder="1" applyAlignment="1" applyProtection="1">
      <alignment horizontal="center" vertical="center"/>
    </xf>
    <xf numFmtId="1" fontId="44" fillId="43" borderId="18" xfId="1" applyNumberFormat="1" applyFont="1" applyFill="1" applyBorder="1" applyAlignment="1" applyProtection="1">
      <alignment horizontal="center" vertical="center"/>
    </xf>
    <xf numFmtId="1" fontId="44" fillId="35" borderId="18" xfId="1" applyNumberFormat="1" applyFont="1" applyFill="1" applyBorder="1" applyAlignment="1" applyProtection="1">
      <alignment horizontal="center" vertical="center"/>
    </xf>
    <xf numFmtId="1" fontId="54" fillId="35" borderId="18" xfId="1" applyNumberFormat="1" applyFont="1" applyFill="1" applyBorder="1" applyAlignment="1" applyProtection="1">
      <alignment horizontal="center" vertical="center"/>
    </xf>
    <xf numFmtId="1" fontId="64" fillId="35" borderId="41" xfId="1244" applyNumberFormat="1" applyFont="1" applyFill="1" applyBorder="1" applyAlignment="1" applyProtection="1">
      <alignment vertical="center" wrapText="1"/>
    </xf>
    <xf numFmtId="1" fontId="19" fillId="35" borderId="21" xfId="1" applyNumberFormat="1" applyFont="1" applyFill="1" applyBorder="1" applyAlignment="1" applyProtection="1">
      <alignment horizontal="center" vertical="center"/>
    </xf>
    <xf numFmtId="0" fontId="19" fillId="35" borderId="30" xfId="1120" applyFont="1" applyFill="1" applyBorder="1" applyAlignment="1">
      <alignment vertical="center"/>
    </xf>
    <xf numFmtId="173" fontId="54" fillId="29" borderId="18" xfId="1" applyNumberFormat="1" applyFont="1" applyFill="1" applyBorder="1" applyAlignment="1" applyProtection="1">
      <alignment horizontal="center" vertical="center"/>
    </xf>
    <xf numFmtId="166" fontId="19" fillId="29" borderId="18" xfId="1" applyFont="1" applyFill="1" applyBorder="1" applyAlignment="1" applyProtection="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pplyProtection="1">
      <alignment horizontal="center" vertical="center" wrapText="1"/>
    </xf>
    <xf numFmtId="10" fontId="54" fillId="29" borderId="18" xfId="2" applyNumberFormat="1" applyFont="1" applyFill="1" applyBorder="1" applyAlignment="1" applyProtection="1">
      <alignment horizontal="center" vertical="center" wrapText="1"/>
    </xf>
    <xf numFmtId="10" fontId="44" fillId="29" borderId="30" xfId="2" applyNumberFormat="1" applyFont="1" applyFill="1" applyBorder="1" applyAlignment="1" applyProtection="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pplyProtection="1">
      <alignment vertical="center" wrapText="1"/>
    </xf>
    <xf numFmtId="0" fontId="25" fillId="20" borderId="20" xfId="1539" applyFont="1" applyFill="1" applyBorder="1" applyAlignment="1">
      <alignment horizontal="center" vertical="center" wrapText="1"/>
    </xf>
    <xf numFmtId="0" fontId="0" fillId="44" borderId="20" xfId="1539" applyFont="1" applyFill="1" applyBorder="1" applyAlignment="1">
      <alignment horizontal="center" vertical="center"/>
    </xf>
    <xf numFmtId="0" fontId="0" fillId="44" borderId="18" xfId="1539" applyFont="1" applyFill="1" applyBorder="1" applyAlignment="1">
      <alignment vertical="center" wrapText="1"/>
    </xf>
    <xf numFmtId="9" fontId="0" fillId="44" borderId="20" xfId="2" applyFont="1" applyFill="1" applyBorder="1" applyAlignment="1" applyProtection="1">
      <alignment horizontal="center" vertical="center"/>
    </xf>
    <xf numFmtId="0" fontId="0" fillId="44" borderId="18" xfId="1539" applyFont="1" applyFill="1" applyBorder="1" applyAlignment="1">
      <alignment horizontal="center" vertical="center" wrapText="1"/>
    </xf>
    <xf numFmtId="17" fontId="0" fillId="44" borderId="18" xfId="1539" applyNumberFormat="1" applyFont="1" applyFill="1" applyBorder="1" applyAlignment="1">
      <alignment vertical="center"/>
    </xf>
    <xf numFmtId="9" fontId="0" fillId="44" borderId="18" xfId="2" applyFont="1" applyFill="1" applyBorder="1" applyAlignment="1" applyProtection="1">
      <alignment horizontal="center" vertical="center"/>
    </xf>
    <xf numFmtId="17" fontId="0" fillId="44" borderId="18" xfId="1539" applyNumberFormat="1" applyFont="1" applyFill="1" applyBorder="1" applyAlignment="1">
      <alignment horizontal="center" vertical="center"/>
    </xf>
    <xf numFmtId="0" fontId="0" fillId="44" borderId="20" xfId="1539" applyFont="1" applyFill="1" applyBorder="1" applyAlignment="1">
      <alignment horizontal="justify" vertical="center" wrapText="1"/>
    </xf>
    <xf numFmtId="0" fontId="0" fillId="44" borderId="18" xfId="1539" applyFont="1" applyFill="1" applyBorder="1" applyAlignment="1">
      <alignment horizontal="center" wrapText="1"/>
    </xf>
    <xf numFmtId="0" fontId="0" fillId="44" borderId="18" xfId="1539" applyFont="1" applyFill="1" applyBorder="1" applyAlignment="1">
      <alignment wrapText="1"/>
    </xf>
    <xf numFmtId="0" fontId="0" fillId="44" borderId="19" xfId="1539" applyFont="1" applyFill="1" applyBorder="1" applyAlignment="1">
      <alignment vertical="center" wrapText="1"/>
    </xf>
    <xf numFmtId="17" fontId="0" fillId="44" borderId="21" xfId="1539" applyNumberFormat="1" applyFont="1" applyFill="1" applyBorder="1" applyAlignment="1">
      <alignment vertical="center"/>
    </xf>
    <xf numFmtId="9" fontId="0" fillId="44" borderId="18" xfId="2" applyFont="1" applyFill="1" applyBorder="1" applyAlignment="1" applyProtection="1">
      <alignment vertical="center" wrapText="1"/>
    </xf>
    <xf numFmtId="0" fontId="0" fillId="44" borderId="18" xfId="1539" applyFont="1" applyFill="1" applyBorder="1"/>
    <xf numFmtId="9" fontId="25" fillId="44" borderId="18" xfId="2" applyFont="1" applyFill="1" applyBorder="1" applyAlignment="1" applyProtection="1">
      <alignment horizontal="center" vertical="center" wrapText="1"/>
    </xf>
    <xf numFmtId="9" fontId="25" fillId="44" borderId="21" xfId="2" applyFont="1" applyFill="1" applyBorder="1" applyAlignment="1" applyProtection="1">
      <alignment horizontal="center" vertical="center" wrapText="1"/>
    </xf>
    <xf numFmtId="9" fontId="25" fillId="44" borderId="18" xfId="1539" applyNumberFormat="1" applyFont="1" applyFill="1" applyBorder="1" applyAlignment="1">
      <alignment vertical="center" wrapText="1"/>
    </xf>
    <xf numFmtId="0" fontId="25" fillId="44" borderId="18" xfId="1539" applyFont="1" applyFill="1" applyBorder="1" applyAlignment="1">
      <alignment vertical="center" wrapText="1"/>
    </xf>
    <xf numFmtId="177" fontId="0" fillId="0" borderId="0" xfId="1539" applyNumberFormat="1" applyFont="1" applyBorder="1" applyAlignment="1" applyProtection="1"/>
    <xf numFmtId="177" fontId="0" fillId="0" borderId="0" xfId="1539" applyNumberFormat="1" applyFont="1"/>
    <xf numFmtId="0" fontId="0" fillId="36" borderId="18" xfId="1539" applyFont="1" applyFill="1" applyBorder="1"/>
    <xf numFmtId="0" fontId="0" fillId="13" borderId="18" xfId="1539" applyFont="1" applyFill="1" applyBorder="1"/>
    <xf numFmtId="0" fontId="0" fillId="45" borderId="18" xfId="1539" applyFont="1" applyFill="1" applyBorder="1"/>
    <xf numFmtId="0" fontId="22" fillId="0" borderId="0" xfId="1539" applyFont="1"/>
    <xf numFmtId="9" fontId="22" fillId="0" borderId="0" xfId="2" applyFont="1" applyBorder="1" applyAlignment="1" applyProtection="1"/>
    <xf numFmtId="9" fontId="0" fillId="0" borderId="0" xfId="2" applyFont="1" applyBorder="1" applyAlignment="1" applyProtection="1"/>
    <xf numFmtId="173" fontId="19" fillId="46" borderId="21" xfId="1" applyNumberFormat="1" applyFont="1" applyFill="1" applyBorder="1" applyAlignment="1" applyProtection="1">
      <alignment horizontal="center" vertical="center"/>
    </xf>
    <xf numFmtId="1" fontId="54" fillId="46" borderId="18" xfId="1" applyNumberFormat="1" applyFont="1" applyFill="1" applyBorder="1" applyAlignment="1" applyProtection="1">
      <alignment horizontal="center" vertical="center"/>
    </xf>
    <xf numFmtId="3" fontId="19" fillId="0" borderId="21" xfId="1" applyNumberFormat="1" applyFont="1" applyFill="1" applyBorder="1" applyAlignment="1" applyProtection="1">
      <alignment horizontal="center" vertical="center"/>
    </xf>
    <xf numFmtId="1" fontId="19" fillId="0" borderId="21" xfId="1" applyNumberFormat="1" applyFont="1" applyFill="1" applyBorder="1" applyAlignment="1" applyProtection="1">
      <alignment horizontal="center" vertical="center"/>
    </xf>
    <xf numFmtId="0" fontId="34" fillId="35" borderId="18" xfId="1539" applyFont="1" applyFill="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175" fontId="34" fillId="35" borderId="21"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9" fontId="34" fillId="35" borderId="21" xfId="1539" applyNumberFormat="1" applyFont="1" applyFill="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175" fontId="33" fillId="39" borderId="18" xfId="1539" applyNumberFormat="1" applyFont="1" applyFill="1" applyBorder="1" applyAlignment="1" applyProtection="1">
      <alignment horizontal="center"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19" fillId="35" borderId="18"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4" fillId="35" borderId="30" xfId="1539" applyFont="1" applyFill="1" applyBorder="1" applyAlignment="1">
      <alignment horizontal="center" vertical="center" wrapText="1"/>
    </xf>
    <xf numFmtId="0" fontId="52" fillId="11" borderId="27" xfId="1120" applyFont="1" applyFill="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19" fillId="35" borderId="18" xfId="1120" applyFont="1" applyFill="1" applyBorder="1" applyAlignment="1">
      <alignment horizontal="center" vertical="center" wrapText="1"/>
    </xf>
    <xf numFmtId="9" fontId="19" fillId="35" borderId="30" xfId="1244" applyFont="1" applyFill="1" applyBorder="1" applyAlignment="1" applyProtection="1">
      <alignment horizontal="center" vertical="center" wrapText="1"/>
    </xf>
    <xf numFmtId="0" fontId="19" fillId="35" borderId="20" xfId="1120"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30" xfId="1120" applyFont="1" applyFill="1" applyBorder="1" applyAlignment="1">
      <alignment horizontal="center" vertical="center"/>
    </xf>
    <xf numFmtId="0" fontId="19" fillId="35" borderId="18" xfId="1120" applyFont="1" applyFill="1" applyBorder="1" applyAlignment="1">
      <alignment horizontal="justify" vertical="center" wrapText="1"/>
    </xf>
    <xf numFmtId="0" fontId="19" fillId="35" borderId="30" xfId="1120" applyFont="1" applyFill="1" applyBorder="1" applyAlignment="1">
      <alignment horizontal="center"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pplyProtection="1">
      <alignment horizontal="center" vertical="center" wrapText="1"/>
    </xf>
    <xf numFmtId="0" fontId="19" fillId="35" borderId="30" xfId="1120" applyFont="1" applyFill="1" applyBorder="1" applyAlignment="1">
      <alignment horizontal="left" vertical="center" wrapText="1"/>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pplyProtection="1">
      <alignment horizontal="center" vertical="center"/>
    </xf>
    <xf numFmtId="49" fontId="19" fillId="35" borderId="21" xfId="1120" applyNumberFormat="1" applyFont="1" applyFill="1" applyBorder="1" applyAlignment="1">
      <alignment horizontal="center" vertical="center"/>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pplyProtection="1">
      <alignment horizontal="center" vertical="center" wrapText="1"/>
    </xf>
    <xf numFmtId="9" fontId="19" fillId="35" borderId="18" xfId="1244" applyFont="1" applyFill="1" applyBorder="1" applyAlignment="1" applyProtection="1">
      <alignment horizontal="center" vertical="center"/>
    </xf>
    <xf numFmtId="0" fontId="37" fillId="35" borderId="30" xfId="1244" applyNumberFormat="1" applyFont="1" applyFill="1" applyBorder="1" applyAlignment="1" applyProtection="1">
      <alignment horizontal="center" vertical="center" wrapText="1"/>
    </xf>
    <xf numFmtId="0" fontId="39" fillId="35" borderId="25" xfId="1120" applyFont="1" applyFill="1" applyBorder="1" applyAlignment="1" applyProtection="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25" fillId="20" borderId="18" xfId="1539" applyFont="1" applyFill="1" applyBorder="1" applyAlignment="1">
      <alignment horizontal="center" vertical="center" wrapText="1"/>
    </xf>
    <xf numFmtId="9" fontId="25" fillId="20" borderId="18" xfId="2" applyFont="1" applyFill="1" applyBorder="1" applyAlignment="1" applyProtection="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52" fillId="0" borderId="36" xfId="1539" applyFont="1" applyBorder="1" applyAlignment="1" applyProtection="1">
      <alignment horizontal="center" vertical="center" wrapText="1"/>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19" fillId="0" borderId="18" xfId="1120" applyFont="1" applyBorder="1" applyAlignment="1" applyProtection="1">
      <alignment horizontal="center" vertical="center" wrapText="1"/>
      <protection locked="0" hidden="1"/>
    </xf>
    <xf numFmtId="0" fontId="19" fillId="0" borderId="18" xfId="1120" applyFont="1" applyBorder="1" applyAlignment="1" applyProtection="1">
      <alignment horizontal="center" vertical="center"/>
      <protection hidden="1"/>
    </xf>
    <xf numFmtId="0" fontId="19" fillId="0" borderId="18" xfId="1120" applyFont="1" applyBorder="1" applyAlignment="1" applyProtection="1">
      <alignment horizontal="center" vertical="center" wrapText="1"/>
      <protection locked="0"/>
    </xf>
    <xf numFmtId="0" fontId="44" fillId="47" borderId="18" xfId="1120" applyFont="1" applyFill="1" applyBorder="1" applyAlignment="1" applyProtection="1">
      <alignment horizontal="justify" vertical="center" wrapText="1"/>
      <protection locked="0"/>
    </xf>
    <xf numFmtId="0" fontId="19" fillId="47" borderId="30" xfId="1120" applyFont="1" applyFill="1" applyBorder="1" applyAlignment="1" applyProtection="1">
      <alignment horizontal="justify" vertical="center" wrapText="1"/>
      <protection locked="0"/>
    </xf>
    <xf numFmtId="0" fontId="52" fillId="42" borderId="18" xfId="1120" applyFont="1" applyFill="1" applyBorder="1" applyAlignment="1">
      <alignment horizontal="center" vertical="center"/>
    </xf>
    <xf numFmtId="0" fontId="37" fillId="42" borderId="18" xfId="1120" applyFont="1" applyFill="1" applyBorder="1" applyAlignment="1">
      <alignment horizontal="left" vertical="center" wrapText="1"/>
    </xf>
    <xf numFmtId="0" fontId="37" fillId="42" borderId="18" xfId="1120" applyFont="1" applyFill="1" applyBorder="1" applyAlignment="1" applyProtection="1">
      <alignment horizontal="center" vertical="center" wrapText="1"/>
      <protection locked="0"/>
    </xf>
    <xf numFmtId="166" fontId="19" fillId="35" borderId="18" xfId="1" applyFont="1" applyFill="1" applyBorder="1" applyAlignment="1" applyProtection="1">
      <alignment horizontal="center" vertical="center" wrapText="1"/>
      <protection locked="0"/>
    </xf>
    <xf numFmtId="0" fontId="52" fillId="0" borderId="18" xfId="1120" applyFont="1" applyBorder="1" applyAlignment="1">
      <alignment horizontal="center" vertical="center"/>
    </xf>
    <xf numFmtId="176" fontId="19" fillId="0" borderId="18" xfId="1120" applyNumberFormat="1" applyFont="1" applyBorder="1" applyAlignment="1">
      <alignment horizontal="center" vertical="center" wrapText="1"/>
    </xf>
    <xf numFmtId="3" fontId="19" fillId="35" borderId="30" xfId="1244" applyNumberFormat="1" applyFont="1" applyFill="1" applyBorder="1" applyAlignment="1" applyProtection="1">
      <alignment horizontal="center" vertical="center" wrapText="1"/>
    </xf>
    <xf numFmtId="0" fontId="19" fillId="0" borderId="18" xfId="1120" applyFont="1" applyBorder="1" applyAlignment="1">
      <alignment horizontal="center" vertical="center" wrapText="1"/>
    </xf>
    <xf numFmtId="0" fontId="52" fillId="42" borderId="27" xfId="1120" applyFont="1" applyFill="1" applyBorder="1" applyAlignment="1">
      <alignment horizontal="center" vertical="center"/>
    </xf>
    <xf numFmtId="0" fontId="19" fillId="0" borderId="18" xfId="1120" applyFont="1" applyBorder="1" applyAlignment="1">
      <alignment horizontal="center" vertical="center"/>
    </xf>
    <xf numFmtId="0" fontId="19" fillId="0" borderId="18" xfId="1120" applyFont="1" applyBorder="1" applyAlignment="1">
      <alignment horizontal="justify" vertical="center" wrapText="1"/>
    </xf>
    <xf numFmtId="0" fontId="19" fillId="0" borderId="30" xfId="1120" applyFont="1" applyBorder="1" applyAlignment="1">
      <alignment horizontal="center" vertical="center" wrapText="1"/>
    </xf>
    <xf numFmtId="0" fontId="19" fillId="35" borderId="18" xfId="1120" applyFont="1" applyFill="1" applyBorder="1" applyAlignment="1">
      <alignment horizontal="left" vertical="center" wrapText="1"/>
    </xf>
    <xf numFmtId="0" fontId="37" fillId="42" borderId="18" xfId="1120" applyFont="1" applyFill="1" applyBorder="1" applyAlignment="1">
      <alignment horizontal="center" vertical="center"/>
    </xf>
    <xf numFmtId="9" fontId="37" fillId="42" borderId="18" xfId="1244" applyFont="1" applyFill="1" applyBorder="1" applyAlignment="1" applyProtection="1">
      <alignment horizontal="center" vertical="center"/>
    </xf>
    <xf numFmtId="49" fontId="19" fillId="0" borderId="18" xfId="1120" applyNumberFormat="1" applyFont="1" applyBorder="1" applyAlignment="1">
      <alignment horizontal="center" vertical="center"/>
    </xf>
    <xf numFmtId="1" fontId="19" fillId="0" borderId="18" xfId="1022" applyNumberFormat="1" applyFont="1" applyBorder="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18" xfId="1244"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protection hidden="1"/>
    </xf>
    <xf numFmtId="0" fontId="39" fillId="35" borderId="18" xfId="1120" applyFont="1" applyFill="1" applyBorder="1" applyAlignment="1" applyProtection="1">
      <alignment horizontal="center" vertical="center"/>
    </xf>
    <xf numFmtId="0" fontId="45" fillId="42" borderId="18" xfId="1120" applyFont="1" applyFill="1" applyBorder="1" applyAlignment="1">
      <alignment horizontal="center" vertical="center"/>
    </xf>
    <xf numFmtId="0" fontId="37" fillId="42" borderId="18" xfId="1120" applyFont="1" applyFill="1" applyBorder="1" applyAlignment="1">
      <alignment horizontal="center" vertical="center" wrapText="1"/>
    </xf>
    <xf numFmtId="0" fontId="61" fillId="0" borderId="18" xfId="1539" applyFont="1" applyBorder="1" applyAlignment="1" applyProtection="1">
      <alignment horizontal="center" wrapText="1"/>
      <protection locked="0"/>
    </xf>
    <xf numFmtId="0" fontId="43" fillId="0" borderId="18" xfId="1539" applyFont="1" applyBorder="1" applyAlignment="1" applyProtection="1">
      <alignment horizontal="center" vertical="center" wrapText="1"/>
      <protection locked="0"/>
    </xf>
    <xf numFmtId="0" fontId="63" fillId="47" borderId="18" xfId="1120" applyFont="1" applyFill="1" applyBorder="1" applyAlignment="1" applyProtection="1">
      <alignment horizontal="justify" vertical="center" wrapText="1"/>
      <protection locked="0"/>
    </xf>
    <xf numFmtId="166" fontId="44" fillId="35" borderId="18" xfId="1" applyFont="1" applyFill="1" applyBorder="1" applyAlignment="1" applyProtection="1">
      <alignment horizontal="center" vertical="center" wrapText="1"/>
      <protection locked="0"/>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1" fontId="19" fillId="35" borderId="30" xfId="2" applyNumberFormat="1" applyFont="1" applyFill="1" applyBorder="1" applyAlignment="1" applyProtection="1">
      <alignment horizontal="center" vertical="center" wrapText="1"/>
    </xf>
    <xf numFmtId="0" fontId="4" fillId="41" borderId="38" xfId="1539" applyFont="1" applyFill="1" applyBorder="1" applyAlignment="1">
      <alignment horizontal="center" vertical="center"/>
    </xf>
    <xf numFmtId="0" fontId="0" fillId="44" borderId="18" xfId="1539" applyFont="1" applyFill="1" applyBorder="1" applyAlignment="1">
      <alignment horizontal="center" vertical="center" wrapText="1"/>
    </xf>
    <xf numFmtId="0" fontId="25" fillId="44" borderId="18" xfId="1539" applyFont="1" applyFill="1" applyBorder="1" applyAlignment="1">
      <alignment horizontal="center" vertical="center" wrapText="1"/>
    </xf>
    <xf numFmtId="9" fontId="25" fillId="44" borderId="18" xfId="2" applyFont="1" applyFill="1" applyBorder="1" applyAlignment="1" applyProtection="1">
      <alignment horizontal="center" vertical="center" wrapText="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DDE9EE"/>
      <rgbColor rgb="FFC6D9F1"/>
      <rgbColor rgb="FFF2F2F2"/>
      <rgbColor rgb="FF828282"/>
      <rgbColor rgb="FF800069"/>
      <rgbColor rgb="FFB9CDE5"/>
      <rgbColor rgb="FFC0C0C0"/>
      <rgbColor rgb="FF7F7F7F"/>
      <rgbColor rgb="FF96B5D8"/>
      <rgbColor rgb="FFD99694"/>
      <rgbColor rgb="FFFFFFCC"/>
      <rgbColor rgb="FFCCFFFF"/>
      <rgbColor rgb="FFC6EFCE"/>
      <rgbColor rgb="FFFF8080"/>
      <rgbColor rgb="FF0066CC"/>
      <rgbColor rgb="FFCCCCFF"/>
      <rgbColor rgb="FFFFF2CC"/>
      <rgbColor rgb="FFF8CBAD"/>
      <rgbColor rgb="FFFCD5B5"/>
      <rgbColor rgb="FFB7DEE8"/>
      <rgbColor rgb="FFE0E0DF"/>
      <rgbColor rgb="FFFDEADA"/>
      <rgbColor rgb="FFCCC1DA"/>
      <rgbColor rgb="FFF8EEE6"/>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F5403"/>
      <rgbColor rgb="FF4E81BD"/>
      <rgbColor rgb="FF969696"/>
      <rgbColor rgb="FF13313A"/>
      <rgbColor rgb="FFA5A5A5"/>
      <rgbColor rgb="FF0A562A"/>
      <rgbColor rgb="FFE7DDD4"/>
      <rgbColor rgb="FFDC540B"/>
      <rgbColor rgb="FFE6B9B8"/>
      <rgbColor rgb="FF33339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15970876636707E-2"/>
          <c:y val="5.0873488193511202E-2"/>
          <c:w val="0.52780224296870404"/>
          <c:h val="0.79612209637166398"/>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C2EA-49CC-BB6C-08424D2C8EB9}"/>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C2EA-49CC-BB6C-08424D2C8EB9}"/>
            </c:ext>
          </c:extLst>
        </c:ser>
        <c:dLbls>
          <c:showLegendKey val="0"/>
          <c:showVal val="0"/>
          <c:showCatName val="0"/>
          <c:showSerName val="0"/>
          <c:showPercent val="0"/>
          <c:showBubbleSize val="0"/>
        </c:dLbls>
        <c:hiLowLines>
          <c:spPr>
            <a:ln>
              <a:noFill/>
            </a:ln>
          </c:spPr>
        </c:hiLowLines>
        <c:marker val="1"/>
        <c:smooth val="0"/>
        <c:axId val="-12360528"/>
        <c:axId val="-12348016"/>
      </c:lineChart>
      <c:catAx>
        <c:axId val="-12360528"/>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12348016"/>
        <c:crosses val="autoZero"/>
        <c:auto val="1"/>
        <c:lblAlgn val="ctr"/>
        <c:lblOffset val="100"/>
        <c:noMultiLvlLbl val="0"/>
      </c:catAx>
      <c:valAx>
        <c:axId val="-12348016"/>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2360528"/>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c:formatCode>
                <c:ptCount val="12"/>
                <c:pt idx="0">
                  <c:v>0</c:v>
                </c:pt>
                <c:pt idx="1">
                  <c:v>0</c:v>
                </c:pt>
                <c:pt idx="2">
                  <c:v>1</c:v>
                </c:pt>
                <c:pt idx="3">
                  <c:v>0</c:v>
                </c:pt>
                <c:pt idx="4">
                  <c:v>0</c:v>
                </c:pt>
                <c:pt idx="5">
                  <c:v>1</c:v>
                </c:pt>
                <c:pt idx="6">
                  <c:v>0</c:v>
                </c:pt>
                <c:pt idx="7">
                  <c:v>0</c:v>
                </c:pt>
                <c:pt idx="8">
                  <c:v>1</c:v>
                </c:pt>
              </c:numCache>
            </c:numRef>
          </c:val>
          <c:extLst>
            <c:ext xmlns:c16="http://schemas.microsoft.com/office/drawing/2014/chart" uri="{C3380CC4-5D6E-409C-BE32-E72D297353CC}">
              <c16:uniqueId val="{00000000-F656-425D-869C-29C39116857D}"/>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c:formatCode>
                <c:ptCount val="12"/>
                <c:pt idx="0">
                  <c:v>0</c:v>
                </c:pt>
                <c:pt idx="1">
                  <c:v>0</c:v>
                </c:pt>
                <c:pt idx="2">
                  <c:v>1</c:v>
                </c:pt>
                <c:pt idx="3">
                  <c:v>0</c:v>
                </c:pt>
                <c:pt idx="4">
                  <c:v>0</c:v>
                </c:pt>
                <c:pt idx="5">
                  <c:v>1</c:v>
                </c:pt>
                <c:pt idx="6">
                  <c:v>0</c:v>
                </c:pt>
                <c:pt idx="7">
                  <c:v>0</c:v>
                </c:pt>
                <c:pt idx="8">
                  <c:v>1</c:v>
                </c:pt>
                <c:pt idx="9">
                  <c:v>0</c:v>
                </c:pt>
                <c:pt idx="10">
                  <c:v>0</c:v>
                </c:pt>
                <c:pt idx="11">
                  <c:v>1</c:v>
                </c:pt>
              </c:numCache>
            </c:numRef>
          </c:val>
          <c:extLst>
            <c:ext xmlns:c16="http://schemas.microsoft.com/office/drawing/2014/chart" uri="{C3380CC4-5D6E-409C-BE32-E72D297353CC}">
              <c16:uniqueId val="{00000001-F656-425D-869C-29C39116857D}"/>
            </c:ext>
          </c:extLst>
        </c:ser>
        <c:dLbls>
          <c:showLegendKey val="0"/>
          <c:showVal val="0"/>
          <c:showCatName val="0"/>
          <c:showSerName val="0"/>
          <c:showPercent val="0"/>
          <c:showBubbleSize val="0"/>
        </c:dLbls>
        <c:gapWidth val="150"/>
        <c:axId val="-12350736"/>
        <c:axId val="-12359440"/>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c:v>
                </c:pt>
                <c:pt idx="1">
                  <c:v>0</c:v>
                </c:pt>
                <c:pt idx="2">
                  <c:v>0.25</c:v>
                </c:pt>
                <c:pt idx="3">
                  <c:v>0.25</c:v>
                </c:pt>
                <c:pt idx="4">
                  <c:v>0.25</c:v>
                </c:pt>
                <c:pt idx="5">
                  <c:v>0.5</c:v>
                </c:pt>
                <c:pt idx="6">
                  <c:v>0.5</c:v>
                </c:pt>
                <c:pt idx="7">
                  <c:v>0.5</c:v>
                </c:pt>
                <c:pt idx="8">
                  <c:v>0.75</c:v>
                </c:pt>
                <c:pt idx="9">
                  <c:v>0</c:v>
                </c:pt>
                <c:pt idx="10">
                  <c:v>0</c:v>
                </c:pt>
                <c:pt idx="11">
                  <c:v>0</c:v>
                </c:pt>
              </c:numCache>
            </c:numRef>
          </c:val>
          <c:smooth val="0"/>
          <c:extLst>
            <c:ext xmlns:c16="http://schemas.microsoft.com/office/drawing/2014/chart" uri="{C3380CC4-5D6E-409C-BE32-E72D297353CC}">
              <c16:uniqueId val="{00000002-F656-425D-869C-29C39116857D}"/>
            </c:ext>
          </c:extLst>
        </c:ser>
        <c:dLbls>
          <c:showLegendKey val="0"/>
          <c:showVal val="0"/>
          <c:showCatName val="0"/>
          <c:showSerName val="0"/>
          <c:showPercent val="0"/>
          <c:showBubbleSize val="0"/>
        </c:dLbls>
        <c:hiLowLines>
          <c:spPr>
            <a:ln>
              <a:noFill/>
            </a:ln>
          </c:spPr>
        </c:hiLowLines>
        <c:marker val="1"/>
        <c:smooth val="0"/>
        <c:axId val="-12355632"/>
        <c:axId val="-12347472"/>
      </c:lineChart>
      <c:catAx>
        <c:axId val="-1235073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2359440"/>
        <c:crosses val="autoZero"/>
        <c:auto val="1"/>
        <c:lblAlgn val="ctr"/>
        <c:lblOffset val="100"/>
        <c:noMultiLvlLbl val="0"/>
      </c:catAx>
      <c:valAx>
        <c:axId val="-12359440"/>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12350736"/>
        <c:crosses val="autoZero"/>
        <c:crossBetween val="between"/>
        <c:majorUnit val="1"/>
      </c:valAx>
      <c:catAx>
        <c:axId val="-12355632"/>
        <c:scaling>
          <c:orientation val="minMax"/>
        </c:scaling>
        <c:delete val="1"/>
        <c:axPos val="b"/>
        <c:numFmt formatCode="General" sourceLinked="1"/>
        <c:majorTickMark val="out"/>
        <c:minorTickMark val="none"/>
        <c:tickLblPos val="nextTo"/>
        <c:crossAx val="-12347472"/>
        <c:crosses val="autoZero"/>
        <c:auto val="1"/>
        <c:lblAlgn val="ctr"/>
        <c:lblOffset val="100"/>
        <c:noMultiLvlLbl val="0"/>
      </c:catAx>
      <c:valAx>
        <c:axId val="-12347472"/>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2355632"/>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_(* #,##0_);_(* \(#,##0\);_(* \-??_);_(@_)</c:formatCode>
                <c:ptCount val="12"/>
                <c:pt idx="0">
                  <c:v>0</c:v>
                </c:pt>
                <c:pt idx="1">
                  <c:v>0</c:v>
                </c:pt>
                <c:pt idx="2">
                  <c:v>0</c:v>
                </c:pt>
                <c:pt idx="3">
                  <c:v>1</c:v>
                </c:pt>
                <c:pt idx="4">
                  <c:v>0</c:v>
                </c:pt>
                <c:pt idx="5">
                  <c:v>0</c:v>
                </c:pt>
                <c:pt idx="6">
                  <c:v>0</c:v>
                </c:pt>
                <c:pt idx="7">
                  <c:v>0</c:v>
                </c:pt>
                <c:pt idx="8">
                  <c:v>0</c:v>
                </c:pt>
              </c:numCache>
            </c:numRef>
          </c:val>
          <c:extLst>
            <c:ext xmlns:c16="http://schemas.microsoft.com/office/drawing/2014/chart" uri="{C3380CC4-5D6E-409C-BE32-E72D297353CC}">
              <c16:uniqueId val="{00000000-3304-4A88-AA46-AD57AF1C5352}"/>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_(* #,##0_);_(* \(#,##0\);_(*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304-4A88-AA46-AD57AF1C5352}"/>
            </c:ext>
          </c:extLst>
        </c:ser>
        <c:dLbls>
          <c:showLegendKey val="0"/>
          <c:showVal val="0"/>
          <c:showCatName val="0"/>
          <c:showSerName val="0"/>
          <c:showPercent val="0"/>
          <c:showBubbleSize val="0"/>
        </c:dLbls>
        <c:gapWidth val="150"/>
        <c:axId val="-12358896"/>
        <c:axId val="-12356720"/>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c:v>
                </c:pt>
                <c:pt idx="1">
                  <c:v>0</c:v>
                </c:pt>
                <c:pt idx="2">
                  <c:v>0</c:v>
                </c:pt>
                <c:pt idx="3">
                  <c:v>1</c:v>
                </c:pt>
                <c:pt idx="4">
                  <c:v>1</c:v>
                </c:pt>
                <c:pt idx="5">
                  <c:v>1</c:v>
                </c:pt>
                <c:pt idx="6">
                  <c:v>1</c:v>
                </c:pt>
                <c:pt idx="7">
                  <c:v>1</c:v>
                </c:pt>
                <c:pt idx="8">
                  <c:v>1</c:v>
                </c:pt>
                <c:pt idx="9">
                  <c:v>0</c:v>
                </c:pt>
                <c:pt idx="10">
                  <c:v>0</c:v>
                </c:pt>
                <c:pt idx="11">
                  <c:v>0</c:v>
                </c:pt>
              </c:numCache>
            </c:numRef>
          </c:val>
          <c:smooth val="0"/>
          <c:extLst>
            <c:ext xmlns:c16="http://schemas.microsoft.com/office/drawing/2014/chart" uri="{C3380CC4-5D6E-409C-BE32-E72D297353CC}">
              <c16:uniqueId val="{00000002-3304-4A88-AA46-AD57AF1C5352}"/>
            </c:ext>
          </c:extLst>
        </c:ser>
        <c:dLbls>
          <c:showLegendKey val="0"/>
          <c:showVal val="0"/>
          <c:showCatName val="0"/>
          <c:showSerName val="0"/>
          <c:showPercent val="0"/>
          <c:showBubbleSize val="0"/>
        </c:dLbls>
        <c:hiLowLines>
          <c:spPr>
            <a:ln>
              <a:noFill/>
            </a:ln>
          </c:spPr>
        </c:hiLowLines>
        <c:marker val="1"/>
        <c:smooth val="0"/>
        <c:axId val="-12352912"/>
        <c:axId val="-12350192"/>
      </c:lineChart>
      <c:catAx>
        <c:axId val="-1235889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2356720"/>
        <c:crosses val="autoZero"/>
        <c:auto val="1"/>
        <c:lblAlgn val="ctr"/>
        <c:lblOffset val="100"/>
        <c:noMultiLvlLbl val="0"/>
      </c:catAx>
      <c:valAx>
        <c:axId val="-12356720"/>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12358896"/>
        <c:crosses val="autoZero"/>
        <c:crossBetween val="between"/>
        <c:majorUnit val="0.5"/>
      </c:valAx>
      <c:catAx>
        <c:axId val="-12352912"/>
        <c:scaling>
          <c:orientation val="minMax"/>
        </c:scaling>
        <c:delete val="1"/>
        <c:axPos val="b"/>
        <c:numFmt formatCode="General" sourceLinked="1"/>
        <c:majorTickMark val="out"/>
        <c:minorTickMark val="none"/>
        <c:tickLblPos val="nextTo"/>
        <c:crossAx val="-12350192"/>
        <c:crosses val="autoZero"/>
        <c:auto val="1"/>
        <c:lblAlgn val="ctr"/>
        <c:lblOffset val="100"/>
        <c:noMultiLvlLbl val="0"/>
      </c:catAx>
      <c:valAx>
        <c:axId val="-1235019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2352912"/>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75047864998401"/>
          <c:y val="6.6442239546421006E-2"/>
          <c:w val="0.46306603143505898"/>
          <c:h val="0.54943302622253698"/>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A5D-4884-899A-A3AC39423AD6}"/>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0</c:v>
                </c:pt>
                <c:pt idx="3">
                  <c:v>1</c:v>
                </c:pt>
                <c:pt idx="4">
                  <c:v>0</c:v>
                </c:pt>
                <c:pt idx="5">
                  <c:v>0</c:v>
                </c:pt>
                <c:pt idx="6">
                  <c:v>0</c:v>
                </c:pt>
                <c:pt idx="7">
                  <c:v>0</c:v>
                </c:pt>
                <c:pt idx="8">
                  <c:v>0</c:v>
                </c:pt>
              </c:numCache>
            </c:numRef>
          </c:val>
          <c:extLst>
            <c:ext xmlns:c16="http://schemas.microsoft.com/office/drawing/2014/chart" uri="{C3380CC4-5D6E-409C-BE32-E72D297353CC}">
              <c16:uniqueId val="{00000001-4A5D-4884-899A-A3AC39423AD6}"/>
            </c:ext>
          </c:extLst>
        </c:ser>
        <c:dLbls>
          <c:showLegendKey val="0"/>
          <c:showVal val="0"/>
          <c:showCatName val="0"/>
          <c:showSerName val="0"/>
          <c:showPercent val="0"/>
          <c:showBubbleSize val="0"/>
        </c:dLbls>
        <c:gapWidth val="150"/>
        <c:axId val="-12355088"/>
        <c:axId val="-12357808"/>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5D-4884-899A-A3AC39423AD6}"/>
            </c:ext>
          </c:extLst>
        </c:ser>
        <c:dLbls>
          <c:showLegendKey val="0"/>
          <c:showVal val="0"/>
          <c:showCatName val="0"/>
          <c:showSerName val="0"/>
          <c:showPercent val="0"/>
          <c:showBubbleSize val="0"/>
        </c:dLbls>
        <c:hiLowLines>
          <c:spPr>
            <a:ln>
              <a:noFill/>
            </a:ln>
          </c:spPr>
        </c:hiLowLines>
        <c:marker val="1"/>
        <c:smooth val="0"/>
        <c:axId val="-12355088"/>
        <c:axId val="-12357808"/>
      </c:lineChart>
      <c:catAx>
        <c:axId val="-12355088"/>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12357808"/>
        <c:crosses val="autoZero"/>
        <c:auto val="1"/>
        <c:lblAlgn val="ctr"/>
        <c:lblOffset val="100"/>
        <c:noMultiLvlLbl val="0"/>
      </c:catAx>
      <c:valAx>
        <c:axId val="-12357808"/>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2355088"/>
        <c:crosses val="autoZero"/>
        <c:crossBetween val="between"/>
      </c:valAx>
      <c:spPr>
        <a:solidFill>
          <a:srgbClr val="FFFFFF"/>
        </a:solidFill>
        <a:ln>
          <a:noFill/>
        </a:ln>
      </c:spPr>
    </c:plotArea>
    <c:legend>
      <c:legendPos val="r"/>
      <c:layout>
        <c:manualLayout>
          <c:xMode val="edge"/>
          <c:yMode val="edge"/>
          <c:x val="0.67639088271860803"/>
          <c:y val="0.24501697951263199"/>
          <c:w val="0.30676701201823497"/>
          <c:h val="0.35198815787837001"/>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c:formatCode>
                <c:ptCount val="12"/>
                <c:pt idx="0">
                  <c:v>0</c:v>
                </c:pt>
                <c:pt idx="1">
                  <c:v>0</c:v>
                </c:pt>
                <c:pt idx="2">
                  <c:v>0</c:v>
                </c:pt>
                <c:pt idx="3">
                  <c:v>1</c:v>
                </c:pt>
                <c:pt idx="4">
                  <c:v>0</c:v>
                </c:pt>
                <c:pt idx="5">
                  <c:v>0</c:v>
                </c:pt>
                <c:pt idx="6">
                  <c:v>0</c:v>
                </c:pt>
                <c:pt idx="7">
                  <c:v>0</c:v>
                </c:pt>
                <c:pt idx="8">
                  <c:v>0</c:v>
                </c:pt>
              </c:numCache>
            </c:numRef>
          </c:val>
          <c:extLst>
            <c:ext xmlns:c16="http://schemas.microsoft.com/office/drawing/2014/chart" uri="{C3380CC4-5D6E-409C-BE32-E72D297353CC}">
              <c16:uniqueId val="{00000000-4782-4FCA-A6D6-35897D091039}"/>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782-4FCA-A6D6-35897D091039}"/>
            </c:ext>
          </c:extLst>
        </c:ser>
        <c:dLbls>
          <c:showLegendKey val="0"/>
          <c:showVal val="0"/>
          <c:showCatName val="0"/>
          <c:showSerName val="0"/>
          <c:showPercent val="0"/>
          <c:showBubbleSize val="0"/>
        </c:dLbls>
        <c:gapWidth val="150"/>
        <c:axId val="-12358352"/>
        <c:axId val="-12352368"/>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0</c:v>
                </c:pt>
                <c:pt idx="1">
                  <c:v>0</c:v>
                </c:pt>
                <c:pt idx="2">
                  <c:v>0</c:v>
                </c:pt>
                <c:pt idx="3">
                  <c:v>1</c:v>
                </c:pt>
                <c:pt idx="4">
                  <c:v>1</c:v>
                </c:pt>
                <c:pt idx="5">
                  <c:v>1</c:v>
                </c:pt>
                <c:pt idx="6">
                  <c:v>1</c:v>
                </c:pt>
                <c:pt idx="7">
                  <c:v>1</c:v>
                </c:pt>
                <c:pt idx="8">
                  <c:v>1</c:v>
                </c:pt>
                <c:pt idx="9">
                  <c:v>0</c:v>
                </c:pt>
                <c:pt idx="10">
                  <c:v>0</c:v>
                </c:pt>
                <c:pt idx="11">
                  <c:v>0</c:v>
                </c:pt>
              </c:numCache>
            </c:numRef>
          </c:val>
          <c:smooth val="0"/>
          <c:extLst>
            <c:ext xmlns:c16="http://schemas.microsoft.com/office/drawing/2014/chart" uri="{C3380CC4-5D6E-409C-BE32-E72D297353CC}">
              <c16:uniqueId val="{00000002-4782-4FCA-A6D6-35897D091039}"/>
            </c:ext>
          </c:extLst>
        </c:ser>
        <c:dLbls>
          <c:showLegendKey val="0"/>
          <c:showVal val="0"/>
          <c:showCatName val="0"/>
          <c:showSerName val="0"/>
          <c:showPercent val="0"/>
          <c:showBubbleSize val="0"/>
        </c:dLbls>
        <c:hiLowLines>
          <c:spPr>
            <a:ln>
              <a:noFill/>
            </a:ln>
          </c:spPr>
        </c:hiLowLines>
        <c:marker val="1"/>
        <c:smooth val="0"/>
        <c:axId val="-12351824"/>
        <c:axId val="-12349648"/>
      </c:lineChart>
      <c:catAx>
        <c:axId val="-123583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2352368"/>
        <c:crosses val="autoZero"/>
        <c:auto val="1"/>
        <c:lblAlgn val="ctr"/>
        <c:lblOffset val="100"/>
        <c:noMultiLvlLbl val="0"/>
      </c:catAx>
      <c:valAx>
        <c:axId val="-12352368"/>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12358352"/>
        <c:crosses val="autoZero"/>
        <c:crossBetween val="between"/>
        <c:majorUnit val="1"/>
      </c:valAx>
      <c:catAx>
        <c:axId val="-12351824"/>
        <c:scaling>
          <c:orientation val="minMax"/>
        </c:scaling>
        <c:delete val="1"/>
        <c:axPos val="b"/>
        <c:numFmt formatCode="General" sourceLinked="1"/>
        <c:majorTickMark val="out"/>
        <c:minorTickMark val="none"/>
        <c:tickLblPos val="nextTo"/>
        <c:crossAx val="-12349648"/>
        <c:crosses val="autoZero"/>
        <c:auto val="1"/>
        <c:lblAlgn val="ctr"/>
        <c:lblOffset val="100"/>
        <c:noMultiLvlLbl val="0"/>
      </c:catAx>
      <c:valAx>
        <c:axId val="-123496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2351824"/>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5BF-408C-A163-C8E018460014}"/>
            </c:ext>
          </c:extLst>
        </c:ser>
        <c:ser>
          <c:idx val="1"/>
          <c:order val="1"/>
          <c:tx>
            <c:strRef>
              <c:f>'META No. 3'!$C$26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15BF-408C-A163-C8E018460014}"/>
            </c:ext>
          </c:extLst>
        </c:ser>
        <c:dLbls>
          <c:showLegendKey val="0"/>
          <c:showVal val="0"/>
          <c:showCatName val="0"/>
          <c:showSerName val="0"/>
          <c:showPercent val="0"/>
          <c:showBubbleSize val="0"/>
        </c:dLbls>
        <c:gapWidth val="150"/>
        <c:axId val="-12349104"/>
        <c:axId val="-12354544"/>
      </c:barChart>
      <c:lineChart>
        <c:grouping val="standard"/>
        <c:varyColors val="0"/>
        <c:ser>
          <c:idx val="2"/>
          <c:order val="2"/>
          <c:tx>
            <c:strRef>
              <c:f>'META No. 3'!$H$26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BF-408C-A163-C8E018460014}"/>
            </c:ext>
          </c:extLst>
        </c:ser>
        <c:dLbls>
          <c:showLegendKey val="0"/>
          <c:showVal val="0"/>
          <c:showCatName val="0"/>
          <c:showSerName val="0"/>
          <c:showPercent val="0"/>
          <c:showBubbleSize val="0"/>
        </c:dLbls>
        <c:hiLowLines>
          <c:spPr>
            <a:ln>
              <a:noFill/>
            </a:ln>
          </c:spPr>
        </c:hiLowLines>
        <c:marker val="1"/>
        <c:smooth val="0"/>
        <c:axId val="-12348560"/>
        <c:axId val="-12354000"/>
      </c:lineChart>
      <c:catAx>
        <c:axId val="-12349104"/>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2354544"/>
        <c:crosses val="autoZero"/>
        <c:auto val="1"/>
        <c:lblAlgn val="ctr"/>
        <c:lblOffset val="100"/>
        <c:noMultiLvlLbl val="0"/>
      </c:catAx>
      <c:valAx>
        <c:axId val="-12354544"/>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12349104"/>
        <c:crosses val="autoZero"/>
        <c:crossBetween val="between"/>
        <c:majorUnit val="1"/>
      </c:valAx>
      <c:catAx>
        <c:axId val="-12348560"/>
        <c:scaling>
          <c:orientation val="minMax"/>
        </c:scaling>
        <c:delete val="1"/>
        <c:axPos val="b"/>
        <c:numFmt formatCode="General" sourceLinked="1"/>
        <c:majorTickMark val="out"/>
        <c:minorTickMark val="none"/>
        <c:tickLblPos val="nextTo"/>
        <c:crossAx val="-12354000"/>
        <c:crosses val="autoZero"/>
        <c:auto val="1"/>
        <c:lblAlgn val="ctr"/>
        <c:lblOffset val="100"/>
        <c:noMultiLvlLbl val="0"/>
      </c:catAx>
      <c:valAx>
        <c:axId val="-1235400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2348560"/>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c:formatCode>
                <c:ptCount val="12"/>
                <c:pt idx="0">
                  <c:v>0</c:v>
                </c:pt>
                <c:pt idx="1">
                  <c:v>0</c:v>
                </c:pt>
                <c:pt idx="2">
                  <c:v>0</c:v>
                </c:pt>
                <c:pt idx="3">
                  <c:v>0</c:v>
                </c:pt>
                <c:pt idx="4">
                  <c:v>0</c:v>
                </c:pt>
                <c:pt idx="5">
                  <c:v>0</c:v>
                </c:pt>
                <c:pt idx="6">
                  <c:v>0</c:v>
                </c:pt>
                <c:pt idx="7">
                  <c:v>0</c:v>
                </c:pt>
                <c:pt idx="8">
                  <c:v>1</c:v>
                </c:pt>
              </c:numCache>
            </c:numRef>
          </c:val>
          <c:extLst>
            <c:ext xmlns:c16="http://schemas.microsoft.com/office/drawing/2014/chart" uri="{C3380CC4-5D6E-409C-BE32-E72D297353CC}">
              <c16:uniqueId val="{00000000-AFCF-4554-BA22-3612D4DE9A9A}"/>
            </c:ext>
          </c:extLst>
        </c:ser>
        <c:ser>
          <c:idx val="1"/>
          <c:order val="1"/>
          <c:tx>
            <c:strRef>
              <c:f>'META No. 4'!$C$26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AFCF-4554-BA22-3612D4DE9A9A}"/>
            </c:ext>
          </c:extLst>
        </c:ser>
        <c:dLbls>
          <c:showLegendKey val="0"/>
          <c:showVal val="0"/>
          <c:showCatName val="0"/>
          <c:showSerName val="0"/>
          <c:showPercent val="0"/>
          <c:showBubbleSize val="0"/>
        </c:dLbls>
        <c:gapWidth val="150"/>
        <c:axId val="-12357264"/>
        <c:axId val="-12356176"/>
      </c:barChart>
      <c:lineChart>
        <c:grouping val="standard"/>
        <c:varyColors val="0"/>
        <c:ser>
          <c:idx val="2"/>
          <c:order val="2"/>
          <c:tx>
            <c:strRef>
              <c:f>'META No. 4'!$H$26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smooth val="0"/>
          <c:extLst>
            <c:ext xmlns:c16="http://schemas.microsoft.com/office/drawing/2014/chart" uri="{C3380CC4-5D6E-409C-BE32-E72D297353CC}">
              <c16:uniqueId val="{00000002-AFCF-4554-BA22-3612D4DE9A9A}"/>
            </c:ext>
          </c:extLst>
        </c:ser>
        <c:dLbls>
          <c:showLegendKey val="0"/>
          <c:showVal val="0"/>
          <c:showCatName val="0"/>
          <c:showSerName val="0"/>
          <c:showPercent val="0"/>
          <c:showBubbleSize val="0"/>
        </c:dLbls>
        <c:hiLowLines>
          <c:spPr>
            <a:ln>
              <a:noFill/>
            </a:ln>
          </c:spPr>
        </c:hiLowLines>
        <c:marker val="1"/>
        <c:smooth val="0"/>
        <c:axId val="-12353456"/>
        <c:axId val="-18840048"/>
      </c:lineChart>
      <c:catAx>
        <c:axId val="-12357264"/>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2356176"/>
        <c:crosses val="autoZero"/>
        <c:auto val="1"/>
        <c:lblAlgn val="ctr"/>
        <c:lblOffset val="100"/>
        <c:noMultiLvlLbl val="0"/>
      </c:catAx>
      <c:valAx>
        <c:axId val="-12356176"/>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12357264"/>
        <c:crosses val="autoZero"/>
        <c:crossBetween val="between"/>
        <c:majorUnit val="1"/>
      </c:valAx>
      <c:catAx>
        <c:axId val="-12353456"/>
        <c:scaling>
          <c:orientation val="minMax"/>
        </c:scaling>
        <c:delete val="1"/>
        <c:axPos val="b"/>
        <c:numFmt formatCode="General" sourceLinked="1"/>
        <c:majorTickMark val="out"/>
        <c:minorTickMark val="none"/>
        <c:tickLblPos val="nextTo"/>
        <c:crossAx val="-18840048"/>
        <c:crosses val="autoZero"/>
        <c:auto val="1"/>
        <c:lblAlgn val="ctr"/>
        <c:lblOffset val="100"/>
        <c:noMultiLvlLbl val="0"/>
      </c:catAx>
      <c:valAx>
        <c:axId val="-188400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2353456"/>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c:formatCode>
                <c:ptCount val="12"/>
                <c:pt idx="0">
                  <c:v>0</c:v>
                </c:pt>
                <c:pt idx="1">
                  <c:v>0</c:v>
                </c:pt>
                <c:pt idx="2">
                  <c:v>0</c:v>
                </c:pt>
                <c:pt idx="3">
                  <c:v>3</c:v>
                </c:pt>
                <c:pt idx="4">
                  <c:v>3</c:v>
                </c:pt>
                <c:pt idx="5">
                  <c:v>3</c:v>
                </c:pt>
                <c:pt idx="6">
                  <c:v>3</c:v>
                </c:pt>
                <c:pt idx="7">
                  <c:v>3</c:v>
                </c:pt>
                <c:pt idx="8">
                  <c:v>3</c:v>
                </c:pt>
              </c:numCache>
            </c:numRef>
          </c:val>
          <c:extLst>
            <c:ext xmlns:c16="http://schemas.microsoft.com/office/drawing/2014/chart" uri="{C3380CC4-5D6E-409C-BE32-E72D297353CC}">
              <c16:uniqueId val="{00000000-9A5B-4644-9154-1ECC123AB587}"/>
            </c:ext>
          </c:extLst>
        </c:ser>
        <c:ser>
          <c:idx val="1"/>
          <c:order val="1"/>
          <c:tx>
            <c:strRef>
              <c:f>'META No. 5'!$C$26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9A5B-4644-9154-1ECC123AB587}"/>
            </c:ext>
          </c:extLst>
        </c:ser>
        <c:dLbls>
          <c:showLegendKey val="0"/>
          <c:showVal val="0"/>
          <c:showCatName val="0"/>
          <c:showSerName val="0"/>
          <c:showPercent val="0"/>
          <c:showBubbleSize val="0"/>
        </c:dLbls>
        <c:gapWidth val="150"/>
        <c:axId val="-18838416"/>
        <c:axId val="-572107184"/>
      </c:barChart>
      <c:lineChart>
        <c:grouping val="standard"/>
        <c:varyColors val="0"/>
        <c:ser>
          <c:idx val="2"/>
          <c:order val="2"/>
          <c:tx>
            <c:strRef>
              <c:f>'META No. 5'!$H$26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c:v>
                </c:pt>
                <c:pt idx="1">
                  <c:v>0</c:v>
                </c:pt>
                <c:pt idx="2">
                  <c:v>0</c:v>
                </c:pt>
                <c:pt idx="3">
                  <c:v>1</c:v>
                </c:pt>
                <c:pt idx="4">
                  <c:v>1</c:v>
                </c:pt>
                <c:pt idx="5">
                  <c:v>1</c:v>
                </c:pt>
                <c:pt idx="6">
                  <c:v>1</c:v>
                </c:pt>
                <c:pt idx="7">
                  <c:v>1</c:v>
                </c:pt>
                <c:pt idx="8">
                  <c:v>1</c:v>
                </c:pt>
                <c:pt idx="9">
                  <c:v>0</c:v>
                </c:pt>
                <c:pt idx="10">
                  <c:v>0</c:v>
                </c:pt>
                <c:pt idx="11">
                  <c:v>0</c:v>
                </c:pt>
              </c:numCache>
            </c:numRef>
          </c:val>
          <c:smooth val="0"/>
          <c:extLst>
            <c:ext xmlns:c16="http://schemas.microsoft.com/office/drawing/2014/chart" uri="{C3380CC4-5D6E-409C-BE32-E72D297353CC}">
              <c16:uniqueId val="{00000002-9A5B-4644-9154-1ECC123AB587}"/>
            </c:ext>
          </c:extLst>
        </c:ser>
        <c:dLbls>
          <c:showLegendKey val="0"/>
          <c:showVal val="0"/>
          <c:showCatName val="0"/>
          <c:showSerName val="0"/>
          <c:showPercent val="0"/>
          <c:showBubbleSize val="0"/>
        </c:dLbls>
        <c:hiLowLines>
          <c:spPr>
            <a:ln>
              <a:noFill/>
            </a:ln>
          </c:spPr>
        </c:hiLowLines>
        <c:marker val="1"/>
        <c:smooth val="0"/>
        <c:axId val="-572100656"/>
        <c:axId val="-590348000"/>
      </c:lineChart>
      <c:catAx>
        <c:axId val="-1883841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572107184"/>
        <c:crosses val="autoZero"/>
        <c:auto val="1"/>
        <c:lblAlgn val="ctr"/>
        <c:lblOffset val="100"/>
        <c:noMultiLvlLbl val="0"/>
      </c:catAx>
      <c:valAx>
        <c:axId val="-572107184"/>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18838416"/>
        <c:crosses val="autoZero"/>
        <c:crossBetween val="between"/>
        <c:majorUnit val="1"/>
      </c:valAx>
      <c:catAx>
        <c:axId val="-572100656"/>
        <c:scaling>
          <c:orientation val="minMax"/>
        </c:scaling>
        <c:delete val="1"/>
        <c:axPos val="b"/>
        <c:numFmt formatCode="General" sourceLinked="1"/>
        <c:majorTickMark val="out"/>
        <c:minorTickMark val="none"/>
        <c:tickLblPos val="nextTo"/>
        <c:crossAx val="-590348000"/>
        <c:crosses val="autoZero"/>
        <c:auto val="1"/>
        <c:lblAlgn val="ctr"/>
        <c:lblOffset val="100"/>
        <c:noMultiLvlLbl val="0"/>
      </c:catAx>
      <c:valAx>
        <c:axId val="-59034800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72100656"/>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9.9994128354177703E-2"/>
          <c:y val="4.9913611057784604E-3"/>
          <c:w val="0.51582408549116299"/>
          <c:h val="0.54789786907275895"/>
        </c:manualLayout>
      </c:layout>
      <c:lineChart>
        <c:grouping val="standard"/>
        <c:varyColors val="0"/>
        <c:ser>
          <c:idx val="0"/>
          <c:order val="0"/>
          <c:tx>
            <c:strRef>
              <c:f>'HV 14'!$F$29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F31-43E3-AAF3-0C3679647371}"/>
            </c:ext>
          </c:extLst>
        </c:ser>
        <c:ser>
          <c:idx val="1"/>
          <c:order val="1"/>
          <c:tx>
            <c:strRef>
              <c:f>'HV 14'!$D$29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F31-43E3-AAF3-0C3679647371}"/>
            </c:ext>
          </c:extLst>
        </c:ser>
        <c:dLbls>
          <c:showLegendKey val="0"/>
          <c:showVal val="0"/>
          <c:showCatName val="0"/>
          <c:showSerName val="0"/>
          <c:showPercent val="0"/>
          <c:showBubbleSize val="0"/>
        </c:dLbls>
        <c:hiLowLines>
          <c:spPr>
            <a:ln>
              <a:noFill/>
            </a:ln>
          </c:spPr>
        </c:hiLowLines>
        <c:marker val="1"/>
        <c:smooth val="0"/>
        <c:axId val="-10609248"/>
        <c:axId val="-10588576"/>
      </c:lineChart>
      <c:catAx>
        <c:axId val="-10609248"/>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10588576"/>
        <c:crosses val="autoZero"/>
        <c:auto val="1"/>
        <c:lblAlgn val="ctr"/>
        <c:lblOffset val="100"/>
        <c:noMultiLvlLbl val="0"/>
      </c:catAx>
      <c:valAx>
        <c:axId val="-10588576"/>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0609248"/>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3.png"/><Relationship Id="rId4" Type="http://schemas.openxmlformats.org/officeDocument/2006/relationships/image" Target="../media/image4.wmf"/></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8.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1017720</xdr:colOff>
      <xdr:row>3</xdr:row>
      <xdr:rowOff>532080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9000" cy="1608480"/>
        </a:xfrm>
        <a:prstGeom prst="rect">
          <a:avLst/>
        </a:prstGeom>
        <a:ln w="9360">
          <a:noFill/>
        </a:ln>
      </xdr:spPr>
    </xdr:pic>
    <xdr:clientData/>
  </xdr:twoCellAnchor>
  <xdr:twoCellAnchor>
    <xdr:from>
      <xdr:col>31</xdr:col>
      <xdr:colOff>1876320</xdr:colOff>
      <xdr:row>1</xdr:row>
      <xdr:rowOff>38160</xdr:rowOff>
    </xdr:from>
    <xdr:to>
      <xdr:col>31</xdr:col>
      <xdr:colOff>3903840</xdr:colOff>
      <xdr:row>4</xdr:row>
      <xdr:rowOff>312840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6520" y="228600"/>
          <a:ext cx="2027520" cy="201780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1332360</xdr:colOff>
      <xdr:row>4</xdr:row>
      <xdr:rowOff>246240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1"/>
        <a:srcRect l="20426" t="8337" r="19307" b="10939"/>
        <a:stretch/>
      </xdr:blipFill>
      <xdr:spPr>
        <a:xfrm>
          <a:off x="431640" y="123480"/>
          <a:ext cx="989280" cy="1170360"/>
        </a:xfrm>
        <a:prstGeom prst="rect">
          <a:avLst/>
        </a:prstGeom>
        <a:ln w="9360">
          <a:noFill/>
        </a:ln>
      </xdr:spPr>
    </xdr:pic>
    <xdr:clientData/>
  </xdr:twoCellAnchor>
  <xdr:twoCellAnchor>
    <xdr:from>
      <xdr:col>8</xdr:col>
      <xdr:colOff>152280</xdr:colOff>
      <xdr:row>1</xdr:row>
      <xdr:rowOff>28440</xdr:rowOff>
    </xdr:from>
    <xdr:to>
      <xdr:col>8</xdr:col>
      <xdr:colOff>1227240</xdr:colOff>
      <xdr:row>4</xdr:row>
      <xdr:rowOff>236520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2"/>
        <a:srcRect l="16048" t="5249" r="18559" b="1998"/>
        <a:stretch/>
      </xdr:blipFill>
      <xdr:spPr>
        <a:xfrm>
          <a:off x="13057920" y="104400"/>
          <a:ext cx="1074960" cy="1179720"/>
        </a:xfrm>
        <a:prstGeom prst="rect">
          <a:avLst/>
        </a:prstGeom>
        <a:ln w="9360">
          <a:noFill/>
        </a:ln>
      </xdr:spPr>
    </xdr:pic>
    <xdr:clientData/>
  </xdr:twoCellAnchor>
  <xdr:twoCellAnchor editAs="oneCell">
    <xdr:from>
      <xdr:col>3</xdr:col>
      <xdr:colOff>361800</xdr:colOff>
      <xdr:row>43</xdr:row>
      <xdr:rowOff>95400</xdr:rowOff>
    </xdr:from>
    <xdr:to>
      <xdr:col>6</xdr:col>
      <xdr:colOff>1017720</xdr:colOff>
      <xdr:row>47</xdr:row>
      <xdr:rowOff>331920</xdr:rowOff>
    </xdr:to>
    <xdr:graphicFrame macro="">
      <xdr:nvGraphicFramePr>
        <xdr:cNvPr id="128" name="3 Gráfico">
          <a:extLst>
            <a:ext uri="{FF2B5EF4-FFF2-40B4-BE49-F238E27FC236}">
              <a16:creationId xmlns:a16="http://schemas.microsoft.com/office/drawing/2014/main" id="{00000000-0008-0000-0900-00008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579600</xdr:colOff>
      <xdr:row>3</xdr:row>
      <xdr:rowOff>150840</xdr:rowOff>
    </xdr:to>
    <xdr:pic>
      <xdr:nvPicPr>
        <xdr:cNvPr id="129" name="Imagen 2">
          <a:extLst>
            <a:ext uri="{FF2B5EF4-FFF2-40B4-BE49-F238E27FC236}">
              <a16:creationId xmlns:a16="http://schemas.microsoft.com/office/drawing/2014/main" id="{00000000-0008-0000-0A00-000081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0" name="Imagen 1">
          <a:extLst>
            <a:ext uri="{FF2B5EF4-FFF2-40B4-BE49-F238E27FC236}">
              <a16:creationId xmlns:a16="http://schemas.microsoft.com/office/drawing/2014/main" id="{00000000-0008-0000-0A00-00008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1" name="Imagen 2">
          <a:extLst>
            <a:ext uri="{FF2B5EF4-FFF2-40B4-BE49-F238E27FC236}">
              <a16:creationId xmlns:a16="http://schemas.microsoft.com/office/drawing/2014/main" id="{00000000-0008-0000-0A00-000083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2" name="Imagen 1">
          <a:extLst>
            <a:ext uri="{FF2B5EF4-FFF2-40B4-BE49-F238E27FC236}">
              <a16:creationId xmlns:a16="http://schemas.microsoft.com/office/drawing/2014/main" id="{00000000-0008-0000-0A00-00008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3" name="Imagen 2">
          <a:extLst>
            <a:ext uri="{FF2B5EF4-FFF2-40B4-BE49-F238E27FC236}">
              <a16:creationId xmlns:a16="http://schemas.microsoft.com/office/drawing/2014/main" id="{00000000-0008-0000-0A00-000085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4" name="Imagen 1">
          <a:extLst>
            <a:ext uri="{FF2B5EF4-FFF2-40B4-BE49-F238E27FC236}">
              <a16:creationId xmlns:a16="http://schemas.microsoft.com/office/drawing/2014/main" id="{00000000-0008-0000-0A00-00008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5" name="Imagen 2">
          <a:extLst>
            <a:ext uri="{FF2B5EF4-FFF2-40B4-BE49-F238E27FC236}">
              <a16:creationId xmlns:a16="http://schemas.microsoft.com/office/drawing/2014/main" id="{00000000-0008-0000-0A00-000087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6" name="Imagen 1">
          <a:extLst>
            <a:ext uri="{FF2B5EF4-FFF2-40B4-BE49-F238E27FC236}">
              <a16:creationId xmlns:a16="http://schemas.microsoft.com/office/drawing/2014/main" id="{00000000-0008-0000-0A00-00008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7" name="Imagen 2">
          <a:extLst>
            <a:ext uri="{FF2B5EF4-FFF2-40B4-BE49-F238E27FC236}">
              <a16:creationId xmlns:a16="http://schemas.microsoft.com/office/drawing/2014/main" id="{00000000-0008-0000-0A00-000089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8" name="Imagen 1">
          <a:extLst>
            <a:ext uri="{FF2B5EF4-FFF2-40B4-BE49-F238E27FC236}">
              <a16:creationId xmlns:a16="http://schemas.microsoft.com/office/drawing/2014/main" id="{00000000-0008-0000-0A00-00008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9" name="Imagen 2">
          <a:extLst>
            <a:ext uri="{FF2B5EF4-FFF2-40B4-BE49-F238E27FC236}">
              <a16:creationId xmlns:a16="http://schemas.microsoft.com/office/drawing/2014/main" id="{00000000-0008-0000-0A00-00008B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0" name="Imagen 1">
          <a:extLst>
            <a:ext uri="{FF2B5EF4-FFF2-40B4-BE49-F238E27FC236}">
              <a16:creationId xmlns:a16="http://schemas.microsoft.com/office/drawing/2014/main" id="{00000000-0008-0000-0A00-00008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1" name="Imagen 2">
          <a:extLst>
            <a:ext uri="{FF2B5EF4-FFF2-40B4-BE49-F238E27FC236}">
              <a16:creationId xmlns:a16="http://schemas.microsoft.com/office/drawing/2014/main" id="{00000000-0008-0000-0A00-00008D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2" name="Imagen 1">
          <a:extLst>
            <a:ext uri="{FF2B5EF4-FFF2-40B4-BE49-F238E27FC236}">
              <a16:creationId xmlns:a16="http://schemas.microsoft.com/office/drawing/2014/main" id="{00000000-0008-0000-0A00-00008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3" name="Imagen 2">
          <a:extLst>
            <a:ext uri="{FF2B5EF4-FFF2-40B4-BE49-F238E27FC236}">
              <a16:creationId xmlns:a16="http://schemas.microsoft.com/office/drawing/2014/main" id="{00000000-0008-0000-0A00-00008F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4" name="Imagen 1">
          <a:extLst>
            <a:ext uri="{FF2B5EF4-FFF2-40B4-BE49-F238E27FC236}">
              <a16:creationId xmlns:a16="http://schemas.microsoft.com/office/drawing/2014/main" id="{00000000-0008-0000-0A00-00009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5" name="Imagen 2">
          <a:extLst>
            <a:ext uri="{FF2B5EF4-FFF2-40B4-BE49-F238E27FC236}">
              <a16:creationId xmlns:a16="http://schemas.microsoft.com/office/drawing/2014/main" id="{00000000-0008-0000-0A00-000091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6" name="Imagen 1">
          <a:extLst>
            <a:ext uri="{FF2B5EF4-FFF2-40B4-BE49-F238E27FC236}">
              <a16:creationId xmlns:a16="http://schemas.microsoft.com/office/drawing/2014/main" id="{00000000-0008-0000-0A00-00009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7" name="Imagen 2">
          <a:extLst>
            <a:ext uri="{FF2B5EF4-FFF2-40B4-BE49-F238E27FC236}">
              <a16:creationId xmlns:a16="http://schemas.microsoft.com/office/drawing/2014/main" id="{00000000-0008-0000-0A00-000093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8" name="Imagen 1">
          <a:extLst>
            <a:ext uri="{FF2B5EF4-FFF2-40B4-BE49-F238E27FC236}">
              <a16:creationId xmlns:a16="http://schemas.microsoft.com/office/drawing/2014/main" id="{00000000-0008-0000-0A00-00009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9" name="Imagen 2">
          <a:extLst>
            <a:ext uri="{FF2B5EF4-FFF2-40B4-BE49-F238E27FC236}">
              <a16:creationId xmlns:a16="http://schemas.microsoft.com/office/drawing/2014/main" id="{00000000-0008-0000-0A00-000095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50" name="Imagen 1">
          <a:extLst>
            <a:ext uri="{FF2B5EF4-FFF2-40B4-BE49-F238E27FC236}">
              <a16:creationId xmlns:a16="http://schemas.microsoft.com/office/drawing/2014/main" id="{00000000-0008-0000-0A00-00009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51" name="Imagen 2">
          <a:extLst>
            <a:ext uri="{FF2B5EF4-FFF2-40B4-BE49-F238E27FC236}">
              <a16:creationId xmlns:a16="http://schemas.microsoft.com/office/drawing/2014/main" id="{00000000-0008-0000-0A00-000097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52" name="Imagen 1">
          <a:extLst>
            <a:ext uri="{FF2B5EF4-FFF2-40B4-BE49-F238E27FC236}">
              <a16:creationId xmlns:a16="http://schemas.microsoft.com/office/drawing/2014/main" id="{00000000-0008-0000-0A00-00009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1141560</xdr:colOff>
      <xdr:row>3</xdr:row>
      <xdr:rowOff>169920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343080</xdr:colOff>
      <xdr:row>1</xdr:row>
      <xdr:rowOff>47520</xdr:rowOff>
    </xdr:from>
    <xdr:to>
      <xdr:col>1</xdr:col>
      <xdr:colOff>1332360</xdr:colOff>
      <xdr:row>4</xdr:row>
      <xdr:rowOff>246240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9280" cy="1170360"/>
        </a:xfrm>
        <a:prstGeom prst="rect">
          <a:avLst/>
        </a:prstGeom>
        <a:ln w="9360">
          <a:noFill/>
        </a:ln>
      </xdr:spPr>
    </xdr:pic>
    <xdr:clientData/>
  </xdr:twoCellAnchor>
  <xdr:twoCellAnchor>
    <xdr:from>
      <xdr:col>8</xdr:col>
      <xdr:colOff>152280</xdr:colOff>
      <xdr:row>1</xdr:row>
      <xdr:rowOff>28440</xdr:rowOff>
    </xdr:from>
    <xdr:to>
      <xdr:col>8</xdr:col>
      <xdr:colOff>1227240</xdr:colOff>
      <xdr:row>4</xdr:row>
      <xdr:rowOff>236520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920" y="104400"/>
          <a:ext cx="1074960" cy="1179720"/>
        </a:xfrm>
        <a:prstGeom prst="rect">
          <a:avLst/>
        </a:prstGeom>
        <a:ln w="9360">
          <a:noFill/>
        </a:ln>
      </xdr:spPr>
    </xdr:pic>
    <xdr:clientData/>
  </xdr:twoCellAnchor>
  <xdr:twoCellAnchor editAs="oneCell">
    <xdr:from>
      <xdr:col>3</xdr:col>
      <xdr:colOff>361800</xdr:colOff>
      <xdr:row>43</xdr:row>
      <xdr:rowOff>95400</xdr:rowOff>
    </xdr:from>
    <xdr:to>
      <xdr:col>6</xdr:col>
      <xdr:colOff>1017720</xdr:colOff>
      <xdr:row>47</xdr:row>
      <xdr:rowOff>331920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579600</xdr:colOff>
      <xdr:row>3</xdr:row>
      <xdr:rowOff>150840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11880</xdr:colOff>
      <xdr:row>39</xdr:row>
      <xdr:rowOff>11880</xdr:rowOff>
    </xdr:from>
    <xdr:to>
      <xdr:col>8</xdr:col>
      <xdr:colOff>1478520</xdr:colOff>
      <xdr:row>43</xdr:row>
      <xdr:rowOff>379440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28080</xdr:colOff>
      <xdr:row>39</xdr:row>
      <xdr:rowOff>28080</xdr:rowOff>
    </xdr:from>
    <xdr:to>
      <xdr:col>8</xdr:col>
      <xdr:colOff>1448640</xdr:colOff>
      <xdr:row>43</xdr:row>
      <xdr:rowOff>280079</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3</xdr:col>
      <xdr:colOff>181440</xdr:colOff>
      <xdr:row>39</xdr:row>
      <xdr:rowOff>85680</xdr:rowOff>
    </xdr:from>
    <xdr:to>
      <xdr:col>7</xdr:col>
      <xdr:colOff>834840</xdr:colOff>
      <xdr:row>43</xdr:row>
      <xdr:rowOff>270720</xdr:rowOff>
    </xdr:to>
    <xdr:graphicFrame macro="">
      <xdr:nvGraphicFramePr>
        <xdr:cNvPr id="114" name="3 Gráfico">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360</xdr:colOff>
      <xdr:row>39</xdr:row>
      <xdr:rowOff>9360</xdr:rowOff>
    </xdr:from>
    <xdr:to>
      <xdr:col>8</xdr:col>
      <xdr:colOff>1478160</xdr:colOff>
      <xdr:row>43</xdr:row>
      <xdr:rowOff>324000</xdr:rowOff>
    </xdr:to>
    <xdr:graphicFrame macro="">
      <xdr:nvGraphicFramePr>
        <xdr:cNvPr id="115" name="Gráfico 3">
          <a:extLst>
            <a:ext uri="{FF2B5EF4-FFF2-40B4-BE49-F238E27FC236}">
              <a16:creationId xmlns:a16="http://schemas.microsoft.com/office/drawing/2014/main" id="{00000000-0008-0000-0500-00007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6" name="Picture 1">
          <a:extLst>
            <a:ext uri="{FF2B5EF4-FFF2-40B4-BE49-F238E27FC236}">
              <a16:creationId xmlns:a16="http://schemas.microsoft.com/office/drawing/2014/main" id="{00000000-0008-0000-0500-000074000000}"/>
            </a:ext>
          </a:extLst>
        </xdr:cNvPr>
        <xdr:cNvPicPr/>
      </xdr:nvPicPr>
      <xdr:blipFill>
        <a:blip xmlns:r="http://schemas.openxmlformats.org/officeDocument/2006/relationships" r:embed="rId4"/>
        <a:stretch/>
      </xdr:blipFill>
      <xdr:spPr>
        <a:xfrm>
          <a:off x="12953160" y="495000"/>
          <a:ext cx="1399320" cy="42768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7" name="Imagen 4" descr="escudo_negro">
          <a:extLst>
            <a:ext uri="{FF2B5EF4-FFF2-40B4-BE49-F238E27FC236}">
              <a16:creationId xmlns:a16="http://schemas.microsoft.com/office/drawing/2014/main" id="{00000000-0008-0000-0600-000075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54720</xdr:colOff>
      <xdr:row>39</xdr:row>
      <xdr:rowOff>13680</xdr:rowOff>
    </xdr:from>
    <xdr:to>
      <xdr:col>8</xdr:col>
      <xdr:colOff>1435320</xdr:colOff>
      <xdr:row>43</xdr:row>
      <xdr:rowOff>339480</xdr:rowOff>
    </xdr:to>
    <xdr:graphicFrame macro="">
      <xdr:nvGraphicFramePr>
        <xdr:cNvPr id="118" name="Gráfico 3">
          <a:extLst>
            <a:ext uri="{FF2B5EF4-FFF2-40B4-BE49-F238E27FC236}">
              <a16:creationId xmlns:a16="http://schemas.microsoft.com/office/drawing/2014/main" id="{00000000-0008-0000-0600-00007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9" name="Picture 1">
          <a:extLst>
            <a:ext uri="{FF2B5EF4-FFF2-40B4-BE49-F238E27FC236}">
              <a16:creationId xmlns:a16="http://schemas.microsoft.com/office/drawing/2014/main" id="{00000000-0008-0000-0600-000077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20" name="Imagen 4" descr="escudo_negro">
          <a:extLst>
            <a:ext uri="{FF2B5EF4-FFF2-40B4-BE49-F238E27FC236}">
              <a16:creationId xmlns:a16="http://schemas.microsoft.com/office/drawing/2014/main" id="{00000000-0008-0000-0700-000078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27720</xdr:colOff>
      <xdr:row>39</xdr:row>
      <xdr:rowOff>14040</xdr:rowOff>
    </xdr:from>
    <xdr:to>
      <xdr:col>8</xdr:col>
      <xdr:colOff>1482120</xdr:colOff>
      <xdr:row>43</xdr:row>
      <xdr:rowOff>339480</xdr:rowOff>
    </xdr:to>
    <xdr:graphicFrame macro="">
      <xdr:nvGraphicFramePr>
        <xdr:cNvPr id="121" name="Gráfico 3">
          <a:extLst>
            <a:ext uri="{FF2B5EF4-FFF2-40B4-BE49-F238E27FC236}">
              <a16:creationId xmlns:a16="http://schemas.microsoft.com/office/drawing/2014/main" id="{00000000-0008-0000-0700-00007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22" name="Picture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23" name="Imagen 4" descr="escudo_negro">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9720</xdr:colOff>
      <xdr:row>39</xdr:row>
      <xdr:rowOff>19080</xdr:rowOff>
    </xdr:from>
    <xdr:to>
      <xdr:col>8</xdr:col>
      <xdr:colOff>1487520</xdr:colOff>
      <xdr:row>43</xdr:row>
      <xdr:rowOff>285480</xdr:rowOff>
    </xdr:to>
    <xdr:graphicFrame macro="">
      <xdr:nvGraphicFramePr>
        <xdr:cNvPr id="124" name="Gráfico 3">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25" name="Picture 1">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topLeftCell="A11" zoomScale="75" zoomScaleNormal="75"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5703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5703125" style="1" customWidth="1"/>
    <col min="32" max="32" width="87.42578125" style="1" customWidth="1"/>
    <col min="33" max="1024" width="11.42578125" style="1"/>
  </cols>
  <sheetData>
    <row r="2" spans="1:67" s="5" customFormat="1" ht="45.75" customHeight="1" x14ac:dyDescent="0.25">
      <c r="A2" s="226"/>
      <c r="B2" s="226"/>
      <c r="C2" s="227" t="s">
        <v>0</v>
      </c>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8"/>
    </row>
    <row r="3" spans="1:67" s="5" customFormat="1" ht="45.75" customHeight="1" x14ac:dyDescent="0.25">
      <c r="A3" s="226"/>
      <c r="B3" s="226"/>
      <c r="C3" s="227" t="s">
        <v>1</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8"/>
    </row>
    <row r="4" spans="1:67" s="5" customFormat="1" ht="45.75" customHeight="1" x14ac:dyDescent="0.25">
      <c r="A4" s="226"/>
      <c r="B4" s="226"/>
      <c r="C4" s="227" t="s">
        <v>2</v>
      </c>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8"/>
    </row>
    <row r="5" spans="1:67" s="5" customFormat="1" ht="45.75" customHeight="1" x14ac:dyDescent="0.25">
      <c r="A5" s="226"/>
      <c r="B5" s="226"/>
      <c r="C5" s="229" t="s">
        <v>3</v>
      </c>
      <c r="D5" s="229"/>
      <c r="E5" s="229"/>
      <c r="F5" s="229"/>
      <c r="G5" s="229"/>
      <c r="H5" s="229"/>
      <c r="I5" s="229"/>
      <c r="J5" s="229"/>
      <c r="K5" s="229"/>
      <c r="L5" s="229"/>
      <c r="M5" s="229"/>
      <c r="N5" s="229"/>
      <c r="O5" s="229"/>
      <c r="P5" s="229"/>
      <c r="Q5" s="229"/>
      <c r="R5" s="230" t="s">
        <v>4</v>
      </c>
      <c r="S5" s="230"/>
      <c r="T5" s="230"/>
      <c r="U5" s="230"/>
      <c r="V5" s="230"/>
      <c r="W5" s="230"/>
      <c r="X5" s="230"/>
      <c r="Y5" s="230"/>
      <c r="Z5" s="230"/>
      <c r="AA5" s="230"/>
      <c r="AB5" s="230"/>
      <c r="AC5" s="230"/>
      <c r="AD5" s="230"/>
      <c r="AE5" s="230"/>
      <c r="AF5" s="228"/>
    </row>
    <row r="6" spans="1:67" s="6" customFormat="1" ht="30.75" customHeight="1" x14ac:dyDescent="0.25">
      <c r="D6" s="7"/>
      <c r="K6" s="8"/>
      <c r="AA6" s="9"/>
    </row>
    <row r="7" spans="1:67" s="6" customFormat="1" ht="42" customHeight="1" x14ac:dyDescent="0.25">
      <c r="B7" s="10" t="s">
        <v>5</v>
      </c>
      <c r="C7" s="220" t="e">
        <f>+#REF!</f>
        <v>#REF!</v>
      </c>
      <c r="D7" s="220"/>
      <c r="E7" s="220"/>
      <c r="F7" s="220"/>
      <c r="G7" s="220"/>
      <c r="K7" s="8"/>
      <c r="AA7" s="9"/>
    </row>
    <row r="8" spans="1:67" s="6" customFormat="1" ht="42" customHeight="1" x14ac:dyDescent="0.25">
      <c r="B8" s="10" t="s">
        <v>6</v>
      </c>
      <c r="C8" s="220" t="e">
        <f>+#REF!</f>
        <v>#REF!</v>
      </c>
      <c r="D8" s="220"/>
      <c r="E8" s="220"/>
      <c r="F8" s="220"/>
      <c r="G8" s="220"/>
      <c r="K8" s="8"/>
      <c r="AA8" s="9"/>
    </row>
    <row r="9" spans="1:67" s="6" customFormat="1" ht="42" customHeight="1" x14ac:dyDescent="0.25">
      <c r="B9" s="11" t="s">
        <v>7</v>
      </c>
      <c r="C9" s="220" t="e">
        <f>+#REF!</f>
        <v>#REF!</v>
      </c>
      <c r="D9" s="220"/>
      <c r="E9" s="220"/>
      <c r="F9" s="220"/>
      <c r="G9" s="220"/>
      <c r="K9" s="8"/>
      <c r="Q9" s="12"/>
      <c r="R9" s="13"/>
      <c r="AA9" s="9"/>
    </row>
    <row r="10" spans="1:67" s="18" customFormat="1" ht="24.75" customHeight="1" x14ac:dyDescent="0.2">
      <c r="A10" s="14"/>
      <c r="B10" s="14"/>
      <c r="C10" s="14"/>
      <c r="D10" s="14"/>
      <c r="E10" s="15"/>
      <c r="F10" s="15"/>
      <c r="G10" s="15"/>
      <c r="H10" s="15"/>
      <c r="I10" s="15"/>
      <c r="J10" s="15"/>
      <c r="K10" s="16"/>
      <c r="L10" s="15"/>
      <c r="M10" s="15"/>
      <c r="N10" s="15"/>
      <c r="O10" s="15"/>
      <c r="P10" s="15"/>
      <c r="Q10" s="15"/>
      <c r="R10" s="15"/>
      <c r="S10" s="15"/>
      <c r="T10" s="15"/>
      <c r="U10" s="15"/>
      <c r="V10" s="15"/>
      <c r="W10" s="15"/>
      <c r="X10" s="15"/>
      <c r="Y10" s="15"/>
      <c r="Z10" s="15"/>
      <c r="AA10" s="17"/>
      <c r="AB10" s="15"/>
      <c r="AC10" s="15"/>
    </row>
    <row r="11" spans="1:67" s="18" customFormat="1" ht="35.25" customHeight="1" x14ac:dyDescent="0.2">
      <c r="A11" s="221" t="str">
        <f>+'[1]Sección 1. Metas - Magnitud'!B13</f>
        <v>PLAN DE DESARROLLO - BOGOTÁ MEJOR PARA TODOS 2016-2020</v>
      </c>
      <c r="B11" s="221"/>
      <c r="C11" s="221"/>
      <c r="D11" s="221"/>
      <c r="E11" s="221"/>
      <c r="F11" s="221"/>
      <c r="G11" s="221"/>
      <c r="H11" s="221"/>
      <c r="I11" s="222" t="s">
        <v>8</v>
      </c>
      <c r="J11" s="222"/>
      <c r="K11" s="222"/>
      <c r="L11" s="222"/>
      <c r="M11" s="222"/>
      <c r="N11" s="222"/>
      <c r="O11" s="221" t="s">
        <v>9</v>
      </c>
      <c r="P11" s="221"/>
      <c r="Q11" s="221"/>
      <c r="R11" s="221"/>
      <c r="S11" s="221"/>
      <c r="T11" s="221"/>
      <c r="U11" s="221"/>
      <c r="V11" s="221"/>
      <c r="W11" s="221"/>
      <c r="X11" s="221"/>
      <c r="Y11" s="221"/>
      <c r="Z11" s="221"/>
      <c r="AA11" s="221"/>
      <c r="AB11" s="221"/>
      <c r="AC11" s="221"/>
      <c r="AD11" s="221" t="s">
        <v>10</v>
      </c>
      <c r="AE11" s="221"/>
      <c r="AF11" s="221"/>
    </row>
    <row r="12" spans="1:67" s="18" customFormat="1" ht="56.25" customHeight="1" x14ac:dyDescent="0.2">
      <c r="A12" s="19" t="s">
        <v>11</v>
      </c>
      <c r="B12" s="19" t="s">
        <v>12</v>
      </c>
      <c r="C12" s="19" t="s">
        <v>13</v>
      </c>
      <c r="D12" s="19" t="s">
        <v>14</v>
      </c>
      <c r="E12" s="19" t="s">
        <v>15</v>
      </c>
      <c r="F12" s="19" t="s">
        <v>16</v>
      </c>
      <c r="G12" s="19" t="s">
        <v>17</v>
      </c>
      <c r="H12" s="19" t="s">
        <v>18</v>
      </c>
      <c r="I12" s="20" t="s">
        <v>19</v>
      </c>
      <c r="J12" s="20">
        <v>2016</v>
      </c>
      <c r="K12" s="20">
        <v>2017</v>
      </c>
      <c r="L12" s="20">
        <v>2018</v>
      </c>
      <c r="M12" s="20">
        <v>2019</v>
      </c>
      <c r="N12" s="20">
        <v>2020</v>
      </c>
      <c r="O12" s="21" t="s">
        <v>20</v>
      </c>
      <c r="P12" s="21" t="s">
        <v>21</v>
      </c>
      <c r="Q12" s="21" t="s">
        <v>22</v>
      </c>
      <c r="R12" s="21" t="s">
        <v>23</v>
      </c>
      <c r="S12" s="21" t="s">
        <v>24</v>
      </c>
      <c r="T12" s="21" t="s">
        <v>25</v>
      </c>
      <c r="U12" s="21" t="s">
        <v>26</v>
      </c>
      <c r="V12" s="21" t="s">
        <v>27</v>
      </c>
      <c r="W12" s="21" t="s">
        <v>28</v>
      </c>
      <c r="X12" s="21" t="s">
        <v>29</v>
      </c>
      <c r="Y12" s="21" t="s">
        <v>30</v>
      </c>
      <c r="Z12" s="21" t="s">
        <v>31</v>
      </c>
      <c r="AA12" s="21" t="s">
        <v>32</v>
      </c>
      <c r="AB12" s="22" t="s">
        <v>33</v>
      </c>
      <c r="AC12" s="21" t="s">
        <v>34</v>
      </c>
      <c r="AD12" s="23" t="s">
        <v>35</v>
      </c>
      <c r="AE12" s="23" t="s">
        <v>36</v>
      </c>
      <c r="AF12" s="23" t="s">
        <v>37</v>
      </c>
    </row>
    <row r="13" spans="1:67" s="25" customFormat="1" ht="84.75" customHeight="1" x14ac:dyDescent="0.25">
      <c r="A13" s="200" t="s">
        <v>38</v>
      </c>
      <c r="B13" s="200" t="str">
        <f>+'[2]Sección 1. Metas - Magnitud'!I15</f>
        <v>Demarcar 2.600 kilómetro carril de vías</v>
      </c>
      <c r="C13" s="200">
        <v>224</v>
      </c>
      <c r="D13" s="200" t="s">
        <v>39</v>
      </c>
      <c r="E13" s="200">
        <v>171</v>
      </c>
      <c r="F13" s="202" t="s">
        <v>40</v>
      </c>
      <c r="G13" s="200" t="s">
        <v>41</v>
      </c>
      <c r="H13" s="200" t="s">
        <v>42</v>
      </c>
      <c r="I13" s="217" t="e">
        <f>SUM(J13:N14)</f>
        <v>#REF!</v>
      </c>
      <c r="J13" s="223" t="e">
        <f>+#REF!</f>
        <v>#REF!</v>
      </c>
      <c r="K13" s="224" t="e">
        <f>+#REF!</f>
        <v>#REF!</v>
      </c>
      <c r="L13" s="225" t="e">
        <f>+#REF!</f>
        <v>#REF!</v>
      </c>
      <c r="M13" s="223" t="e">
        <f>+#REF!</f>
        <v>#REF!</v>
      </c>
      <c r="N13" s="223" t="e">
        <f>+#REF!</f>
        <v>#REF!</v>
      </c>
      <c r="O13" s="215" t="e">
        <f>+#REF!</f>
        <v>#REF!</v>
      </c>
      <c r="P13" s="215">
        <v>6.45</v>
      </c>
      <c r="Q13" s="215">
        <v>31.03</v>
      </c>
      <c r="R13" s="215"/>
      <c r="S13" s="215" t="e">
        <f>+#REF!</f>
        <v>#REF!</v>
      </c>
      <c r="T13" s="215" t="e">
        <f>+#REF!</f>
        <v>#REF!</v>
      </c>
      <c r="U13" s="215" t="e">
        <f>+#REF!</f>
        <v>#REF!</v>
      </c>
      <c r="V13" s="215" t="e">
        <f>+#REF!</f>
        <v>#REF!</v>
      </c>
      <c r="W13" s="215" t="e">
        <f>+#REF!</f>
        <v>#REF!</v>
      </c>
      <c r="X13" s="215" t="e">
        <f>+#REF!</f>
        <v>#REF!</v>
      </c>
      <c r="Y13" s="215" t="e">
        <f>+#REF!</f>
        <v>#REF!</v>
      </c>
      <c r="Z13" s="215" t="e">
        <f>+#REF!</f>
        <v>#REF!</v>
      </c>
      <c r="AA13" s="216" t="e">
        <f>SUM(O13:Z14)</f>
        <v>#REF!</v>
      </c>
      <c r="AB13" s="209" t="e">
        <f>+AA13/K13</f>
        <v>#REF!</v>
      </c>
      <c r="AC13" s="209" t="e">
        <f>+(J13+AA13)/I13</f>
        <v>#REF!</v>
      </c>
      <c r="AD13" s="211" t="s">
        <v>43</v>
      </c>
      <c r="AE13" s="199" t="s">
        <v>44</v>
      </c>
      <c r="AF13" s="211" t="s">
        <v>45</v>
      </c>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row>
    <row r="14" spans="1:67" ht="195.75" customHeight="1" x14ac:dyDescent="0.25">
      <c r="A14" s="200"/>
      <c r="B14" s="200"/>
      <c r="C14" s="200"/>
      <c r="D14" s="200"/>
      <c r="E14" s="200"/>
      <c r="F14" s="202"/>
      <c r="G14" s="200"/>
      <c r="H14" s="200"/>
      <c r="I14" s="217"/>
      <c r="J14" s="223"/>
      <c r="K14" s="224"/>
      <c r="L14" s="225"/>
      <c r="M14" s="223"/>
      <c r="N14" s="223"/>
      <c r="O14" s="215"/>
      <c r="P14" s="215"/>
      <c r="Q14" s="215"/>
      <c r="R14" s="215"/>
      <c r="S14" s="215"/>
      <c r="T14" s="215"/>
      <c r="U14" s="215"/>
      <c r="V14" s="215"/>
      <c r="W14" s="215"/>
      <c r="X14" s="215"/>
      <c r="Y14" s="215"/>
      <c r="Z14" s="215"/>
      <c r="AA14" s="216"/>
      <c r="AB14" s="209"/>
      <c r="AC14" s="209"/>
      <c r="AD14" s="211"/>
      <c r="AE14" s="199"/>
      <c r="AF14" s="211"/>
    </row>
    <row r="15" spans="1:67" ht="89.25" customHeight="1" x14ac:dyDescent="0.25">
      <c r="A15" s="200" t="s">
        <v>38</v>
      </c>
      <c r="B15" s="200" t="str">
        <f>+'[2]Sección 1. Metas - Magnitud'!I18</f>
        <v>Instalar 35.000 señales verticales de pedestal</v>
      </c>
      <c r="C15" s="200">
        <v>223</v>
      </c>
      <c r="D15" s="200" t="s">
        <v>46</v>
      </c>
      <c r="E15" s="200">
        <v>170</v>
      </c>
      <c r="F15" s="202" t="s">
        <v>47</v>
      </c>
      <c r="G15" s="200" t="s">
        <v>41</v>
      </c>
      <c r="H15" s="200" t="s">
        <v>42</v>
      </c>
      <c r="I15" s="217" t="e">
        <f>SUM(J15:N16)</f>
        <v>#REF!</v>
      </c>
      <c r="J15" s="217" t="e">
        <f>+#REF!</f>
        <v>#REF!</v>
      </c>
      <c r="K15" s="218" t="e">
        <f>+#REF!</f>
        <v>#REF!</v>
      </c>
      <c r="L15" s="219" t="e">
        <f>+#REF!</f>
        <v>#REF!</v>
      </c>
      <c r="M15" s="217" t="e">
        <f>+#REF!</f>
        <v>#REF!</v>
      </c>
      <c r="N15" s="217" t="e">
        <f>+#REF!</f>
        <v>#REF!</v>
      </c>
      <c r="O15" s="215">
        <v>53</v>
      </c>
      <c r="P15" s="215">
        <v>712</v>
      </c>
      <c r="Q15" s="215">
        <v>881</v>
      </c>
      <c r="R15" s="215"/>
      <c r="S15" s="215" t="e">
        <f>+#REF!</f>
        <v>#REF!</v>
      </c>
      <c r="T15" s="215" t="e">
        <f>+#REF!</f>
        <v>#REF!</v>
      </c>
      <c r="U15" s="215" t="e">
        <f>+#REF!</f>
        <v>#REF!</v>
      </c>
      <c r="V15" s="215" t="e">
        <f>+#REF!</f>
        <v>#REF!</v>
      </c>
      <c r="W15" s="215" t="e">
        <f>+#REF!</f>
        <v>#REF!</v>
      </c>
      <c r="X15" s="215" t="e">
        <f>+#REF!</f>
        <v>#REF!</v>
      </c>
      <c r="Y15" s="215" t="e">
        <f>+#REF!</f>
        <v>#REF!</v>
      </c>
      <c r="Z15" s="215" t="e">
        <f>+#REF!</f>
        <v>#REF!</v>
      </c>
      <c r="AA15" s="216" t="e">
        <f>SUM(O15:Z16)</f>
        <v>#REF!</v>
      </c>
      <c r="AB15" s="209" t="e">
        <f>+AA15/K15</f>
        <v>#REF!</v>
      </c>
      <c r="AC15" s="209" t="e">
        <f>+(J15+AA15)/I15</f>
        <v>#REF!</v>
      </c>
      <c r="AD15" s="211" t="s">
        <v>48</v>
      </c>
      <c r="AE15" s="199" t="s">
        <v>44</v>
      </c>
      <c r="AF15" s="211" t="s">
        <v>49</v>
      </c>
    </row>
    <row r="16" spans="1:67" ht="140.25" customHeight="1" x14ac:dyDescent="0.25">
      <c r="A16" s="200"/>
      <c r="B16" s="200"/>
      <c r="C16" s="200"/>
      <c r="D16" s="200"/>
      <c r="E16" s="200"/>
      <c r="F16" s="202"/>
      <c r="G16" s="200"/>
      <c r="H16" s="200"/>
      <c r="I16" s="217"/>
      <c r="J16" s="217"/>
      <c r="K16" s="218"/>
      <c r="L16" s="219"/>
      <c r="M16" s="217"/>
      <c r="N16" s="217"/>
      <c r="O16" s="215"/>
      <c r="P16" s="215"/>
      <c r="Q16" s="215"/>
      <c r="R16" s="215"/>
      <c r="S16" s="215"/>
      <c r="T16" s="215"/>
      <c r="U16" s="215"/>
      <c r="V16" s="215"/>
      <c r="W16" s="215"/>
      <c r="X16" s="215"/>
      <c r="Y16" s="215"/>
      <c r="Z16" s="215"/>
      <c r="AA16" s="216"/>
      <c r="AB16" s="209"/>
      <c r="AC16" s="209"/>
      <c r="AD16" s="211"/>
      <c r="AE16" s="199"/>
      <c r="AF16" s="211"/>
    </row>
    <row r="17" spans="1:32" ht="62.25" customHeight="1" x14ac:dyDescent="0.25">
      <c r="A17" s="200" t="s">
        <v>38</v>
      </c>
      <c r="B17" s="201" t="str">
        <f>+'[2]Sección 1. Metas - Magnitud'!I45</f>
        <v>Realizar el 100% de las actividades para la segunda fase del Sistema Inteligente de Tranporte - SIT</v>
      </c>
      <c r="C17" s="200">
        <v>231</v>
      </c>
      <c r="D17" s="200" t="s">
        <v>50</v>
      </c>
      <c r="E17" s="200">
        <v>178</v>
      </c>
      <c r="F17" s="202" t="s">
        <v>51</v>
      </c>
      <c r="G17" s="200" t="s">
        <v>52</v>
      </c>
      <c r="H17" s="200" t="s">
        <v>42</v>
      </c>
      <c r="I17" s="203">
        <f>SUM(J17:N18)</f>
        <v>1</v>
      </c>
      <c r="J17" s="204">
        <v>0.05</v>
      </c>
      <c r="K17" s="205">
        <v>0.28999999999999998</v>
      </c>
      <c r="L17" s="206">
        <v>0.25</v>
      </c>
      <c r="M17" s="205">
        <v>0.4</v>
      </c>
      <c r="N17" s="205">
        <v>0.01</v>
      </c>
      <c r="O17" s="210">
        <v>0.19</v>
      </c>
      <c r="P17" s="210"/>
      <c r="Q17" s="210"/>
      <c r="R17" s="212">
        <v>0</v>
      </c>
      <c r="S17" s="212"/>
      <c r="T17" s="212"/>
      <c r="U17" s="213">
        <v>0</v>
      </c>
      <c r="V17" s="213"/>
      <c r="W17" s="213"/>
      <c r="X17" s="213">
        <v>0</v>
      </c>
      <c r="Y17" s="213"/>
      <c r="Z17" s="213"/>
      <c r="AA17" s="214">
        <f>+R17+O17+U17+X17</f>
        <v>0.19</v>
      </c>
      <c r="AB17" s="209">
        <f>+AA17/K17</f>
        <v>0.65517241379310354</v>
      </c>
      <c r="AC17" s="209">
        <f>+(J17+AA17)/I17</f>
        <v>0.24</v>
      </c>
      <c r="AD17" s="198" t="s">
        <v>53</v>
      </c>
      <c r="AE17" s="199" t="s">
        <v>44</v>
      </c>
      <c r="AF17" s="198" t="s">
        <v>54</v>
      </c>
    </row>
    <row r="18" spans="1:32" ht="200.25" customHeight="1" x14ac:dyDescent="0.25">
      <c r="A18" s="200"/>
      <c r="B18" s="201"/>
      <c r="C18" s="200"/>
      <c r="D18" s="200"/>
      <c r="E18" s="200"/>
      <c r="F18" s="202"/>
      <c r="G18" s="200"/>
      <c r="H18" s="200"/>
      <c r="I18" s="203"/>
      <c r="J18" s="204"/>
      <c r="K18" s="205"/>
      <c r="L18" s="206"/>
      <c r="M18" s="205"/>
      <c r="N18" s="205"/>
      <c r="O18" s="210"/>
      <c r="P18" s="210"/>
      <c r="Q18" s="210"/>
      <c r="R18" s="212"/>
      <c r="S18" s="212"/>
      <c r="T18" s="212"/>
      <c r="U18" s="213"/>
      <c r="V18" s="213"/>
      <c r="W18" s="213"/>
      <c r="X18" s="213"/>
      <c r="Y18" s="213"/>
      <c r="Z18" s="213"/>
      <c r="AA18" s="214"/>
      <c r="AB18" s="209"/>
      <c r="AC18" s="209"/>
      <c r="AD18" s="198"/>
      <c r="AE18" s="199"/>
      <c r="AF18" s="198"/>
    </row>
    <row r="19" spans="1:32" ht="62.25" customHeight="1" x14ac:dyDescent="0.25">
      <c r="A19" s="200" t="s">
        <v>38</v>
      </c>
      <c r="B19" s="201" t="str">
        <f>+'[2]Sección 1. Metas - Magnitud'!I48</f>
        <v>Realizar el 100% de las actividades para la segunda fase de Semáforos Inteligentes.</v>
      </c>
      <c r="C19" s="200">
        <v>232</v>
      </c>
      <c r="D19" s="200" t="s">
        <v>55</v>
      </c>
      <c r="E19" s="200">
        <v>179</v>
      </c>
      <c r="F19" s="202" t="s">
        <v>56</v>
      </c>
      <c r="G19" s="200" t="s">
        <v>52</v>
      </c>
      <c r="H19" s="200" t="s">
        <v>42</v>
      </c>
      <c r="I19" s="203">
        <f>SUM(J19:N20)</f>
        <v>1</v>
      </c>
      <c r="J19" s="204">
        <v>0.01</v>
      </c>
      <c r="K19" s="205">
        <v>0.15</v>
      </c>
      <c r="L19" s="206">
        <v>0.42</v>
      </c>
      <c r="M19" s="205">
        <v>0.42</v>
      </c>
      <c r="N19" s="205">
        <v>0</v>
      </c>
      <c r="O19" s="207">
        <v>0.35</v>
      </c>
      <c r="P19" s="207"/>
      <c r="Q19" s="207"/>
      <c r="R19" s="210">
        <v>0</v>
      </c>
      <c r="S19" s="210"/>
      <c r="T19" s="210"/>
      <c r="U19" s="207">
        <v>0</v>
      </c>
      <c r="V19" s="207"/>
      <c r="W19" s="207"/>
      <c r="X19" s="207">
        <v>0</v>
      </c>
      <c r="Y19" s="207"/>
      <c r="Z19" s="207"/>
      <c r="AA19" s="208">
        <f>+R19+O19+U19+X19</f>
        <v>0.35</v>
      </c>
      <c r="AB19" s="209">
        <f>+AA19/K19</f>
        <v>2.3333333333333335</v>
      </c>
      <c r="AC19" s="209">
        <f>+(J19+AA19)/I19</f>
        <v>0.36</v>
      </c>
      <c r="AD19" s="198" t="s">
        <v>57</v>
      </c>
      <c r="AE19" s="199" t="s">
        <v>44</v>
      </c>
      <c r="AF19" s="198" t="s">
        <v>54</v>
      </c>
    </row>
    <row r="20" spans="1:32" ht="298.5" customHeight="1" x14ac:dyDescent="0.25">
      <c r="A20" s="200"/>
      <c r="B20" s="201"/>
      <c r="C20" s="200"/>
      <c r="D20" s="200"/>
      <c r="E20" s="200"/>
      <c r="F20" s="202"/>
      <c r="G20" s="200"/>
      <c r="H20" s="200"/>
      <c r="I20" s="203"/>
      <c r="J20" s="204"/>
      <c r="K20" s="205"/>
      <c r="L20" s="206"/>
      <c r="M20" s="205"/>
      <c r="N20" s="205"/>
      <c r="O20" s="207"/>
      <c r="P20" s="207"/>
      <c r="Q20" s="207"/>
      <c r="R20" s="210"/>
      <c r="S20" s="210"/>
      <c r="T20" s="210"/>
      <c r="U20" s="207"/>
      <c r="V20" s="207"/>
      <c r="W20" s="207"/>
      <c r="X20" s="207"/>
      <c r="Y20" s="207"/>
      <c r="Z20" s="207"/>
      <c r="AA20" s="208"/>
      <c r="AB20" s="209"/>
      <c r="AC20" s="209"/>
      <c r="AD20" s="198"/>
      <c r="AE20" s="199"/>
      <c r="AF20" s="198"/>
    </row>
    <row r="21" spans="1:32" ht="62.25" customHeight="1" x14ac:dyDescent="0.25">
      <c r="A21" s="200" t="s">
        <v>38</v>
      </c>
      <c r="B21" s="201" t="str">
        <f>+'[2]Sección 1. Metas - Magnitud'!I51</f>
        <v>Realizar el 100% de las actividades para la primera fase de Detección Electrónica DEI</v>
      </c>
      <c r="C21" s="200">
        <v>233</v>
      </c>
      <c r="D21" s="200" t="s">
        <v>58</v>
      </c>
      <c r="E21" s="200">
        <v>180</v>
      </c>
      <c r="F21" s="202" t="s">
        <v>59</v>
      </c>
      <c r="G21" s="200" t="s">
        <v>52</v>
      </c>
      <c r="H21" s="200" t="s">
        <v>42</v>
      </c>
      <c r="I21" s="203">
        <f>SUM(J21:N22)</f>
        <v>1</v>
      </c>
      <c r="J21" s="204">
        <v>0.01</v>
      </c>
      <c r="K21" s="205">
        <v>0.1</v>
      </c>
      <c r="L21" s="206">
        <v>0.3</v>
      </c>
      <c r="M21" s="205">
        <v>0.55000000000000004</v>
      </c>
      <c r="N21" s="205">
        <v>0.04</v>
      </c>
      <c r="O21" s="207">
        <v>4.4999999999999998E-2</v>
      </c>
      <c r="P21" s="207"/>
      <c r="Q21" s="207"/>
      <c r="R21" s="207">
        <v>0</v>
      </c>
      <c r="S21" s="207"/>
      <c r="T21" s="207"/>
      <c r="U21" s="207">
        <v>0</v>
      </c>
      <c r="V21" s="207"/>
      <c r="W21" s="207"/>
      <c r="X21" s="207">
        <v>0</v>
      </c>
      <c r="Y21" s="207"/>
      <c r="Z21" s="207"/>
      <c r="AA21" s="208">
        <f>+R21+O21+U21+X21</f>
        <v>4.4999999999999998E-2</v>
      </c>
      <c r="AB21" s="209">
        <f>+AA21/K21</f>
        <v>0.44999999999999996</v>
      </c>
      <c r="AC21" s="209">
        <f>+(J21+AA21)/I21</f>
        <v>5.5E-2</v>
      </c>
      <c r="AD21" s="198" t="s">
        <v>60</v>
      </c>
      <c r="AE21" s="199" t="s">
        <v>44</v>
      </c>
      <c r="AF21" s="198" t="s">
        <v>54</v>
      </c>
    </row>
    <row r="22" spans="1:32" ht="124.5" customHeight="1" x14ac:dyDescent="0.25">
      <c r="A22" s="200"/>
      <c r="B22" s="201"/>
      <c r="C22" s="200"/>
      <c r="D22" s="200"/>
      <c r="E22" s="200"/>
      <c r="F22" s="202"/>
      <c r="G22" s="200"/>
      <c r="H22" s="200"/>
      <c r="I22" s="203"/>
      <c r="J22" s="204"/>
      <c r="K22" s="205"/>
      <c r="L22" s="206"/>
      <c r="M22" s="205"/>
      <c r="N22" s="205"/>
      <c r="O22" s="207"/>
      <c r="P22" s="207"/>
      <c r="Q22" s="207"/>
      <c r="R22" s="207"/>
      <c r="S22" s="207"/>
      <c r="T22" s="207"/>
      <c r="U22" s="207"/>
      <c r="V22" s="207"/>
      <c r="W22" s="207"/>
      <c r="X22" s="207"/>
      <c r="Y22" s="207"/>
      <c r="Z22" s="207"/>
      <c r="AA22" s="208"/>
      <c r="AB22" s="209"/>
      <c r="AC22" s="209"/>
      <c r="AD22" s="198"/>
      <c r="AE22" s="199"/>
      <c r="AF22" s="198"/>
    </row>
  </sheetData>
  <mergeCells count="150">
    <mergeCell ref="A2:B5"/>
    <mergeCell ref="C2:AE2"/>
    <mergeCell ref="AF2:AF5"/>
    <mergeCell ref="C3:AE3"/>
    <mergeCell ref="C4:AE4"/>
    <mergeCell ref="C5:Q5"/>
    <mergeCell ref="R5:AE5"/>
    <mergeCell ref="C7:G7"/>
    <mergeCell ref="C8:G8"/>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AA17:AA18"/>
    <mergeCell ref="AB17:AB18"/>
    <mergeCell ref="AC17:AC18"/>
    <mergeCell ref="U15:U16"/>
    <mergeCell ref="V15:V16"/>
    <mergeCell ref="W15:W16"/>
    <mergeCell ref="X15:X16"/>
    <mergeCell ref="Y15:Y16"/>
    <mergeCell ref="Z15:Z16"/>
    <mergeCell ref="AA15:AA16"/>
    <mergeCell ref="AB15:AB16"/>
    <mergeCell ref="AC15:AC16"/>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75" zoomScaleNormal="75" workbookViewId="0">
      <selection activeCell="C30" sqref="C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73"/>
      <c r="C2" s="274" t="s">
        <v>0</v>
      </c>
      <c r="D2" s="274"/>
      <c r="E2" s="274"/>
      <c r="F2" s="274"/>
      <c r="G2" s="274"/>
      <c r="H2" s="274"/>
      <c r="I2" s="275"/>
      <c r="J2" s="30"/>
      <c r="K2" s="30"/>
      <c r="M2" s="31" t="s">
        <v>61</v>
      </c>
    </row>
    <row r="3" spans="2:14" ht="25.5" customHeight="1" x14ac:dyDescent="0.25">
      <c r="B3" s="273"/>
      <c r="C3" s="276" t="s">
        <v>1</v>
      </c>
      <c r="D3" s="276"/>
      <c r="E3" s="276"/>
      <c r="F3" s="276"/>
      <c r="G3" s="276"/>
      <c r="H3" s="276"/>
      <c r="I3" s="275"/>
      <c r="J3" s="30"/>
      <c r="K3" s="30"/>
      <c r="M3" s="31" t="s">
        <v>62</v>
      </c>
    </row>
    <row r="4" spans="2:14" ht="25.5" customHeight="1" x14ac:dyDescent="0.25">
      <c r="B4" s="273"/>
      <c r="C4" s="276" t="s">
        <v>63</v>
      </c>
      <c r="D4" s="276"/>
      <c r="E4" s="276"/>
      <c r="F4" s="276"/>
      <c r="G4" s="276"/>
      <c r="H4" s="276"/>
      <c r="I4" s="275"/>
      <c r="J4" s="30"/>
      <c r="K4" s="30"/>
      <c r="M4" s="31" t="s">
        <v>64</v>
      </c>
    </row>
    <row r="5" spans="2:14" ht="25.5" customHeight="1" x14ac:dyDescent="0.25">
      <c r="B5" s="273"/>
      <c r="C5" s="276" t="s">
        <v>65</v>
      </c>
      <c r="D5" s="276"/>
      <c r="E5" s="276"/>
      <c r="F5" s="276"/>
      <c r="G5" s="277" t="s">
        <v>66</v>
      </c>
      <c r="H5" s="277"/>
      <c r="I5" s="275"/>
      <c r="J5" s="30"/>
      <c r="K5" s="30"/>
      <c r="M5" s="31" t="s">
        <v>67</v>
      </c>
    </row>
    <row r="6" spans="2:14" ht="23.25" customHeight="1" x14ac:dyDescent="0.25">
      <c r="B6" s="269" t="s">
        <v>68</v>
      </c>
      <c r="C6" s="269"/>
      <c r="D6" s="269"/>
      <c r="E6" s="269"/>
      <c r="F6" s="269"/>
      <c r="G6" s="269"/>
      <c r="H6" s="269"/>
      <c r="I6" s="269"/>
      <c r="J6" s="32"/>
      <c r="K6" s="32"/>
    </row>
    <row r="7" spans="2:14" ht="24" customHeight="1" x14ac:dyDescent="0.25">
      <c r="B7" s="270" t="s">
        <v>69</v>
      </c>
      <c r="C7" s="270"/>
      <c r="D7" s="270"/>
      <c r="E7" s="270"/>
      <c r="F7" s="270"/>
      <c r="G7" s="270"/>
      <c r="H7" s="270"/>
      <c r="I7" s="270"/>
      <c r="J7" s="33"/>
      <c r="K7" s="33"/>
    </row>
    <row r="8" spans="2:14" ht="24" customHeight="1" x14ac:dyDescent="0.25">
      <c r="B8" s="271" t="s">
        <v>70</v>
      </c>
      <c r="C8" s="271"/>
      <c r="D8" s="271"/>
      <c r="E8" s="271"/>
      <c r="F8" s="271"/>
      <c r="G8" s="271"/>
      <c r="H8" s="271"/>
      <c r="I8" s="271"/>
      <c r="J8" s="34"/>
      <c r="K8" s="34"/>
      <c r="N8" s="35" t="s">
        <v>71</v>
      </c>
    </row>
    <row r="9" spans="2:14" ht="30.75" customHeight="1" x14ac:dyDescent="0.25">
      <c r="B9" s="36" t="s">
        <v>72</v>
      </c>
      <c r="C9" s="37">
        <v>14</v>
      </c>
      <c r="D9" s="272" t="s">
        <v>73</v>
      </c>
      <c r="E9" s="272"/>
      <c r="F9" s="254" t="s">
        <v>348</v>
      </c>
      <c r="G9" s="254"/>
      <c r="H9" s="254"/>
      <c r="I9" s="254"/>
      <c r="J9" s="38"/>
      <c r="K9" s="38"/>
      <c r="M9" s="31" t="s">
        <v>75</v>
      </c>
      <c r="N9" s="35" t="s">
        <v>76</v>
      </c>
    </row>
    <row r="10" spans="2:14" ht="30.75" customHeight="1" x14ac:dyDescent="0.25">
      <c r="B10" s="39" t="s">
        <v>77</v>
      </c>
      <c r="C10" s="40" t="s">
        <v>78</v>
      </c>
      <c r="D10" s="263" t="s">
        <v>79</v>
      </c>
      <c r="E10" s="263"/>
      <c r="F10" s="264" t="s">
        <v>80</v>
      </c>
      <c r="G10" s="264"/>
      <c r="H10" s="42" t="s">
        <v>81</v>
      </c>
      <c r="I10" s="158" t="s">
        <v>78</v>
      </c>
      <c r="J10" s="44"/>
      <c r="K10" s="44"/>
      <c r="M10" s="31" t="s">
        <v>82</v>
      </c>
      <c r="N10" s="35" t="s">
        <v>83</v>
      </c>
    </row>
    <row r="11" spans="2:14" ht="30.75" customHeight="1" x14ac:dyDescent="0.25">
      <c r="B11" s="39" t="s">
        <v>84</v>
      </c>
      <c r="C11" s="265" t="s">
        <v>85</v>
      </c>
      <c r="D11" s="265"/>
      <c r="E11" s="265"/>
      <c r="F11" s="265"/>
      <c r="G11" s="42" t="s">
        <v>86</v>
      </c>
      <c r="H11" s="266">
        <v>1032</v>
      </c>
      <c r="I11" s="266"/>
      <c r="J11" s="45"/>
      <c r="K11" s="45"/>
      <c r="M11" s="31" t="s">
        <v>87</v>
      </c>
      <c r="N11" s="35" t="s">
        <v>42</v>
      </c>
    </row>
    <row r="12" spans="2:14" ht="30.75" customHeight="1" x14ac:dyDescent="0.25">
      <c r="B12" s="39" t="s">
        <v>88</v>
      </c>
      <c r="C12" s="267" t="s">
        <v>82</v>
      </c>
      <c r="D12" s="267"/>
      <c r="E12" s="267"/>
      <c r="F12" s="267"/>
      <c r="G12" s="42" t="s">
        <v>89</v>
      </c>
      <c r="H12" s="268" t="s">
        <v>349</v>
      </c>
      <c r="I12" s="268"/>
      <c r="J12" s="46"/>
      <c r="K12" s="46"/>
      <c r="M12" s="47" t="s">
        <v>91</v>
      </c>
    </row>
    <row r="13" spans="2:14" ht="30.75" customHeight="1" x14ac:dyDescent="0.25">
      <c r="B13" s="39" t="s">
        <v>92</v>
      </c>
      <c r="C13" s="257" t="s">
        <v>93</v>
      </c>
      <c r="D13" s="257"/>
      <c r="E13" s="257"/>
      <c r="F13" s="257"/>
      <c r="G13" s="257"/>
      <c r="H13" s="257"/>
      <c r="I13" s="257"/>
      <c r="J13" s="48"/>
      <c r="K13" s="48"/>
      <c r="M13" s="47"/>
    </row>
    <row r="14" spans="2:14" ht="30.75" customHeight="1" x14ac:dyDescent="0.25">
      <c r="B14" s="39" t="s">
        <v>94</v>
      </c>
      <c r="C14" s="252" t="s">
        <v>350</v>
      </c>
      <c r="D14" s="252"/>
      <c r="E14" s="252"/>
      <c r="F14" s="252"/>
      <c r="G14" s="252"/>
      <c r="H14" s="252"/>
      <c r="I14" s="252"/>
      <c r="J14" s="44"/>
      <c r="K14" s="44"/>
      <c r="M14" s="47"/>
      <c r="N14" s="35" t="s">
        <v>96</v>
      </c>
    </row>
    <row r="15" spans="2:14" ht="30.75" customHeight="1" x14ac:dyDescent="0.25">
      <c r="B15" s="39" t="s">
        <v>97</v>
      </c>
      <c r="C15" s="248" t="s">
        <v>351</v>
      </c>
      <c r="D15" s="248"/>
      <c r="E15" s="248"/>
      <c r="F15" s="248"/>
      <c r="G15" s="42" t="s">
        <v>99</v>
      </c>
      <c r="H15" s="252" t="s">
        <v>100</v>
      </c>
      <c r="I15" s="252"/>
      <c r="J15" s="44"/>
      <c r="K15" s="44"/>
      <c r="M15" s="47" t="s">
        <v>101</v>
      </c>
      <c r="N15" s="35" t="s">
        <v>78</v>
      </c>
    </row>
    <row r="16" spans="2:14" ht="30.75" customHeight="1" x14ac:dyDescent="0.25">
      <c r="B16" s="39" t="s">
        <v>102</v>
      </c>
      <c r="C16" s="262" t="s">
        <v>103</v>
      </c>
      <c r="D16" s="262"/>
      <c r="E16" s="262"/>
      <c r="F16" s="262"/>
      <c r="G16" s="42" t="s">
        <v>104</v>
      </c>
      <c r="H16" s="252" t="s">
        <v>42</v>
      </c>
      <c r="I16" s="252"/>
      <c r="J16" s="44"/>
      <c r="K16" s="44"/>
      <c r="M16" s="47" t="s">
        <v>105</v>
      </c>
    </row>
    <row r="17" spans="2:14" ht="36" customHeight="1" x14ac:dyDescent="0.25">
      <c r="B17" s="39" t="s">
        <v>106</v>
      </c>
      <c r="C17" s="257" t="s">
        <v>352</v>
      </c>
      <c r="D17" s="257"/>
      <c r="E17" s="257"/>
      <c r="F17" s="257"/>
      <c r="G17" s="257"/>
      <c r="H17" s="257"/>
      <c r="I17" s="257"/>
      <c r="J17" s="48"/>
      <c r="K17" s="48"/>
      <c r="M17" s="47" t="s">
        <v>108</v>
      </c>
      <c r="N17" s="35" t="s">
        <v>109</v>
      </c>
    </row>
    <row r="18" spans="2:14" ht="30.75" customHeight="1" x14ac:dyDescent="0.25">
      <c r="B18" s="39" t="s">
        <v>110</v>
      </c>
      <c r="C18" s="254" t="s">
        <v>353</v>
      </c>
      <c r="D18" s="254"/>
      <c r="E18" s="254"/>
      <c r="F18" s="254"/>
      <c r="G18" s="254"/>
      <c r="H18" s="254"/>
      <c r="I18" s="254"/>
      <c r="J18" s="49"/>
      <c r="K18" s="49"/>
      <c r="M18" s="47" t="s">
        <v>112</v>
      </c>
      <c r="N18" s="35" t="s">
        <v>113</v>
      </c>
    </row>
    <row r="19" spans="2:14" ht="30.75" customHeight="1" x14ac:dyDescent="0.25">
      <c r="B19" s="39" t="s">
        <v>114</v>
      </c>
      <c r="C19" s="304" t="s">
        <v>354</v>
      </c>
      <c r="D19" s="304"/>
      <c r="E19" s="304"/>
      <c r="F19" s="304"/>
      <c r="G19" s="304"/>
      <c r="H19" s="304"/>
      <c r="I19" s="304"/>
      <c r="J19" s="50"/>
      <c r="K19" s="50"/>
      <c r="M19" s="47"/>
      <c r="N19" s="35" t="s">
        <v>116</v>
      </c>
    </row>
    <row r="20" spans="2:14" ht="30.75" customHeight="1" x14ac:dyDescent="0.25">
      <c r="B20" s="39" t="s">
        <v>117</v>
      </c>
      <c r="C20" s="258" t="s">
        <v>41</v>
      </c>
      <c r="D20" s="258"/>
      <c r="E20" s="258"/>
      <c r="F20" s="258"/>
      <c r="G20" s="258"/>
      <c r="H20" s="258"/>
      <c r="I20" s="258"/>
      <c r="J20" s="51"/>
      <c r="K20" s="51"/>
      <c r="M20" s="47" t="s">
        <v>100</v>
      </c>
      <c r="N20" s="35" t="s">
        <v>118</v>
      </c>
    </row>
    <row r="21" spans="2:14" ht="27.75" customHeight="1" x14ac:dyDescent="0.25">
      <c r="B21" s="259" t="s">
        <v>119</v>
      </c>
      <c r="C21" s="260" t="s">
        <v>120</v>
      </c>
      <c r="D21" s="260"/>
      <c r="E21" s="260"/>
      <c r="F21" s="261" t="s">
        <v>121</v>
      </c>
      <c r="G21" s="261"/>
      <c r="H21" s="261"/>
      <c r="I21" s="261"/>
      <c r="J21" s="52"/>
      <c r="K21" s="52"/>
      <c r="M21" s="47" t="s">
        <v>122</v>
      </c>
      <c r="N21" s="35" t="s">
        <v>123</v>
      </c>
    </row>
    <row r="22" spans="2:14" ht="27" customHeight="1" x14ac:dyDescent="0.25">
      <c r="B22" s="259"/>
      <c r="C22" s="300" t="s">
        <v>355</v>
      </c>
      <c r="D22" s="300"/>
      <c r="E22" s="300"/>
      <c r="F22" s="304" t="s">
        <v>356</v>
      </c>
      <c r="G22" s="304"/>
      <c r="H22" s="304"/>
      <c r="I22" s="304"/>
      <c r="J22" s="50"/>
      <c r="K22" s="50"/>
      <c r="M22" s="47" t="s">
        <v>126</v>
      </c>
      <c r="N22" s="35" t="s">
        <v>127</v>
      </c>
    </row>
    <row r="23" spans="2:14" ht="39.75" customHeight="1" x14ac:dyDescent="0.25">
      <c r="B23" s="39" t="s">
        <v>128</v>
      </c>
      <c r="C23" s="251" t="s">
        <v>41</v>
      </c>
      <c r="D23" s="251"/>
      <c r="E23" s="251"/>
      <c r="F23" s="252" t="s">
        <v>41</v>
      </c>
      <c r="G23" s="252"/>
      <c r="H23" s="252"/>
      <c r="I23" s="252"/>
      <c r="J23" s="44"/>
      <c r="K23" s="44"/>
      <c r="M23" s="47"/>
      <c r="N23" s="35" t="s">
        <v>93</v>
      </c>
    </row>
    <row r="24" spans="2:14" ht="44.25" customHeight="1" x14ac:dyDescent="0.25">
      <c r="B24" s="39" t="s">
        <v>129</v>
      </c>
      <c r="C24" s="303" t="s">
        <v>357</v>
      </c>
      <c r="D24" s="303"/>
      <c r="E24" s="303"/>
      <c r="F24" s="304" t="s">
        <v>358</v>
      </c>
      <c r="G24" s="304"/>
      <c r="H24" s="304"/>
      <c r="I24" s="304"/>
      <c r="J24" s="49"/>
      <c r="K24" s="49"/>
      <c r="M24" s="53"/>
      <c r="N24" s="35" t="s">
        <v>132</v>
      </c>
    </row>
    <row r="25" spans="2:14" ht="29.25" customHeight="1" x14ac:dyDescent="0.25">
      <c r="B25" s="39" t="s">
        <v>133</v>
      </c>
      <c r="C25" s="255" t="s">
        <v>103</v>
      </c>
      <c r="D25" s="255"/>
      <c r="E25" s="255"/>
      <c r="F25" s="42" t="s">
        <v>134</v>
      </c>
      <c r="G25" s="322">
        <v>74</v>
      </c>
      <c r="H25" s="322"/>
      <c r="I25" s="322"/>
      <c r="J25" s="54"/>
      <c r="K25" s="54"/>
      <c r="M25" s="53"/>
    </row>
    <row r="26" spans="2:14" ht="27" customHeight="1" x14ac:dyDescent="0.25">
      <c r="B26" s="39" t="s">
        <v>135</v>
      </c>
      <c r="C26" s="248" t="s">
        <v>136</v>
      </c>
      <c r="D26" s="248"/>
      <c r="E26" s="248"/>
      <c r="F26" s="42" t="s">
        <v>137</v>
      </c>
      <c r="G26" s="322">
        <v>0</v>
      </c>
      <c r="H26" s="322"/>
      <c r="I26" s="322"/>
      <c r="J26" s="55"/>
      <c r="K26" s="55"/>
      <c r="M26" s="53"/>
    </row>
    <row r="27" spans="2:14" ht="47.25" customHeight="1" x14ac:dyDescent="0.25">
      <c r="B27" s="56" t="s">
        <v>138</v>
      </c>
      <c r="C27" s="251" t="s">
        <v>108</v>
      </c>
      <c r="D27" s="251"/>
      <c r="E27" s="251"/>
      <c r="F27" s="57" t="s">
        <v>139</v>
      </c>
      <c r="G27" s="249" t="s">
        <v>140</v>
      </c>
      <c r="H27" s="249"/>
      <c r="I27" s="249"/>
      <c r="J27" s="52"/>
      <c r="K27" s="52"/>
      <c r="M27" s="53"/>
    </row>
    <row r="28" spans="2:14" ht="30" customHeight="1" x14ac:dyDescent="0.25">
      <c r="B28" s="240" t="s">
        <v>141</v>
      </c>
      <c r="C28" s="240"/>
      <c r="D28" s="240"/>
      <c r="E28" s="240"/>
      <c r="F28" s="240"/>
      <c r="G28" s="240"/>
      <c r="H28" s="240"/>
      <c r="I28" s="240"/>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159">
        <v>0</v>
      </c>
      <c r="D30" s="160">
        <f>+C30</f>
        <v>0</v>
      </c>
      <c r="E30" s="159">
        <v>0</v>
      </c>
      <c r="F30" s="161">
        <f>+E30</f>
        <v>0</v>
      </c>
      <c r="G30" s="162" t="e">
        <f t="shared" ref="G30:G41" si="0">+C30/E30</f>
        <v>#DIV/0!</v>
      </c>
      <c r="H30" s="163" t="e">
        <f t="shared" ref="H30:H41" si="1">+D30/F30</f>
        <v>#DIV/0!</v>
      </c>
      <c r="I30" s="164" t="e">
        <f t="shared" ref="I30:I41" si="2">+D30/$G$26</f>
        <v>#DIV/0!</v>
      </c>
      <c r="J30" s="69">
        <v>0.99</v>
      </c>
      <c r="K30" s="70"/>
      <c r="M30" s="53"/>
    </row>
    <row r="31" spans="2:14" ht="19.5" customHeight="1" x14ac:dyDescent="0.25">
      <c r="B31" s="62" t="s">
        <v>152</v>
      </c>
      <c r="C31" s="159">
        <v>0</v>
      </c>
      <c r="D31" s="160">
        <f t="shared" ref="D31:D41" si="3">+D30+C31</f>
        <v>0</v>
      </c>
      <c r="E31" s="159">
        <v>0</v>
      </c>
      <c r="F31" s="161">
        <f t="shared" ref="F31:F41" si="4">+F30+E31</f>
        <v>0</v>
      </c>
      <c r="G31" s="162" t="e">
        <f t="shared" si="0"/>
        <v>#DIV/0!</v>
      </c>
      <c r="H31" s="163" t="e">
        <f t="shared" si="1"/>
        <v>#DIV/0!</v>
      </c>
      <c r="I31" s="164" t="e">
        <f t="shared" si="2"/>
        <v>#DIV/0!</v>
      </c>
      <c r="J31" s="69">
        <v>0.99</v>
      </c>
      <c r="K31" s="70"/>
      <c r="M31" s="53"/>
    </row>
    <row r="32" spans="2:14" ht="19.5" customHeight="1" x14ac:dyDescent="0.25">
      <c r="B32" s="62" t="s">
        <v>153</v>
      </c>
      <c r="C32" s="159">
        <v>0</v>
      </c>
      <c r="D32" s="160">
        <f t="shared" si="3"/>
        <v>0</v>
      </c>
      <c r="E32" s="159">
        <v>0</v>
      </c>
      <c r="F32" s="161">
        <f t="shared" si="4"/>
        <v>0</v>
      </c>
      <c r="G32" s="162" t="e">
        <f t="shared" si="0"/>
        <v>#DIV/0!</v>
      </c>
      <c r="H32" s="163" t="e">
        <f t="shared" si="1"/>
        <v>#DIV/0!</v>
      </c>
      <c r="I32" s="164" t="e">
        <f t="shared" si="2"/>
        <v>#DIV/0!</v>
      </c>
      <c r="J32" s="69">
        <v>0.99</v>
      </c>
      <c r="K32" s="70"/>
      <c r="M32" s="53"/>
    </row>
    <row r="33" spans="2:11" ht="19.5" customHeight="1" x14ac:dyDescent="0.25">
      <c r="B33" s="62" t="s">
        <v>154</v>
      </c>
      <c r="C33" s="159">
        <v>0</v>
      </c>
      <c r="D33" s="160">
        <f t="shared" si="3"/>
        <v>0</v>
      </c>
      <c r="E33" s="159">
        <v>0</v>
      </c>
      <c r="F33" s="161">
        <f t="shared" si="4"/>
        <v>0</v>
      </c>
      <c r="G33" s="162" t="e">
        <f t="shared" si="0"/>
        <v>#DIV/0!</v>
      </c>
      <c r="H33" s="163" t="e">
        <f t="shared" si="1"/>
        <v>#DIV/0!</v>
      </c>
      <c r="I33" s="164" t="e">
        <f t="shared" si="2"/>
        <v>#DIV/0!</v>
      </c>
      <c r="J33" s="69">
        <v>0.99</v>
      </c>
      <c r="K33" s="70"/>
    </row>
    <row r="34" spans="2:11" ht="19.5" customHeight="1" x14ac:dyDescent="0.25">
      <c r="B34" s="62" t="s">
        <v>155</v>
      </c>
      <c r="C34" s="159">
        <v>0</v>
      </c>
      <c r="D34" s="160">
        <f t="shared" si="3"/>
        <v>0</v>
      </c>
      <c r="E34" s="159">
        <v>0</v>
      </c>
      <c r="F34" s="161">
        <f t="shared" si="4"/>
        <v>0</v>
      </c>
      <c r="G34" s="162" t="e">
        <f t="shared" si="0"/>
        <v>#DIV/0!</v>
      </c>
      <c r="H34" s="163" t="e">
        <f t="shared" si="1"/>
        <v>#DIV/0!</v>
      </c>
      <c r="I34" s="164" t="e">
        <f t="shared" si="2"/>
        <v>#DIV/0!</v>
      </c>
      <c r="J34" s="69">
        <v>0.99</v>
      </c>
      <c r="K34" s="70"/>
    </row>
    <row r="35" spans="2:11" ht="19.5" customHeight="1" x14ac:dyDescent="0.25">
      <c r="B35" s="62" t="s">
        <v>156</v>
      </c>
      <c r="C35" s="159">
        <v>0</v>
      </c>
      <c r="D35" s="160">
        <f t="shared" si="3"/>
        <v>0</v>
      </c>
      <c r="E35" s="159">
        <v>0</v>
      </c>
      <c r="F35" s="161">
        <f t="shared" si="4"/>
        <v>0</v>
      </c>
      <c r="G35" s="162" t="e">
        <f t="shared" si="0"/>
        <v>#DIV/0!</v>
      </c>
      <c r="H35" s="163" t="e">
        <f t="shared" si="1"/>
        <v>#DIV/0!</v>
      </c>
      <c r="I35" s="164" t="e">
        <f t="shared" si="2"/>
        <v>#DIV/0!</v>
      </c>
      <c r="J35" s="69">
        <v>0.99</v>
      </c>
      <c r="K35" s="70"/>
    </row>
    <row r="36" spans="2:11" ht="19.5" customHeight="1" x14ac:dyDescent="0.25">
      <c r="B36" s="62" t="s">
        <v>157</v>
      </c>
      <c r="C36" s="159">
        <v>0</v>
      </c>
      <c r="D36" s="160">
        <f t="shared" si="3"/>
        <v>0</v>
      </c>
      <c r="E36" s="159">
        <v>0</v>
      </c>
      <c r="F36" s="161">
        <f t="shared" si="4"/>
        <v>0</v>
      </c>
      <c r="G36" s="162" t="e">
        <f t="shared" si="0"/>
        <v>#DIV/0!</v>
      </c>
      <c r="H36" s="163" t="e">
        <f t="shared" si="1"/>
        <v>#DIV/0!</v>
      </c>
      <c r="I36" s="164" t="e">
        <f t="shared" si="2"/>
        <v>#DIV/0!</v>
      </c>
      <c r="J36" s="69">
        <v>0.99</v>
      </c>
      <c r="K36" s="70"/>
    </row>
    <row r="37" spans="2:11" ht="19.5" customHeight="1" x14ac:dyDescent="0.25">
      <c r="B37" s="62" t="s">
        <v>158</v>
      </c>
      <c r="C37" s="159">
        <v>0</v>
      </c>
      <c r="D37" s="160">
        <f t="shared" si="3"/>
        <v>0</v>
      </c>
      <c r="E37" s="159">
        <v>0</v>
      </c>
      <c r="F37" s="161">
        <f t="shared" si="4"/>
        <v>0</v>
      </c>
      <c r="G37" s="162" t="e">
        <f t="shared" si="0"/>
        <v>#DIV/0!</v>
      </c>
      <c r="H37" s="163" t="e">
        <f t="shared" si="1"/>
        <v>#DIV/0!</v>
      </c>
      <c r="I37" s="164" t="e">
        <f t="shared" si="2"/>
        <v>#DIV/0!</v>
      </c>
      <c r="J37" s="69">
        <v>0.99</v>
      </c>
      <c r="K37" s="70"/>
    </row>
    <row r="38" spans="2:11" ht="19.5" customHeight="1" x14ac:dyDescent="0.25">
      <c r="B38" s="62" t="s">
        <v>159</v>
      </c>
      <c r="C38" s="159">
        <v>0</v>
      </c>
      <c r="D38" s="160">
        <f t="shared" si="3"/>
        <v>0</v>
      </c>
      <c r="E38" s="159">
        <v>0</v>
      </c>
      <c r="F38" s="161">
        <f t="shared" si="4"/>
        <v>0</v>
      </c>
      <c r="G38" s="162" t="e">
        <f t="shared" si="0"/>
        <v>#DIV/0!</v>
      </c>
      <c r="H38" s="163" t="e">
        <f t="shared" si="1"/>
        <v>#DIV/0!</v>
      </c>
      <c r="I38" s="164" t="e">
        <f t="shared" si="2"/>
        <v>#DIV/0!</v>
      </c>
      <c r="J38" s="69">
        <v>0.99</v>
      </c>
      <c r="K38" s="70"/>
    </row>
    <row r="39" spans="2:11" ht="19.5" customHeight="1" x14ac:dyDescent="0.25">
      <c r="B39" s="62" t="s">
        <v>160</v>
      </c>
      <c r="C39" s="159">
        <v>0</v>
      </c>
      <c r="D39" s="160">
        <f t="shared" si="3"/>
        <v>0</v>
      </c>
      <c r="E39" s="159">
        <v>0</v>
      </c>
      <c r="F39" s="161">
        <f t="shared" si="4"/>
        <v>0</v>
      </c>
      <c r="G39" s="162" t="e">
        <f t="shared" si="0"/>
        <v>#DIV/0!</v>
      </c>
      <c r="H39" s="163" t="e">
        <f t="shared" si="1"/>
        <v>#DIV/0!</v>
      </c>
      <c r="I39" s="164" t="e">
        <f t="shared" si="2"/>
        <v>#DIV/0!</v>
      </c>
      <c r="J39" s="69">
        <v>0.99</v>
      </c>
      <c r="K39" s="70"/>
    </row>
    <row r="40" spans="2:11" ht="19.5" customHeight="1" x14ac:dyDescent="0.25">
      <c r="B40" s="62" t="s">
        <v>161</v>
      </c>
      <c r="C40" s="159">
        <v>0</v>
      </c>
      <c r="D40" s="160">
        <f t="shared" si="3"/>
        <v>0</v>
      </c>
      <c r="E40" s="159">
        <v>0</v>
      </c>
      <c r="F40" s="161">
        <f t="shared" si="4"/>
        <v>0</v>
      </c>
      <c r="G40" s="162" t="e">
        <f t="shared" si="0"/>
        <v>#DIV/0!</v>
      </c>
      <c r="H40" s="163" t="e">
        <f t="shared" si="1"/>
        <v>#DIV/0!</v>
      </c>
      <c r="I40" s="164" t="e">
        <f t="shared" si="2"/>
        <v>#DIV/0!</v>
      </c>
      <c r="J40" s="69">
        <v>0.99</v>
      </c>
      <c r="K40" s="70"/>
    </row>
    <row r="41" spans="2:11" ht="19.5" customHeight="1" x14ac:dyDescent="0.25">
      <c r="B41" s="62" t="s">
        <v>162</v>
      </c>
      <c r="C41" s="159">
        <v>0</v>
      </c>
      <c r="D41" s="160">
        <f t="shared" si="3"/>
        <v>0</v>
      </c>
      <c r="E41" s="159">
        <v>0</v>
      </c>
      <c r="F41" s="161">
        <f t="shared" si="4"/>
        <v>0</v>
      </c>
      <c r="G41" s="162" t="e">
        <f t="shared" si="0"/>
        <v>#DIV/0!</v>
      </c>
      <c r="H41" s="163" t="e">
        <f t="shared" si="1"/>
        <v>#DIV/0!</v>
      </c>
      <c r="I41" s="164" t="e">
        <f t="shared" si="2"/>
        <v>#DIV/0!</v>
      </c>
      <c r="J41" s="69">
        <v>0.99</v>
      </c>
      <c r="K41" s="70"/>
    </row>
    <row r="42" spans="2:11" ht="54.75" customHeight="1" x14ac:dyDescent="0.25">
      <c r="B42" s="71" t="s">
        <v>163</v>
      </c>
      <c r="C42" s="247"/>
      <c r="D42" s="247"/>
      <c r="E42" s="247"/>
      <c r="F42" s="247"/>
      <c r="G42" s="247"/>
      <c r="H42" s="247"/>
      <c r="I42" s="247"/>
      <c r="J42" s="72"/>
      <c r="K42" s="72"/>
    </row>
    <row r="43" spans="2:11" ht="29.25" customHeight="1" x14ac:dyDescent="0.25">
      <c r="B43" s="240" t="s">
        <v>164</v>
      </c>
      <c r="C43" s="240"/>
      <c r="D43" s="240"/>
      <c r="E43" s="240"/>
      <c r="F43" s="240"/>
      <c r="G43" s="240"/>
      <c r="H43" s="240"/>
      <c r="I43" s="240"/>
      <c r="J43" s="34"/>
      <c r="K43" s="34"/>
    </row>
    <row r="44" spans="2:11" ht="32.25" customHeight="1" x14ac:dyDescent="0.25">
      <c r="B44" s="246"/>
      <c r="C44" s="246"/>
      <c r="D44" s="246"/>
      <c r="E44" s="246"/>
      <c r="F44" s="246"/>
      <c r="G44" s="246"/>
      <c r="H44" s="246"/>
      <c r="I44" s="246"/>
      <c r="J44" s="34"/>
      <c r="K44" s="34"/>
    </row>
    <row r="45" spans="2:11" ht="32.25" customHeight="1" x14ac:dyDescent="0.25">
      <c r="B45" s="246"/>
      <c r="C45" s="246"/>
      <c r="D45" s="246"/>
      <c r="E45" s="246"/>
      <c r="F45" s="246"/>
      <c r="G45" s="246"/>
      <c r="H45" s="246"/>
      <c r="I45" s="246"/>
      <c r="J45" s="72"/>
      <c r="K45" s="72"/>
    </row>
    <row r="46" spans="2:11" ht="32.25" customHeight="1" x14ac:dyDescent="0.25">
      <c r="B46" s="246"/>
      <c r="C46" s="246"/>
      <c r="D46" s="246"/>
      <c r="E46" s="246"/>
      <c r="F46" s="246"/>
      <c r="G46" s="246"/>
      <c r="H46" s="246"/>
      <c r="I46" s="246"/>
      <c r="J46" s="72"/>
      <c r="K46" s="72"/>
    </row>
    <row r="47" spans="2:11" ht="32.25" customHeight="1" x14ac:dyDescent="0.25">
      <c r="B47" s="246"/>
      <c r="C47" s="246"/>
      <c r="D47" s="246"/>
      <c r="E47" s="246"/>
      <c r="F47" s="246"/>
      <c r="G47" s="246"/>
      <c r="H47" s="246"/>
      <c r="I47" s="246"/>
      <c r="J47" s="72"/>
      <c r="K47" s="72"/>
    </row>
    <row r="48" spans="2:11" ht="32.25" customHeight="1" x14ac:dyDescent="0.25">
      <c r="B48" s="246"/>
      <c r="C48" s="246"/>
      <c r="D48" s="246"/>
      <c r="E48" s="246"/>
      <c r="F48" s="246"/>
      <c r="G48" s="246"/>
      <c r="H48" s="246"/>
      <c r="I48" s="246"/>
      <c r="J48" s="73"/>
      <c r="K48" s="73"/>
    </row>
    <row r="49" spans="2:11" ht="79.5" customHeight="1" x14ac:dyDescent="0.25">
      <c r="B49" s="39" t="s">
        <v>165</v>
      </c>
      <c r="C49" s="320"/>
      <c r="D49" s="320"/>
      <c r="E49" s="320"/>
      <c r="F49" s="320"/>
      <c r="G49" s="320"/>
      <c r="H49" s="320"/>
      <c r="I49" s="320"/>
      <c r="J49" s="74"/>
      <c r="K49" s="74"/>
    </row>
    <row r="50" spans="2:11" ht="26.25" customHeight="1" x14ac:dyDescent="0.25">
      <c r="B50" s="39" t="s">
        <v>166</v>
      </c>
      <c r="C50" s="321"/>
      <c r="D50" s="321"/>
      <c r="E50" s="321"/>
      <c r="F50" s="321"/>
      <c r="G50" s="321"/>
      <c r="H50" s="321"/>
      <c r="I50" s="321"/>
      <c r="J50" s="74"/>
      <c r="K50" s="74"/>
    </row>
    <row r="51" spans="2:11" ht="64.5" customHeight="1" x14ac:dyDescent="0.25">
      <c r="B51" s="75" t="s">
        <v>167</v>
      </c>
      <c r="C51" s="320"/>
      <c r="D51" s="320"/>
      <c r="E51" s="320"/>
      <c r="F51" s="320"/>
      <c r="G51" s="320"/>
      <c r="H51" s="320"/>
      <c r="I51" s="320"/>
      <c r="J51" s="74"/>
      <c r="K51" s="74"/>
    </row>
    <row r="52" spans="2:11" ht="29.25" customHeight="1" x14ac:dyDescent="0.25">
      <c r="B52" s="240" t="s">
        <v>168</v>
      </c>
      <c r="C52" s="240"/>
      <c r="D52" s="240"/>
      <c r="E52" s="240"/>
      <c r="F52" s="240"/>
      <c r="G52" s="240"/>
      <c r="H52" s="240"/>
      <c r="I52" s="240"/>
      <c r="J52" s="74"/>
      <c r="K52" s="74"/>
    </row>
    <row r="53" spans="2:11" ht="33" customHeight="1" x14ac:dyDescent="0.25">
      <c r="B53" s="241" t="s">
        <v>169</v>
      </c>
      <c r="C53" s="76" t="s">
        <v>170</v>
      </c>
      <c r="D53" s="242" t="s">
        <v>171</v>
      </c>
      <c r="E53" s="242"/>
      <c r="F53" s="242"/>
      <c r="G53" s="243" t="s">
        <v>172</v>
      </c>
      <c r="H53" s="243"/>
      <c r="I53" s="243"/>
      <c r="J53" s="77"/>
      <c r="K53" s="77"/>
    </row>
    <row r="54" spans="2:11" ht="31.5" customHeight="1" x14ac:dyDescent="0.25">
      <c r="B54" s="241"/>
      <c r="C54" s="165"/>
      <c r="D54" s="231"/>
      <c r="E54" s="231"/>
      <c r="F54" s="231"/>
      <c r="G54" s="244"/>
      <c r="H54" s="244"/>
      <c r="I54" s="244"/>
      <c r="J54" s="77"/>
      <c r="K54" s="77"/>
    </row>
    <row r="55" spans="2:11" ht="31.5" customHeight="1" x14ac:dyDescent="0.25">
      <c r="B55" s="75" t="s">
        <v>173</v>
      </c>
      <c r="C55" s="231" t="s">
        <v>359</v>
      </c>
      <c r="D55" s="231"/>
      <c r="E55" s="236" t="s">
        <v>175</v>
      </c>
      <c r="F55" s="236"/>
      <c r="G55" s="237" t="s">
        <v>360</v>
      </c>
      <c r="H55" s="237"/>
      <c r="I55" s="237"/>
      <c r="J55" s="79"/>
      <c r="K55" s="79"/>
    </row>
    <row r="56" spans="2:11" ht="31.5" customHeight="1" x14ac:dyDescent="0.25">
      <c r="B56" s="75" t="s">
        <v>177</v>
      </c>
      <c r="C56" s="231" t="str">
        <f>+'[3]HV 1'!C56:D56</f>
        <v>NICOLAS ADOLFO CORREAL HUERTAS</v>
      </c>
      <c r="D56" s="231"/>
      <c r="E56" s="238" t="s">
        <v>178</v>
      </c>
      <c r="F56" s="238"/>
      <c r="G56" s="237" t="str">
        <f>+'[7]HV 1'!G59:I59</f>
        <v>DIANA VIDAL</v>
      </c>
      <c r="H56" s="237"/>
      <c r="I56" s="237"/>
      <c r="J56" s="79"/>
      <c r="K56" s="79"/>
    </row>
    <row r="57" spans="2:11" ht="31.5" customHeight="1" x14ac:dyDescent="0.25">
      <c r="B57" s="75" t="s">
        <v>179</v>
      </c>
      <c r="C57" s="231"/>
      <c r="D57" s="231"/>
      <c r="E57" s="232" t="s">
        <v>180</v>
      </c>
      <c r="F57" s="232"/>
      <c r="G57" s="233"/>
      <c r="H57" s="233"/>
      <c r="I57" s="233"/>
      <c r="J57" s="80"/>
      <c r="K57" s="80"/>
    </row>
    <row r="58" spans="2:11" ht="31.5" customHeight="1" x14ac:dyDescent="0.25">
      <c r="B58" s="81" t="s">
        <v>181</v>
      </c>
      <c r="C58" s="234"/>
      <c r="D58" s="234"/>
      <c r="E58" s="232"/>
      <c r="F58" s="232"/>
      <c r="G58" s="233"/>
      <c r="H58" s="233"/>
      <c r="I58" s="233"/>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30"/>
  <sheetViews>
    <sheetView topLeftCell="A7" zoomScale="75" zoomScaleNormal="75" workbookViewId="0">
      <selection activeCell="B14" sqref="B14"/>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5.85546875" style="94" customWidth="1"/>
    <col min="6" max="6" width="47" style="94" customWidth="1"/>
    <col min="7" max="8" width="16.140625" style="94" customWidth="1"/>
    <col min="9" max="9" width="16.28515625" style="94" customWidth="1"/>
    <col min="10" max="10" width="15.7109375" style="94" customWidth="1"/>
    <col min="11" max="11" width="20" style="94" customWidth="1"/>
    <col min="13" max="13" width="17.85546875" style="94" customWidth="1"/>
    <col min="108" max="108" width="11.42578125" style="94" customWidth="1"/>
    <col min="198" max="198" width="1.42578125" style="94" customWidth="1"/>
  </cols>
  <sheetData>
    <row r="1" spans="2:11" ht="18" customHeight="1" x14ac:dyDescent="0.25">
      <c r="B1" s="285"/>
      <c r="C1" s="286" t="s">
        <v>0</v>
      </c>
      <c r="D1" s="286"/>
      <c r="E1" s="286"/>
      <c r="F1" s="286"/>
      <c r="G1" s="286"/>
      <c r="H1" s="286"/>
      <c r="I1" s="286"/>
      <c r="J1" s="286"/>
    </row>
    <row r="2" spans="2:11" ht="18" customHeight="1" x14ac:dyDescent="0.25">
      <c r="B2" s="285"/>
      <c r="C2" s="286" t="s">
        <v>1</v>
      </c>
      <c r="D2" s="286"/>
      <c r="E2" s="286"/>
      <c r="F2" s="286"/>
      <c r="G2" s="286"/>
      <c r="H2" s="286"/>
      <c r="I2" s="286"/>
      <c r="J2" s="286"/>
    </row>
    <row r="3" spans="2:11" ht="18" customHeight="1" x14ac:dyDescent="0.25">
      <c r="B3" s="285"/>
      <c r="C3" s="286" t="s">
        <v>361</v>
      </c>
      <c r="D3" s="286"/>
      <c r="E3" s="286"/>
      <c r="F3" s="286"/>
      <c r="G3" s="286"/>
      <c r="H3" s="286"/>
      <c r="I3" s="286"/>
      <c r="J3" s="286"/>
    </row>
    <row r="4" spans="2:11" ht="18" customHeight="1" x14ac:dyDescent="0.25">
      <c r="B4" s="285"/>
      <c r="C4" s="286" t="s">
        <v>183</v>
      </c>
      <c r="D4" s="286"/>
      <c r="E4" s="286"/>
      <c r="F4" s="286"/>
      <c r="G4" s="287" t="s">
        <v>184</v>
      </c>
      <c r="H4" s="287"/>
      <c r="I4" s="286"/>
      <c r="J4" s="286"/>
    </row>
    <row r="5" spans="2:11" ht="18" customHeight="1" x14ac:dyDescent="0.25">
      <c r="B5" s="96"/>
      <c r="C5" s="30"/>
      <c r="D5" s="30"/>
      <c r="E5" s="30"/>
      <c r="F5" s="30"/>
      <c r="G5" s="30"/>
      <c r="H5" s="30"/>
      <c r="I5" s="30"/>
      <c r="J5" s="97"/>
    </row>
    <row r="6" spans="2:11" ht="51.75" customHeight="1" x14ac:dyDescent="0.25">
      <c r="B6" s="98" t="s">
        <v>362</v>
      </c>
      <c r="C6" s="284" t="str">
        <f>+'[5]Sección 1. Metas - Magnitud'!C7</f>
        <v>1032 - Gestión y control de tránsito y transporte</v>
      </c>
      <c r="D6" s="284"/>
      <c r="E6" s="284"/>
      <c r="F6" s="99"/>
      <c r="G6" s="30"/>
      <c r="H6" s="30"/>
      <c r="I6" s="30"/>
      <c r="J6" s="97"/>
    </row>
    <row r="7" spans="2:11" ht="32.25" customHeight="1" x14ac:dyDescent="0.25">
      <c r="B7" s="100" t="s">
        <v>186</v>
      </c>
      <c r="C7" s="284" t="str">
        <f>+'[5]Sección 1. Metas - Magnitud'!C8:F8</f>
        <v>Dirección de Control y Vigilancia</v>
      </c>
      <c r="D7" s="284"/>
      <c r="E7" s="284"/>
      <c r="F7" s="99"/>
      <c r="G7" s="30"/>
      <c r="H7" s="30"/>
      <c r="I7" s="30"/>
      <c r="J7" s="97"/>
    </row>
    <row r="8" spans="2:11" ht="32.25" customHeight="1" x14ac:dyDescent="0.25">
      <c r="B8" s="100" t="s">
        <v>187</v>
      </c>
      <c r="C8" s="284" t="str">
        <f>+'[5]Sección 1. Metas - Magnitud'!C9:F9</f>
        <v>Subsecretaría de Servicios de la Movilidad</v>
      </c>
      <c r="D8" s="284"/>
      <c r="E8" s="284"/>
      <c r="F8" s="101"/>
      <c r="G8" s="30"/>
      <c r="H8" s="30"/>
      <c r="I8" s="30"/>
      <c r="J8" s="97"/>
    </row>
    <row r="9" spans="2:11" ht="33.75" customHeight="1" x14ac:dyDescent="0.25">
      <c r="B9" s="100" t="s">
        <v>188</v>
      </c>
      <c r="C9" s="284" t="s">
        <v>189</v>
      </c>
      <c r="D9" s="284"/>
      <c r="E9" s="284"/>
      <c r="F9" s="99"/>
      <c r="G9" s="30"/>
      <c r="H9" s="30"/>
      <c r="I9" s="30"/>
      <c r="J9" s="97"/>
    </row>
    <row r="10" spans="2:11" ht="33.75" customHeight="1" x14ac:dyDescent="0.25">
      <c r="B10" s="166" t="s">
        <v>190</v>
      </c>
      <c r="C10" s="284" t="str">
        <f>+'[7]HV 14'!F9</f>
        <v>14. Realizar 241 visitas administrativas y de seguimiento a empresas prestadoras del servicio público de transporte.</v>
      </c>
      <c r="D10" s="284"/>
      <c r="E10" s="284"/>
      <c r="F10" s="99"/>
      <c r="G10" s="30"/>
      <c r="H10" s="30"/>
      <c r="I10" s="30"/>
      <c r="J10" s="97"/>
    </row>
    <row r="11" spans="2:11" ht="34.5" customHeight="1" x14ac:dyDescent="0.25"/>
    <row r="12" spans="2:11" ht="21.75" customHeight="1" x14ac:dyDescent="0.25">
      <c r="B12" s="280" t="s">
        <v>363</v>
      </c>
      <c r="C12" s="280"/>
      <c r="D12" s="280"/>
      <c r="E12" s="280"/>
      <c r="F12" s="280"/>
      <c r="G12" s="280"/>
      <c r="H12" s="280"/>
      <c r="I12" s="323" t="s">
        <v>192</v>
      </c>
      <c r="J12" s="323"/>
      <c r="K12" s="323"/>
    </row>
    <row r="13" spans="2:11" s="102" customFormat="1" ht="30" customHeight="1" x14ac:dyDescent="0.25">
      <c r="B13" s="167" t="s">
        <v>193</v>
      </c>
      <c r="C13" s="167" t="s">
        <v>194</v>
      </c>
      <c r="D13" s="167" t="s">
        <v>195</v>
      </c>
      <c r="E13" s="167" t="s">
        <v>196</v>
      </c>
      <c r="F13" s="167" t="s">
        <v>197</v>
      </c>
      <c r="G13" s="167" t="s">
        <v>198</v>
      </c>
      <c r="H13" s="167" t="s">
        <v>199</v>
      </c>
      <c r="I13" s="103" t="s">
        <v>200</v>
      </c>
      <c r="J13" s="103" t="s">
        <v>201</v>
      </c>
      <c r="K13" s="103" t="s">
        <v>202</v>
      </c>
    </row>
    <row r="14" spans="2:11" s="102" customFormat="1" x14ac:dyDescent="0.25">
      <c r="B14" s="168"/>
      <c r="C14" s="169"/>
      <c r="D14" s="170"/>
      <c r="E14" s="171"/>
      <c r="F14" s="169"/>
      <c r="G14" s="170"/>
      <c r="H14" s="172"/>
      <c r="I14" s="173"/>
      <c r="J14" s="174"/>
      <c r="K14" s="171"/>
    </row>
    <row r="15" spans="2:11" ht="165" customHeight="1" x14ac:dyDescent="0.25">
      <c r="B15" s="168"/>
      <c r="C15" s="175"/>
      <c r="D15" s="170"/>
      <c r="E15" s="176"/>
      <c r="F15" s="177"/>
      <c r="G15" s="170"/>
      <c r="H15" s="172"/>
      <c r="I15" s="173"/>
      <c r="J15" s="174"/>
      <c r="K15" s="324"/>
    </row>
    <row r="16" spans="2:11" x14ac:dyDescent="0.25">
      <c r="B16" s="168"/>
      <c r="C16" s="169"/>
      <c r="D16" s="170"/>
      <c r="E16" s="171"/>
      <c r="F16" s="169"/>
      <c r="G16" s="170"/>
      <c r="H16" s="172"/>
      <c r="I16" s="173"/>
      <c r="J16" s="174"/>
      <c r="K16" s="324"/>
    </row>
    <row r="17" spans="2:12" x14ac:dyDescent="0.25">
      <c r="B17" s="168"/>
      <c r="C17" s="178"/>
      <c r="D17" s="170"/>
      <c r="E17" s="171"/>
      <c r="F17" s="178"/>
      <c r="G17" s="170"/>
      <c r="H17" s="179"/>
      <c r="I17" s="173"/>
      <c r="J17" s="174"/>
      <c r="K17" s="171"/>
    </row>
    <row r="18" spans="2:12" x14ac:dyDescent="0.25">
      <c r="B18" s="168"/>
      <c r="C18" s="178"/>
      <c r="D18" s="170"/>
      <c r="E18" s="171"/>
      <c r="F18" s="178"/>
      <c r="G18" s="170"/>
      <c r="H18" s="179"/>
      <c r="I18" s="180"/>
      <c r="J18" s="174"/>
      <c r="K18" s="181"/>
    </row>
    <row r="19" spans="2:12" ht="15" customHeight="1" x14ac:dyDescent="0.25">
      <c r="B19" s="325" t="s">
        <v>209</v>
      </c>
      <c r="C19" s="325"/>
      <c r="D19" s="182">
        <f>SUM(D15:D16)</f>
        <v>0</v>
      </c>
      <c r="E19" s="326" t="s">
        <v>209</v>
      </c>
      <c r="F19" s="326"/>
      <c r="G19" s="182">
        <v>1</v>
      </c>
      <c r="H19" s="183"/>
      <c r="I19" s="184">
        <f>SUM(I14:I18)</f>
        <v>0</v>
      </c>
      <c r="J19" s="185"/>
      <c r="K19" s="185"/>
    </row>
    <row r="23" spans="2:12" x14ac:dyDescent="0.25">
      <c r="L23" s="186"/>
    </row>
    <row r="24" spans="2:12" x14ac:dyDescent="0.25">
      <c r="L24" s="186"/>
    </row>
    <row r="25" spans="2:12" x14ac:dyDescent="0.25">
      <c r="L25" s="186"/>
    </row>
    <row r="26" spans="2:12" x14ac:dyDescent="0.25">
      <c r="L26" s="186"/>
    </row>
    <row r="27" spans="2:12" x14ac:dyDescent="0.25">
      <c r="L27" s="186"/>
    </row>
    <row r="28" spans="2:12" x14ac:dyDescent="0.25">
      <c r="L28" s="186"/>
    </row>
    <row r="30" spans="2:12" x14ac:dyDescent="0.25">
      <c r="L30" s="187"/>
    </row>
  </sheetData>
  <mergeCells count="17">
    <mergeCell ref="B1:B4"/>
    <mergeCell ref="C1:H1"/>
    <mergeCell ref="I1:J4"/>
    <mergeCell ref="C2:H2"/>
    <mergeCell ref="C3:H3"/>
    <mergeCell ref="C4:F4"/>
    <mergeCell ref="G4:H4"/>
    <mergeCell ref="C6:E6"/>
    <mergeCell ref="C7:E7"/>
    <mergeCell ref="C8:E8"/>
    <mergeCell ref="C9:E9"/>
    <mergeCell ref="C10:E10"/>
    <mergeCell ref="B12:H12"/>
    <mergeCell ref="I12:K12"/>
    <mergeCell ref="K15:K16"/>
    <mergeCell ref="B19:C19"/>
    <mergeCell ref="E19:F19"/>
  </mergeCells>
  <pageMargins left="0.7" right="0.7" top="0.75" bottom="0.75" header="0.51180555555555496" footer="0.51180555555555496"/>
  <pageSetup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75" zoomScaleNormal="75" workbookViewId="0">
      <selection activeCell="G36" sqref="G36"/>
    </sheetView>
  </sheetViews>
  <sheetFormatPr baseColWidth="10" defaultColWidth="10.5703125" defaultRowHeight="15" x14ac:dyDescent="0.25"/>
  <sheetData>
    <row r="9" spans="10:12" x14ac:dyDescent="0.25">
      <c r="K9" s="188" t="s">
        <v>364</v>
      </c>
      <c r="L9" s="188" t="s">
        <v>365</v>
      </c>
    </row>
    <row r="10" spans="10:12" x14ac:dyDescent="0.25">
      <c r="J10" s="189" t="s">
        <v>366</v>
      </c>
      <c r="K10" s="189">
        <v>77</v>
      </c>
      <c r="L10" s="189">
        <v>2</v>
      </c>
    </row>
    <row r="11" spans="10:12" x14ac:dyDescent="0.25">
      <c r="J11" s="116"/>
      <c r="K11" s="116"/>
      <c r="L11" s="116">
        <v>37</v>
      </c>
    </row>
    <row r="12" spans="10:12" x14ac:dyDescent="0.25">
      <c r="J12" s="116"/>
      <c r="K12" s="116"/>
      <c r="L12" s="116">
        <v>43</v>
      </c>
    </row>
    <row r="13" spans="10:12" x14ac:dyDescent="0.25">
      <c r="K13" s="116" t="s">
        <v>367</v>
      </c>
      <c r="L13" s="190">
        <f>SUM(L10:L12)</f>
        <v>82</v>
      </c>
    </row>
    <row r="14" spans="10:12" x14ac:dyDescent="0.25">
      <c r="J14" s="189" t="s">
        <v>368</v>
      </c>
      <c r="K14" s="189">
        <v>115</v>
      </c>
      <c r="L14" s="189">
        <v>16</v>
      </c>
    </row>
    <row r="15" spans="10:12" x14ac:dyDescent="0.25">
      <c r="J15" s="116"/>
      <c r="K15" s="116"/>
      <c r="L15" s="116">
        <v>27</v>
      </c>
    </row>
    <row r="16" spans="10:12" x14ac:dyDescent="0.25">
      <c r="J16" s="116"/>
      <c r="K16" s="116"/>
      <c r="L16" s="116">
        <v>10</v>
      </c>
    </row>
    <row r="17" spans="10:14" x14ac:dyDescent="0.25">
      <c r="J17" s="116"/>
      <c r="K17" s="116" t="s">
        <v>367</v>
      </c>
      <c r="L17" s="190">
        <f>SUM(L14:L16)</f>
        <v>53</v>
      </c>
    </row>
    <row r="18" spans="10:14" x14ac:dyDescent="0.25">
      <c r="J18" s="189" t="s">
        <v>369</v>
      </c>
      <c r="K18" s="189">
        <v>7</v>
      </c>
      <c r="L18" s="189">
        <v>13</v>
      </c>
    </row>
    <row r="19" spans="10:14" x14ac:dyDescent="0.25">
      <c r="J19" s="116"/>
      <c r="K19" s="116"/>
      <c r="L19" s="116">
        <v>14</v>
      </c>
    </row>
    <row r="20" spans="10:14" x14ac:dyDescent="0.25">
      <c r="J20" s="116"/>
      <c r="K20" s="116"/>
      <c r="L20" s="116">
        <v>10</v>
      </c>
    </row>
    <row r="21" spans="10:14" x14ac:dyDescent="0.25">
      <c r="J21" s="116"/>
      <c r="K21" s="116" t="s">
        <v>367</v>
      </c>
      <c r="L21" s="190">
        <f>SUM(L18:L20)</f>
        <v>37</v>
      </c>
    </row>
    <row r="22" spans="10:14" x14ac:dyDescent="0.25">
      <c r="J22" s="189" t="s">
        <v>370</v>
      </c>
      <c r="K22" s="189">
        <v>52</v>
      </c>
      <c r="L22" s="189">
        <v>10</v>
      </c>
    </row>
    <row r="23" spans="10:14" x14ac:dyDescent="0.25">
      <c r="J23" s="116"/>
      <c r="K23" s="116"/>
      <c r="L23" s="116">
        <v>0</v>
      </c>
    </row>
    <row r="24" spans="10:14" x14ac:dyDescent="0.25">
      <c r="J24" s="116"/>
      <c r="K24" s="116"/>
      <c r="L24" s="116">
        <v>59</v>
      </c>
    </row>
    <row r="25" spans="10:14" x14ac:dyDescent="0.25">
      <c r="J25" s="116"/>
      <c r="K25" s="116" t="s">
        <v>367</v>
      </c>
      <c r="L25" s="190">
        <f>SUM(L22:L24)</f>
        <v>69</v>
      </c>
    </row>
    <row r="27" spans="10:14" x14ac:dyDescent="0.25">
      <c r="J27" s="191" t="s">
        <v>371</v>
      </c>
      <c r="K27" s="191">
        <f>SUM(K10:K22)</f>
        <v>251</v>
      </c>
      <c r="L27" s="191">
        <f>+L13+L17+L21+L25</f>
        <v>241</v>
      </c>
      <c r="M27" s="192">
        <f>+L27/K27</f>
        <v>0.96015936254980083</v>
      </c>
      <c r="N27" s="193"/>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5" zoomScaleNormal="75" workbookViewId="0">
      <selection activeCell="D15" sqref="D15"/>
    </sheetView>
  </sheetViews>
  <sheetFormatPr baseColWidth="10" defaultColWidth="10.5703125" defaultRowHeight="15" x14ac:dyDescent="0.25"/>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75" zoomScaleNormal="75" workbookViewId="0">
      <selection activeCell="C51" sqref="C51"/>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73"/>
      <c r="C2" s="274" t="s">
        <v>0</v>
      </c>
      <c r="D2" s="274"/>
      <c r="E2" s="274"/>
      <c r="F2" s="274"/>
      <c r="G2" s="274"/>
      <c r="H2" s="274"/>
      <c r="I2" s="275"/>
      <c r="J2" s="30"/>
      <c r="K2" s="30"/>
      <c r="M2" s="31" t="s">
        <v>61</v>
      </c>
    </row>
    <row r="3" spans="2:14" ht="25.5" customHeight="1" x14ac:dyDescent="0.25">
      <c r="B3" s="273"/>
      <c r="C3" s="276" t="s">
        <v>1</v>
      </c>
      <c r="D3" s="276"/>
      <c r="E3" s="276"/>
      <c r="F3" s="276"/>
      <c r="G3" s="276"/>
      <c r="H3" s="276"/>
      <c r="I3" s="275"/>
      <c r="J3" s="30"/>
      <c r="K3" s="30"/>
      <c r="M3" s="31" t="s">
        <v>62</v>
      </c>
    </row>
    <row r="4" spans="2:14" ht="25.5" customHeight="1" x14ac:dyDescent="0.25">
      <c r="B4" s="273"/>
      <c r="C4" s="276" t="s">
        <v>63</v>
      </c>
      <c r="D4" s="276"/>
      <c r="E4" s="276"/>
      <c r="F4" s="276"/>
      <c r="G4" s="276"/>
      <c r="H4" s="276"/>
      <c r="I4" s="275"/>
      <c r="J4" s="30"/>
      <c r="K4" s="30"/>
      <c r="M4" s="31" t="s">
        <v>64</v>
      </c>
    </row>
    <row r="5" spans="2:14" ht="25.5" customHeight="1" x14ac:dyDescent="0.25">
      <c r="B5" s="273"/>
      <c r="C5" s="276" t="s">
        <v>65</v>
      </c>
      <c r="D5" s="276"/>
      <c r="E5" s="276"/>
      <c r="F5" s="276"/>
      <c r="G5" s="277" t="s">
        <v>66</v>
      </c>
      <c r="H5" s="277"/>
      <c r="I5" s="275"/>
      <c r="J5" s="30"/>
      <c r="K5" s="30"/>
      <c r="M5" s="31" t="s">
        <v>67</v>
      </c>
    </row>
    <row r="6" spans="2:14" ht="23.25" customHeight="1" x14ac:dyDescent="0.25">
      <c r="B6" s="269" t="s">
        <v>68</v>
      </c>
      <c r="C6" s="269"/>
      <c r="D6" s="269"/>
      <c r="E6" s="269"/>
      <c r="F6" s="269"/>
      <c r="G6" s="269"/>
      <c r="H6" s="269"/>
      <c r="I6" s="269"/>
      <c r="J6" s="32"/>
      <c r="K6" s="32"/>
    </row>
    <row r="7" spans="2:14" ht="24" customHeight="1" x14ac:dyDescent="0.25">
      <c r="B7" s="270" t="s">
        <v>69</v>
      </c>
      <c r="C7" s="270"/>
      <c r="D7" s="270"/>
      <c r="E7" s="270"/>
      <c r="F7" s="270"/>
      <c r="G7" s="270"/>
      <c r="H7" s="270"/>
      <c r="I7" s="270"/>
      <c r="J7" s="33"/>
      <c r="K7" s="33"/>
    </row>
    <row r="8" spans="2:14" ht="24" customHeight="1" x14ac:dyDescent="0.25">
      <c r="B8" s="271" t="s">
        <v>70</v>
      </c>
      <c r="C8" s="271"/>
      <c r="D8" s="271"/>
      <c r="E8" s="271"/>
      <c r="F8" s="271"/>
      <c r="G8" s="271"/>
      <c r="H8" s="271"/>
      <c r="I8" s="271"/>
      <c r="J8" s="34"/>
      <c r="K8" s="34"/>
      <c r="N8" s="35" t="s">
        <v>71</v>
      </c>
    </row>
    <row r="9" spans="2:14" ht="30.75" customHeight="1" x14ac:dyDescent="0.25">
      <c r="B9" s="36" t="s">
        <v>72</v>
      </c>
      <c r="C9" s="37">
        <v>231</v>
      </c>
      <c r="D9" s="272" t="s">
        <v>73</v>
      </c>
      <c r="E9" s="272"/>
      <c r="F9" s="254" t="s">
        <v>74</v>
      </c>
      <c r="G9" s="254"/>
      <c r="H9" s="254"/>
      <c r="I9" s="254"/>
      <c r="J9" s="38"/>
      <c r="K9" s="38"/>
      <c r="M9" s="31" t="s">
        <v>75</v>
      </c>
      <c r="N9" s="35" t="s">
        <v>76</v>
      </c>
    </row>
    <row r="10" spans="2:14" ht="30.75" customHeight="1" x14ac:dyDescent="0.25">
      <c r="B10" s="39" t="s">
        <v>77</v>
      </c>
      <c r="C10" s="40" t="s">
        <v>78</v>
      </c>
      <c r="D10" s="263" t="s">
        <v>79</v>
      </c>
      <c r="E10" s="263"/>
      <c r="F10" s="264" t="s">
        <v>80</v>
      </c>
      <c r="G10" s="264"/>
      <c r="H10" s="42" t="s">
        <v>81</v>
      </c>
      <c r="I10" s="43" t="s">
        <v>78</v>
      </c>
      <c r="J10" s="44"/>
      <c r="K10" s="44"/>
      <c r="M10" s="31" t="s">
        <v>82</v>
      </c>
      <c r="N10" s="35" t="s">
        <v>83</v>
      </c>
    </row>
    <row r="11" spans="2:14" ht="30.75" customHeight="1" x14ac:dyDescent="0.25">
      <c r="B11" s="39" t="s">
        <v>84</v>
      </c>
      <c r="C11" s="265" t="s">
        <v>85</v>
      </c>
      <c r="D11" s="265"/>
      <c r="E11" s="265"/>
      <c r="F11" s="265"/>
      <c r="G11" s="42" t="s">
        <v>86</v>
      </c>
      <c r="H11" s="266">
        <v>1032</v>
      </c>
      <c r="I11" s="266"/>
      <c r="J11" s="45"/>
      <c r="K11" s="45"/>
      <c r="M11" s="31" t="s">
        <v>87</v>
      </c>
      <c r="N11" s="35" t="s">
        <v>42</v>
      </c>
    </row>
    <row r="12" spans="2:14" ht="30.75" customHeight="1" x14ac:dyDescent="0.25">
      <c r="B12" s="39" t="s">
        <v>88</v>
      </c>
      <c r="C12" s="267" t="s">
        <v>82</v>
      </c>
      <c r="D12" s="267"/>
      <c r="E12" s="267"/>
      <c r="F12" s="267"/>
      <c r="G12" s="42" t="s">
        <v>89</v>
      </c>
      <c r="H12" s="268" t="s">
        <v>90</v>
      </c>
      <c r="I12" s="268"/>
      <c r="J12" s="46"/>
      <c r="K12" s="46"/>
      <c r="M12" s="47" t="s">
        <v>91</v>
      </c>
    </row>
    <row r="13" spans="2:14" ht="30.75" customHeight="1" x14ac:dyDescent="0.25">
      <c r="B13" s="39" t="s">
        <v>92</v>
      </c>
      <c r="C13" s="257" t="s">
        <v>93</v>
      </c>
      <c r="D13" s="257"/>
      <c r="E13" s="257"/>
      <c r="F13" s="257"/>
      <c r="G13" s="257"/>
      <c r="H13" s="257"/>
      <c r="I13" s="257"/>
      <c r="J13" s="48"/>
      <c r="K13" s="48"/>
      <c r="M13" s="47"/>
    </row>
    <row r="14" spans="2:14" ht="30.75" customHeight="1" x14ac:dyDescent="0.25">
      <c r="B14" s="39" t="s">
        <v>94</v>
      </c>
      <c r="C14" s="252" t="s">
        <v>95</v>
      </c>
      <c r="D14" s="252"/>
      <c r="E14" s="252"/>
      <c r="F14" s="252"/>
      <c r="G14" s="252"/>
      <c r="H14" s="252"/>
      <c r="I14" s="252"/>
      <c r="J14" s="44"/>
      <c r="K14" s="44"/>
      <c r="M14" s="47"/>
      <c r="N14" s="35" t="s">
        <v>96</v>
      </c>
    </row>
    <row r="15" spans="2:14" ht="30.75" customHeight="1" x14ac:dyDescent="0.25">
      <c r="B15" s="39" t="s">
        <v>97</v>
      </c>
      <c r="C15" s="248" t="s">
        <v>98</v>
      </c>
      <c r="D15" s="248"/>
      <c r="E15" s="248"/>
      <c r="F15" s="248"/>
      <c r="G15" s="42" t="s">
        <v>99</v>
      </c>
      <c r="H15" s="252" t="s">
        <v>100</v>
      </c>
      <c r="I15" s="252"/>
      <c r="J15" s="44"/>
      <c r="K15" s="44"/>
      <c r="M15" s="47" t="s">
        <v>101</v>
      </c>
      <c r="N15" s="35" t="s">
        <v>78</v>
      </c>
    </row>
    <row r="16" spans="2:14" ht="30.75" customHeight="1" x14ac:dyDescent="0.25">
      <c r="B16" s="39" t="s">
        <v>102</v>
      </c>
      <c r="C16" s="262" t="s">
        <v>103</v>
      </c>
      <c r="D16" s="262"/>
      <c r="E16" s="262"/>
      <c r="F16" s="262"/>
      <c r="G16" s="42" t="s">
        <v>104</v>
      </c>
      <c r="H16" s="252" t="s">
        <v>42</v>
      </c>
      <c r="I16" s="252"/>
      <c r="J16" s="44"/>
      <c r="K16" s="44"/>
      <c r="M16" s="47" t="s">
        <v>105</v>
      </c>
    </row>
    <row r="17" spans="2:14" ht="36" customHeight="1" x14ac:dyDescent="0.25">
      <c r="B17" s="39" t="s">
        <v>106</v>
      </c>
      <c r="C17" s="257" t="s">
        <v>107</v>
      </c>
      <c r="D17" s="257"/>
      <c r="E17" s="257"/>
      <c r="F17" s="257"/>
      <c r="G17" s="257"/>
      <c r="H17" s="257"/>
      <c r="I17" s="257"/>
      <c r="J17" s="48"/>
      <c r="K17" s="48"/>
      <c r="M17" s="47" t="s">
        <v>108</v>
      </c>
      <c r="N17" s="35" t="s">
        <v>109</v>
      </c>
    </row>
    <row r="18" spans="2:14" ht="30.75" customHeight="1" x14ac:dyDescent="0.25">
      <c r="B18" s="39" t="s">
        <v>110</v>
      </c>
      <c r="C18" s="254" t="s">
        <v>111</v>
      </c>
      <c r="D18" s="254"/>
      <c r="E18" s="254"/>
      <c r="F18" s="254"/>
      <c r="G18" s="254"/>
      <c r="H18" s="254"/>
      <c r="I18" s="254"/>
      <c r="J18" s="49"/>
      <c r="K18" s="49"/>
      <c r="M18" s="47" t="s">
        <v>112</v>
      </c>
      <c r="N18" s="35" t="s">
        <v>113</v>
      </c>
    </row>
    <row r="19" spans="2:14" ht="30.75" customHeight="1" x14ac:dyDescent="0.25">
      <c r="B19" s="39" t="s">
        <v>114</v>
      </c>
      <c r="C19" s="254" t="s">
        <v>115</v>
      </c>
      <c r="D19" s="254"/>
      <c r="E19" s="254"/>
      <c r="F19" s="254"/>
      <c r="G19" s="254"/>
      <c r="H19" s="254"/>
      <c r="I19" s="254"/>
      <c r="J19" s="50"/>
      <c r="K19" s="50"/>
      <c r="M19" s="47"/>
      <c r="N19" s="35" t="s">
        <v>116</v>
      </c>
    </row>
    <row r="20" spans="2:14" ht="30.75" customHeight="1" x14ac:dyDescent="0.25">
      <c r="B20" s="39" t="s">
        <v>117</v>
      </c>
      <c r="C20" s="258" t="s">
        <v>52</v>
      </c>
      <c r="D20" s="258"/>
      <c r="E20" s="258"/>
      <c r="F20" s="258"/>
      <c r="G20" s="258"/>
      <c r="H20" s="258"/>
      <c r="I20" s="258"/>
      <c r="J20" s="51"/>
      <c r="K20" s="51"/>
      <c r="M20" s="47" t="s">
        <v>100</v>
      </c>
      <c r="N20" s="35" t="s">
        <v>118</v>
      </c>
    </row>
    <row r="21" spans="2:14" ht="27.75" customHeight="1" x14ac:dyDescent="0.25">
      <c r="B21" s="259" t="s">
        <v>119</v>
      </c>
      <c r="C21" s="260" t="s">
        <v>120</v>
      </c>
      <c r="D21" s="260"/>
      <c r="E21" s="260"/>
      <c r="F21" s="261" t="s">
        <v>121</v>
      </c>
      <c r="G21" s="261"/>
      <c r="H21" s="261"/>
      <c r="I21" s="261"/>
      <c r="J21" s="52"/>
      <c r="K21" s="52"/>
      <c r="M21" s="47" t="s">
        <v>122</v>
      </c>
      <c r="N21" s="35" t="s">
        <v>123</v>
      </c>
    </row>
    <row r="22" spans="2:14" ht="27" customHeight="1" x14ac:dyDescent="0.25">
      <c r="B22" s="259"/>
      <c r="C22" s="248" t="s">
        <v>124</v>
      </c>
      <c r="D22" s="248"/>
      <c r="E22" s="248"/>
      <c r="F22" s="254" t="s">
        <v>125</v>
      </c>
      <c r="G22" s="254"/>
      <c r="H22" s="254"/>
      <c r="I22" s="254"/>
      <c r="J22" s="50"/>
      <c r="K22" s="50"/>
      <c r="M22" s="47" t="s">
        <v>126</v>
      </c>
      <c r="N22" s="35" t="s">
        <v>127</v>
      </c>
    </row>
    <row r="23" spans="2:14" ht="39.75" customHeight="1" x14ac:dyDescent="0.25">
      <c r="B23" s="39" t="s">
        <v>128</v>
      </c>
      <c r="C23" s="251" t="s">
        <v>52</v>
      </c>
      <c r="D23" s="251"/>
      <c r="E23" s="251"/>
      <c r="F23" s="252" t="s">
        <v>52</v>
      </c>
      <c r="G23" s="252"/>
      <c r="H23" s="252"/>
      <c r="I23" s="252"/>
      <c r="J23" s="44"/>
      <c r="K23" s="44"/>
      <c r="M23" s="47"/>
      <c r="N23" s="35" t="s">
        <v>93</v>
      </c>
    </row>
    <row r="24" spans="2:14" ht="44.25" customHeight="1" x14ac:dyDescent="0.25">
      <c r="B24" s="39" t="s">
        <v>129</v>
      </c>
      <c r="C24" s="253" t="s">
        <v>130</v>
      </c>
      <c r="D24" s="253"/>
      <c r="E24" s="253"/>
      <c r="F24" s="254" t="s">
        <v>131</v>
      </c>
      <c r="G24" s="254"/>
      <c r="H24" s="254"/>
      <c r="I24" s="254"/>
      <c r="J24" s="49"/>
      <c r="K24" s="49"/>
      <c r="M24" s="53"/>
      <c r="N24" s="35" t="s">
        <v>132</v>
      </c>
    </row>
    <row r="25" spans="2:14" ht="29.25" customHeight="1" x14ac:dyDescent="0.25">
      <c r="B25" s="39" t="s">
        <v>133</v>
      </c>
      <c r="C25" s="255" t="s">
        <v>103</v>
      </c>
      <c r="D25" s="255"/>
      <c r="E25" s="255"/>
      <c r="F25" s="42" t="s">
        <v>134</v>
      </c>
      <c r="G25" s="256">
        <v>0.3</v>
      </c>
      <c r="H25" s="256"/>
      <c r="I25" s="256"/>
      <c r="J25" s="54"/>
      <c r="K25" s="54"/>
      <c r="M25" s="53"/>
    </row>
    <row r="26" spans="2:14" ht="27" customHeight="1" x14ac:dyDescent="0.25">
      <c r="B26" s="39" t="s">
        <v>135</v>
      </c>
      <c r="C26" s="248" t="s">
        <v>136</v>
      </c>
      <c r="D26" s="248"/>
      <c r="E26" s="248"/>
      <c r="F26" s="42" t="s">
        <v>137</v>
      </c>
      <c r="G26" s="249">
        <v>0.3</v>
      </c>
      <c r="H26" s="249"/>
      <c r="I26" s="249"/>
      <c r="J26" s="55"/>
      <c r="K26" s="55"/>
      <c r="M26" s="53"/>
    </row>
    <row r="27" spans="2:14" ht="47.25" customHeight="1" x14ac:dyDescent="0.25">
      <c r="B27" s="56" t="s">
        <v>138</v>
      </c>
      <c r="C27" s="250" t="s">
        <v>108</v>
      </c>
      <c r="D27" s="250"/>
      <c r="E27" s="250"/>
      <c r="F27" s="57" t="s">
        <v>139</v>
      </c>
      <c r="G27" s="249" t="s">
        <v>140</v>
      </c>
      <c r="H27" s="249"/>
      <c r="I27" s="249"/>
      <c r="J27" s="52"/>
      <c r="K27" s="52"/>
      <c r="M27" s="53"/>
    </row>
    <row r="28" spans="2:14" ht="30" customHeight="1" x14ac:dyDescent="0.25">
      <c r="B28" s="240" t="s">
        <v>141</v>
      </c>
      <c r="C28" s="240"/>
      <c r="D28" s="240"/>
      <c r="E28" s="240"/>
      <c r="F28" s="240"/>
      <c r="G28" s="240"/>
      <c r="H28" s="240"/>
      <c r="I28" s="240"/>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63">
        <v>0</v>
      </c>
      <c r="D30" s="64">
        <f>+C30</f>
        <v>0</v>
      </c>
      <c r="E30" s="63">
        <v>0</v>
      </c>
      <c r="F30" s="65">
        <f>+E30</f>
        <v>0</v>
      </c>
      <c r="G30" s="66" t="e">
        <f t="shared" ref="G30:G41" si="0">+C30/E30</f>
        <v>#DIV/0!</v>
      </c>
      <c r="H30" s="67" t="e">
        <f t="shared" ref="H30:H41" si="1">+D30/F30</f>
        <v>#DIV/0!</v>
      </c>
      <c r="I30" s="68">
        <f t="shared" ref="I30:I41" si="2">+D30/$G$26</f>
        <v>0</v>
      </c>
      <c r="J30" s="69">
        <v>0.99</v>
      </c>
      <c r="K30" s="70"/>
      <c r="M30" s="53"/>
    </row>
    <row r="31" spans="2:14" ht="19.5" customHeight="1" x14ac:dyDescent="0.25">
      <c r="B31" s="62" t="s">
        <v>152</v>
      </c>
      <c r="C31" s="63">
        <v>0</v>
      </c>
      <c r="D31" s="64">
        <f t="shared" ref="D31:D41" si="3">+D30+C31</f>
        <v>0</v>
      </c>
      <c r="E31" s="63">
        <v>0</v>
      </c>
      <c r="F31" s="65">
        <f t="shared" ref="F31:F41" si="4">+F30+E31</f>
        <v>0</v>
      </c>
      <c r="G31" s="66" t="e">
        <f t="shared" si="0"/>
        <v>#DIV/0!</v>
      </c>
      <c r="H31" s="67" t="e">
        <f t="shared" si="1"/>
        <v>#DIV/0!</v>
      </c>
      <c r="I31" s="68">
        <f t="shared" si="2"/>
        <v>0</v>
      </c>
      <c r="J31" s="69">
        <v>0.99</v>
      </c>
      <c r="K31" s="70"/>
      <c r="M31" s="53"/>
    </row>
    <row r="32" spans="2:14" ht="19.5" customHeight="1" x14ac:dyDescent="0.25">
      <c r="B32" s="62" t="s">
        <v>153</v>
      </c>
      <c r="C32" s="63">
        <v>0</v>
      </c>
      <c r="D32" s="64">
        <f t="shared" si="3"/>
        <v>0</v>
      </c>
      <c r="E32" s="63">
        <v>0.19</v>
      </c>
      <c r="F32" s="65">
        <f t="shared" si="4"/>
        <v>0.19</v>
      </c>
      <c r="G32" s="66">
        <f t="shared" si="0"/>
        <v>0</v>
      </c>
      <c r="H32" s="67">
        <f t="shared" si="1"/>
        <v>0</v>
      </c>
      <c r="I32" s="68">
        <f t="shared" si="2"/>
        <v>0</v>
      </c>
      <c r="J32" s="69">
        <v>0.99</v>
      </c>
      <c r="K32" s="70"/>
      <c r="M32" s="53"/>
    </row>
    <row r="33" spans="2:11" ht="19.5" customHeight="1" x14ac:dyDescent="0.25">
      <c r="B33" s="62" t="s">
        <v>154</v>
      </c>
      <c r="C33" s="63">
        <v>0</v>
      </c>
      <c r="D33" s="64">
        <f t="shared" si="3"/>
        <v>0</v>
      </c>
      <c r="E33" s="63">
        <v>0</v>
      </c>
      <c r="F33" s="65">
        <f t="shared" si="4"/>
        <v>0.19</v>
      </c>
      <c r="G33" s="66" t="e">
        <f t="shared" si="0"/>
        <v>#DIV/0!</v>
      </c>
      <c r="H33" s="67">
        <f t="shared" si="1"/>
        <v>0</v>
      </c>
      <c r="I33" s="68">
        <f t="shared" si="2"/>
        <v>0</v>
      </c>
      <c r="J33" s="69">
        <v>0.99</v>
      </c>
      <c r="K33" s="70"/>
    </row>
    <row r="34" spans="2:11" ht="19.5" customHeight="1" x14ac:dyDescent="0.25">
      <c r="B34" s="62" t="s">
        <v>155</v>
      </c>
      <c r="C34" s="63">
        <v>0</v>
      </c>
      <c r="D34" s="64">
        <f t="shared" si="3"/>
        <v>0</v>
      </c>
      <c r="E34" s="63">
        <v>0</v>
      </c>
      <c r="F34" s="65">
        <f t="shared" si="4"/>
        <v>0.19</v>
      </c>
      <c r="G34" s="66" t="e">
        <f t="shared" si="0"/>
        <v>#DIV/0!</v>
      </c>
      <c r="H34" s="67">
        <f t="shared" si="1"/>
        <v>0</v>
      </c>
      <c r="I34" s="68">
        <f t="shared" si="2"/>
        <v>0</v>
      </c>
      <c r="J34" s="69">
        <v>0.99</v>
      </c>
      <c r="K34" s="70"/>
    </row>
    <row r="35" spans="2:11" ht="19.5" customHeight="1" x14ac:dyDescent="0.25">
      <c r="B35" s="62" t="s">
        <v>156</v>
      </c>
      <c r="C35" s="63">
        <v>0</v>
      </c>
      <c r="D35" s="64">
        <f t="shared" si="3"/>
        <v>0</v>
      </c>
      <c r="E35" s="63">
        <v>0</v>
      </c>
      <c r="F35" s="65">
        <f t="shared" si="4"/>
        <v>0.19</v>
      </c>
      <c r="G35" s="66" t="e">
        <f t="shared" si="0"/>
        <v>#DIV/0!</v>
      </c>
      <c r="H35" s="67">
        <f t="shared" si="1"/>
        <v>0</v>
      </c>
      <c r="I35" s="68">
        <f t="shared" si="2"/>
        <v>0</v>
      </c>
      <c r="J35" s="69">
        <v>0.99</v>
      </c>
      <c r="K35" s="70"/>
    </row>
    <row r="36" spans="2:11" ht="19.5" customHeight="1" x14ac:dyDescent="0.25">
      <c r="B36" s="62" t="s">
        <v>157</v>
      </c>
      <c r="C36" s="63">
        <v>0</v>
      </c>
      <c r="D36" s="64">
        <f t="shared" si="3"/>
        <v>0</v>
      </c>
      <c r="E36" s="63">
        <v>0</v>
      </c>
      <c r="F36" s="65">
        <f t="shared" si="4"/>
        <v>0.19</v>
      </c>
      <c r="G36" s="66" t="e">
        <f t="shared" si="0"/>
        <v>#DIV/0!</v>
      </c>
      <c r="H36" s="67">
        <f t="shared" si="1"/>
        <v>0</v>
      </c>
      <c r="I36" s="68">
        <f t="shared" si="2"/>
        <v>0</v>
      </c>
      <c r="J36" s="69">
        <v>0.99</v>
      </c>
      <c r="K36" s="70"/>
    </row>
    <row r="37" spans="2:11" ht="19.5" customHeight="1" x14ac:dyDescent="0.25">
      <c r="B37" s="62" t="s">
        <v>158</v>
      </c>
      <c r="C37" s="63">
        <v>0</v>
      </c>
      <c r="D37" s="64">
        <f t="shared" si="3"/>
        <v>0</v>
      </c>
      <c r="E37" s="63">
        <v>0</v>
      </c>
      <c r="F37" s="65">
        <f t="shared" si="4"/>
        <v>0.19</v>
      </c>
      <c r="G37" s="66" t="e">
        <f t="shared" si="0"/>
        <v>#DIV/0!</v>
      </c>
      <c r="H37" s="67">
        <f t="shared" si="1"/>
        <v>0</v>
      </c>
      <c r="I37" s="68">
        <f t="shared" si="2"/>
        <v>0</v>
      </c>
      <c r="J37" s="69">
        <v>0.99</v>
      </c>
      <c r="K37" s="70"/>
    </row>
    <row r="38" spans="2:11" ht="19.5" customHeight="1" x14ac:dyDescent="0.25">
      <c r="B38" s="62" t="s">
        <v>159</v>
      </c>
      <c r="C38" s="63">
        <v>0</v>
      </c>
      <c r="D38" s="64">
        <f t="shared" si="3"/>
        <v>0</v>
      </c>
      <c r="E38" s="63">
        <v>0.02</v>
      </c>
      <c r="F38" s="65">
        <f t="shared" si="4"/>
        <v>0.21</v>
      </c>
      <c r="G38" s="66">
        <f t="shared" si="0"/>
        <v>0</v>
      </c>
      <c r="H38" s="67">
        <f t="shared" si="1"/>
        <v>0</v>
      </c>
      <c r="I38" s="68">
        <f t="shared" si="2"/>
        <v>0</v>
      </c>
      <c r="J38" s="69">
        <v>0.99</v>
      </c>
      <c r="K38" s="70"/>
    </row>
    <row r="39" spans="2:11" ht="19.5" customHeight="1" x14ac:dyDescent="0.25">
      <c r="B39" s="62" t="s">
        <v>160</v>
      </c>
      <c r="C39" s="63">
        <v>0</v>
      </c>
      <c r="D39" s="64">
        <f t="shared" si="3"/>
        <v>0</v>
      </c>
      <c r="E39" s="63">
        <v>0</v>
      </c>
      <c r="F39" s="65">
        <f t="shared" si="4"/>
        <v>0.21</v>
      </c>
      <c r="G39" s="66" t="e">
        <f t="shared" si="0"/>
        <v>#DIV/0!</v>
      </c>
      <c r="H39" s="67">
        <f t="shared" si="1"/>
        <v>0</v>
      </c>
      <c r="I39" s="68">
        <f t="shared" si="2"/>
        <v>0</v>
      </c>
      <c r="J39" s="69">
        <v>0.99</v>
      </c>
      <c r="K39" s="70"/>
    </row>
    <row r="40" spans="2:11" ht="19.5" customHeight="1" x14ac:dyDescent="0.25">
      <c r="B40" s="62" t="s">
        <v>161</v>
      </c>
      <c r="C40" s="63">
        <v>0</v>
      </c>
      <c r="D40" s="64">
        <f t="shared" si="3"/>
        <v>0</v>
      </c>
      <c r="E40" s="63">
        <v>0</v>
      </c>
      <c r="F40" s="65">
        <f t="shared" si="4"/>
        <v>0.21</v>
      </c>
      <c r="G40" s="66" t="e">
        <f t="shared" si="0"/>
        <v>#DIV/0!</v>
      </c>
      <c r="H40" s="67">
        <f t="shared" si="1"/>
        <v>0</v>
      </c>
      <c r="I40" s="68">
        <f t="shared" si="2"/>
        <v>0</v>
      </c>
      <c r="J40" s="69">
        <v>0.99</v>
      </c>
      <c r="K40" s="70"/>
    </row>
    <row r="41" spans="2:11" ht="19.5" customHeight="1" x14ac:dyDescent="0.25">
      <c r="B41" s="62" t="s">
        <v>162</v>
      </c>
      <c r="C41" s="63">
        <v>0</v>
      </c>
      <c r="D41" s="64">
        <f t="shared" si="3"/>
        <v>0</v>
      </c>
      <c r="E41" s="63">
        <v>0.04</v>
      </c>
      <c r="F41" s="65">
        <f t="shared" si="4"/>
        <v>0.25</v>
      </c>
      <c r="G41" s="66">
        <f t="shared" si="0"/>
        <v>0</v>
      </c>
      <c r="H41" s="67">
        <f t="shared" si="1"/>
        <v>0</v>
      </c>
      <c r="I41" s="68">
        <f t="shared" si="2"/>
        <v>0</v>
      </c>
      <c r="J41" s="69">
        <v>0.99</v>
      </c>
      <c r="K41" s="70"/>
    </row>
    <row r="42" spans="2:11" ht="54.75" customHeight="1" x14ac:dyDescent="0.25">
      <c r="B42" s="71" t="s">
        <v>163</v>
      </c>
      <c r="C42" s="245" t="s">
        <v>53</v>
      </c>
      <c r="D42" s="245"/>
      <c r="E42" s="245"/>
      <c r="F42" s="245"/>
      <c r="G42" s="245"/>
      <c r="H42" s="245"/>
      <c r="I42" s="245"/>
      <c r="J42" s="72"/>
      <c r="K42" s="72"/>
    </row>
    <row r="43" spans="2:11" ht="29.25" customHeight="1" x14ac:dyDescent="0.25">
      <c r="B43" s="240" t="s">
        <v>164</v>
      </c>
      <c r="C43" s="240"/>
      <c r="D43" s="240"/>
      <c r="E43" s="240"/>
      <c r="F43" s="240"/>
      <c r="G43" s="240"/>
      <c r="H43" s="240"/>
      <c r="I43" s="240"/>
      <c r="J43" s="34"/>
      <c r="K43" s="34"/>
    </row>
    <row r="44" spans="2:11" ht="32.25" customHeight="1" x14ac:dyDescent="0.25">
      <c r="B44" s="246"/>
      <c r="C44" s="246"/>
      <c r="D44" s="246"/>
      <c r="E44" s="246"/>
      <c r="F44" s="246"/>
      <c r="G44" s="246"/>
      <c r="H44" s="246"/>
      <c r="I44" s="246"/>
      <c r="J44" s="34"/>
      <c r="K44" s="34"/>
    </row>
    <row r="45" spans="2:11" ht="32.25" customHeight="1" x14ac:dyDescent="0.25">
      <c r="B45" s="246"/>
      <c r="C45" s="246"/>
      <c r="D45" s="246"/>
      <c r="E45" s="246"/>
      <c r="F45" s="246"/>
      <c r="G45" s="246"/>
      <c r="H45" s="246"/>
      <c r="I45" s="246"/>
      <c r="J45" s="72"/>
      <c r="K45" s="72"/>
    </row>
    <row r="46" spans="2:11" ht="32.25" customHeight="1" x14ac:dyDescent="0.25">
      <c r="B46" s="246"/>
      <c r="C46" s="246"/>
      <c r="D46" s="246"/>
      <c r="E46" s="246"/>
      <c r="F46" s="246"/>
      <c r="G46" s="246"/>
      <c r="H46" s="246"/>
      <c r="I46" s="246"/>
      <c r="J46" s="72"/>
      <c r="K46" s="72"/>
    </row>
    <row r="47" spans="2:11" ht="32.25" customHeight="1" x14ac:dyDescent="0.25">
      <c r="B47" s="246"/>
      <c r="C47" s="246"/>
      <c r="D47" s="246"/>
      <c r="E47" s="246"/>
      <c r="F47" s="246"/>
      <c r="G47" s="246"/>
      <c r="H47" s="246"/>
      <c r="I47" s="246"/>
      <c r="J47" s="72"/>
      <c r="K47" s="72"/>
    </row>
    <row r="48" spans="2:11" ht="32.25" customHeight="1" x14ac:dyDescent="0.25">
      <c r="B48" s="246"/>
      <c r="C48" s="246"/>
      <c r="D48" s="246"/>
      <c r="E48" s="246"/>
      <c r="F48" s="246"/>
      <c r="G48" s="246"/>
      <c r="H48" s="246"/>
      <c r="I48" s="246"/>
      <c r="J48" s="73"/>
      <c r="K48" s="73"/>
    </row>
    <row r="49" spans="2:11" ht="83.25" customHeight="1" x14ac:dyDescent="0.25">
      <c r="B49" s="39" t="s">
        <v>165</v>
      </c>
      <c r="C49" s="245" t="s">
        <v>53</v>
      </c>
      <c r="D49" s="245"/>
      <c r="E49" s="245"/>
      <c r="F49" s="245"/>
      <c r="G49" s="245"/>
      <c r="H49" s="245"/>
      <c r="I49" s="245"/>
      <c r="J49" s="74"/>
      <c r="K49" s="74"/>
    </row>
    <row r="50" spans="2:11" ht="34.5" customHeight="1" x14ac:dyDescent="0.25">
      <c r="B50" s="39" t="s">
        <v>166</v>
      </c>
      <c r="C50" s="247" t="s">
        <v>140</v>
      </c>
      <c r="D50" s="247"/>
      <c r="E50" s="247"/>
      <c r="F50" s="247"/>
      <c r="G50" s="247"/>
      <c r="H50" s="247"/>
      <c r="I50" s="247"/>
      <c r="J50" s="74"/>
      <c r="K50" s="74"/>
    </row>
    <row r="51" spans="2:11" ht="34.5" customHeight="1" x14ac:dyDescent="0.25">
      <c r="B51" s="75" t="s">
        <v>167</v>
      </c>
      <c r="C51" s="239" t="s">
        <v>54</v>
      </c>
      <c r="D51" s="239"/>
      <c r="E51" s="239"/>
      <c r="F51" s="239"/>
      <c r="G51" s="239"/>
      <c r="H51" s="239"/>
      <c r="I51" s="239"/>
      <c r="J51" s="74"/>
      <c r="K51" s="74"/>
    </row>
    <row r="52" spans="2:11" ht="29.25" customHeight="1" x14ac:dyDescent="0.25">
      <c r="B52" s="240" t="s">
        <v>168</v>
      </c>
      <c r="C52" s="240"/>
      <c r="D52" s="240"/>
      <c r="E52" s="240"/>
      <c r="F52" s="240"/>
      <c r="G52" s="240"/>
      <c r="H52" s="240"/>
      <c r="I52" s="240"/>
      <c r="J52" s="74"/>
      <c r="K52" s="74"/>
    </row>
    <row r="53" spans="2:11" ht="33" customHeight="1" x14ac:dyDescent="0.25">
      <c r="B53" s="241" t="s">
        <v>169</v>
      </c>
      <c r="C53" s="76" t="s">
        <v>170</v>
      </c>
      <c r="D53" s="242" t="s">
        <v>171</v>
      </c>
      <c r="E53" s="242"/>
      <c r="F53" s="242"/>
      <c r="G53" s="243" t="s">
        <v>172</v>
      </c>
      <c r="H53" s="243"/>
      <c r="I53" s="243"/>
      <c r="J53" s="77"/>
      <c r="K53" s="77"/>
    </row>
    <row r="54" spans="2:11" ht="31.5" customHeight="1" x14ac:dyDescent="0.25">
      <c r="B54" s="241"/>
      <c r="C54" s="78"/>
      <c r="D54" s="231"/>
      <c r="E54" s="231"/>
      <c r="F54" s="231"/>
      <c r="G54" s="244"/>
      <c r="H54" s="244"/>
      <c r="I54" s="244"/>
      <c r="J54" s="77"/>
      <c r="K54" s="77"/>
    </row>
    <row r="55" spans="2:11" ht="31.5" customHeight="1" x14ac:dyDescent="0.25">
      <c r="B55" s="75" t="s">
        <v>173</v>
      </c>
      <c r="C55" s="235" t="s">
        <v>174</v>
      </c>
      <c r="D55" s="235"/>
      <c r="E55" s="236" t="s">
        <v>175</v>
      </c>
      <c r="F55" s="236"/>
      <c r="G55" s="237" t="s">
        <v>176</v>
      </c>
      <c r="H55" s="237"/>
      <c r="I55" s="237"/>
      <c r="J55" s="79"/>
      <c r="K55" s="79"/>
    </row>
    <row r="56" spans="2:11" ht="31.5" customHeight="1" x14ac:dyDescent="0.25">
      <c r="B56" s="75" t="s">
        <v>177</v>
      </c>
      <c r="C56" s="231" t="str">
        <f>+'[3]HV 1'!C56:D56</f>
        <v>NICOLAS ADOLFO CORREAL HUERTAS</v>
      </c>
      <c r="D56" s="231"/>
      <c r="E56" s="238" t="s">
        <v>178</v>
      </c>
      <c r="F56" s="238"/>
      <c r="G56" s="237" t="str">
        <f>+'[4]HV 1'!G56:I56</f>
        <v>DIANA VIDAL</v>
      </c>
      <c r="H56" s="237"/>
      <c r="I56" s="237"/>
      <c r="J56" s="79"/>
      <c r="K56" s="79"/>
    </row>
    <row r="57" spans="2:11" ht="31.5" customHeight="1" x14ac:dyDescent="0.25">
      <c r="B57" s="75" t="s">
        <v>179</v>
      </c>
      <c r="C57" s="231"/>
      <c r="D57" s="231"/>
      <c r="E57" s="232" t="s">
        <v>180</v>
      </c>
      <c r="F57" s="232"/>
      <c r="G57" s="233"/>
      <c r="H57" s="233"/>
      <c r="I57" s="233"/>
      <c r="J57" s="80"/>
      <c r="K57" s="80"/>
    </row>
    <row r="58" spans="2:11" ht="31.5" customHeight="1" x14ac:dyDescent="0.25">
      <c r="B58" s="81" t="s">
        <v>181</v>
      </c>
      <c r="C58" s="234"/>
      <c r="D58" s="234"/>
      <c r="E58" s="232"/>
      <c r="F58" s="232"/>
      <c r="G58" s="233"/>
      <c r="H58" s="233"/>
      <c r="I58" s="233"/>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GP18"/>
  <sheetViews>
    <sheetView topLeftCell="A7" zoomScale="75" zoomScaleNormal="75" workbookViewId="0">
      <selection activeCell="A7" sqref="A7"/>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6.7109375" style="94" customWidth="1"/>
    <col min="6" max="6" width="31" style="94" customWidth="1"/>
    <col min="7" max="8" width="16.140625" style="94" customWidth="1"/>
    <col min="9" max="9" width="16.28515625" style="94" customWidth="1"/>
    <col min="10" max="10" width="15.7109375" style="94" customWidth="1"/>
    <col min="11" max="11" width="54.42578125" style="94" customWidth="1"/>
    <col min="13" max="13" width="17.85546875" style="94" customWidth="1"/>
    <col min="108" max="108" width="11.42578125" style="94" customWidth="1"/>
    <col min="198" max="198" width="1.42578125" style="94" customWidth="1"/>
  </cols>
  <sheetData>
    <row r="1" spans="2:13" ht="18" customHeight="1" x14ac:dyDescent="0.25">
      <c r="B1" s="285"/>
      <c r="C1" s="286" t="s">
        <v>0</v>
      </c>
      <c r="D1" s="286"/>
      <c r="E1" s="286"/>
      <c r="F1" s="286"/>
      <c r="G1" s="286"/>
      <c r="H1" s="286"/>
      <c r="I1" s="286"/>
      <c r="J1" s="286"/>
    </row>
    <row r="2" spans="2:13" ht="18" customHeight="1" x14ac:dyDescent="0.25">
      <c r="B2" s="285"/>
      <c r="C2" s="286" t="s">
        <v>1</v>
      </c>
      <c r="D2" s="286"/>
      <c r="E2" s="286"/>
      <c r="F2" s="286"/>
      <c r="G2" s="286"/>
      <c r="H2" s="286"/>
      <c r="I2" s="286"/>
      <c r="J2" s="286"/>
    </row>
    <row r="3" spans="2:13" ht="18" customHeight="1" x14ac:dyDescent="0.25">
      <c r="B3" s="285"/>
      <c r="C3" s="286" t="s">
        <v>182</v>
      </c>
      <c r="D3" s="286"/>
      <c r="E3" s="286"/>
      <c r="F3" s="286"/>
      <c r="G3" s="286"/>
      <c r="H3" s="286"/>
      <c r="I3" s="286"/>
      <c r="J3" s="286"/>
    </row>
    <row r="4" spans="2:13" ht="18" customHeight="1" x14ac:dyDescent="0.25">
      <c r="B4" s="285"/>
      <c r="C4" s="286" t="s">
        <v>183</v>
      </c>
      <c r="D4" s="286"/>
      <c r="E4" s="286"/>
      <c r="F4" s="286"/>
      <c r="G4" s="287" t="s">
        <v>184</v>
      </c>
      <c r="H4" s="287"/>
      <c r="I4" s="286"/>
      <c r="J4" s="286"/>
    </row>
    <row r="5" spans="2:13" ht="18" customHeight="1" x14ac:dyDescent="0.25">
      <c r="B5" s="96"/>
      <c r="C5" s="30"/>
      <c r="D5" s="30"/>
      <c r="E5" s="30"/>
      <c r="F5" s="30"/>
      <c r="G5" s="30"/>
      <c r="H5" s="30"/>
      <c r="I5" s="30"/>
      <c r="J5" s="97"/>
    </row>
    <row r="6" spans="2:13" ht="51.75" customHeight="1" x14ac:dyDescent="0.25">
      <c r="B6" s="98" t="s">
        <v>185</v>
      </c>
      <c r="C6" s="284" t="str">
        <f>+'[5]Sección 1. Metas - Magnitud'!C7</f>
        <v>1032 - Gestión y control de tránsito y transporte</v>
      </c>
      <c r="D6" s="284"/>
      <c r="E6" s="284"/>
      <c r="F6" s="99"/>
      <c r="G6" s="30"/>
      <c r="H6" s="30"/>
      <c r="I6" s="30"/>
      <c r="J6" s="97"/>
    </row>
    <row r="7" spans="2:13" ht="32.25" customHeight="1" x14ac:dyDescent="0.25">
      <c r="B7" s="100" t="s">
        <v>186</v>
      </c>
      <c r="C7" s="284" t="str">
        <f>+'[5]Sección 1. Metas - Magnitud'!C8:F8</f>
        <v>Dirección de Control y Vigilancia</v>
      </c>
      <c r="D7" s="284"/>
      <c r="E7" s="284"/>
      <c r="F7" s="99"/>
      <c r="G7" s="30"/>
      <c r="H7" s="30"/>
      <c r="I7" s="30"/>
      <c r="J7" s="97"/>
    </row>
    <row r="8" spans="2:13" ht="32.25" customHeight="1" x14ac:dyDescent="0.25">
      <c r="B8" s="100" t="s">
        <v>187</v>
      </c>
      <c r="C8" s="284" t="str">
        <f>+'[5]Sección 1. Metas - Magnitud'!C9:F9</f>
        <v>Subsecretaría de Servicios de la Movilidad</v>
      </c>
      <c r="D8" s="284"/>
      <c r="E8" s="284"/>
      <c r="F8" s="101"/>
      <c r="G8" s="30"/>
      <c r="H8" s="30"/>
      <c r="I8" s="30"/>
      <c r="J8" s="97"/>
    </row>
    <row r="9" spans="2:13" ht="33.75" customHeight="1" x14ac:dyDescent="0.25">
      <c r="B9" s="100" t="s">
        <v>188</v>
      </c>
      <c r="C9" s="284" t="s">
        <v>189</v>
      </c>
      <c r="D9" s="284"/>
      <c r="E9" s="284"/>
      <c r="F9" s="99"/>
      <c r="G9" s="30"/>
      <c r="H9" s="30"/>
      <c r="I9" s="30"/>
      <c r="J9" s="97"/>
    </row>
    <row r="10" spans="2:13" ht="32.25" customHeight="1" x14ac:dyDescent="0.25">
      <c r="B10" s="100" t="s">
        <v>190</v>
      </c>
      <c r="C10" s="284" t="s">
        <v>95</v>
      </c>
      <c r="D10" s="284"/>
      <c r="E10" s="284"/>
    </row>
    <row r="12" spans="2:13" x14ac:dyDescent="0.25">
      <c r="B12" s="280" t="s">
        <v>191</v>
      </c>
      <c r="C12" s="280"/>
      <c r="D12" s="280"/>
      <c r="E12" s="280"/>
      <c r="F12" s="280"/>
      <c r="G12" s="280"/>
      <c r="H12" s="280"/>
      <c r="I12" s="281" t="s">
        <v>192</v>
      </c>
      <c r="J12" s="281"/>
      <c r="K12" s="281"/>
    </row>
    <row r="13" spans="2:13" s="102" customFormat="1" ht="30" customHeight="1" x14ac:dyDescent="0.25">
      <c r="B13" s="278" t="s">
        <v>193</v>
      </c>
      <c r="C13" s="278" t="s">
        <v>194</v>
      </c>
      <c r="D13" s="278" t="s">
        <v>195</v>
      </c>
      <c r="E13" s="278" t="s">
        <v>196</v>
      </c>
      <c r="F13" s="278" t="s">
        <v>197</v>
      </c>
      <c r="G13" s="278" t="s">
        <v>198</v>
      </c>
      <c r="H13" s="278" t="s">
        <v>199</v>
      </c>
      <c r="I13" s="282" t="s">
        <v>200</v>
      </c>
      <c r="J13" s="283" t="s">
        <v>201</v>
      </c>
      <c r="K13" s="282" t="s">
        <v>202</v>
      </c>
    </row>
    <row r="14" spans="2:13" s="102" customFormat="1" x14ac:dyDescent="0.25">
      <c r="B14" s="278"/>
      <c r="C14" s="278"/>
      <c r="D14" s="278"/>
      <c r="E14" s="278"/>
      <c r="F14" s="278"/>
      <c r="G14" s="278"/>
      <c r="H14" s="278"/>
      <c r="I14" s="282"/>
      <c r="J14" s="283"/>
      <c r="K14" s="282"/>
    </row>
    <row r="15" spans="2:13" s="102" customFormat="1" ht="120" x14ac:dyDescent="0.25">
      <c r="B15" s="104">
        <v>1</v>
      </c>
      <c r="C15" s="105" t="s">
        <v>203</v>
      </c>
      <c r="D15" s="106">
        <v>0.19</v>
      </c>
      <c r="E15" s="107"/>
      <c r="F15" s="108" t="s">
        <v>204</v>
      </c>
      <c r="G15" s="109">
        <v>0.19</v>
      </c>
      <c r="H15" s="110">
        <v>43160</v>
      </c>
      <c r="I15" s="111">
        <v>0.19</v>
      </c>
      <c r="J15" s="112">
        <v>43132</v>
      </c>
      <c r="K15" s="113"/>
      <c r="M15" s="114"/>
    </row>
    <row r="16" spans="2:13" ht="75" x14ac:dyDescent="0.25">
      <c r="B16" s="115">
        <v>2</v>
      </c>
      <c r="C16" s="116" t="s">
        <v>205</v>
      </c>
      <c r="D16" s="106">
        <v>0.02</v>
      </c>
      <c r="E16" s="107"/>
      <c r="F16" s="108" t="s">
        <v>206</v>
      </c>
      <c r="G16" s="109">
        <v>0.02</v>
      </c>
      <c r="H16" s="110">
        <v>43344</v>
      </c>
      <c r="I16" s="111"/>
      <c r="J16" s="112"/>
      <c r="K16" s="113"/>
      <c r="M16" s="117"/>
    </row>
    <row r="17" spans="2:11" ht="90" x14ac:dyDescent="0.25">
      <c r="B17" s="118">
        <v>3</v>
      </c>
      <c r="C17" s="119" t="s">
        <v>207</v>
      </c>
      <c r="D17" s="106">
        <v>0.04</v>
      </c>
      <c r="E17" s="107"/>
      <c r="F17" s="108" t="s">
        <v>208</v>
      </c>
      <c r="G17" s="109">
        <v>0.04</v>
      </c>
      <c r="H17" s="110">
        <v>43435</v>
      </c>
      <c r="I17" s="111"/>
      <c r="J17" s="112"/>
      <c r="K17" s="113"/>
    </row>
    <row r="18" spans="2:11" ht="15" customHeight="1" x14ac:dyDescent="0.25">
      <c r="B18" s="278" t="s">
        <v>209</v>
      </c>
      <c r="C18" s="278"/>
      <c r="D18" s="120">
        <f>SUM(D15:D17)</f>
        <v>0.25</v>
      </c>
      <c r="E18" s="279" t="s">
        <v>209</v>
      </c>
      <c r="F18" s="279"/>
      <c r="G18" s="120">
        <f>SUM(G15:G17)</f>
        <v>0.25</v>
      </c>
      <c r="H18" s="121"/>
      <c r="I18" s="122">
        <f>SUM(I15:I17)</f>
        <v>0.19</v>
      </c>
      <c r="J18" s="123"/>
      <c r="K18" s="123"/>
    </row>
  </sheetData>
  <mergeCells count="26">
    <mergeCell ref="B1:B4"/>
    <mergeCell ref="C1:H1"/>
    <mergeCell ref="I1:J4"/>
    <mergeCell ref="C2:H2"/>
    <mergeCell ref="C3:H3"/>
    <mergeCell ref="C4:F4"/>
    <mergeCell ref="G4:H4"/>
    <mergeCell ref="C6:E6"/>
    <mergeCell ref="C7:E7"/>
    <mergeCell ref="C8:E8"/>
    <mergeCell ref="C9:E9"/>
    <mergeCell ref="C10:E10"/>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tabSelected="1" zoomScale="85" zoomScaleNormal="85" workbookViewId="0">
      <selection activeCell="C17" sqref="C17:I17"/>
    </sheetView>
  </sheetViews>
  <sheetFormatPr baseColWidth="10" defaultColWidth="0" defaultRowHeight="15" zeroHeight="1"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3" width="0" style="29" hidden="1" customWidth="1"/>
    <col min="24" max="1023" width="0" style="26" hidden="1" customWidth="1"/>
    <col min="1024" max="1024" width="0" hidden="1" customWidth="1"/>
    <col min="1025" max="16384" width="11.42578125" hidden="1"/>
  </cols>
  <sheetData>
    <row r="1" spans="2:13" ht="37.5" customHeight="1" x14ac:dyDescent="0.25">
      <c r="B1" s="316"/>
      <c r="C1" s="276" t="s">
        <v>1</v>
      </c>
      <c r="D1" s="276"/>
      <c r="E1" s="276"/>
      <c r="F1" s="276"/>
      <c r="G1" s="276"/>
      <c r="H1" s="276"/>
      <c r="I1" s="317"/>
      <c r="J1" s="30"/>
      <c r="K1" s="30"/>
    </row>
    <row r="2" spans="2:13" ht="37.5" customHeight="1" x14ac:dyDescent="0.25">
      <c r="B2" s="316"/>
      <c r="C2" s="276" t="s">
        <v>210</v>
      </c>
      <c r="D2" s="276"/>
      <c r="E2" s="276"/>
      <c r="F2" s="276"/>
      <c r="G2" s="276"/>
      <c r="H2" s="276"/>
      <c r="I2" s="317"/>
      <c r="J2" s="30"/>
      <c r="K2" s="30"/>
    </row>
    <row r="3" spans="2:13" ht="37.5" customHeight="1" x14ac:dyDescent="0.25">
      <c r="B3" s="316"/>
      <c r="C3" s="276" t="s">
        <v>211</v>
      </c>
      <c r="D3" s="276"/>
      <c r="E3" s="276"/>
      <c r="F3" s="276" t="s">
        <v>212</v>
      </c>
      <c r="G3" s="276"/>
      <c r="H3" s="276"/>
      <c r="I3" s="317"/>
      <c r="J3" s="30"/>
      <c r="K3" s="30"/>
    </row>
    <row r="4" spans="2:13" ht="23.25" customHeight="1" x14ac:dyDescent="0.25">
      <c r="B4" s="313"/>
      <c r="C4" s="313"/>
      <c r="D4" s="313"/>
      <c r="E4" s="313"/>
      <c r="F4" s="313"/>
      <c r="G4" s="313"/>
      <c r="H4" s="313"/>
      <c r="I4" s="313"/>
      <c r="J4" s="32"/>
      <c r="K4" s="32"/>
    </row>
    <row r="5" spans="2:13" ht="24" customHeight="1" x14ac:dyDescent="0.25">
      <c r="B5" s="314" t="s">
        <v>213</v>
      </c>
      <c r="C5" s="314"/>
      <c r="D5" s="314"/>
      <c r="E5" s="314"/>
      <c r="F5" s="314"/>
      <c r="G5" s="314"/>
      <c r="H5" s="314"/>
      <c r="I5" s="314"/>
      <c r="J5" s="34"/>
      <c r="K5" s="34"/>
      <c r="M5" s="35" t="s">
        <v>71</v>
      </c>
    </row>
    <row r="6" spans="2:13" ht="30.75" customHeight="1" x14ac:dyDescent="0.25">
      <c r="B6" s="124" t="s">
        <v>214</v>
      </c>
      <c r="C6" s="125">
        <v>1</v>
      </c>
      <c r="D6" s="315" t="s">
        <v>215</v>
      </c>
      <c r="E6" s="315"/>
      <c r="F6" s="300" t="s">
        <v>216</v>
      </c>
      <c r="G6" s="300"/>
      <c r="H6" s="300"/>
      <c r="I6" s="300"/>
      <c r="J6" s="38"/>
      <c r="K6" s="38"/>
      <c r="M6" s="35" t="s">
        <v>76</v>
      </c>
    </row>
    <row r="7" spans="2:13" ht="30.75" customHeight="1" x14ac:dyDescent="0.25">
      <c r="B7" s="124" t="s">
        <v>217</v>
      </c>
      <c r="C7" s="125" t="s">
        <v>78</v>
      </c>
      <c r="D7" s="315" t="s">
        <v>218</v>
      </c>
      <c r="E7" s="315"/>
      <c r="F7" s="300" t="s">
        <v>219</v>
      </c>
      <c r="G7" s="300"/>
      <c r="H7" s="127" t="s">
        <v>220</v>
      </c>
      <c r="I7" s="125" t="s">
        <v>78</v>
      </c>
      <c r="J7" s="44"/>
      <c r="K7" s="44"/>
      <c r="M7" s="35" t="s">
        <v>83</v>
      </c>
    </row>
    <row r="8" spans="2:13" ht="30.75" customHeight="1" x14ac:dyDescent="0.25">
      <c r="B8" s="124" t="s">
        <v>221</v>
      </c>
      <c r="C8" s="300" t="s">
        <v>222</v>
      </c>
      <c r="D8" s="300"/>
      <c r="E8" s="300"/>
      <c r="F8" s="300"/>
      <c r="G8" s="127" t="s">
        <v>223</v>
      </c>
      <c r="H8" s="309">
        <v>7555</v>
      </c>
      <c r="I8" s="309"/>
      <c r="J8" s="45"/>
      <c r="K8" s="45"/>
      <c r="M8" s="35" t="s">
        <v>42</v>
      </c>
    </row>
    <row r="9" spans="2:13" ht="30.75" customHeight="1" x14ac:dyDescent="0.25">
      <c r="B9" s="124" t="s">
        <v>62</v>
      </c>
      <c r="C9" s="310" t="s">
        <v>82</v>
      </c>
      <c r="D9" s="310"/>
      <c r="E9" s="310"/>
      <c r="F9" s="310"/>
      <c r="G9" s="127" t="s">
        <v>224</v>
      </c>
      <c r="H9" s="311" t="s">
        <v>90</v>
      </c>
      <c r="I9" s="311"/>
      <c r="J9" s="46"/>
      <c r="K9" s="46"/>
    </row>
    <row r="10" spans="2:13" ht="30.75" customHeight="1" x14ac:dyDescent="0.25">
      <c r="B10" s="124" t="s">
        <v>225</v>
      </c>
      <c r="C10" s="312" t="s">
        <v>226</v>
      </c>
      <c r="D10" s="312"/>
      <c r="E10" s="312"/>
      <c r="F10" s="312"/>
      <c r="G10" s="312"/>
      <c r="H10" s="312"/>
      <c r="I10" s="312"/>
      <c r="J10" s="48"/>
      <c r="K10" s="48"/>
    </row>
    <row r="11" spans="2:13" ht="30.75" customHeight="1" x14ac:dyDescent="0.25">
      <c r="B11" s="124" t="s">
        <v>227</v>
      </c>
      <c r="C11" s="302" t="s">
        <v>228</v>
      </c>
      <c r="D11" s="302"/>
      <c r="E11" s="302"/>
      <c r="F11" s="302"/>
      <c r="G11" s="302"/>
      <c r="H11" s="302"/>
      <c r="I11" s="302"/>
      <c r="J11" s="44"/>
      <c r="K11" s="44"/>
      <c r="M11" s="35" t="s">
        <v>96</v>
      </c>
    </row>
    <row r="12" spans="2:13" ht="30.75" customHeight="1" x14ac:dyDescent="0.25">
      <c r="B12" s="124" t="s">
        <v>229</v>
      </c>
      <c r="C12" s="248" t="s">
        <v>230</v>
      </c>
      <c r="D12" s="248"/>
      <c r="E12" s="248"/>
      <c r="F12" s="248"/>
      <c r="G12" s="127" t="s">
        <v>231</v>
      </c>
      <c r="H12" s="251" t="s">
        <v>100</v>
      </c>
      <c r="I12" s="251"/>
      <c r="J12" s="44"/>
      <c r="K12" s="44"/>
      <c r="M12" s="35" t="s">
        <v>78</v>
      </c>
    </row>
    <row r="13" spans="2:13" ht="30.75" customHeight="1" x14ac:dyDescent="0.25">
      <c r="B13" s="124" t="s">
        <v>232</v>
      </c>
      <c r="C13" s="308" t="s">
        <v>233</v>
      </c>
      <c r="D13" s="308"/>
      <c r="E13" s="308"/>
      <c r="F13" s="308"/>
      <c r="G13" s="127" t="s">
        <v>234</v>
      </c>
      <c r="H13" s="302" t="s">
        <v>42</v>
      </c>
      <c r="I13" s="302"/>
      <c r="J13" s="44"/>
      <c r="K13" s="44"/>
    </row>
    <row r="14" spans="2:13" ht="64.5" customHeight="1" x14ac:dyDescent="0.25">
      <c r="B14" s="124" t="s">
        <v>235</v>
      </c>
      <c r="C14" s="305" t="s">
        <v>236</v>
      </c>
      <c r="D14" s="305"/>
      <c r="E14" s="305"/>
      <c r="F14" s="305"/>
      <c r="G14" s="305"/>
      <c r="H14" s="305"/>
      <c r="I14" s="305"/>
      <c r="J14" s="48"/>
      <c r="K14" s="48"/>
      <c r="M14" s="35"/>
    </row>
    <row r="15" spans="2:13" ht="30.75" customHeight="1" x14ac:dyDescent="0.25">
      <c r="B15" s="124" t="s">
        <v>237</v>
      </c>
      <c r="C15" s="248" t="s">
        <v>238</v>
      </c>
      <c r="D15" s="248"/>
      <c r="E15" s="248"/>
      <c r="F15" s="248"/>
      <c r="G15" s="248"/>
      <c r="H15" s="248"/>
      <c r="I15" s="248"/>
      <c r="J15" s="49"/>
      <c r="K15" s="49"/>
      <c r="M15" s="35"/>
    </row>
    <row r="16" spans="2:13" ht="30.75" customHeight="1" x14ac:dyDescent="0.25">
      <c r="B16" s="124" t="s">
        <v>239</v>
      </c>
      <c r="C16" s="300" t="s">
        <v>240</v>
      </c>
      <c r="D16" s="300"/>
      <c r="E16" s="300"/>
      <c r="F16" s="300"/>
      <c r="G16" s="300"/>
      <c r="H16" s="300"/>
      <c r="I16" s="300"/>
      <c r="J16" s="50"/>
      <c r="K16" s="50"/>
      <c r="M16" s="35"/>
    </row>
    <row r="17" spans="2:13" ht="30.75" customHeight="1" x14ac:dyDescent="0.25">
      <c r="B17" s="124" t="s">
        <v>241</v>
      </c>
      <c r="C17" s="302" t="s">
        <v>242</v>
      </c>
      <c r="D17" s="302"/>
      <c r="E17" s="302"/>
      <c r="F17" s="302"/>
      <c r="G17" s="302"/>
      <c r="H17" s="302"/>
      <c r="I17" s="302"/>
      <c r="J17" s="51"/>
      <c r="K17" s="51"/>
      <c r="M17" s="35"/>
    </row>
    <row r="18" spans="2:13" ht="18" customHeight="1" x14ac:dyDescent="0.25">
      <c r="B18" s="294" t="s">
        <v>243</v>
      </c>
      <c r="C18" s="306" t="s">
        <v>244</v>
      </c>
      <c r="D18" s="306"/>
      <c r="E18" s="306"/>
      <c r="F18" s="307" t="s">
        <v>245</v>
      </c>
      <c r="G18" s="307"/>
      <c r="H18" s="307"/>
      <c r="I18" s="307"/>
      <c r="J18" s="52"/>
      <c r="K18" s="52"/>
      <c r="M18" s="35"/>
    </row>
    <row r="19" spans="2:13" ht="39.75" customHeight="1" x14ac:dyDescent="0.25">
      <c r="B19" s="294"/>
      <c r="C19" s="300" t="s">
        <v>246</v>
      </c>
      <c r="D19" s="300"/>
      <c r="E19" s="300"/>
      <c r="F19" s="300" t="s">
        <v>247</v>
      </c>
      <c r="G19" s="300"/>
      <c r="H19" s="300"/>
      <c r="I19" s="300"/>
      <c r="J19" s="50"/>
      <c r="K19" s="50"/>
      <c r="M19" s="35"/>
    </row>
    <row r="20" spans="2:13" ht="39.75" customHeight="1" x14ac:dyDescent="0.25">
      <c r="B20" s="128" t="s">
        <v>248</v>
      </c>
      <c r="C20" s="302" t="s">
        <v>249</v>
      </c>
      <c r="D20" s="302"/>
      <c r="E20" s="302"/>
      <c r="F20" s="252" t="s">
        <v>250</v>
      </c>
      <c r="G20" s="252"/>
      <c r="H20" s="252"/>
      <c r="I20" s="252"/>
      <c r="J20" s="44"/>
      <c r="K20" s="44"/>
      <c r="M20" s="35"/>
    </row>
    <row r="21" spans="2:13" ht="42" customHeight="1" x14ac:dyDescent="0.25">
      <c r="B21" s="128" t="s">
        <v>251</v>
      </c>
      <c r="C21" s="303" t="s">
        <v>252</v>
      </c>
      <c r="D21" s="303"/>
      <c r="E21" s="303"/>
      <c r="F21" s="304" t="s">
        <v>253</v>
      </c>
      <c r="G21" s="304"/>
      <c r="H21" s="304"/>
      <c r="I21" s="304"/>
      <c r="J21" s="49"/>
      <c r="K21" s="49"/>
      <c r="M21" s="35"/>
    </row>
    <row r="22" spans="2:13" ht="23.25" customHeight="1" x14ac:dyDescent="0.25">
      <c r="B22" s="128" t="s">
        <v>254</v>
      </c>
      <c r="C22" s="298">
        <v>44562</v>
      </c>
      <c r="D22" s="298"/>
      <c r="E22" s="298"/>
      <c r="F22" s="127" t="s">
        <v>255</v>
      </c>
      <c r="G22" s="129">
        <v>4</v>
      </c>
      <c r="H22" s="127" t="s">
        <v>256</v>
      </c>
      <c r="I22" s="130">
        <v>6</v>
      </c>
      <c r="J22" s="54"/>
      <c r="K22" s="54"/>
    </row>
    <row r="23" spans="2:13" ht="27" customHeight="1" x14ac:dyDescent="0.25">
      <c r="B23" s="128" t="s">
        <v>257</v>
      </c>
      <c r="C23" s="298">
        <v>44926</v>
      </c>
      <c r="D23" s="298"/>
      <c r="E23" s="298"/>
      <c r="F23" s="127" t="s">
        <v>258</v>
      </c>
      <c r="G23" s="299">
        <v>4</v>
      </c>
      <c r="H23" s="299"/>
      <c r="I23" s="299"/>
      <c r="J23" s="55"/>
      <c r="K23" s="55"/>
    </row>
    <row r="24" spans="2:13" ht="30.75" customHeight="1" x14ac:dyDescent="0.25">
      <c r="B24" s="131" t="s">
        <v>259</v>
      </c>
      <c r="C24" s="250" t="s">
        <v>112</v>
      </c>
      <c r="D24" s="250"/>
      <c r="E24" s="250"/>
      <c r="F24" s="132" t="s">
        <v>260</v>
      </c>
      <c r="G24" s="300" t="s">
        <v>261</v>
      </c>
      <c r="H24" s="300"/>
      <c r="I24" s="300"/>
      <c r="J24" s="52"/>
      <c r="K24" s="52"/>
    </row>
    <row r="25" spans="2:13" ht="22.5" customHeight="1" x14ac:dyDescent="0.25">
      <c r="B25" s="301" t="s">
        <v>262</v>
      </c>
      <c r="C25" s="301"/>
      <c r="D25" s="301"/>
      <c r="E25" s="301"/>
      <c r="F25" s="301"/>
      <c r="G25" s="301"/>
      <c r="H25" s="301"/>
      <c r="I25" s="301"/>
      <c r="J25" s="34"/>
      <c r="K25" s="34"/>
    </row>
    <row r="26" spans="2:13" ht="43.5" customHeight="1" x14ac:dyDescent="0.25">
      <c r="B26" s="133" t="s">
        <v>142</v>
      </c>
      <c r="C26" s="126" t="s">
        <v>263</v>
      </c>
      <c r="D26" s="126" t="s">
        <v>264</v>
      </c>
      <c r="E26" s="134" t="s">
        <v>265</v>
      </c>
      <c r="F26" s="126" t="s">
        <v>266</v>
      </c>
      <c r="G26" s="126" t="s">
        <v>267</v>
      </c>
      <c r="H26" s="134" t="s">
        <v>268</v>
      </c>
      <c r="I26" s="135" t="s">
        <v>269</v>
      </c>
      <c r="J26" s="50"/>
      <c r="K26" s="50"/>
    </row>
    <row r="27" spans="2:13" ht="19.5" customHeight="1" x14ac:dyDescent="0.25">
      <c r="B27" s="136" t="s">
        <v>151</v>
      </c>
      <c r="C27" s="137">
        <v>0</v>
      </c>
      <c r="D27" s="138">
        <v>0</v>
      </c>
      <c r="E27" s="139">
        <f t="shared" ref="E27:E38" si="0">IF(OR(C27=0,C27=""),0,D27/C27)</f>
        <v>0</v>
      </c>
      <c r="F27" s="296">
        <f>SUM(C27:C38)</f>
        <v>4</v>
      </c>
      <c r="G27" s="296">
        <f>SUM(D27:D38)</f>
        <v>3</v>
      </c>
      <c r="H27" s="140">
        <f>+(D27*100%)/$G$23</f>
        <v>0</v>
      </c>
      <c r="I27" s="296">
        <f>G27+I22</f>
        <v>9</v>
      </c>
      <c r="J27" s="70"/>
      <c r="K27" s="70"/>
    </row>
    <row r="28" spans="2:13" ht="19.5" customHeight="1" x14ac:dyDescent="0.25">
      <c r="B28" s="136" t="s">
        <v>152</v>
      </c>
      <c r="C28" s="137">
        <v>0</v>
      </c>
      <c r="D28" s="138">
        <v>0</v>
      </c>
      <c r="E28" s="139">
        <f t="shared" si="0"/>
        <v>0</v>
      </c>
      <c r="F28" s="296"/>
      <c r="G28" s="296"/>
      <c r="H28" s="140">
        <f t="shared" ref="H28:H38" si="1">+IF(D28="","",((D28*100%)/$G$23)+H27)</f>
        <v>0</v>
      </c>
      <c r="I28" s="296"/>
      <c r="J28" s="70"/>
      <c r="K28" s="70"/>
    </row>
    <row r="29" spans="2:13" ht="19.5" customHeight="1" x14ac:dyDescent="0.25">
      <c r="B29" s="136" t="s">
        <v>153</v>
      </c>
      <c r="C29" s="137">
        <v>1</v>
      </c>
      <c r="D29" s="138">
        <v>1</v>
      </c>
      <c r="E29" s="139">
        <f t="shared" si="0"/>
        <v>1</v>
      </c>
      <c r="F29" s="296"/>
      <c r="G29" s="296"/>
      <c r="H29" s="140">
        <f t="shared" si="1"/>
        <v>0.25</v>
      </c>
      <c r="I29" s="296"/>
      <c r="J29" s="70"/>
      <c r="K29" s="70"/>
    </row>
    <row r="30" spans="2:13" ht="19.5" customHeight="1" x14ac:dyDescent="0.25">
      <c r="B30" s="136" t="s">
        <v>154</v>
      </c>
      <c r="C30" s="137">
        <v>0</v>
      </c>
      <c r="D30" s="138">
        <v>0</v>
      </c>
      <c r="E30" s="139">
        <f t="shared" si="0"/>
        <v>0</v>
      </c>
      <c r="F30" s="296"/>
      <c r="G30" s="296"/>
      <c r="H30" s="140">
        <f t="shared" si="1"/>
        <v>0.25</v>
      </c>
      <c r="I30" s="296"/>
      <c r="J30" s="70"/>
      <c r="K30" s="70"/>
    </row>
    <row r="31" spans="2:13" ht="19.5" customHeight="1" x14ac:dyDescent="0.25">
      <c r="B31" s="136" t="s">
        <v>155</v>
      </c>
      <c r="C31" s="137">
        <v>0</v>
      </c>
      <c r="D31" s="138">
        <v>0</v>
      </c>
      <c r="E31" s="139">
        <f t="shared" si="0"/>
        <v>0</v>
      </c>
      <c r="F31" s="296"/>
      <c r="G31" s="296"/>
      <c r="H31" s="140">
        <f t="shared" si="1"/>
        <v>0.25</v>
      </c>
      <c r="I31" s="296"/>
      <c r="J31" s="70"/>
      <c r="K31" s="70"/>
    </row>
    <row r="32" spans="2:13" ht="19.5" customHeight="1" x14ac:dyDescent="0.25">
      <c r="B32" s="136" t="s">
        <v>156</v>
      </c>
      <c r="C32" s="137">
        <v>1</v>
      </c>
      <c r="D32" s="138">
        <v>1</v>
      </c>
      <c r="E32" s="139">
        <f t="shared" si="0"/>
        <v>1</v>
      </c>
      <c r="F32" s="296"/>
      <c r="G32" s="296"/>
      <c r="H32" s="140">
        <f t="shared" si="1"/>
        <v>0.5</v>
      </c>
      <c r="I32" s="296"/>
      <c r="J32" s="70"/>
      <c r="K32" s="70"/>
    </row>
    <row r="33" spans="2:11" ht="19.5" customHeight="1" x14ac:dyDescent="0.25">
      <c r="B33" s="136" t="s">
        <v>157</v>
      </c>
      <c r="C33" s="137">
        <v>0</v>
      </c>
      <c r="D33" s="138">
        <v>0</v>
      </c>
      <c r="E33" s="139">
        <f t="shared" si="0"/>
        <v>0</v>
      </c>
      <c r="F33" s="296"/>
      <c r="G33" s="296"/>
      <c r="H33" s="140">
        <f t="shared" si="1"/>
        <v>0.5</v>
      </c>
      <c r="I33" s="296"/>
      <c r="J33" s="70"/>
      <c r="K33" s="70"/>
    </row>
    <row r="34" spans="2:11" ht="19.5" customHeight="1" x14ac:dyDescent="0.25">
      <c r="B34" s="136" t="s">
        <v>158</v>
      </c>
      <c r="C34" s="137">
        <v>0</v>
      </c>
      <c r="D34" s="138">
        <v>0</v>
      </c>
      <c r="E34" s="139">
        <f t="shared" si="0"/>
        <v>0</v>
      </c>
      <c r="F34" s="296"/>
      <c r="G34" s="296"/>
      <c r="H34" s="140">
        <f t="shared" si="1"/>
        <v>0.5</v>
      </c>
      <c r="I34" s="296"/>
      <c r="J34" s="70"/>
      <c r="K34" s="70"/>
    </row>
    <row r="35" spans="2:11" ht="19.5" customHeight="1" x14ac:dyDescent="0.25">
      <c r="B35" s="136" t="s">
        <v>159</v>
      </c>
      <c r="C35" s="137">
        <v>1</v>
      </c>
      <c r="D35" s="138">
        <v>1</v>
      </c>
      <c r="E35" s="139">
        <f t="shared" si="0"/>
        <v>1</v>
      </c>
      <c r="F35" s="296"/>
      <c r="G35" s="296"/>
      <c r="H35" s="140">
        <f t="shared" si="1"/>
        <v>0.75</v>
      </c>
      <c r="I35" s="296"/>
      <c r="J35" s="70"/>
      <c r="K35" s="70"/>
    </row>
    <row r="36" spans="2:11" ht="19.5" customHeight="1" x14ac:dyDescent="0.25">
      <c r="B36" s="136" t="s">
        <v>160</v>
      </c>
      <c r="C36" s="137">
        <v>0</v>
      </c>
      <c r="D36" s="196"/>
      <c r="E36" s="139">
        <f t="shared" si="0"/>
        <v>0</v>
      </c>
      <c r="F36" s="296"/>
      <c r="G36" s="296"/>
      <c r="H36" s="140" t="str">
        <f t="shared" si="1"/>
        <v/>
      </c>
      <c r="I36" s="296"/>
      <c r="J36" s="70"/>
      <c r="K36" s="70"/>
    </row>
    <row r="37" spans="2:11" ht="19.5" customHeight="1" x14ac:dyDescent="0.25">
      <c r="B37" s="136" t="s">
        <v>161</v>
      </c>
      <c r="C37" s="137">
        <v>0</v>
      </c>
      <c r="D37" s="138"/>
      <c r="E37" s="139">
        <f t="shared" si="0"/>
        <v>0</v>
      </c>
      <c r="F37" s="296"/>
      <c r="G37" s="296"/>
      <c r="H37" s="140" t="str">
        <f t="shared" si="1"/>
        <v/>
      </c>
      <c r="I37" s="296"/>
      <c r="J37" s="70"/>
      <c r="K37" s="70"/>
    </row>
    <row r="38" spans="2:11" ht="19.5" customHeight="1" x14ac:dyDescent="0.25">
      <c r="B38" s="136" t="s">
        <v>162</v>
      </c>
      <c r="C38" s="137">
        <v>1</v>
      </c>
      <c r="D38" s="138"/>
      <c r="E38" s="139">
        <f t="shared" si="0"/>
        <v>0</v>
      </c>
      <c r="F38" s="296"/>
      <c r="G38" s="296"/>
      <c r="H38" s="140" t="str">
        <f t="shared" si="1"/>
        <v/>
      </c>
      <c r="I38" s="296"/>
      <c r="J38" s="70"/>
      <c r="K38" s="70"/>
    </row>
    <row r="39" spans="2:11" ht="139.5" customHeight="1" x14ac:dyDescent="0.25">
      <c r="B39" s="141" t="s">
        <v>270</v>
      </c>
      <c r="C39" s="291" t="s">
        <v>378</v>
      </c>
      <c r="D39" s="291"/>
      <c r="E39" s="291"/>
      <c r="F39" s="291"/>
      <c r="G39" s="291"/>
      <c r="H39" s="291"/>
      <c r="I39" s="291"/>
      <c r="J39" s="72"/>
      <c r="K39" s="72"/>
    </row>
    <row r="40" spans="2:11" ht="35.450000000000003" customHeight="1" x14ac:dyDescent="0.25">
      <c r="B40" s="297"/>
      <c r="C40" s="297"/>
      <c r="D40" s="297"/>
      <c r="E40" s="297"/>
      <c r="F40" s="297"/>
      <c r="G40" s="297"/>
      <c r="H40" s="297"/>
      <c r="I40" s="297"/>
      <c r="J40" s="34"/>
      <c r="K40" s="34"/>
    </row>
    <row r="41" spans="2:11" ht="35.450000000000003" customHeight="1" x14ac:dyDescent="0.25">
      <c r="B41" s="297"/>
      <c r="C41" s="297"/>
      <c r="D41" s="297"/>
      <c r="E41" s="297"/>
      <c r="F41" s="297"/>
      <c r="G41" s="297"/>
      <c r="H41" s="297"/>
      <c r="I41" s="297"/>
      <c r="J41" s="72"/>
      <c r="K41" s="72"/>
    </row>
    <row r="42" spans="2:11" ht="35.450000000000003" customHeight="1" x14ac:dyDescent="0.25">
      <c r="B42" s="297"/>
      <c r="C42" s="297"/>
      <c r="D42" s="297"/>
      <c r="E42" s="297"/>
      <c r="F42" s="297"/>
      <c r="G42" s="297"/>
      <c r="H42" s="297"/>
      <c r="I42" s="297"/>
      <c r="J42" s="72"/>
      <c r="K42" s="72"/>
    </row>
    <row r="43" spans="2:11" ht="35.450000000000003" customHeight="1" x14ac:dyDescent="0.25">
      <c r="B43" s="297"/>
      <c r="C43" s="297"/>
      <c r="D43" s="297"/>
      <c r="E43" s="297"/>
      <c r="F43" s="297"/>
      <c r="G43" s="297"/>
      <c r="H43" s="297"/>
      <c r="I43" s="297"/>
      <c r="J43" s="72"/>
      <c r="K43" s="72"/>
    </row>
    <row r="44" spans="2:11" ht="35.450000000000003" customHeight="1" x14ac:dyDescent="0.25">
      <c r="B44" s="297"/>
      <c r="C44" s="297"/>
      <c r="D44" s="297"/>
      <c r="E44" s="297"/>
      <c r="F44" s="297"/>
      <c r="G44" s="297"/>
      <c r="H44" s="297"/>
      <c r="I44" s="297"/>
      <c r="J44" s="73"/>
      <c r="K44" s="73"/>
    </row>
    <row r="45" spans="2:11" ht="86.65" customHeight="1" x14ac:dyDescent="0.25">
      <c r="B45" s="124" t="s">
        <v>271</v>
      </c>
      <c r="C45" s="291" t="s">
        <v>373</v>
      </c>
      <c r="D45" s="291"/>
      <c r="E45" s="291"/>
      <c r="F45" s="291"/>
      <c r="G45" s="291"/>
      <c r="H45" s="291"/>
      <c r="I45" s="291"/>
      <c r="J45" s="74"/>
      <c r="K45" s="74"/>
    </row>
    <row r="46" spans="2:11" ht="32.25" customHeight="1" x14ac:dyDescent="0.25">
      <c r="B46" s="124" t="s">
        <v>272</v>
      </c>
      <c r="C46" s="291" t="s">
        <v>273</v>
      </c>
      <c r="D46" s="291"/>
      <c r="E46" s="291"/>
      <c r="F46" s="291"/>
      <c r="G46" s="291"/>
      <c r="H46" s="291"/>
      <c r="I46" s="291"/>
      <c r="J46" s="74"/>
      <c r="K46" s="74"/>
    </row>
    <row r="47" spans="2:11" ht="66" customHeight="1" x14ac:dyDescent="0.25">
      <c r="B47" s="142" t="s">
        <v>274</v>
      </c>
      <c r="C47" s="292" t="s">
        <v>275</v>
      </c>
      <c r="D47" s="292"/>
      <c r="E47" s="292"/>
      <c r="F47" s="292"/>
      <c r="G47" s="292"/>
      <c r="H47" s="292"/>
      <c r="I47" s="292"/>
      <c r="J47" s="74"/>
      <c r="K47" s="74"/>
    </row>
    <row r="48" spans="2:11" ht="22.5" customHeight="1" x14ac:dyDescent="0.25">
      <c r="B48" s="293" t="s">
        <v>276</v>
      </c>
      <c r="C48" s="293"/>
      <c r="D48" s="293"/>
      <c r="E48" s="293"/>
      <c r="F48" s="293"/>
      <c r="G48" s="293"/>
      <c r="H48" s="293"/>
      <c r="I48" s="293"/>
      <c r="J48" s="74"/>
      <c r="K48" s="74"/>
    </row>
    <row r="49" spans="2:11" ht="22.5" customHeight="1" x14ac:dyDescent="0.25">
      <c r="B49" s="294" t="s">
        <v>277</v>
      </c>
      <c r="C49" s="143" t="s">
        <v>278</v>
      </c>
      <c r="D49" s="295" t="s">
        <v>279</v>
      </c>
      <c r="E49" s="295"/>
      <c r="F49" s="295"/>
      <c r="G49" s="295" t="s">
        <v>280</v>
      </c>
      <c r="H49" s="295"/>
      <c r="I49" s="295"/>
      <c r="J49" s="77"/>
      <c r="K49" s="77"/>
    </row>
    <row r="50" spans="2:11" ht="30.75" customHeight="1" x14ac:dyDescent="0.25">
      <c r="B50" s="294"/>
      <c r="C50" s="144"/>
      <c r="D50" s="290"/>
      <c r="E50" s="290"/>
      <c r="F50" s="290"/>
      <c r="G50" s="290"/>
      <c r="H50" s="290"/>
      <c r="I50" s="290"/>
      <c r="J50" s="77"/>
      <c r="K50" s="77"/>
    </row>
    <row r="51" spans="2:11" ht="32.25" customHeight="1" x14ac:dyDescent="0.25">
      <c r="B51" s="145" t="s">
        <v>281</v>
      </c>
      <c r="C51" s="288" t="s">
        <v>282</v>
      </c>
      <c r="D51" s="288"/>
      <c r="E51" s="288"/>
      <c r="F51" s="288"/>
      <c r="G51" s="288"/>
      <c r="H51" s="288"/>
      <c r="I51" s="288"/>
      <c r="J51" s="80"/>
      <c r="K51" s="80"/>
    </row>
    <row r="52" spans="2:11" ht="28.5" customHeight="1" x14ac:dyDescent="0.25">
      <c r="B52" s="127" t="s">
        <v>283</v>
      </c>
      <c r="C52" s="289" t="s">
        <v>284</v>
      </c>
      <c r="D52" s="289"/>
      <c r="E52" s="289"/>
      <c r="F52" s="289"/>
      <c r="G52" s="289"/>
      <c r="H52" s="289"/>
      <c r="I52" s="289"/>
      <c r="J52" s="80"/>
      <c r="K52" s="80"/>
    </row>
    <row r="53" spans="2:11" ht="30" customHeight="1" x14ac:dyDescent="0.25">
      <c r="B53" s="142" t="s">
        <v>285</v>
      </c>
      <c r="C53" s="290" t="s">
        <v>286</v>
      </c>
      <c r="D53" s="290"/>
      <c r="E53" s="290"/>
      <c r="F53" s="290"/>
      <c r="G53" s="290"/>
      <c r="H53" s="290"/>
      <c r="I53" s="290"/>
      <c r="J53" s="85"/>
      <c r="K53" s="85"/>
    </row>
    <row r="54" spans="2:11" ht="31.5" customHeight="1" x14ac:dyDescent="0.25">
      <c r="B54" s="142" t="s">
        <v>287</v>
      </c>
      <c r="C54" s="290" t="s">
        <v>384</v>
      </c>
      <c r="D54" s="290"/>
      <c r="E54" s="290"/>
      <c r="F54" s="290"/>
      <c r="G54" s="290"/>
      <c r="H54" s="290"/>
      <c r="I54" s="290"/>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hidden="1" x14ac:dyDescent="0.25">
      <c r="B59" s="146"/>
      <c r="C59" s="147"/>
      <c r="D59" s="147"/>
      <c r="E59" s="148"/>
      <c r="F59" s="148"/>
      <c r="G59" s="149"/>
      <c r="H59" s="150"/>
      <c r="I59" s="147"/>
      <c r="J59" s="91"/>
      <c r="K59" s="91"/>
    </row>
    <row r="60" spans="2:11" ht="25.5" hidden="1" customHeight="1" x14ac:dyDescent="0.25">
      <c r="B60" s="146"/>
      <c r="C60" s="147"/>
      <c r="D60" s="147"/>
      <c r="E60" s="148"/>
      <c r="F60" s="148"/>
      <c r="G60" s="149"/>
      <c r="H60" s="150"/>
      <c r="I60" s="147"/>
      <c r="J60" s="91"/>
      <c r="K60" s="91"/>
    </row>
  </sheetData>
  <sheetProtection algorithmName="SHA-512" hashValue="BxDZJJWtbGOXD02o5ZZtPL9NwinmuIjJGhrfkTlwuCwV1DudpgF1wAfx7fe7bxpUWwVUCvDayUHVZ+oRs1aZpA==" saltValue="wUn0B7YUBoKoS/DfKUpop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8">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H12">
      <formula1>#REF!</formula1>
      <formula2>0</formula2>
    </dataValidation>
    <dataValidation type="list" allowBlank="1" showInputMessage="1" showErrorMessage="1" sqref="I12">
      <formula1>M17:M19</formula1>
      <formula2>0</formula2>
    </dataValidation>
    <dataValidation type="list" allowBlank="1" showInputMessage="1" showErrorMessage="1" sqref="C24:E24">
      <formula1>#REF!</formula1>
      <formula2>0</formula2>
    </dataValidation>
    <dataValidation type="list" allowBlank="1" showInputMessage="1" showErrorMessage="1" sqref="C9:F9">
      <formula1>#REF!</formula1>
      <formula2>0</formula2>
    </dataValidation>
    <dataValidation type="list" allowBlank="1" showInputMessage="1" showErrorMessage="1" sqref="J10:K10">
      <formula1>#REF!</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5" zoomScaleNormal="85" workbookViewId="0">
      <selection sqref="A1:XFD1048576"/>
    </sheetView>
  </sheetViews>
  <sheetFormatPr baseColWidth="10" defaultColWidth="0" defaultRowHeight="15" zeroHeight="1"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0" style="29" hidden="1" customWidth="1"/>
    <col min="25" max="1024" width="0" style="26" hidden="1" customWidth="1"/>
    <col min="1025" max="16384" width="11.42578125" hidden="1"/>
  </cols>
  <sheetData>
    <row r="1" spans="2:14" ht="37.5" customHeight="1" x14ac:dyDescent="0.25">
      <c r="B1" s="316"/>
      <c r="C1" s="276" t="s">
        <v>1</v>
      </c>
      <c r="D1" s="276"/>
      <c r="E1" s="276"/>
      <c r="F1" s="276"/>
      <c r="G1" s="276"/>
      <c r="H1" s="276"/>
      <c r="I1" s="317"/>
      <c r="J1" s="30"/>
      <c r="K1" s="30"/>
      <c r="M1" s="31" t="s">
        <v>61</v>
      </c>
    </row>
    <row r="2" spans="2:14" ht="37.5" customHeight="1" x14ac:dyDescent="0.25">
      <c r="B2" s="316"/>
      <c r="C2" s="276" t="s">
        <v>210</v>
      </c>
      <c r="D2" s="276"/>
      <c r="E2" s="276"/>
      <c r="F2" s="276"/>
      <c r="G2" s="276"/>
      <c r="H2" s="276"/>
      <c r="I2" s="317"/>
      <c r="J2" s="30"/>
      <c r="K2" s="30"/>
      <c r="M2" s="31" t="s">
        <v>62</v>
      </c>
    </row>
    <row r="3" spans="2:14" ht="37.5" customHeight="1" x14ac:dyDescent="0.25">
      <c r="B3" s="316"/>
      <c r="C3" s="276" t="s">
        <v>211</v>
      </c>
      <c r="D3" s="276"/>
      <c r="E3" s="276"/>
      <c r="F3" s="276" t="s">
        <v>212</v>
      </c>
      <c r="G3" s="276"/>
      <c r="H3" s="276"/>
      <c r="I3" s="317"/>
      <c r="J3" s="30"/>
      <c r="K3" s="30"/>
      <c r="M3" s="31" t="s">
        <v>64</v>
      </c>
    </row>
    <row r="4" spans="2:14" ht="23.25" customHeight="1" x14ac:dyDescent="0.25">
      <c r="B4" s="313"/>
      <c r="C4" s="313"/>
      <c r="D4" s="313"/>
      <c r="E4" s="313"/>
      <c r="F4" s="313"/>
      <c r="G4" s="313"/>
      <c r="H4" s="313"/>
      <c r="I4" s="313"/>
      <c r="J4" s="32"/>
      <c r="K4" s="32"/>
    </row>
    <row r="5" spans="2:14" ht="24" customHeight="1" x14ac:dyDescent="0.25">
      <c r="B5" s="314" t="s">
        <v>213</v>
      </c>
      <c r="C5" s="314"/>
      <c r="D5" s="314"/>
      <c r="E5" s="314"/>
      <c r="F5" s="314"/>
      <c r="G5" s="314"/>
      <c r="H5" s="314"/>
      <c r="I5" s="314"/>
      <c r="J5" s="34"/>
      <c r="K5" s="34"/>
      <c r="N5" s="35" t="s">
        <v>71</v>
      </c>
    </row>
    <row r="6" spans="2:14" ht="30.75" customHeight="1" x14ac:dyDescent="0.25">
      <c r="B6" s="124" t="s">
        <v>214</v>
      </c>
      <c r="C6" s="125">
        <v>2</v>
      </c>
      <c r="D6" s="315" t="s">
        <v>215</v>
      </c>
      <c r="E6" s="315"/>
      <c r="F6" s="300" t="s">
        <v>288</v>
      </c>
      <c r="G6" s="300"/>
      <c r="H6" s="300"/>
      <c r="I6" s="300"/>
      <c r="J6" s="38"/>
      <c r="K6" s="38"/>
      <c r="M6" s="31" t="s">
        <v>75</v>
      </c>
      <c r="N6" s="35" t="s">
        <v>76</v>
      </c>
    </row>
    <row r="7" spans="2:14" ht="30.75" customHeight="1" x14ac:dyDescent="0.25">
      <c r="B7" s="124" t="s">
        <v>217</v>
      </c>
      <c r="C7" s="125" t="s">
        <v>78</v>
      </c>
      <c r="D7" s="315" t="s">
        <v>218</v>
      </c>
      <c r="E7" s="315"/>
      <c r="F7" s="300" t="s">
        <v>219</v>
      </c>
      <c r="G7" s="300"/>
      <c r="H7" s="127" t="s">
        <v>220</v>
      </c>
      <c r="I7" s="125" t="s">
        <v>78</v>
      </c>
      <c r="J7" s="44"/>
      <c r="K7" s="44"/>
      <c r="M7" s="31" t="s">
        <v>82</v>
      </c>
      <c r="N7" s="35" t="s">
        <v>83</v>
      </c>
    </row>
    <row r="8" spans="2:14" ht="30.75" customHeight="1" x14ac:dyDescent="0.25">
      <c r="B8" s="124" t="s">
        <v>221</v>
      </c>
      <c r="C8" s="300" t="s">
        <v>222</v>
      </c>
      <c r="D8" s="300"/>
      <c r="E8" s="300"/>
      <c r="F8" s="300"/>
      <c r="G8" s="127" t="s">
        <v>223</v>
      </c>
      <c r="H8" s="309">
        <v>7555</v>
      </c>
      <c r="I8" s="309"/>
      <c r="J8" s="45"/>
      <c r="K8" s="45"/>
      <c r="M8" s="31" t="s">
        <v>87</v>
      </c>
      <c r="N8" s="35" t="s">
        <v>42</v>
      </c>
    </row>
    <row r="9" spans="2:14" ht="30.75" customHeight="1" x14ac:dyDescent="0.25">
      <c r="B9" s="124" t="s">
        <v>62</v>
      </c>
      <c r="C9" s="310" t="s">
        <v>82</v>
      </c>
      <c r="D9" s="310"/>
      <c r="E9" s="310"/>
      <c r="F9" s="310"/>
      <c r="G9" s="127" t="s">
        <v>224</v>
      </c>
      <c r="H9" s="311" t="s">
        <v>90</v>
      </c>
      <c r="I9" s="311"/>
      <c r="J9" s="46"/>
      <c r="K9" s="46"/>
      <c r="M9" s="47" t="s">
        <v>91</v>
      </c>
    </row>
    <row r="10" spans="2:14" ht="30.75" customHeight="1" x14ac:dyDescent="0.25">
      <c r="B10" s="124" t="s">
        <v>225</v>
      </c>
      <c r="C10" s="312" t="s">
        <v>226</v>
      </c>
      <c r="D10" s="312"/>
      <c r="E10" s="312"/>
      <c r="F10" s="312"/>
      <c r="G10" s="312"/>
      <c r="H10" s="312"/>
      <c r="I10" s="312"/>
      <c r="J10" s="48"/>
      <c r="K10" s="48"/>
      <c r="M10" s="47"/>
    </row>
    <row r="11" spans="2:14" ht="30.75" customHeight="1" x14ac:dyDescent="0.25">
      <c r="B11" s="124" t="s">
        <v>227</v>
      </c>
      <c r="C11" s="302" t="s">
        <v>228</v>
      </c>
      <c r="D11" s="302"/>
      <c r="E11" s="302"/>
      <c r="F11" s="302"/>
      <c r="G11" s="302"/>
      <c r="H11" s="302"/>
      <c r="I11" s="302"/>
      <c r="J11" s="44"/>
      <c r="K11" s="44"/>
      <c r="M11" s="47"/>
      <c r="N11" s="35" t="s">
        <v>96</v>
      </c>
    </row>
    <row r="12" spans="2:14" ht="30.75" customHeight="1" x14ac:dyDescent="0.25">
      <c r="B12" s="124" t="s">
        <v>229</v>
      </c>
      <c r="C12" s="248" t="s">
        <v>289</v>
      </c>
      <c r="D12" s="248"/>
      <c r="E12" s="248"/>
      <c r="F12" s="248"/>
      <c r="G12" s="127" t="s">
        <v>231</v>
      </c>
      <c r="H12" s="251" t="s">
        <v>100</v>
      </c>
      <c r="I12" s="251"/>
      <c r="J12" s="44"/>
      <c r="K12" s="44"/>
      <c r="M12" s="47" t="s">
        <v>101</v>
      </c>
      <c r="N12" s="35" t="s">
        <v>78</v>
      </c>
    </row>
    <row r="13" spans="2:14" ht="30.75" customHeight="1" x14ac:dyDescent="0.25">
      <c r="B13" s="124" t="s">
        <v>232</v>
      </c>
      <c r="C13" s="308" t="s">
        <v>233</v>
      </c>
      <c r="D13" s="308"/>
      <c r="E13" s="308"/>
      <c r="F13" s="308"/>
      <c r="G13" s="127" t="s">
        <v>234</v>
      </c>
      <c r="H13" s="302" t="s">
        <v>42</v>
      </c>
      <c r="I13" s="302"/>
      <c r="J13" s="44"/>
      <c r="K13" s="44"/>
      <c r="M13" s="47" t="s">
        <v>105</v>
      </c>
    </row>
    <row r="14" spans="2:14" ht="64.5" customHeight="1" x14ac:dyDescent="0.25">
      <c r="B14" s="124" t="s">
        <v>235</v>
      </c>
      <c r="C14" s="305" t="s">
        <v>290</v>
      </c>
      <c r="D14" s="305"/>
      <c r="E14" s="305"/>
      <c r="F14" s="305"/>
      <c r="G14" s="305"/>
      <c r="H14" s="305"/>
      <c r="I14" s="305"/>
      <c r="J14" s="48"/>
      <c r="K14" s="48"/>
      <c r="M14" s="47" t="s">
        <v>108</v>
      </c>
      <c r="N14" s="35"/>
    </row>
    <row r="15" spans="2:14" ht="30.75" customHeight="1" x14ac:dyDescent="0.25">
      <c r="B15" s="124" t="s">
        <v>237</v>
      </c>
      <c r="C15" s="248" t="s">
        <v>238</v>
      </c>
      <c r="D15" s="248"/>
      <c r="E15" s="248"/>
      <c r="F15" s="248"/>
      <c r="G15" s="248"/>
      <c r="H15" s="248"/>
      <c r="I15" s="248"/>
      <c r="J15" s="49"/>
      <c r="K15" s="49"/>
      <c r="M15" s="47" t="s">
        <v>112</v>
      </c>
      <c r="N15" s="35"/>
    </row>
    <row r="16" spans="2:14" ht="30.75" customHeight="1" x14ac:dyDescent="0.25">
      <c r="B16" s="124" t="s">
        <v>239</v>
      </c>
      <c r="C16" s="300" t="s">
        <v>291</v>
      </c>
      <c r="D16" s="300"/>
      <c r="E16" s="300"/>
      <c r="F16" s="300"/>
      <c r="G16" s="300"/>
      <c r="H16" s="300"/>
      <c r="I16" s="300"/>
      <c r="J16" s="50"/>
      <c r="K16" s="50"/>
      <c r="M16" s="47"/>
      <c r="N16" s="35"/>
    </row>
    <row r="17" spans="2:14" ht="30.75" customHeight="1" x14ac:dyDescent="0.25">
      <c r="B17" s="124" t="s">
        <v>241</v>
      </c>
      <c r="C17" s="302" t="s">
        <v>292</v>
      </c>
      <c r="D17" s="302"/>
      <c r="E17" s="302"/>
      <c r="F17" s="302"/>
      <c r="G17" s="302"/>
      <c r="H17" s="302"/>
      <c r="I17" s="302"/>
      <c r="J17" s="51"/>
      <c r="K17" s="51"/>
      <c r="M17" s="47" t="s">
        <v>100</v>
      </c>
      <c r="N17" s="35"/>
    </row>
    <row r="18" spans="2:14" ht="18" customHeight="1" x14ac:dyDescent="0.25">
      <c r="B18" s="294" t="s">
        <v>243</v>
      </c>
      <c r="C18" s="306" t="s">
        <v>244</v>
      </c>
      <c r="D18" s="306"/>
      <c r="E18" s="306"/>
      <c r="F18" s="307" t="s">
        <v>245</v>
      </c>
      <c r="G18" s="307"/>
      <c r="H18" s="307"/>
      <c r="I18" s="307"/>
      <c r="J18" s="52"/>
      <c r="K18" s="52"/>
      <c r="M18" s="47" t="s">
        <v>122</v>
      </c>
      <c r="N18" s="35"/>
    </row>
    <row r="19" spans="2:14" ht="39.75" customHeight="1" x14ac:dyDescent="0.25">
      <c r="B19" s="294"/>
      <c r="C19" s="300" t="s">
        <v>293</v>
      </c>
      <c r="D19" s="300"/>
      <c r="E19" s="300"/>
      <c r="F19" s="300" t="s">
        <v>294</v>
      </c>
      <c r="G19" s="300"/>
      <c r="H19" s="300"/>
      <c r="I19" s="300"/>
      <c r="J19" s="50"/>
      <c r="K19" s="50"/>
      <c r="M19" s="47" t="s">
        <v>126</v>
      </c>
      <c r="N19" s="35"/>
    </row>
    <row r="20" spans="2:14" ht="39.75" customHeight="1" x14ac:dyDescent="0.25">
      <c r="B20" s="128" t="s">
        <v>248</v>
      </c>
      <c r="C20" s="302" t="s">
        <v>295</v>
      </c>
      <c r="D20" s="302"/>
      <c r="E20" s="302"/>
      <c r="F20" s="252" t="s">
        <v>296</v>
      </c>
      <c r="G20" s="252"/>
      <c r="H20" s="252"/>
      <c r="I20" s="252"/>
      <c r="J20" s="44"/>
      <c r="K20" s="44"/>
      <c r="M20" s="47"/>
      <c r="N20" s="35"/>
    </row>
    <row r="21" spans="2:14" ht="42" customHeight="1" x14ac:dyDescent="0.25">
      <c r="B21" s="128" t="s">
        <v>251</v>
      </c>
      <c r="C21" s="303" t="s">
        <v>297</v>
      </c>
      <c r="D21" s="303"/>
      <c r="E21" s="303"/>
      <c r="F21" s="304" t="s">
        <v>298</v>
      </c>
      <c r="G21" s="304"/>
      <c r="H21" s="304"/>
      <c r="I21" s="304"/>
      <c r="J21" s="49"/>
      <c r="K21" s="49"/>
      <c r="M21" s="53"/>
      <c r="N21" s="35"/>
    </row>
    <row r="22" spans="2:14" ht="23.25" customHeight="1" x14ac:dyDescent="0.25">
      <c r="B22" s="128" t="s">
        <v>254</v>
      </c>
      <c r="C22" s="298">
        <v>44562</v>
      </c>
      <c r="D22" s="298"/>
      <c r="E22" s="298"/>
      <c r="F22" s="127" t="s">
        <v>255</v>
      </c>
      <c r="G22" s="129">
        <v>1</v>
      </c>
      <c r="H22" s="127" t="s">
        <v>256</v>
      </c>
      <c r="I22" s="130">
        <v>2</v>
      </c>
      <c r="J22" s="54"/>
      <c r="K22" s="54"/>
      <c r="M22" s="53"/>
    </row>
    <row r="23" spans="2:14" ht="27" customHeight="1" x14ac:dyDescent="0.25">
      <c r="B23" s="128" t="s">
        <v>257</v>
      </c>
      <c r="C23" s="298">
        <v>44926</v>
      </c>
      <c r="D23" s="298"/>
      <c r="E23" s="298"/>
      <c r="F23" s="127" t="s">
        <v>258</v>
      </c>
      <c r="G23" s="299">
        <v>1</v>
      </c>
      <c r="H23" s="299"/>
      <c r="I23" s="299"/>
      <c r="J23" s="55"/>
      <c r="K23" s="55"/>
      <c r="M23" s="53"/>
    </row>
    <row r="24" spans="2:14" ht="30.75" customHeight="1" x14ac:dyDescent="0.25">
      <c r="B24" s="131" t="s">
        <v>259</v>
      </c>
      <c r="C24" s="250" t="s">
        <v>112</v>
      </c>
      <c r="D24" s="250"/>
      <c r="E24" s="250"/>
      <c r="F24" s="132" t="s">
        <v>260</v>
      </c>
      <c r="G24" s="300" t="s">
        <v>261</v>
      </c>
      <c r="H24" s="300"/>
      <c r="I24" s="300"/>
      <c r="J24" s="52"/>
      <c r="K24" s="52"/>
      <c r="M24" s="53"/>
    </row>
    <row r="25" spans="2:14" ht="22.5" customHeight="1" x14ac:dyDescent="0.25">
      <c r="B25" s="301" t="s">
        <v>262</v>
      </c>
      <c r="C25" s="301"/>
      <c r="D25" s="301"/>
      <c r="E25" s="301"/>
      <c r="F25" s="301"/>
      <c r="G25" s="301"/>
      <c r="H25" s="301"/>
      <c r="I25" s="301"/>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1">
        <v>0</v>
      </c>
      <c r="D27" s="152">
        <v>0</v>
      </c>
      <c r="E27" s="139">
        <f t="shared" ref="E27:E38" si="0">IF(OR(C27=0,C27=""),0,D27/C27)</f>
        <v>0</v>
      </c>
      <c r="F27" s="296">
        <f>SUM(C27:C38)</f>
        <v>1</v>
      </c>
      <c r="G27" s="296">
        <f>SUM(D27:D38)</f>
        <v>1</v>
      </c>
      <c r="H27" s="140">
        <f>+(D27*100%)/$G$23</f>
        <v>0</v>
      </c>
      <c r="I27" s="296">
        <f>G27+I22</f>
        <v>3</v>
      </c>
      <c r="J27" s="70"/>
      <c r="K27" s="70"/>
      <c r="M27" s="53"/>
    </row>
    <row r="28" spans="2:14" ht="19.5" customHeight="1" x14ac:dyDescent="0.25">
      <c r="B28" s="136" t="s">
        <v>152</v>
      </c>
      <c r="C28" s="151">
        <v>0</v>
      </c>
      <c r="D28" s="152">
        <v>0</v>
      </c>
      <c r="E28" s="139">
        <f t="shared" si="0"/>
        <v>0</v>
      </c>
      <c r="F28" s="296"/>
      <c r="G28" s="296"/>
      <c r="H28" s="140">
        <f t="shared" ref="H28:H38" si="1">+IF(D28="","",((D28*100%)/$G$23)+H27)</f>
        <v>0</v>
      </c>
      <c r="I28" s="296"/>
      <c r="J28" s="70"/>
      <c r="K28" s="70"/>
      <c r="M28" s="53"/>
    </row>
    <row r="29" spans="2:14" ht="19.5" customHeight="1" x14ac:dyDescent="0.25">
      <c r="B29" s="136" t="s">
        <v>153</v>
      </c>
      <c r="C29" s="151">
        <v>0</v>
      </c>
      <c r="D29" s="152">
        <v>0</v>
      </c>
      <c r="E29" s="139">
        <f t="shared" si="0"/>
        <v>0</v>
      </c>
      <c r="F29" s="296"/>
      <c r="G29" s="296"/>
      <c r="H29" s="140">
        <f t="shared" si="1"/>
        <v>0</v>
      </c>
      <c r="I29" s="296"/>
      <c r="J29" s="70"/>
      <c r="K29" s="70"/>
      <c r="M29" s="53"/>
    </row>
    <row r="30" spans="2:14" ht="19.5" customHeight="1" x14ac:dyDescent="0.25">
      <c r="B30" s="136" t="s">
        <v>154</v>
      </c>
      <c r="C30" s="151">
        <v>1</v>
      </c>
      <c r="D30" s="152">
        <v>1</v>
      </c>
      <c r="E30" s="139">
        <f t="shared" si="0"/>
        <v>1</v>
      </c>
      <c r="F30" s="296"/>
      <c r="G30" s="296"/>
      <c r="H30" s="140">
        <f t="shared" si="1"/>
        <v>1</v>
      </c>
      <c r="I30" s="296"/>
      <c r="J30" s="70"/>
      <c r="K30" s="70"/>
    </row>
    <row r="31" spans="2:14" ht="19.5" customHeight="1" x14ac:dyDescent="0.25">
      <c r="B31" s="136" t="s">
        <v>155</v>
      </c>
      <c r="C31" s="151">
        <v>0</v>
      </c>
      <c r="D31" s="152">
        <v>0</v>
      </c>
      <c r="E31" s="139">
        <f t="shared" si="0"/>
        <v>0</v>
      </c>
      <c r="F31" s="296"/>
      <c r="G31" s="296"/>
      <c r="H31" s="140">
        <f t="shared" si="1"/>
        <v>1</v>
      </c>
      <c r="I31" s="296"/>
      <c r="J31" s="70"/>
      <c r="K31" s="70"/>
    </row>
    <row r="32" spans="2:14" ht="19.5" customHeight="1" x14ac:dyDescent="0.25">
      <c r="B32" s="136" t="s">
        <v>156</v>
      </c>
      <c r="C32" s="151">
        <v>0</v>
      </c>
      <c r="D32" s="152">
        <v>0</v>
      </c>
      <c r="E32" s="139">
        <f t="shared" si="0"/>
        <v>0</v>
      </c>
      <c r="F32" s="296"/>
      <c r="G32" s="296"/>
      <c r="H32" s="140">
        <f t="shared" si="1"/>
        <v>1</v>
      </c>
      <c r="I32" s="296"/>
      <c r="J32" s="70"/>
      <c r="K32" s="70"/>
    </row>
    <row r="33" spans="2:11" ht="19.5" customHeight="1" x14ac:dyDescent="0.25">
      <c r="B33" s="136" t="s">
        <v>157</v>
      </c>
      <c r="C33" s="151">
        <v>0</v>
      </c>
      <c r="D33" s="152">
        <v>0</v>
      </c>
      <c r="E33" s="139">
        <f t="shared" si="0"/>
        <v>0</v>
      </c>
      <c r="F33" s="296"/>
      <c r="G33" s="296"/>
      <c r="H33" s="140">
        <f t="shared" si="1"/>
        <v>1</v>
      </c>
      <c r="I33" s="296"/>
      <c r="J33" s="70"/>
      <c r="K33" s="70"/>
    </row>
    <row r="34" spans="2:11" ht="19.5" customHeight="1" x14ac:dyDescent="0.25">
      <c r="B34" s="136" t="s">
        <v>158</v>
      </c>
      <c r="C34" s="151">
        <v>0</v>
      </c>
      <c r="D34" s="152">
        <v>0</v>
      </c>
      <c r="E34" s="139">
        <f t="shared" si="0"/>
        <v>0</v>
      </c>
      <c r="F34" s="296"/>
      <c r="G34" s="296"/>
      <c r="H34" s="140">
        <f t="shared" si="1"/>
        <v>1</v>
      </c>
      <c r="I34" s="296"/>
      <c r="J34" s="70"/>
      <c r="K34" s="70"/>
    </row>
    <row r="35" spans="2:11" ht="19.5" customHeight="1" x14ac:dyDescent="0.25">
      <c r="B35" s="136" t="s">
        <v>159</v>
      </c>
      <c r="C35" s="151">
        <v>0</v>
      </c>
      <c r="D35" s="152">
        <v>0</v>
      </c>
      <c r="E35" s="139">
        <f t="shared" si="0"/>
        <v>0</v>
      </c>
      <c r="F35" s="296"/>
      <c r="G35" s="296"/>
      <c r="H35" s="140">
        <f t="shared" si="1"/>
        <v>1</v>
      </c>
      <c r="I35" s="296"/>
      <c r="J35" s="70"/>
      <c r="K35" s="70"/>
    </row>
    <row r="36" spans="2:11" ht="19.5" customHeight="1" x14ac:dyDescent="0.25">
      <c r="B36" s="136" t="s">
        <v>160</v>
      </c>
      <c r="C36" s="151">
        <v>0</v>
      </c>
      <c r="D36" s="194"/>
      <c r="E36" s="139">
        <f t="shared" si="0"/>
        <v>0</v>
      </c>
      <c r="F36" s="296"/>
      <c r="G36" s="296"/>
      <c r="H36" s="140" t="str">
        <f t="shared" si="1"/>
        <v/>
      </c>
      <c r="I36" s="296"/>
      <c r="J36" s="70"/>
      <c r="K36" s="70"/>
    </row>
    <row r="37" spans="2:11" ht="19.5" customHeight="1" x14ac:dyDescent="0.25">
      <c r="B37" s="136" t="s">
        <v>161</v>
      </c>
      <c r="C37" s="151">
        <v>0</v>
      </c>
      <c r="D37" s="152"/>
      <c r="E37" s="139">
        <f t="shared" si="0"/>
        <v>0</v>
      </c>
      <c r="F37" s="296"/>
      <c r="G37" s="296"/>
      <c r="H37" s="140" t="str">
        <f t="shared" si="1"/>
        <v/>
      </c>
      <c r="I37" s="296"/>
      <c r="J37" s="70"/>
      <c r="K37" s="70"/>
    </row>
    <row r="38" spans="2:11" ht="19.5" customHeight="1" x14ac:dyDescent="0.25">
      <c r="B38" s="136" t="s">
        <v>162</v>
      </c>
      <c r="C38" s="151">
        <v>0</v>
      </c>
      <c r="D38" s="152"/>
      <c r="E38" s="139">
        <f t="shared" si="0"/>
        <v>0</v>
      </c>
      <c r="F38" s="296"/>
      <c r="G38" s="296"/>
      <c r="H38" s="140" t="str">
        <f t="shared" si="1"/>
        <v/>
      </c>
      <c r="I38" s="296"/>
      <c r="J38" s="70"/>
      <c r="K38" s="70"/>
    </row>
    <row r="39" spans="2:11" ht="105.75" customHeight="1" x14ac:dyDescent="0.25">
      <c r="B39" s="141" t="s">
        <v>270</v>
      </c>
      <c r="C39" s="291" t="s">
        <v>377</v>
      </c>
      <c r="D39" s="291"/>
      <c r="E39" s="291"/>
      <c r="F39" s="291"/>
      <c r="G39" s="291"/>
      <c r="H39" s="291"/>
      <c r="I39" s="291"/>
      <c r="J39" s="72"/>
      <c r="K39" s="72"/>
    </row>
    <row r="40" spans="2:11" ht="37.35" customHeight="1" x14ac:dyDescent="0.25">
      <c r="B40" s="297"/>
      <c r="C40" s="297"/>
      <c r="D40" s="297"/>
      <c r="E40" s="297"/>
      <c r="F40" s="297"/>
      <c r="G40" s="297"/>
      <c r="H40" s="297"/>
      <c r="I40" s="297"/>
      <c r="J40" s="34"/>
      <c r="K40" s="34"/>
    </row>
    <row r="41" spans="2:11" ht="37.35" customHeight="1" x14ac:dyDescent="0.25">
      <c r="B41" s="297"/>
      <c r="C41" s="297"/>
      <c r="D41" s="297"/>
      <c r="E41" s="297"/>
      <c r="F41" s="297"/>
      <c r="G41" s="297"/>
      <c r="H41" s="297"/>
      <c r="I41" s="297"/>
      <c r="J41" s="72"/>
      <c r="K41" s="72"/>
    </row>
    <row r="42" spans="2:11" ht="37.35" customHeight="1" x14ac:dyDescent="0.25">
      <c r="B42" s="297"/>
      <c r="C42" s="297"/>
      <c r="D42" s="297"/>
      <c r="E42" s="297"/>
      <c r="F42" s="297"/>
      <c r="G42" s="297"/>
      <c r="H42" s="297"/>
      <c r="I42" s="297"/>
      <c r="J42" s="72"/>
      <c r="K42" s="72"/>
    </row>
    <row r="43" spans="2:11" ht="37.35" customHeight="1" x14ac:dyDescent="0.25">
      <c r="B43" s="297"/>
      <c r="C43" s="297"/>
      <c r="D43" s="297"/>
      <c r="E43" s="297"/>
      <c r="F43" s="297"/>
      <c r="G43" s="297"/>
      <c r="H43" s="297"/>
      <c r="I43" s="297"/>
      <c r="J43" s="72"/>
      <c r="K43" s="72"/>
    </row>
    <row r="44" spans="2:11" ht="37.35" customHeight="1" x14ac:dyDescent="0.25">
      <c r="B44" s="297"/>
      <c r="C44" s="297"/>
      <c r="D44" s="297"/>
      <c r="E44" s="297"/>
      <c r="F44" s="297"/>
      <c r="G44" s="297"/>
      <c r="H44" s="297"/>
      <c r="I44" s="297"/>
      <c r="J44" s="73"/>
      <c r="K44" s="73"/>
    </row>
    <row r="45" spans="2:11" ht="96.75" customHeight="1" x14ac:dyDescent="0.25">
      <c r="B45" s="124" t="s">
        <v>271</v>
      </c>
      <c r="C45" s="291" t="s">
        <v>374</v>
      </c>
      <c r="D45" s="291"/>
      <c r="E45" s="291"/>
      <c r="F45" s="291"/>
      <c r="G45" s="291"/>
      <c r="H45" s="291"/>
      <c r="I45" s="291"/>
      <c r="J45" s="74"/>
      <c r="K45" s="74"/>
    </row>
    <row r="46" spans="2:11" ht="38.25" customHeight="1" x14ac:dyDescent="0.25">
      <c r="B46" s="124" t="s">
        <v>272</v>
      </c>
      <c r="C46" s="291" t="s">
        <v>273</v>
      </c>
      <c r="D46" s="291"/>
      <c r="E46" s="291"/>
      <c r="F46" s="291"/>
      <c r="G46" s="291"/>
      <c r="H46" s="291"/>
      <c r="I46" s="291"/>
      <c r="J46" s="74"/>
      <c r="K46" s="74"/>
    </row>
    <row r="47" spans="2:11" ht="66" customHeight="1" x14ac:dyDescent="0.25">
      <c r="B47" s="142" t="s">
        <v>274</v>
      </c>
      <c r="C47" s="292" t="s">
        <v>299</v>
      </c>
      <c r="D47" s="292"/>
      <c r="E47" s="292"/>
      <c r="F47" s="292"/>
      <c r="G47" s="292"/>
      <c r="H47" s="292"/>
      <c r="I47" s="292"/>
      <c r="J47" s="74"/>
      <c r="K47" s="74"/>
    </row>
    <row r="48" spans="2:11" ht="22.5" customHeight="1" x14ac:dyDescent="0.25">
      <c r="B48" s="293" t="s">
        <v>276</v>
      </c>
      <c r="C48" s="293"/>
      <c r="D48" s="293"/>
      <c r="E48" s="293"/>
      <c r="F48" s="293"/>
      <c r="G48" s="293"/>
      <c r="H48" s="293"/>
      <c r="I48" s="293"/>
      <c r="J48" s="74"/>
      <c r="K48" s="74"/>
    </row>
    <row r="49" spans="2:11" ht="22.5" customHeight="1" x14ac:dyDescent="0.25">
      <c r="B49" s="294" t="s">
        <v>277</v>
      </c>
      <c r="C49" s="143" t="s">
        <v>278</v>
      </c>
      <c r="D49" s="295" t="s">
        <v>279</v>
      </c>
      <c r="E49" s="295"/>
      <c r="F49" s="295"/>
      <c r="G49" s="295" t="s">
        <v>280</v>
      </c>
      <c r="H49" s="295"/>
      <c r="I49" s="295"/>
      <c r="J49" s="77"/>
      <c r="K49" s="77"/>
    </row>
    <row r="50" spans="2:11" ht="30.75" customHeight="1" x14ac:dyDescent="0.25">
      <c r="B50" s="294"/>
      <c r="C50" s="144"/>
      <c r="D50" s="290"/>
      <c r="E50" s="290"/>
      <c r="F50" s="290"/>
      <c r="G50" s="290"/>
      <c r="H50" s="290"/>
      <c r="I50" s="290"/>
      <c r="J50" s="77"/>
      <c r="K50" s="77"/>
    </row>
    <row r="51" spans="2:11" ht="32.25" customHeight="1" x14ac:dyDescent="0.25">
      <c r="B51" s="145" t="s">
        <v>281</v>
      </c>
      <c r="C51" s="288" t="s">
        <v>282</v>
      </c>
      <c r="D51" s="288"/>
      <c r="E51" s="288"/>
      <c r="F51" s="288"/>
      <c r="G51" s="288"/>
      <c r="H51" s="288"/>
      <c r="I51" s="288"/>
      <c r="J51" s="80"/>
      <c r="K51" s="80"/>
    </row>
    <row r="52" spans="2:11" ht="28.5" customHeight="1" x14ac:dyDescent="0.25">
      <c r="B52" s="127" t="s">
        <v>283</v>
      </c>
      <c r="C52" s="289" t="s">
        <v>284</v>
      </c>
      <c r="D52" s="289"/>
      <c r="E52" s="289"/>
      <c r="F52" s="289"/>
      <c r="G52" s="289"/>
      <c r="H52" s="289"/>
      <c r="I52" s="289"/>
      <c r="J52" s="80"/>
      <c r="K52" s="80"/>
    </row>
    <row r="53" spans="2:11" ht="30" customHeight="1" x14ac:dyDescent="0.25">
      <c r="B53" s="142" t="s">
        <v>285</v>
      </c>
      <c r="C53" s="290" t="s">
        <v>286</v>
      </c>
      <c r="D53" s="290"/>
      <c r="E53" s="290"/>
      <c r="F53" s="290"/>
      <c r="G53" s="290"/>
      <c r="H53" s="290"/>
      <c r="I53" s="290"/>
      <c r="J53" s="85"/>
      <c r="K53" s="85"/>
    </row>
    <row r="54" spans="2:11" ht="31.5" customHeight="1" x14ac:dyDescent="0.25">
      <c r="B54" s="142" t="s">
        <v>287</v>
      </c>
      <c r="C54" s="290" t="s">
        <v>384</v>
      </c>
      <c r="D54" s="290"/>
      <c r="E54" s="290"/>
      <c r="F54" s="290"/>
      <c r="G54" s="290"/>
      <c r="H54" s="290"/>
      <c r="I54" s="290"/>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hidden="1" x14ac:dyDescent="0.25">
      <c r="B59" s="146"/>
      <c r="C59" s="147"/>
      <c r="D59" s="147"/>
      <c r="E59" s="148"/>
      <c r="F59" s="148"/>
      <c r="G59" s="149"/>
      <c r="H59" s="150"/>
      <c r="I59" s="147"/>
      <c r="J59" s="91"/>
      <c r="K59" s="91"/>
    </row>
    <row r="60" spans="2:11" ht="25.5" hidden="1" customHeight="1" x14ac:dyDescent="0.25">
      <c r="B60" s="146"/>
      <c r="C60" s="147"/>
      <c r="D60" s="147"/>
      <c r="E60" s="148"/>
      <c r="F60" s="148"/>
      <c r="G60" s="149"/>
      <c r="H60" s="150"/>
      <c r="I60" s="147"/>
      <c r="J60" s="91"/>
      <c r="K60" s="91"/>
    </row>
  </sheetData>
  <sheetProtection algorithmName="SHA-512" hashValue="3FjIcJCOPbnKggQ9QvmITJ1BctEZlJaRu9KIL5VJTush1cff8ska7eBqgZMEV9nxIkLubip4wEamHQ5HW2WHPQ==" saltValue="+4vDRHO7b87EL+AQxIy7P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disablePrompts="1"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5" zoomScaleNormal="85" workbookViewId="0">
      <selection sqref="A1:XFD1048576"/>
    </sheetView>
  </sheetViews>
  <sheetFormatPr baseColWidth="10" defaultColWidth="0" defaultRowHeight="15" zeroHeight="1"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0" style="29" hidden="1" customWidth="1"/>
    <col min="25" max="1024" width="0" style="26" hidden="1" customWidth="1"/>
    <col min="1025" max="16384" width="11.42578125" hidden="1"/>
  </cols>
  <sheetData>
    <row r="1" spans="2:14" ht="37.5" customHeight="1" x14ac:dyDescent="0.25">
      <c r="B1" s="316"/>
      <c r="C1" s="276" t="s">
        <v>1</v>
      </c>
      <c r="D1" s="276"/>
      <c r="E1" s="276"/>
      <c r="F1" s="276"/>
      <c r="G1" s="276"/>
      <c r="H1" s="276"/>
      <c r="I1" s="317"/>
      <c r="J1" s="30"/>
      <c r="K1" s="30"/>
      <c r="M1" s="31" t="s">
        <v>61</v>
      </c>
    </row>
    <row r="2" spans="2:14" ht="37.5" customHeight="1" x14ac:dyDescent="0.25">
      <c r="B2" s="316"/>
      <c r="C2" s="276" t="s">
        <v>210</v>
      </c>
      <c r="D2" s="276"/>
      <c r="E2" s="276"/>
      <c r="F2" s="276"/>
      <c r="G2" s="276"/>
      <c r="H2" s="276"/>
      <c r="I2" s="317"/>
      <c r="J2" s="30"/>
      <c r="K2" s="30"/>
      <c r="M2" s="31" t="s">
        <v>62</v>
      </c>
    </row>
    <row r="3" spans="2:14" ht="37.5" customHeight="1" x14ac:dyDescent="0.25">
      <c r="B3" s="316"/>
      <c r="C3" s="276" t="s">
        <v>211</v>
      </c>
      <c r="D3" s="276"/>
      <c r="E3" s="276"/>
      <c r="F3" s="276" t="s">
        <v>212</v>
      </c>
      <c r="G3" s="276"/>
      <c r="H3" s="276"/>
      <c r="I3" s="317"/>
      <c r="J3" s="30"/>
      <c r="K3" s="30"/>
      <c r="M3" s="31" t="s">
        <v>64</v>
      </c>
    </row>
    <row r="4" spans="2:14" ht="23.25" customHeight="1" x14ac:dyDescent="0.25">
      <c r="B4" s="313"/>
      <c r="C4" s="313"/>
      <c r="D4" s="313"/>
      <c r="E4" s="313"/>
      <c r="F4" s="313"/>
      <c r="G4" s="313"/>
      <c r="H4" s="313"/>
      <c r="I4" s="313"/>
      <c r="J4" s="32"/>
      <c r="K4" s="32"/>
    </row>
    <row r="5" spans="2:14" ht="24" customHeight="1" x14ac:dyDescent="0.25">
      <c r="B5" s="314" t="s">
        <v>213</v>
      </c>
      <c r="C5" s="314"/>
      <c r="D5" s="314"/>
      <c r="E5" s="314"/>
      <c r="F5" s="314"/>
      <c r="G5" s="314"/>
      <c r="H5" s="314"/>
      <c r="I5" s="314"/>
      <c r="J5" s="34"/>
      <c r="K5" s="34"/>
      <c r="N5" s="35" t="s">
        <v>71</v>
      </c>
    </row>
    <row r="6" spans="2:14" ht="30.75" customHeight="1" x14ac:dyDescent="0.25">
      <c r="B6" s="124" t="s">
        <v>214</v>
      </c>
      <c r="C6" s="125">
        <v>6</v>
      </c>
      <c r="D6" s="315" t="s">
        <v>215</v>
      </c>
      <c r="E6" s="315"/>
      <c r="F6" s="300" t="s">
        <v>300</v>
      </c>
      <c r="G6" s="300"/>
      <c r="H6" s="300"/>
      <c r="I6" s="300"/>
      <c r="J6" s="38"/>
      <c r="K6" s="38"/>
      <c r="M6" s="31" t="s">
        <v>75</v>
      </c>
      <c r="N6" s="35" t="s">
        <v>76</v>
      </c>
    </row>
    <row r="7" spans="2:14" ht="30.75" customHeight="1" x14ac:dyDescent="0.25">
      <c r="B7" s="124" t="s">
        <v>217</v>
      </c>
      <c r="C7" s="125" t="s">
        <v>78</v>
      </c>
      <c r="D7" s="315" t="s">
        <v>218</v>
      </c>
      <c r="E7" s="315"/>
      <c r="F7" s="300" t="s">
        <v>219</v>
      </c>
      <c r="G7" s="300"/>
      <c r="H7" s="127" t="s">
        <v>220</v>
      </c>
      <c r="I7" s="125" t="s">
        <v>78</v>
      </c>
      <c r="J7" s="44"/>
      <c r="K7" s="44"/>
      <c r="M7" s="31" t="s">
        <v>82</v>
      </c>
      <c r="N7" s="35" t="s">
        <v>83</v>
      </c>
    </row>
    <row r="8" spans="2:14" ht="30.75" customHeight="1" x14ac:dyDescent="0.25">
      <c r="B8" s="124" t="s">
        <v>221</v>
      </c>
      <c r="C8" s="300" t="s">
        <v>222</v>
      </c>
      <c r="D8" s="300"/>
      <c r="E8" s="300"/>
      <c r="F8" s="300"/>
      <c r="G8" s="127" t="s">
        <v>223</v>
      </c>
      <c r="H8" s="309">
        <v>7555</v>
      </c>
      <c r="I8" s="309"/>
      <c r="J8" s="45"/>
      <c r="K8" s="45"/>
      <c r="M8" s="31" t="s">
        <v>87</v>
      </c>
      <c r="N8" s="35" t="s">
        <v>42</v>
      </c>
    </row>
    <row r="9" spans="2:14" ht="30.75" customHeight="1" x14ac:dyDescent="0.25">
      <c r="B9" s="124" t="s">
        <v>62</v>
      </c>
      <c r="C9" s="310" t="s">
        <v>82</v>
      </c>
      <c r="D9" s="310"/>
      <c r="E9" s="310"/>
      <c r="F9" s="310"/>
      <c r="G9" s="127" t="s">
        <v>224</v>
      </c>
      <c r="H9" s="311" t="s">
        <v>90</v>
      </c>
      <c r="I9" s="311"/>
      <c r="J9" s="46"/>
      <c r="K9" s="46"/>
      <c r="M9" s="47" t="s">
        <v>91</v>
      </c>
    </row>
    <row r="10" spans="2:14" ht="30.75" customHeight="1" x14ac:dyDescent="0.25">
      <c r="B10" s="124" t="s">
        <v>225</v>
      </c>
      <c r="C10" s="312" t="s">
        <v>226</v>
      </c>
      <c r="D10" s="312"/>
      <c r="E10" s="312"/>
      <c r="F10" s="312"/>
      <c r="G10" s="312"/>
      <c r="H10" s="312"/>
      <c r="I10" s="312"/>
      <c r="J10" s="48"/>
      <c r="K10" s="48"/>
      <c r="M10" s="47"/>
    </row>
    <row r="11" spans="2:14" ht="30.75" customHeight="1" x14ac:dyDescent="0.25">
      <c r="B11" s="124" t="s">
        <v>227</v>
      </c>
      <c r="C11" s="302" t="s">
        <v>228</v>
      </c>
      <c r="D11" s="302"/>
      <c r="E11" s="302"/>
      <c r="F11" s="302"/>
      <c r="G11" s="302"/>
      <c r="H11" s="302"/>
      <c r="I11" s="302"/>
      <c r="J11" s="44"/>
      <c r="K11" s="44"/>
      <c r="M11" s="47"/>
      <c r="N11" s="35" t="s">
        <v>96</v>
      </c>
    </row>
    <row r="12" spans="2:14" ht="30.75" customHeight="1" x14ac:dyDescent="0.25">
      <c r="B12" s="124" t="s">
        <v>229</v>
      </c>
      <c r="C12" s="248" t="s">
        <v>301</v>
      </c>
      <c r="D12" s="248"/>
      <c r="E12" s="248"/>
      <c r="F12" s="248"/>
      <c r="G12" s="127" t="s">
        <v>231</v>
      </c>
      <c r="H12" s="251" t="s">
        <v>100</v>
      </c>
      <c r="I12" s="251"/>
      <c r="J12" s="44"/>
      <c r="K12" s="44"/>
      <c r="M12" s="47" t="s">
        <v>101</v>
      </c>
      <c r="N12" s="35" t="s">
        <v>78</v>
      </c>
    </row>
    <row r="13" spans="2:14" ht="30.75" customHeight="1" x14ac:dyDescent="0.25">
      <c r="B13" s="124" t="s">
        <v>232</v>
      </c>
      <c r="C13" s="308" t="s">
        <v>233</v>
      </c>
      <c r="D13" s="308"/>
      <c r="E13" s="308"/>
      <c r="F13" s="308"/>
      <c r="G13" s="127" t="s">
        <v>234</v>
      </c>
      <c r="H13" s="302" t="s">
        <v>71</v>
      </c>
      <c r="I13" s="302"/>
      <c r="J13" s="44"/>
      <c r="K13" s="44"/>
      <c r="M13" s="47" t="s">
        <v>105</v>
      </c>
    </row>
    <row r="14" spans="2:14" ht="64.5" customHeight="1" x14ac:dyDescent="0.25">
      <c r="B14" s="124" t="s">
        <v>235</v>
      </c>
      <c r="C14" s="305" t="s">
        <v>302</v>
      </c>
      <c r="D14" s="305"/>
      <c r="E14" s="305"/>
      <c r="F14" s="305"/>
      <c r="G14" s="305"/>
      <c r="H14" s="305"/>
      <c r="I14" s="305"/>
      <c r="J14" s="48"/>
      <c r="K14" s="48"/>
      <c r="M14" s="47" t="s">
        <v>108</v>
      </c>
      <c r="N14" s="35"/>
    </row>
    <row r="15" spans="2:14" ht="30.75" customHeight="1" x14ac:dyDescent="0.25">
      <c r="B15" s="124" t="s">
        <v>237</v>
      </c>
      <c r="C15" s="248" t="s">
        <v>303</v>
      </c>
      <c r="D15" s="248"/>
      <c r="E15" s="248"/>
      <c r="F15" s="248"/>
      <c r="G15" s="248"/>
      <c r="H15" s="248"/>
      <c r="I15" s="248"/>
      <c r="J15" s="49"/>
      <c r="K15" s="49"/>
      <c r="M15" s="47" t="s">
        <v>112</v>
      </c>
      <c r="N15" s="35"/>
    </row>
    <row r="16" spans="2:14" ht="30.75" customHeight="1" x14ac:dyDescent="0.25">
      <c r="B16" s="124" t="s">
        <v>239</v>
      </c>
      <c r="C16" s="300" t="s">
        <v>304</v>
      </c>
      <c r="D16" s="300"/>
      <c r="E16" s="300"/>
      <c r="F16" s="300"/>
      <c r="G16" s="300"/>
      <c r="H16" s="300"/>
      <c r="I16" s="300"/>
      <c r="J16" s="50"/>
      <c r="K16" s="50"/>
      <c r="M16" s="47"/>
      <c r="N16" s="35"/>
    </row>
    <row r="17" spans="2:14" ht="30.75" customHeight="1" x14ac:dyDescent="0.25">
      <c r="B17" s="124" t="s">
        <v>241</v>
      </c>
      <c r="C17" s="302" t="s">
        <v>305</v>
      </c>
      <c r="D17" s="302"/>
      <c r="E17" s="302"/>
      <c r="F17" s="302"/>
      <c r="G17" s="302"/>
      <c r="H17" s="302"/>
      <c r="I17" s="302"/>
      <c r="J17" s="51"/>
      <c r="K17" s="51"/>
      <c r="M17" s="47" t="s">
        <v>100</v>
      </c>
      <c r="N17" s="35"/>
    </row>
    <row r="18" spans="2:14" ht="18" customHeight="1" x14ac:dyDescent="0.25">
      <c r="B18" s="294" t="s">
        <v>243</v>
      </c>
      <c r="C18" s="306" t="s">
        <v>244</v>
      </c>
      <c r="D18" s="306"/>
      <c r="E18" s="306"/>
      <c r="F18" s="307" t="s">
        <v>245</v>
      </c>
      <c r="G18" s="307"/>
      <c r="H18" s="307"/>
      <c r="I18" s="307"/>
      <c r="J18" s="52"/>
      <c r="K18" s="52"/>
      <c r="M18" s="47" t="s">
        <v>122</v>
      </c>
      <c r="N18" s="35"/>
    </row>
    <row r="19" spans="2:14" ht="39.75" customHeight="1" x14ac:dyDescent="0.25">
      <c r="B19" s="294"/>
      <c r="C19" s="300" t="s">
        <v>306</v>
      </c>
      <c r="D19" s="300"/>
      <c r="E19" s="300"/>
      <c r="F19" s="300" t="s">
        <v>307</v>
      </c>
      <c r="G19" s="300"/>
      <c r="H19" s="300"/>
      <c r="I19" s="300"/>
      <c r="J19" s="50"/>
      <c r="K19" s="50"/>
      <c r="M19" s="47" t="s">
        <v>126</v>
      </c>
      <c r="N19" s="35"/>
    </row>
    <row r="20" spans="2:14" ht="39.75" customHeight="1" x14ac:dyDescent="0.25">
      <c r="B20" s="128" t="s">
        <v>248</v>
      </c>
      <c r="C20" s="300" t="s">
        <v>308</v>
      </c>
      <c r="D20" s="300"/>
      <c r="E20" s="300"/>
      <c r="F20" s="252" t="s">
        <v>309</v>
      </c>
      <c r="G20" s="252"/>
      <c r="H20" s="252"/>
      <c r="I20" s="252"/>
      <c r="J20" s="44"/>
      <c r="K20" s="44"/>
      <c r="M20" s="47"/>
      <c r="N20" s="35"/>
    </row>
    <row r="21" spans="2:14" ht="42" customHeight="1" x14ac:dyDescent="0.25">
      <c r="B21" s="128" t="s">
        <v>251</v>
      </c>
      <c r="C21" s="303" t="s">
        <v>310</v>
      </c>
      <c r="D21" s="303"/>
      <c r="E21" s="303"/>
      <c r="F21" s="304" t="s">
        <v>311</v>
      </c>
      <c r="G21" s="304"/>
      <c r="H21" s="304"/>
      <c r="I21" s="304"/>
      <c r="J21" s="49"/>
      <c r="K21" s="49"/>
      <c r="M21" s="53"/>
      <c r="N21" s="35"/>
    </row>
    <row r="22" spans="2:14" ht="23.25" customHeight="1" x14ac:dyDescent="0.25">
      <c r="B22" s="128" t="s">
        <v>254</v>
      </c>
      <c r="C22" s="298">
        <v>44562</v>
      </c>
      <c r="D22" s="298"/>
      <c r="E22" s="298"/>
      <c r="F22" s="127" t="s">
        <v>255</v>
      </c>
      <c r="G22" s="129">
        <v>1</v>
      </c>
      <c r="H22" s="127" t="s">
        <v>256</v>
      </c>
      <c r="I22" s="130">
        <v>1</v>
      </c>
      <c r="J22" s="54"/>
      <c r="K22" s="54"/>
      <c r="M22" s="53"/>
    </row>
    <row r="23" spans="2:14" ht="27" customHeight="1" x14ac:dyDescent="0.25">
      <c r="B23" s="128" t="s">
        <v>257</v>
      </c>
      <c r="C23" s="298">
        <v>44926</v>
      </c>
      <c r="D23" s="298"/>
      <c r="E23" s="298"/>
      <c r="F23" s="127" t="s">
        <v>258</v>
      </c>
      <c r="G23" s="299">
        <v>1</v>
      </c>
      <c r="H23" s="299"/>
      <c r="I23" s="299"/>
      <c r="J23" s="55"/>
      <c r="K23" s="55"/>
      <c r="M23" s="53"/>
    </row>
    <row r="24" spans="2:14" ht="30.75" customHeight="1" x14ac:dyDescent="0.25">
      <c r="B24" s="131" t="s">
        <v>259</v>
      </c>
      <c r="C24" s="250" t="s">
        <v>112</v>
      </c>
      <c r="D24" s="250"/>
      <c r="E24" s="250"/>
      <c r="F24" s="132" t="s">
        <v>260</v>
      </c>
      <c r="G24" s="300" t="s">
        <v>261</v>
      </c>
      <c r="H24" s="300"/>
      <c r="I24" s="300"/>
      <c r="J24" s="52"/>
      <c r="K24" s="52"/>
      <c r="M24" s="53"/>
    </row>
    <row r="25" spans="2:14" ht="22.5" customHeight="1" x14ac:dyDescent="0.25">
      <c r="B25" s="301" t="s">
        <v>262</v>
      </c>
      <c r="C25" s="301"/>
      <c r="D25" s="301"/>
      <c r="E25" s="301"/>
      <c r="F25" s="301"/>
      <c r="G25" s="301"/>
      <c r="H25" s="301"/>
      <c r="I25" s="301"/>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3">
        <v>0</v>
      </c>
      <c r="D27" s="154">
        <v>0</v>
      </c>
      <c r="E27" s="139">
        <f t="shared" ref="E27:E38" si="0">IF(OR(C27=0,C27=""),0,D27/C27)</f>
        <v>0</v>
      </c>
      <c r="F27" s="296">
        <f>SUM(C27:C38)</f>
        <v>1</v>
      </c>
      <c r="G27" s="296">
        <f>SUM(D27:D38)</f>
        <v>1</v>
      </c>
      <c r="H27" s="140">
        <f>+(D27*100%)/$G$23</f>
        <v>0</v>
      </c>
      <c r="I27" s="296">
        <f>G27+I22</f>
        <v>2</v>
      </c>
      <c r="J27" s="70"/>
      <c r="K27" s="70"/>
      <c r="M27" s="53"/>
    </row>
    <row r="28" spans="2:14" ht="19.5" customHeight="1" x14ac:dyDescent="0.25">
      <c r="B28" s="136" t="s">
        <v>152</v>
      </c>
      <c r="C28" s="153">
        <v>0</v>
      </c>
      <c r="D28" s="154">
        <v>0</v>
      </c>
      <c r="E28" s="139">
        <f t="shared" si="0"/>
        <v>0</v>
      </c>
      <c r="F28" s="296"/>
      <c r="G28" s="296"/>
      <c r="H28" s="140">
        <f t="shared" ref="H28:H38" si="1">+IF(D28="","",((D28*100%)/$G$23)+H27)</f>
        <v>0</v>
      </c>
      <c r="I28" s="296"/>
      <c r="J28" s="70"/>
      <c r="K28" s="70"/>
      <c r="M28" s="53"/>
    </row>
    <row r="29" spans="2:14" ht="19.5" customHeight="1" x14ac:dyDescent="0.25">
      <c r="B29" s="136" t="s">
        <v>153</v>
      </c>
      <c r="C29" s="153">
        <v>0</v>
      </c>
      <c r="D29" s="154">
        <v>0</v>
      </c>
      <c r="E29" s="139">
        <f t="shared" si="0"/>
        <v>0</v>
      </c>
      <c r="F29" s="296"/>
      <c r="G29" s="296"/>
      <c r="H29" s="140">
        <f t="shared" si="1"/>
        <v>0</v>
      </c>
      <c r="I29" s="296"/>
      <c r="J29" s="70"/>
      <c r="K29" s="70"/>
      <c r="M29" s="53"/>
    </row>
    <row r="30" spans="2:14" ht="19.5" customHeight="1" x14ac:dyDescent="0.25">
      <c r="B30" s="136" t="s">
        <v>154</v>
      </c>
      <c r="C30" s="153">
        <v>1</v>
      </c>
      <c r="D30" s="154">
        <v>1</v>
      </c>
      <c r="E30" s="139">
        <f t="shared" si="0"/>
        <v>1</v>
      </c>
      <c r="F30" s="296"/>
      <c r="G30" s="296"/>
      <c r="H30" s="140">
        <f t="shared" si="1"/>
        <v>1</v>
      </c>
      <c r="I30" s="296"/>
      <c r="J30" s="70"/>
      <c r="K30" s="70"/>
    </row>
    <row r="31" spans="2:14" ht="19.5" customHeight="1" x14ac:dyDescent="0.25">
      <c r="B31" s="136" t="s">
        <v>155</v>
      </c>
      <c r="C31" s="153">
        <v>0</v>
      </c>
      <c r="D31" s="154">
        <v>0</v>
      </c>
      <c r="E31" s="139">
        <f t="shared" si="0"/>
        <v>0</v>
      </c>
      <c r="F31" s="296"/>
      <c r="G31" s="296"/>
      <c r="H31" s="140">
        <f t="shared" si="1"/>
        <v>1</v>
      </c>
      <c r="I31" s="296"/>
      <c r="J31" s="70"/>
      <c r="K31" s="70"/>
    </row>
    <row r="32" spans="2:14" ht="19.5" customHeight="1" x14ac:dyDescent="0.25">
      <c r="B32" s="136" t="s">
        <v>156</v>
      </c>
      <c r="C32" s="153">
        <v>0</v>
      </c>
      <c r="D32" s="154">
        <v>0</v>
      </c>
      <c r="E32" s="139">
        <f t="shared" si="0"/>
        <v>0</v>
      </c>
      <c r="F32" s="296"/>
      <c r="G32" s="296"/>
      <c r="H32" s="140">
        <f t="shared" si="1"/>
        <v>1</v>
      </c>
      <c r="I32" s="296"/>
      <c r="J32" s="70"/>
      <c r="K32" s="70"/>
    </row>
    <row r="33" spans="2:11" ht="19.5" customHeight="1" x14ac:dyDescent="0.25">
      <c r="B33" s="136" t="s">
        <v>157</v>
      </c>
      <c r="C33" s="153">
        <v>0</v>
      </c>
      <c r="D33" s="154">
        <v>0</v>
      </c>
      <c r="E33" s="139">
        <f t="shared" si="0"/>
        <v>0</v>
      </c>
      <c r="F33" s="296"/>
      <c r="G33" s="296"/>
      <c r="H33" s="140">
        <f t="shared" si="1"/>
        <v>1</v>
      </c>
      <c r="I33" s="296"/>
      <c r="J33" s="70"/>
      <c r="K33" s="70"/>
    </row>
    <row r="34" spans="2:11" ht="19.5" customHeight="1" x14ac:dyDescent="0.25">
      <c r="B34" s="136" t="s">
        <v>158</v>
      </c>
      <c r="C34" s="153">
        <v>0</v>
      </c>
      <c r="D34" s="154">
        <v>0</v>
      </c>
      <c r="E34" s="139">
        <f t="shared" si="0"/>
        <v>0</v>
      </c>
      <c r="F34" s="296"/>
      <c r="G34" s="296"/>
      <c r="H34" s="140">
        <f t="shared" si="1"/>
        <v>1</v>
      </c>
      <c r="I34" s="296"/>
      <c r="J34" s="70"/>
      <c r="K34" s="70"/>
    </row>
    <row r="35" spans="2:11" ht="19.5" customHeight="1" x14ac:dyDescent="0.25">
      <c r="B35" s="136" t="s">
        <v>159</v>
      </c>
      <c r="C35" s="153">
        <v>0</v>
      </c>
      <c r="D35" s="154">
        <v>0</v>
      </c>
      <c r="E35" s="139">
        <f t="shared" si="0"/>
        <v>0</v>
      </c>
      <c r="F35" s="296"/>
      <c r="G35" s="296"/>
      <c r="H35" s="140">
        <f t="shared" si="1"/>
        <v>1</v>
      </c>
      <c r="I35" s="296"/>
      <c r="J35" s="70"/>
      <c r="K35" s="70"/>
    </row>
    <row r="36" spans="2:11" ht="19.5" customHeight="1" x14ac:dyDescent="0.25">
      <c r="B36" s="136" t="s">
        <v>160</v>
      </c>
      <c r="C36" s="153">
        <v>0</v>
      </c>
      <c r="D36" s="195"/>
      <c r="E36" s="139">
        <f t="shared" si="0"/>
        <v>0</v>
      </c>
      <c r="F36" s="296"/>
      <c r="G36" s="296"/>
      <c r="H36" s="140" t="str">
        <f t="shared" si="1"/>
        <v/>
      </c>
      <c r="I36" s="296"/>
      <c r="J36" s="70"/>
      <c r="K36" s="70"/>
    </row>
    <row r="37" spans="2:11" ht="19.5" customHeight="1" x14ac:dyDescent="0.25">
      <c r="B37" s="136" t="s">
        <v>161</v>
      </c>
      <c r="C37" s="153">
        <v>0</v>
      </c>
      <c r="D37" s="155"/>
      <c r="E37" s="139">
        <f t="shared" si="0"/>
        <v>0</v>
      </c>
      <c r="F37" s="296"/>
      <c r="G37" s="296"/>
      <c r="H37" s="140" t="str">
        <f t="shared" si="1"/>
        <v/>
      </c>
      <c r="I37" s="296"/>
      <c r="J37" s="70"/>
      <c r="K37" s="70"/>
    </row>
    <row r="38" spans="2:11" ht="19.5" customHeight="1" x14ac:dyDescent="0.25">
      <c r="B38" s="136" t="s">
        <v>162</v>
      </c>
      <c r="C38" s="153">
        <v>0</v>
      </c>
      <c r="D38" s="155"/>
      <c r="E38" s="139">
        <f t="shared" si="0"/>
        <v>0</v>
      </c>
      <c r="F38" s="296"/>
      <c r="G38" s="296"/>
      <c r="H38" s="140" t="str">
        <f t="shared" si="1"/>
        <v/>
      </c>
      <c r="I38" s="296"/>
      <c r="J38" s="70"/>
      <c r="K38" s="70"/>
    </row>
    <row r="39" spans="2:11" ht="87" customHeight="1" x14ac:dyDescent="0.25">
      <c r="B39" s="141" t="s">
        <v>270</v>
      </c>
      <c r="C39" s="291" t="s">
        <v>379</v>
      </c>
      <c r="D39" s="291"/>
      <c r="E39" s="291"/>
      <c r="F39" s="291"/>
      <c r="G39" s="291"/>
      <c r="H39" s="291"/>
      <c r="I39" s="291"/>
      <c r="J39" s="72"/>
      <c r="K39" s="72"/>
    </row>
    <row r="40" spans="2:11" ht="36.4" customHeight="1" x14ac:dyDescent="0.25">
      <c r="B40" s="297"/>
      <c r="C40" s="297"/>
      <c r="D40" s="297"/>
      <c r="E40" s="297"/>
      <c r="F40" s="297"/>
      <c r="G40" s="297"/>
      <c r="H40" s="297"/>
      <c r="I40" s="297"/>
      <c r="J40" s="34"/>
      <c r="K40" s="34"/>
    </row>
    <row r="41" spans="2:11" ht="36.4" customHeight="1" x14ac:dyDescent="0.25">
      <c r="B41" s="297"/>
      <c r="C41" s="297"/>
      <c r="D41" s="297"/>
      <c r="E41" s="297"/>
      <c r="F41" s="297"/>
      <c r="G41" s="297"/>
      <c r="H41" s="297"/>
      <c r="I41" s="297"/>
      <c r="J41" s="72"/>
      <c r="K41" s="72"/>
    </row>
    <row r="42" spans="2:11" ht="36.4" customHeight="1" x14ac:dyDescent="0.25">
      <c r="B42" s="297"/>
      <c r="C42" s="297"/>
      <c r="D42" s="297"/>
      <c r="E42" s="297"/>
      <c r="F42" s="297"/>
      <c r="G42" s="297"/>
      <c r="H42" s="297"/>
      <c r="I42" s="297"/>
      <c r="J42" s="72"/>
      <c r="K42" s="72"/>
    </row>
    <row r="43" spans="2:11" ht="36.4" customHeight="1" x14ac:dyDescent="0.25">
      <c r="B43" s="297"/>
      <c r="C43" s="297"/>
      <c r="D43" s="297"/>
      <c r="E43" s="297"/>
      <c r="F43" s="297"/>
      <c r="G43" s="297"/>
      <c r="H43" s="297"/>
      <c r="I43" s="297"/>
      <c r="J43" s="72"/>
      <c r="K43" s="72"/>
    </row>
    <row r="44" spans="2:11" ht="36.4" customHeight="1" x14ac:dyDescent="0.25">
      <c r="B44" s="297"/>
      <c r="C44" s="297"/>
      <c r="D44" s="297"/>
      <c r="E44" s="297"/>
      <c r="F44" s="297"/>
      <c r="G44" s="297"/>
      <c r="H44" s="297"/>
      <c r="I44" s="297"/>
      <c r="J44" s="73"/>
      <c r="K44" s="73"/>
    </row>
    <row r="45" spans="2:11" ht="81.2" customHeight="1" x14ac:dyDescent="0.25">
      <c r="B45" s="124" t="s">
        <v>271</v>
      </c>
      <c r="C45" s="291" t="s">
        <v>372</v>
      </c>
      <c r="D45" s="318"/>
      <c r="E45" s="318"/>
      <c r="F45" s="318"/>
      <c r="G45" s="318"/>
      <c r="H45" s="318"/>
      <c r="I45" s="318"/>
      <c r="J45" s="74"/>
      <c r="K45" s="74"/>
    </row>
    <row r="46" spans="2:11" ht="48.75" customHeight="1" x14ac:dyDescent="0.25">
      <c r="B46" s="124" t="s">
        <v>272</v>
      </c>
      <c r="C46" s="291" t="s">
        <v>273</v>
      </c>
      <c r="D46" s="291"/>
      <c r="E46" s="291"/>
      <c r="F46" s="291"/>
      <c r="G46" s="291"/>
      <c r="H46" s="291"/>
      <c r="I46" s="291"/>
      <c r="J46" s="74"/>
      <c r="K46" s="74"/>
    </row>
    <row r="47" spans="2:11" ht="66" customHeight="1" x14ac:dyDescent="0.25">
      <c r="B47" s="142" t="s">
        <v>274</v>
      </c>
      <c r="C47" s="292" t="s">
        <v>299</v>
      </c>
      <c r="D47" s="292"/>
      <c r="E47" s="292"/>
      <c r="F47" s="292"/>
      <c r="G47" s="292"/>
      <c r="H47" s="292"/>
      <c r="I47" s="292"/>
      <c r="J47" s="74"/>
      <c r="K47" s="74"/>
    </row>
    <row r="48" spans="2:11" ht="22.5" customHeight="1" x14ac:dyDescent="0.25">
      <c r="B48" s="293" t="s">
        <v>276</v>
      </c>
      <c r="C48" s="293"/>
      <c r="D48" s="293"/>
      <c r="E48" s="293"/>
      <c r="F48" s="293"/>
      <c r="G48" s="293"/>
      <c r="H48" s="293"/>
      <c r="I48" s="293"/>
      <c r="J48" s="74"/>
      <c r="K48" s="74"/>
    </row>
    <row r="49" spans="2:11" ht="22.5" customHeight="1" x14ac:dyDescent="0.25">
      <c r="B49" s="294" t="s">
        <v>277</v>
      </c>
      <c r="C49" s="143" t="s">
        <v>278</v>
      </c>
      <c r="D49" s="295" t="s">
        <v>279</v>
      </c>
      <c r="E49" s="295"/>
      <c r="F49" s="295"/>
      <c r="G49" s="295" t="s">
        <v>280</v>
      </c>
      <c r="H49" s="295"/>
      <c r="I49" s="295"/>
      <c r="J49" s="77"/>
      <c r="K49" s="77"/>
    </row>
    <row r="50" spans="2:11" ht="30.75" customHeight="1" x14ac:dyDescent="0.25">
      <c r="B50" s="294"/>
      <c r="C50" s="144"/>
      <c r="D50" s="290"/>
      <c r="E50" s="290"/>
      <c r="F50" s="290"/>
      <c r="G50" s="290"/>
      <c r="H50" s="290"/>
      <c r="I50" s="290"/>
      <c r="J50" s="77"/>
      <c r="K50" s="77"/>
    </row>
    <row r="51" spans="2:11" ht="32.25" customHeight="1" x14ac:dyDescent="0.25">
      <c r="B51" s="145" t="s">
        <v>281</v>
      </c>
      <c r="C51" s="288" t="s">
        <v>282</v>
      </c>
      <c r="D51" s="288"/>
      <c r="E51" s="288"/>
      <c r="F51" s="288"/>
      <c r="G51" s="288"/>
      <c r="H51" s="288"/>
      <c r="I51" s="288"/>
      <c r="J51" s="80"/>
      <c r="K51" s="80"/>
    </row>
    <row r="52" spans="2:11" ht="28.5" customHeight="1" x14ac:dyDescent="0.25">
      <c r="B52" s="127" t="s">
        <v>283</v>
      </c>
      <c r="C52" s="289" t="s">
        <v>284</v>
      </c>
      <c r="D52" s="289"/>
      <c r="E52" s="289"/>
      <c r="F52" s="289"/>
      <c r="G52" s="289"/>
      <c r="H52" s="289"/>
      <c r="I52" s="289"/>
      <c r="J52" s="80"/>
      <c r="K52" s="80"/>
    </row>
    <row r="53" spans="2:11" ht="30" customHeight="1" x14ac:dyDescent="0.25">
      <c r="B53" s="142" t="s">
        <v>285</v>
      </c>
      <c r="C53" s="290" t="s">
        <v>286</v>
      </c>
      <c r="D53" s="290"/>
      <c r="E53" s="290"/>
      <c r="F53" s="290"/>
      <c r="G53" s="290"/>
      <c r="H53" s="290"/>
      <c r="I53" s="290"/>
      <c r="J53" s="85"/>
      <c r="K53" s="85"/>
    </row>
    <row r="54" spans="2:11" ht="31.5" customHeight="1" x14ac:dyDescent="0.25">
      <c r="B54" s="142" t="s">
        <v>287</v>
      </c>
      <c r="C54" s="290" t="s">
        <v>384</v>
      </c>
      <c r="D54" s="290"/>
      <c r="E54" s="290"/>
      <c r="F54" s="290"/>
      <c r="G54" s="290"/>
      <c r="H54" s="290"/>
      <c r="I54" s="290"/>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hidden="1" x14ac:dyDescent="0.25">
      <c r="B59" s="146"/>
      <c r="C59" s="147"/>
      <c r="D59" s="147"/>
      <c r="E59" s="148"/>
      <c r="F59" s="148"/>
      <c r="G59" s="149"/>
      <c r="H59" s="150"/>
      <c r="I59" s="147"/>
      <c r="J59" s="91"/>
      <c r="K59" s="91"/>
    </row>
    <row r="60" spans="2:11" ht="25.5" hidden="1" customHeight="1" x14ac:dyDescent="0.25">
      <c r="B60" s="146"/>
      <c r="C60" s="147"/>
      <c r="D60" s="147"/>
      <c r="E60" s="148"/>
      <c r="F60" s="148"/>
      <c r="G60" s="149"/>
      <c r="H60" s="150"/>
      <c r="I60" s="147"/>
      <c r="J60" s="91"/>
      <c r="K60" s="91"/>
    </row>
  </sheetData>
  <sheetProtection algorithmName="SHA-512" hashValue="AmSPepq6efsSlb5ZuPPii9Zglx99JkDf9t6g6mnleNty8wZ12JyUx775dxCFfy9vamuNmKFMnAAMpJhsueNQMA==" saltValue="9TXsoFU3twJWEzchPyU6c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showDropDown="1" showInputMessage="1" showErrorMessage="1" sqref="K12">
      <formula1>O17:O19</formula1>
      <formula2>0</formula2>
    </dataValidation>
    <dataValidation type="list" allowBlank="1" showInputMessage="1" showErrorMessage="1" sqref="H12:I12">
      <formula1>M17:M19</formula1>
      <formula2>0</formula2>
    </dataValidation>
    <dataValidation type="list" allowBlank="1" showInputMessage="1" showErrorMessage="1" sqref="C24:E24">
      <formula1>$M$12:$M$15</formula1>
      <formula2>0</formula2>
    </dataValidation>
    <dataValidation type="list" allowBlank="1" showInputMessage="1" showErrorMessage="1" sqref="C9:F9">
      <formula1>$M$6:$M$9</formula1>
      <formula2>0</formula2>
    </dataValidation>
    <dataValidation type="list" allowBlank="1" showInputMessage="1" showErrorMessage="1" sqref="J10:K10">
      <formula1>$M$21:$M$28</formula1>
      <formula2>0</formula2>
    </dataValidation>
    <dataValidation type="list" allowBlank="1" showInputMessage="1" showErrorMessage="1" sqref="H13:I13">
      <formula1>$N$5:$N$8</formula1>
      <formula2>0</formula2>
    </dataValidation>
    <dataValidation type="list" allowBlank="1" showInputMessage="1" showErrorMessage="1" sqref="C7 I7">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5" zoomScaleNormal="85" workbookViewId="0">
      <selection sqref="A1:XFD1048576"/>
    </sheetView>
  </sheetViews>
  <sheetFormatPr baseColWidth="10" defaultColWidth="0" defaultRowHeight="15" zeroHeight="1"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0" style="29" hidden="1" customWidth="1"/>
    <col min="25" max="1024" width="0" style="26" hidden="1" customWidth="1"/>
    <col min="1025" max="16384" width="11.42578125" hidden="1"/>
  </cols>
  <sheetData>
    <row r="1" spans="2:14" ht="37.5" customHeight="1" x14ac:dyDescent="0.25">
      <c r="B1" s="316"/>
      <c r="C1" s="276" t="s">
        <v>1</v>
      </c>
      <c r="D1" s="276"/>
      <c r="E1" s="276"/>
      <c r="F1" s="276"/>
      <c r="G1" s="276"/>
      <c r="H1" s="276"/>
      <c r="I1" s="317"/>
      <c r="J1" s="30"/>
      <c r="K1" s="30"/>
      <c r="M1" s="31" t="s">
        <v>61</v>
      </c>
    </row>
    <row r="2" spans="2:14" ht="37.5" customHeight="1" x14ac:dyDescent="0.25">
      <c r="B2" s="316"/>
      <c r="C2" s="276" t="s">
        <v>210</v>
      </c>
      <c r="D2" s="276"/>
      <c r="E2" s="276"/>
      <c r="F2" s="276"/>
      <c r="G2" s="276"/>
      <c r="H2" s="276"/>
      <c r="I2" s="317"/>
      <c r="J2" s="30"/>
      <c r="K2" s="30"/>
      <c r="M2" s="31" t="s">
        <v>62</v>
      </c>
    </row>
    <row r="3" spans="2:14" ht="37.5" customHeight="1" x14ac:dyDescent="0.25">
      <c r="B3" s="316"/>
      <c r="C3" s="276" t="s">
        <v>211</v>
      </c>
      <c r="D3" s="276"/>
      <c r="E3" s="276"/>
      <c r="F3" s="276" t="s">
        <v>212</v>
      </c>
      <c r="G3" s="276"/>
      <c r="H3" s="276"/>
      <c r="I3" s="317"/>
      <c r="J3" s="30"/>
      <c r="K3" s="30"/>
      <c r="M3" s="31" t="s">
        <v>64</v>
      </c>
    </row>
    <row r="4" spans="2:14" ht="23.25" customHeight="1" x14ac:dyDescent="0.25">
      <c r="B4" s="313"/>
      <c r="C4" s="313"/>
      <c r="D4" s="313"/>
      <c r="E4" s="313"/>
      <c r="F4" s="313"/>
      <c r="G4" s="313"/>
      <c r="H4" s="313"/>
      <c r="I4" s="313"/>
      <c r="J4" s="32"/>
      <c r="K4" s="32"/>
    </row>
    <row r="5" spans="2:14" ht="24" customHeight="1" x14ac:dyDescent="0.25">
      <c r="B5" s="314" t="s">
        <v>213</v>
      </c>
      <c r="C5" s="314"/>
      <c r="D5" s="314"/>
      <c r="E5" s="314"/>
      <c r="F5" s="314"/>
      <c r="G5" s="314"/>
      <c r="H5" s="314"/>
      <c r="I5" s="314"/>
      <c r="J5" s="34"/>
      <c r="K5" s="34"/>
      <c r="N5" s="35" t="s">
        <v>71</v>
      </c>
    </row>
    <row r="6" spans="2:14" ht="30.75" customHeight="1" x14ac:dyDescent="0.25">
      <c r="B6" s="124" t="s">
        <v>214</v>
      </c>
      <c r="C6" s="125">
        <v>3</v>
      </c>
      <c r="D6" s="315" t="s">
        <v>215</v>
      </c>
      <c r="E6" s="315"/>
      <c r="F6" s="300" t="s">
        <v>312</v>
      </c>
      <c r="G6" s="300"/>
      <c r="H6" s="300"/>
      <c r="I6" s="300"/>
      <c r="J6" s="38"/>
      <c r="K6" s="38"/>
      <c r="M6" s="31" t="s">
        <v>75</v>
      </c>
      <c r="N6" s="35" t="s">
        <v>76</v>
      </c>
    </row>
    <row r="7" spans="2:14" ht="30.75" customHeight="1" x14ac:dyDescent="0.25">
      <c r="B7" s="124" t="s">
        <v>217</v>
      </c>
      <c r="C7" s="125" t="s">
        <v>78</v>
      </c>
      <c r="D7" s="315" t="s">
        <v>218</v>
      </c>
      <c r="E7" s="315"/>
      <c r="F7" s="300" t="s">
        <v>219</v>
      </c>
      <c r="G7" s="300"/>
      <c r="H7" s="127" t="s">
        <v>220</v>
      </c>
      <c r="I7" s="125" t="s">
        <v>78</v>
      </c>
      <c r="J7" s="44"/>
      <c r="K7" s="44"/>
      <c r="M7" s="31" t="s">
        <v>82</v>
      </c>
      <c r="N7" s="35" t="s">
        <v>83</v>
      </c>
    </row>
    <row r="8" spans="2:14" ht="30.75" customHeight="1" x14ac:dyDescent="0.25">
      <c r="B8" s="124" t="s">
        <v>221</v>
      </c>
      <c r="C8" s="300" t="s">
        <v>222</v>
      </c>
      <c r="D8" s="300"/>
      <c r="E8" s="300"/>
      <c r="F8" s="300"/>
      <c r="G8" s="127" t="s">
        <v>223</v>
      </c>
      <c r="H8" s="309">
        <v>7555</v>
      </c>
      <c r="I8" s="309"/>
      <c r="J8" s="45"/>
      <c r="K8" s="45"/>
      <c r="M8" s="31" t="s">
        <v>87</v>
      </c>
      <c r="N8" s="35" t="s">
        <v>42</v>
      </c>
    </row>
    <row r="9" spans="2:14" ht="30.75" customHeight="1" x14ac:dyDescent="0.25">
      <c r="B9" s="124" t="s">
        <v>62</v>
      </c>
      <c r="C9" s="310" t="s">
        <v>82</v>
      </c>
      <c r="D9" s="310"/>
      <c r="E9" s="310"/>
      <c r="F9" s="310"/>
      <c r="G9" s="127" t="s">
        <v>224</v>
      </c>
      <c r="H9" s="311" t="s">
        <v>90</v>
      </c>
      <c r="I9" s="311"/>
      <c r="J9" s="46"/>
      <c r="K9" s="46"/>
      <c r="M9" s="47" t="s">
        <v>91</v>
      </c>
    </row>
    <row r="10" spans="2:14" ht="30.75" customHeight="1" x14ac:dyDescent="0.25">
      <c r="B10" s="124" t="s">
        <v>225</v>
      </c>
      <c r="C10" s="312" t="s">
        <v>226</v>
      </c>
      <c r="D10" s="312"/>
      <c r="E10" s="312"/>
      <c r="F10" s="312"/>
      <c r="G10" s="312"/>
      <c r="H10" s="312"/>
      <c r="I10" s="312"/>
      <c r="J10" s="48"/>
      <c r="K10" s="48"/>
      <c r="M10" s="47"/>
    </row>
    <row r="11" spans="2:14" ht="30.75" customHeight="1" x14ac:dyDescent="0.25">
      <c r="B11" s="124" t="s">
        <v>227</v>
      </c>
      <c r="C11" s="302" t="s">
        <v>228</v>
      </c>
      <c r="D11" s="302"/>
      <c r="E11" s="302"/>
      <c r="F11" s="302"/>
      <c r="G11" s="302"/>
      <c r="H11" s="302"/>
      <c r="I11" s="302"/>
      <c r="J11" s="44"/>
      <c r="K11" s="44"/>
      <c r="M11" s="47"/>
      <c r="N11" s="35" t="s">
        <v>96</v>
      </c>
    </row>
    <row r="12" spans="2:14" ht="30.75" customHeight="1" x14ac:dyDescent="0.25">
      <c r="B12" s="124" t="s">
        <v>229</v>
      </c>
      <c r="C12" s="248" t="s">
        <v>313</v>
      </c>
      <c r="D12" s="248"/>
      <c r="E12" s="248"/>
      <c r="F12" s="248"/>
      <c r="G12" s="127" t="s">
        <v>231</v>
      </c>
      <c r="H12" s="251" t="s">
        <v>100</v>
      </c>
      <c r="I12" s="251"/>
      <c r="J12" s="44"/>
      <c r="K12" s="44"/>
      <c r="M12" s="47" t="s">
        <v>101</v>
      </c>
      <c r="N12" s="35" t="s">
        <v>78</v>
      </c>
    </row>
    <row r="13" spans="2:14" ht="30.75" customHeight="1" x14ac:dyDescent="0.25">
      <c r="B13" s="124" t="s">
        <v>232</v>
      </c>
      <c r="C13" s="308" t="s">
        <v>233</v>
      </c>
      <c r="D13" s="308"/>
      <c r="E13" s="308"/>
      <c r="F13" s="308"/>
      <c r="G13" s="127" t="s">
        <v>234</v>
      </c>
      <c r="H13" s="302" t="s">
        <v>42</v>
      </c>
      <c r="I13" s="302"/>
      <c r="J13" s="44"/>
      <c r="K13" s="44"/>
      <c r="M13" s="47" t="s">
        <v>105</v>
      </c>
    </row>
    <row r="14" spans="2:14" ht="64.5" customHeight="1" x14ac:dyDescent="0.25">
      <c r="B14" s="124" t="s">
        <v>235</v>
      </c>
      <c r="C14" s="305" t="s">
        <v>314</v>
      </c>
      <c r="D14" s="305"/>
      <c r="E14" s="305"/>
      <c r="F14" s="305"/>
      <c r="G14" s="305"/>
      <c r="H14" s="305"/>
      <c r="I14" s="305"/>
      <c r="J14" s="48"/>
      <c r="K14" s="48"/>
      <c r="M14" s="47" t="s">
        <v>108</v>
      </c>
      <c r="N14" s="35"/>
    </row>
    <row r="15" spans="2:14" ht="30.75" customHeight="1" x14ac:dyDescent="0.25">
      <c r="B15" s="124" t="s">
        <v>237</v>
      </c>
      <c r="C15" s="248" t="s">
        <v>303</v>
      </c>
      <c r="D15" s="248"/>
      <c r="E15" s="248"/>
      <c r="F15" s="248"/>
      <c r="G15" s="248"/>
      <c r="H15" s="248"/>
      <c r="I15" s="248"/>
      <c r="J15" s="49"/>
      <c r="K15" s="49"/>
      <c r="M15" s="47" t="s">
        <v>112</v>
      </c>
      <c r="N15" s="35"/>
    </row>
    <row r="16" spans="2:14" ht="30.75" customHeight="1" x14ac:dyDescent="0.25">
      <c r="B16" s="124" t="s">
        <v>239</v>
      </c>
      <c r="C16" s="300" t="s">
        <v>315</v>
      </c>
      <c r="D16" s="300"/>
      <c r="E16" s="300"/>
      <c r="F16" s="300"/>
      <c r="G16" s="300"/>
      <c r="H16" s="300"/>
      <c r="I16" s="300"/>
      <c r="J16" s="50"/>
      <c r="K16" s="50"/>
      <c r="M16" s="47"/>
      <c r="N16" s="35"/>
    </row>
    <row r="17" spans="2:14" ht="30.75" customHeight="1" x14ac:dyDescent="0.25">
      <c r="B17" s="124" t="s">
        <v>241</v>
      </c>
      <c r="C17" s="302" t="s">
        <v>316</v>
      </c>
      <c r="D17" s="302"/>
      <c r="E17" s="302"/>
      <c r="F17" s="302"/>
      <c r="G17" s="302"/>
      <c r="H17" s="302"/>
      <c r="I17" s="302"/>
      <c r="J17" s="51"/>
      <c r="K17" s="51"/>
      <c r="M17" s="47" t="s">
        <v>100</v>
      </c>
      <c r="N17" s="35"/>
    </row>
    <row r="18" spans="2:14" ht="18" customHeight="1" x14ac:dyDescent="0.25">
      <c r="B18" s="294" t="s">
        <v>243</v>
      </c>
      <c r="C18" s="306" t="s">
        <v>244</v>
      </c>
      <c r="D18" s="306"/>
      <c r="E18" s="306"/>
      <c r="F18" s="307" t="s">
        <v>245</v>
      </c>
      <c r="G18" s="307"/>
      <c r="H18" s="307"/>
      <c r="I18" s="307"/>
      <c r="J18" s="52"/>
      <c r="K18" s="52"/>
      <c r="M18" s="47" t="s">
        <v>122</v>
      </c>
      <c r="N18" s="35"/>
    </row>
    <row r="19" spans="2:14" ht="39.75" customHeight="1" x14ac:dyDescent="0.25">
      <c r="B19" s="294"/>
      <c r="C19" s="300" t="s">
        <v>317</v>
      </c>
      <c r="D19" s="300"/>
      <c r="E19" s="300"/>
      <c r="F19" s="300" t="s">
        <v>318</v>
      </c>
      <c r="G19" s="300"/>
      <c r="H19" s="300"/>
      <c r="I19" s="300"/>
      <c r="J19" s="50"/>
      <c r="K19" s="50"/>
      <c r="M19" s="47" t="s">
        <v>126</v>
      </c>
      <c r="N19" s="35"/>
    </row>
    <row r="20" spans="2:14" ht="39.75" customHeight="1" x14ac:dyDescent="0.25">
      <c r="B20" s="128" t="s">
        <v>248</v>
      </c>
      <c r="C20" s="300" t="s">
        <v>319</v>
      </c>
      <c r="D20" s="300"/>
      <c r="E20" s="300"/>
      <c r="F20" s="252" t="s">
        <v>320</v>
      </c>
      <c r="G20" s="252"/>
      <c r="H20" s="252"/>
      <c r="I20" s="252"/>
      <c r="J20" s="44"/>
      <c r="K20" s="44"/>
      <c r="M20" s="47"/>
      <c r="N20" s="35"/>
    </row>
    <row r="21" spans="2:14" ht="42" customHeight="1" x14ac:dyDescent="0.25">
      <c r="B21" s="128" t="s">
        <v>251</v>
      </c>
      <c r="C21" s="303" t="s">
        <v>321</v>
      </c>
      <c r="D21" s="303"/>
      <c r="E21" s="303"/>
      <c r="F21" s="304" t="s">
        <v>322</v>
      </c>
      <c r="G21" s="304"/>
      <c r="H21" s="304"/>
      <c r="I21" s="304"/>
      <c r="J21" s="49"/>
      <c r="K21" s="49"/>
      <c r="M21" s="53"/>
      <c r="N21" s="35"/>
    </row>
    <row r="22" spans="2:14" ht="23.25" customHeight="1" x14ac:dyDescent="0.25">
      <c r="B22" s="128" t="s">
        <v>254</v>
      </c>
      <c r="C22" s="298">
        <v>44562</v>
      </c>
      <c r="D22" s="298"/>
      <c r="E22" s="298"/>
      <c r="F22" s="127" t="s">
        <v>255</v>
      </c>
      <c r="G22" s="129">
        <v>2</v>
      </c>
      <c r="H22" s="127" t="s">
        <v>256</v>
      </c>
      <c r="I22" s="156">
        <v>3</v>
      </c>
      <c r="J22" s="54"/>
      <c r="K22" s="54"/>
      <c r="M22" s="53"/>
    </row>
    <row r="23" spans="2:14" ht="27" customHeight="1" x14ac:dyDescent="0.25">
      <c r="B23" s="128" t="s">
        <v>257</v>
      </c>
      <c r="C23" s="298">
        <v>44926</v>
      </c>
      <c r="D23" s="298"/>
      <c r="E23" s="298"/>
      <c r="F23" s="127" t="s">
        <v>258</v>
      </c>
      <c r="G23" s="299">
        <v>2</v>
      </c>
      <c r="H23" s="299"/>
      <c r="I23" s="299"/>
      <c r="J23" s="55"/>
      <c r="K23" s="55"/>
      <c r="M23" s="53"/>
    </row>
    <row r="24" spans="2:14" ht="30.75" customHeight="1" x14ac:dyDescent="0.25">
      <c r="B24" s="131" t="s">
        <v>259</v>
      </c>
      <c r="C24" s="250" t="s">
        <v>112</v>
      </c>
      <c r="D24" s="250"/>
      <c r="E24" s="250"/>
      <c r="F24" s="132" t="s">
        <v>260</v>
      </c>
      <c r="G24" s="300" t="s">
        <v>261</v>
      </c>
      <c r="H24" s="300"/>
      <c r="I24" s="300"/>
      <c r="J24" s="52"/>
      <c r="K24" s="52"/>
      <c r="M24" s="53"/>
    </row>
    <row r="25" spans="2:14" ht="22.5" customHeight="1" x14ac:dyDescent="0.25">
      <c r="B25" s="301" t="s">
        <v>262</v>
      </c>
      <c r="C25" s="301"/>
      <c r="D25" s="301"/>
      <c r="E25" s="301"/>
      <c r="F25" s="301"/>
      <c r="G25" s="301"/>
      <c r="H25" s="301"/>
      <c r="I25" s="301"/>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3">
        <v>0</v>
      </c>
      <c r="D27" s="157">
        <v>0</v>
      </c>
      <c r="E27" s="139">
        <f t="shared" ref="E27:E38" si="0">IF(OR(C27=0,C27=""),0,D27/C27)</f>
        <v>0</v>
      </c>
      <c r="F27" s="296">
        <f>SUM(C27:C38)</f>
        <v>2</v>
      </c>
      <c r="G27" s="296">
        <f>SUM(D27:D38)</f>
        <v>0</v>
      </c>
      <c r="H27" s="140">
        <f>+(D27*100%)/$G$23</f>
        <v>0</v>
      </c>
      <c r="I27" s="319">
        <f>G27+I22</f>
        <v>3</v>
      </c>
      <c r="J27" s="70"/>
      <c r="K27" s="70"/>
      <c r="M27" s="53"/>
    </row>
    <row r="28" spans="2:14" ht="19.5" customHeight="1" x14ac:dyDescent="0.25">
      <c r="B28" s="136" t="s">
        <v>152</v>
      </c>
      <c r="C28" s="153">
        <v>0</v>
      </c>
      <c r="D28" s="157">
        <v>0</v>
      </c>
      <c r="E28" s="139">
        <f t="shared" si="0"/>
        <v>0</v>
      </c>
      <c r="F28" s="296"/>
      <c r="G28" s="296"/>
      <c r="H28" s="140">
        <f t="shared" ref="H28:H38" si="1">+IF(D28="","",((D28*100%)/$G$23)+H27)</f>
        <v>0</v>
      </c>
      <c r="I28" s="319"/>
      <c r="J28" s="70"/>
      <c r="K28" s="70"/>
      <c r="M28" s="53"/>
    </row>
    <row r="29" spans="2:14" ht="19.5" customHeight="1" x14ac:dyDescent="0.25">
      <c r="B29" s="136" t="s">
        <v>153</v>
      </c>
      <c r="C29" s="153">
        <v>0</v>
      </c>
      <c r="D29" s="157">
        <v>0</v>
      </c>
      <c r="E29" s="139">
        <f t="shared" si="0"/>
        <v>0</v>
      </c>
      <c r="F29" s="296"/>
      <c r="G29" s="296"/>
      <c r="H29" s="140">
        <f t="shared" si="1"/>
        <v>0</v>
      </c>
      <c r="I29" s="319"/>
      <c r="J29" s="70"/>
      <c r="K29" s="70"/>
      <c r="M29" s="53"/>
    </row>
    <row r="30" spans="2:14" ht="19.5" customHeight="1" x14ac:dyDescent="0.25">
      <c r="B30" s="136" t="s">
        <v>154</v>
      </c>
      <c r="C30" s="153">
        <v>0</v>
      </c>
      <c r="D30" s="157">
        <v>0</v>
      </c>
      <c r="E30" s="139">
        <f t="shared" si="0"/>
        <v>0</v>
      </c>
      <c r="F30" s="296"/>
      <c r="G30" s="296"/>
      <c r="H30" s="140">
        <f t="shared" si="1"/>
        <v>0</v>
      </c>
      <c r="I30" s="319"/>
      <c r="J30" s="70"/>
      <c r="K30" s="70"/>
    </row>
    <row r="31" spans="2:14" ht="19.5" customHeight="1" x14ac:dyDescent="0.25">
      <c r="B31" s="136" t="s">
        <v>155</v>
      </c>
      <c r="C31" s="153">
        <v>0</v>
      </c>
      <c r="D31" s="157">
        <v>0</v>
      </c>
      <c r="E31" s="139">
        <f t="shared" si="0"/>
        <v>0</v>
      </c>
      <c r="F31" s="296"/>
      <c r="G31" s="296"/>
      <c r="H31" s="140">
        <f t="shared" si="1"/>
        <v>0</v>
      </c>
      <c r="I31" s="319"/>
      <c r="J31" s="70"/>
      <c r="K31" s="70"/>
    </row>
    <row r="32" spans="2:14" ht="19.5" customHeight="1" x14ac:dyDescent="0.25">
      <c r="B32" s="136" t="s">
        <v>156</v>
      </c>
      <c r="C32" s="153">
        <v>0</v>
      </c>
      <c r="D32" s="157">
        <v>0</v>
      </c>
      <c r="E32" s="139">
        <f t="shared" si="0"/>
        <v>0</v>
      </c>
      <c r="F32" s="296"/>
      <c r="G32" s="296"/>
      <c r="H32" s="140">
        <f t="shared" si="1"/>
        <v>0</v>
      </c>
      <c r="I32" s="319"/>
      <c r="J32" s="70"/>
      <c r="K32" s="70"/>
    </row>
    <row r="33" spans="2:11" ht="19.5" customHeight="1" x14ac:dyDescent="0.25">
      <c r="B33" s="136" t="s">
        <v>157</v>
      </c>
      <c r="C33" s="153">
        <v>0</v>
      </c>
      <c r="D33" s="157">
        <v>0</v>
      </c>
      <c r="E33" s="139">
        <f t="shared" si="0"/>
        <v>0</v>
      </c>
      <c r="F33" s="296"/>
      <c r="G33" s="296"/>
      <c r="H33" s="140">
        <f t="shared" si="1"/>
        <v>0</v>
      </c>
      <c r="I33" s="319"/>
      <c r="J33" s="70"/>
      <c r="K33" s="70"/>
    </row>
    <row r="34" spans="2:11" ht="19.5" customHeight="1" x14ac:dyDescent="0.25">
      <c r="B34" s="136" t="s">
        <v>158</v>
      </c>
      <c r="C34" s="153">
        <v>0</v>
      </c>
      <c r="D34" s="157">
        <v>0</v>
      </c>
      <c r="E34" s="139">
        <f t="shared" si="0"/>
        <v>0</v>
      </c>
      <c r="F34" s="296"/>
      <c r="G34" s="296"/>
      <c r="H34" s="140">
        <f t="shared" si="1"/>
        <v>0</v>
      </c>
      <c r="I34" s="319"/>
      <c r="J34" s="70"/>
      <c r="K34" s="70"/>
    </row>
    <row r="35" spans="2:11" ht="19.5" customHeight="1" x14ac:dyDescent="0.25">
      <c r="B35" s="136" t="s">
        <v>159</v>
      </c>
      <c r="C35" s="153">
        <v>0</v>
      </c>
      <c r="D35" s="157">
        <v>0</v>
      </c>
      <c r="E35" s="139">
        <f t="shared" si="0"/>
        <v>0</v>
      </c>
      <c r="F35" s="296"/>
      <c r="G35" s="296"/>
      <c r="H35" s="140">
        <f t="shared" si="1"/>
        <v>0</v>
      </c>
      <c r="I35" s="319"/>
      <c r="J35" s="70"/>
      <c r="K35" s="70"/>
    </row>
    <row r="36" spans="2:11" ht="19.5" customHeight="1" x14ac:dyDescent="0.25">
      <c r="B36" s="136" t="s">
        <v>160</v>
      </c>
      <c r="C36" s="153">
        <v>0</v>
      </c>
      <c r="D36" s="197"/>
      <c r="E36" s="139">
        <f t="shared" si="0"/>
        <v>0</v>
      </c>
      <c r="F36" s="296"/>
      <c r="G36" s="296"/>
      <c r="H36" s="140" t="str">
        <f t="shared" si="1"/>
        <v/>
      </c>
      <c r="I36" s="319"/>
      <c r="J36" s="70"/>
      <c r="K36" s="70"/>
    </row>
    <row r="37" spans="2:11" ht="19.5" customHeight="1" x14ac:dyDescent="0.25">
      <c r="B37" s="136" t="s">
        <v>161</v>
      </c>
      <c r="C37" s="153">
        <v>0</v>
      </c>
      <c r="D37" s="157"/>
      <c r="E37" s="139">
        <f t="shared" si="0"/>
        <v>0</v>
      </c>
      <c r="F37" s="296"/>
      <c r="G37" s="296"/>
      <c r="H37" s="140" t="str">
        <f t="shared" si="1"/>
        <v/>
      </c>
      <c r="I37" s="319"/>
      <c r="J37" s="70"/>
      <c r="K37" s="70"/>
    </row>
    <row r="38" spans="2:11" ht="19.5" customHeight="1" x14ac:dyDescent="0.25">
      <c r="B38" s="136" t="s">
        <v>162</v>
      </c>
      <c r="C38" s="153">
        <v>2</v>
      </c>
      <c r="D38" s="157"/>
      <c r="E38" s="139">
        <f t="shared" si="0"/>
        <v>0</v>
      </c>
      <c r="F38" s="296"/>
      <c r="G38" s="296"/>
      <c r="H38" s="140" t="str">
        <f t="shared" si="1"/>
        <v/>
      </c>
      <c r="I38" s="319"/>
      <c r="J38" s="70"/>
      <c r="K38" s="70"/>
    </row>
    <row r="39" spans="2:11" ht="108.75" customHeight="1" x14ac:dyDescent="0.25">
      <c r="B39" s="141" t="s">
        <v>270</v>
      </c>
      <c r="C39" s="291" t="s">
        <v>380</v>
      </c>
      <c r="D39" s="291"/>
      <c r="E39" s="291"/>
      <c r="F39" s="291"/>
      <c r="G39" s="291"/>
      <c r="H39" s="291"/>
      <c r="I39" s="291"/>
      <c r="J39" s="72"/>
      <c r="K39" s="72"/>
    </row>
    <row r="40" spans="2:11" ht="36.4" customHeight="1" x14ac:dyDescent="0.25">
      <c r="B40" s="297"/>
      <c r="C40" s="297"/>
      <c r="D40" s="297"/>
      <c r="E40" s="297"/>
      <c r="F40" s="297"/>
      <c r="G40" s="297"/>
      <c r="H40" s="297"/>
      <c r="I40" s="297"/>
      <c r="J40" s="34"/>
      <c r="K40" s="34"/>
    </row>
    <row r="41" spans="2:11" ht="36.4" customHeight="1" x14ac:dyDescent="0.25">
      <c r="B41" s="297"/>
      <c r="C41" s="297"/>
      <c r="D41" s="297"/>
      <c r="E41" s="297"/>
      <c r="F41" s="297"/>
      <c r="G41" s="297"/>
      <c r="H41" s="297"/>
      <c r="I41" s="297"/>
      <c r="J41" s="72"/>
      <c r="K41" s="72"/>
    </row>
    <row r="42" spans="2:11" ht="36.4" customHeight="1" x14ac:dyDescent="0.25">
      <c r="B42" s="297"/>
      <c r="C42" s="297"/>
      <c r="D42" s="297"/>
      <c r="E42" s="297"/>
      <c r="F42" s="297"/>
      <c r="G42" s="297"/>
      <c r="H42" s="297"/>
      <c r="I42" s="297"/>
      <c r="J42" s="72"/>
      <c r="K42" s="72"/>
    </row>
    <row r="43" spans="2:11" ht="36.4" customHeight="1" x14ac:dyDescent="0.25">
      <c r="B43" s="297"/>
      <c r="C43" s="297"/>
      <c r="D43" s="297"/>
      <c r="E43" s="297"/>
      <c r="F43" s="297"/>
      <c r="G43" s="297"/>
      <c r="H43" s="297"/>
      <c r="I43" s="297"/>
      <c r="J43" s="72"/>
      <c r="K43" s="72"/>
    </row>
    <row r="44" spans="2:11" ht="36.4" customHeight="1" x14ac:dyDescent="0.25">
      <c r="B44" s="297"/>
      <c r="C44" s="297"/>
      <c r="D44" s="297"/>
      <c r="E44" s="297"/>
      <c r="F44" s="297"/>
      <c r="G44" s="297"/>
      <c r="H44" s="297"/>
      <c r="I44" s="297"/>
      <c r="J44" s="73"/>
      <c r="K44" s="73"/>
    </row>
    <row r="45" spans="2:11" ht="96.75" customHeight="1" x14ac:dyDescent="0.25">
      <c r="B45" s="124" t="s">
        <v>271</v>
      </c>
      <c r="C45" s="291" t="s">
        <v>383</v>
      </c>
      <c r="D45" s="291"/>
      <c r="E45" s="291"/>
      <c r="F45" s="291"/>
      <c r="G45" s="291"/>
      <c r="H45" s="291"/>
      <c r="I45" s="291"/>
      <c r="J45" s="74"/>
      <c r="K45" s="74"/>
    </row>
    <row r="46" spans="2:11" ht="32.25" customHeight="1" x14ac:dyDescent="0.25">
      <c r="B46" s="124" t="s">
        <v>272</v>
      </c>
      <c r="C46" s="291" t="s">
        <v>273</v>
      </c>
      <c r="D46" s="291"/>
      <c r="E46" s="291"/>
      <c r="F46" s="291"/>
      <c r="G46" s="291"/>
      <c r="H46" s="291"/>
      <c r="I46" s="291"/>
      <c r="J46" s="74"/>
      <c r="K46" s="74"/>
    </row>
    <row r="47" spans="2:11" ht="66" customHeight="1" x14ac:dyDescent="0.25">
      <c r="B47" s="142" t="s">
        <v>274</v>
      </c>
      <c r="C47" s="292" t="s">
        <v>323</v>
      </c>
      <c r="D47" s="292"/>
      <c r="E47" s="292"/>
      <c r="F47" s="292"/>
      <c r="G47" s="292"/>
      <c r="H47" s="292"/>
      <c r="I47" s="292"/>
      <c r="J47" s="74"/>
      <c r="K47" s="74"/>
    </row>
    <row r="48" spans="2:11" ht="22.5" customHeight="1" x14ac:dyDescent="0.25">
      <c r="B48" s="293" t="s">
        <v>276</v>
      </c>
      <c r="C48" s="293"/>
      <c r="D48" s="293"/>
      <c r="E48" s="293"/>
      <c r="F48" s="293"/>
      <c r="G48" s="293"/>
      <c r="H48" s="293"/>
      <c r="I48" s="293"/>
      <c r="J48" s="74"/>
      <c r="K48" s="74"/>
    </row>
    <row r="49" spans="2:11" ht="22.5" customHeight="1" x14ac:dyDescent="0.25">
      <c r="B49" s="294" t="s">
        <v>277</v>
      </c>
      <c r="C49" s="143" t="s">
        <v>278</v>
      </c>
      <c r="D49" s="295" t="s">
        <v>279</v>
      </c>
      <c r="E49" s="295"/>
      <c r="F49" s="295"/>
      <c r="G49" s="295" t="s">
        <v>280</v>
      </c>
      <c r="H49" s="295"/>
      <c r="I49" s="295"/>
      <c r="J49" s="77"/>
      <c r="K49" s="77"/>
    </row>
    <row r="50" spans="2:11" ht="30.75" customHeight="1" x14ac:dyDescent="0.25">
      <c r="B50" s="294"/>
      <c r="C50" s="144"/>
      <c r="D50" s="290"/>
      <c r="E50" s="290"/>
      <c r="F50" s="290"/>
      <c r="G50" s="290"/>
      <c r="H50" s="290"/>
      <c r="I50" s="290"/>
      <c r="J50" s="77"/>
      <c r="K50" s="77"/>
    </row>
    <row r="51" spans="2:11" ht="32.25" customHeight="1" x14ac:dyDescent="0.25">
      <c r="B51" s="145" t="s">
        <v>281</v>
      </c>
      <c r="C51" s="288" t="s">
        <v>282</v>
      </c>
      <c r="D51" s="288"/>
      <c r="E51" s="288"/>
      <c r="F51" s="288"/>
      <c r="G51" s="288"/>
      <c r="H51" s="288"/>
      <c r="I51" s="288"/>
      <c r="J51" s="80"/>
      <c r="K51" s="80"/>
    </row>
    <row r="52" spans="2:11" ht="28.5" customHeight="1" x14ac:dyDescent="0.25">
      <c r="B52" s="127" t="s">
        <v>283</v>
      </c>
      <c r="C52" s="289" t="s">
        <v>284</v>
      </c>
      <c r="D52" s="289"/>
      <c r="E52" s="289"/>
      <c r="F52" s="289"/>
      <c r="G52" s="289"/>
      <c r="H52" s="289"/>
      <c r="I52" s="289"/>
      <c r="J52" s="80"/>
      <c r="K52" s="80"/>
    </row>
    <row r="53" spans="2:11" ht="30" customHeight="1" x14ac:dyDescent="0.25">
      <c r="B53" s="142" t="s">
        <v>285</v>
      </c>
      <c r="C53" s="290" t="s">
        <v>286</v>
      </c>
      <c r="D53" s="290"/>
      <c r="E53" s="290"/>
      <c r="F53" s="290"/>
      <c r="G53" s="290"/>
      <c r="H53" s="290"/>
      <c r="I53" s="290"/>
      <c r="J53" s="85"/>
      <c r="K53" s="85"/>
    </row>
    <row r="54" spans="2:11" ht="31.5" customHeight="1" x14ac:dyDescent="0.25">
      <c r="B54" s="142" t="s">
        <v>287</v>
      </c>
      <c r="C54" s="290" t="s">
        <v>384</v>
      </c>
      <c r="D54" s="290"/>
      <c r="E54" s="290"/>
      <c r="F54" s="290"/>
      <c r="G54" s="290"/>
      <c r="H54" s="290"/>
      <c r="I54" s="290"/>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hidden="1" x14ac:dyDescent="0.25">
      <c r="B59" s="146"/>
      <c r="C59" s="147"/>
      <c r="D59" s="147"/>
      <c r="E59" s="148"/>
      <c r="F59" s="148"/>
      <c r="G59" s="149"/>
      <c r="H59" s="150"/>
      <c r="I59" s="147"/>
      <c r="J59" s="91"/>
      <c r="K59" s="91"/>
    </row>
    <row r="60" spans="2:11" ht="25.5" hidden="1" customHeight="1" x14ac:dyDescent="0.25">
      <c r="B60" s="146"/>
      <c r="C60" s="147"/>
      <c r="D60" s="147"/>
      <c r="E60" s="148"/>
      <c r="F60" s="148"/>
      <c r="G60" s="149"/>
      <c r="H60" s="150"/>
      <c r="I60" s="147"/>
      <c r="J60" s="91"/>
      <c r="K60" s="91"/>
    </row>
  </sheetData>
  <sheetProtection algorithmName="SHA-512" hashValue="MQ6aS5X0MRRbIqJ6zWKMOM+1cqv6Nr/tZhi2vG4AVym8s+e82G+F2klxDzJ3k/44paPYNNur2m0ZV6yAy8USyQ==" saltValue="piXSEU8TDzv5yxXlX/TyE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5" zoomScaleNormal="85" workbookViewId="0">
      <selection sqref="A1:XFD1048576"/>
    </sheetView>
  </sheetViews>
  <sheetFormatPr baseColWidth="10" defaultColWidth="0" defaultRowHeight="15" zeroHeight="1"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0" style="29" hidden="1" customWidth="1"/>
    <col min="25" max="1024" width="0" style="26" hidden="1" customWidth="1"/>
    <col min="1025" max="16384" width="11.42578125" hidden="1"/>
  </cols>
  <sheetData>
    <row r="1" spans="2:14" ht="37.5" customHeight="1" x14ac:dyDescent="0.25">
      <c r="B1" s="316"/>
      <c r="C1" s="276" t="s">
        <v>1</v>
      </c>
      <c r="D1" s="276"/>
      <c r="E1" s="276"/>
      <c r="F1" s="276"/>
      <c r="G1" s="276"/>
      <c r="H1" s="276"/>
      <c r="I1" s="317"/>
      <c r="J1" s="30"/>
      <c r="K1" s="30"/>
      <c r="M1" s="31" t="s">
        <v>61</v>
      </c>
    </row>
    <row r="2" spans="2:14" ht="37.5" customHeight="1" x14ac:dyDescent="0.25">
      <c r="B2" s="316"/>
      <c r="C2" s="276" t="s">
        <v>210</v>
      </c>
      <c r="D2" s="276"/>
      <c r="E2" s="276"/>
      <c r="F2" s="276"/>
      <c r="G2" s="276"/>
      <c r="H2" s="276"/>
      <c r="I2" s="317"/>
      <c r="J2" s="30"/>
      <c r="K2" s="30"/>
      <c r="M2" s="31" t="s">
        <v>62</v>
      </c>
    </row>
    <row r="3" spans="2:14" ht="37.5" customHeight="1" x14ac:dyDescent="0.25">
      <c r="B3" s="316"/>
      <c r="C3" s="276" t="s">
        <v>211</v>
      </c>
      <c r="D3" s="276"/>
      <c r="E3" s="276"/>
      <c r="F3" s="276" t="s">
        <v>212</v>
      </c>
      <c r="G3" s="276"/>
      <c r="H3" s="276"/>
      <c r="I3" s="317"/>
      <c r="J3" s="30"/>
      <c r="K3" s="30"/>
      <c r="M3" s="31" t="s">
        <v>64</v>
      </c>
    </row>
    <row r="4" spans="2:14" ht="23.25" customHeight="1" x14ac:dyDescent="0.25">
      <c r="B4" s="313"/>
      <c r="C4" s="313"/>
      <c r="D4" s="313"/>
      <c r="E4" s="313"/>
      <c r="F4" s="313"/>
      <c r="G4" s="313"/>
      <c r="H4" s="313"/>
      <c r="I4" s="313"/>
      <c r="J4" s="32"/>
      <c r="K4" s="32"/>
    </row>
    <row r="5" spans="2:14" ht="24" customHeight="1" x14ac:dyDescent="0.25">
      <c r="B5" s="314" t="s">
        <v>213</v>
      </c>
      <c r="C5" s="314"/>
      <c r="D5" s="314"/>
      <c r="E5" s="314"/>
      <c r="F5" s="314"/>
      <c r="G5" s="314"/>
      <c r="H5" s="314"/>
      <c r="I5" s="314"/>
      <c r="J5" s="34"/>
      <c r="K5" s="34"/>
      <c r="N5" s="35" t="s">
        <v>71</v>
      </c>
    </row>
    <row r="6" spans="2:14" ht="30.75" customHeight="1" x14ac:dyDescent="0.25">
      <c r="B6" s="124" t="s">
        <v>214</v>
      </c>
      <c r="C6" s="125">
        <v>4</v>
      </c>
      <c r="D6" s="315" t="s">
        <v>215</v>
      </c>
      <c r="E6" s="315"/>
      <c r="F6" s="300" t="s">
        <v>324</v>
      </c>
      <c r="G6" s="300"/>
      <c r="H6" s="300"/>
      <c r="I6" s="300"/>
      <c r="J6" s="38"/>
      <c r="K6" s="38"/>
      <c r="M6" s="31" t="s">
        <v>75</v>
      </c>
      <c r="N6" s="35" t="s">
        <v>76</v>
      </c>
    </row>
    <row r="7" spans="2:14" ht="30.75" customHeight="1" x14ac:dyDescent="0.25">
      <c r="B7" s="124" t="s">
        <v>217</v>
      </c>
      <c r="C7" s="125" t="s">
        <v>78</v>
      </c>
      <c r="D7" s="315" t="s">
        <v>218</v>
      </c>
      <c r="E7" s="315"/>
      <c r="F7" s="300" t="s">
        <v>219</v>
      </c>
      <c r="G7" s="300"/>
      <c r="H7" s="127" t="s">
        <v>220</v>
      </c>
      <c r="I7" s="125" t="s">
        <v>78</v>
      </c>
      <c r="J7" s="44"/>
      <c r="K7" s="44"/>
      <c r="M7" s="31" t="s">
        <v>82</v>
      </c>
      <c r="N7" s="35" t="s">
        <v>83</v>
      </c>
    </row>
    <row r="8" spans="2:14" ht="30.75" customHeight="1" x14ac:dyDescent="0.25">
      <c r="B8" s="124" t="s">
        <v>221</v>
      </c>
      <c r="C8" s="300" t="s">
        <v>222</v>
      </c>
      <c r="D8" s="300"/>
      <c r="E8" s="300"/>
      <c r="F8" s="300"/>
      <c r="G8" s="127" t="s">
        <v>223</v>
      </c>
      <c r="H8" s="309">
        <v>7555</v>
      </c>
      <c r="I8" s="309"/>
      <c r="J8" s="45"/>
      <c r="K8" s="45"/>
      <c r="M8" s="31" t="s">
        <v>87</v>
      </c>
      <c r="N8" s="35" t="s">
        <v>42</v>
      </c>
    </row>
    <row r="9" spans="2:14" ht="30.75" customHeight="1" x14ac:dyDescent="0.25">
      <c r="B9" s="124" t="s">
        <v>62</v>
      </c>
      <c r="C9" s="310" t="s">
        <v>82</v>
      </c>
      <c r="D9" s="310"/>
      <c r="E9" s="310"/>
      <c r="F9" s="310"/>
      <c r="G9" s="127" t="s">
        <v>224</v>
      </c>
      <c r="H9" s="311" t="s">
        <v>90</v>
      </c>
      <c r="I9" s="311"/>
      <c r="J9" s="46"/>
      <c r="K9" s="46"/>
      <c r="M9" s="47" t="s">
        <v>91</v>
      </c>
    </row>
    <row r="10" spans="2:14" ht="30.75" customHeight="1" x14ac:dyDescent="0.25">
      <c r="B10" s="124" t="s">
        <v>225</v>
      </c>
      <c r="C10" s="312" t="s">
        <v>226</v>
      </c>
      <c r="D10" s="312"/>
      <c r="E10" s="312"/>
      <c r="F10" s="312"/>
      <c r="G10" s="312"/>
      <c r="H10" s="312"/>
      <c r="I10" s="312"/>
      <c r="J10" s="48"/>
      <c r="K10" s="48"/>
      <c r="M10" s="47"/>
    </row>
    <row r="11" spans="2:14" ht="30.75" customHeight="1" x14ac:dyDescent="0.25">
      <c r="B11" s="124" t="s">
        <v>227</v>
      </c>
      <c r="C11" s="302" t="s">
        <v>228</v>
      </c>
      <c r="D11" s="302"/>
      <c r="E11" s="302"/>
      <c r="F11" s="302"/>
      <c r="G11" s="302"/>
      <c r="H11" s="302"/>
      <c r="I11" s="302"/>
      <c r="J11" s="44"/>
      <c r="K11" s="44"/>
      <c r="M11" s="47"/>
      <c r="N11" s="35" t="s">
        <v>96</v>
      </c>
    </row>
    <row r="12" spans="2:14" ht="30.75" customHeight="1" x14ac:dyDescent="0.25">
      <c r="B12" s="124" t="s">
        <v>229</v>
      </c>
      <c r="C12" s="248" t="s">
        <v>325</v>
      </c>
      <c r="D12" s="248"/>
      <c r="E12" s="248"/>
      <c r="F12" s="248"/>
      <c r="G12" s="127" t="s">
        <v>231</v>
      </c>
      <c r="H12" s="251" t="s">
        <v>100</v>
      </c>
      <c r="I12" s="251"/>
      <c r="J12" s="44"/>
      <c r="K12" s="44"/>
      <c r="M12" s="47" t="s">
        <v>101</v>
      </c>
      <c r="N12" s="35" t="s">
        <v>78</v>
      </c>
    </row>
    <row r="13" spans="2:14" ht="30.75" customHeight="1" x14ac:dyDescent="0.25">
      <c r="B13" s="124" t="s">
        <v>232</v>
      </c>
      <c r="C13" s="308" t="s">
        <v>233</v>
      </c>
      <c r="D13" s="308"/>
      <c r="E13" s="308"/>
      <c r="F13" s="308"/>
      <c r="G13" s="127" t="s">
        <v>234</v>
      </c>
      <c r="H13" s="302" t="s">
        <v>42</v>
      </c>
      <c r="I13" s="302"/>
      <c r="J13" s="44"/>
      <c r="K13" s="44"/>
      <c r="M13" s="47" t="s">
        <v>105</v>
      </c>
    </row>
    <row r="14" spans="2:14" ht="64.5" customHeight="1" x14ac:dyDescent="0.25">
      <c r="B14" s="124" t="s">
        <v>235</v>
      </c>
      <c r="C14" s="305" t="s">
        <v>326</v>
      </c>
      <c r="D14" s="305"/>
      <c r="E14" s="305"/>
      <c r="F14" s="305"/>
      <c r="G14" s="305"/>
      <c r="H14" s="305"/>
      <c r="I14" s="305"/>
      <c r="J14" s="48"/>
      <c r="K14" s="48"/>
      <c r="M14" s="47" t="s">
        <v>108</v>
      </c>
      <c r="N14" s="35"/>
    </row>
    <row r="15" spans="2:14" ht="30.75" customHeight="1" x14ac:dyDescent="0.25">
      <c r="B15" s="124" t="s">
        <v>237</v>
      </c>
      <c r="C15" s="248" t="s">
        <v>303</v>
      </c>
      <c r="D15" s="248"/>
      <c r="E15" s="248"/>
      <c r="F15" s="248"/>
      <c r="G15" s="248"/>
      <c r="H15" s="248"/>
      <c r="I15" s="248"/>
      <c r="J15" s="49"/>
      <c r="K15" s="49"/>
      <c r="M15" s="47" t="s">
        <v>112</v>
      </c>
      <c r="N15" s="35"/>
    </row>
    <row r="16" spans="2:14" ht="30.75" customHeight="1" x14ac:dyDescent="0.25">
      <c r="B16" s="124" t="s">
        <v>239</v>
      </c>
      <c r="C16" s="300" t="s">
        <v>327</v>
      </c>
      <c r="D16" s="300"/>
      <c r="E16" s="300"/>
      <c r="F16" s="300"/>
      <c r="G16" s="300"/>
      <c r="H16" s="300"/>
      <c r="I16" s="300"/>
      <c r="J16" s="50"/>
      <c r="K16" s="50"/>
      <c r="M16" s="47"/>
      <c r="N16" s="35"/>
    </row>
    <row r="17" spans="2:14" ht="30.75" customHeight="1" x14ac:dyDescent="0.25">
      <c r="B17" s="124" t="s">
        <v>241</v>
      </c>
      <c r="C17" s="302" t="s">
        <v>328</v>
      </c>
      <c r="D17" s="302"/>
      <c r="E17" s="302"/>
      <c r="F17" s="302"/>
      <c r="G17" s="302"/>
      <c r="H17" s="302"/>
      <c r="I17" s="302"/>
      <c r="J17" s="51"/>
      <c r="K17" s="51"/>
      <c r="M17" s="47" t="s">
        <v>100</v>
      </c>
      <c r="N17" s="35"/>
    </row>
    <row r="18" spans="2:14" ht="18" customHeight="1" x14ac:dyDescent="0.25">
      <c r="B18" s="294" t="s">
        <v>243</v>
      </c>
      <c r="C18" s="306" t="s">
        <v>244</v>
      </c>
      <c r="D18" s="306"/>
      <c r="E18" s="306"/>
      <c r="F18" s="307" t="s">
        <v>245</v>
      </c>
      <c r="G18" s="307"/>
      <c r="H18" s="307"/>
      <c r="I18" s="307"/>
      <c r="J18" s="52"/>
      <c r="K18" s="52"/>
      <c r="M18" s="47" t="s">
        <v>122</v>
      </c>
      <c r="N18" s="35"/>
    </row>
    <row r="19" spans="2:14" ht="39.75" customHeight="1" x14ac:dyDescent="0.25">
      <c r="B19" s="294"/>
      <c r="C19" s="300" t="s">
        <v>329</v>
      </c>
      <c r="D19" s="300"/>
      <c r="E19" s="300"/>
      <c r="F19" s="300" t="s">
        <v>330</v>
      </c>
      <c r="G19" s="300"/>
      <c r="H19" s="300"/>
      <c r="I19" s="300"/>
      <c r="J19" s="50"/>
      <c r="K19" s="50"/>
      <c r="M19" s="47" t="s">
        <v>126</v>
      </c>
      <c r="N19" s="35"/>
    </row>
    <row r="20" spans="2:14" ht="39.75" customHeight="1" x14ac:dyDescent="0.25">
      <c r="B20" s="128" t="s">
        <v>248</v>
      </c>
      <c r="C20" s="300" t="s">
        <v>331</v>
      </c>
      <c r="D20" s="300"/>
      <c r="E20" s="300"/>
      <c r="F20" s="252" t="s">
        <v>332</v>
      </c>
      <c r="G20" s="252"/>
      <c r="H20" s="252"/>
      <c r="I20" s="252"/>
      <c r="J20" s="44"/>
      <c r="K20" s="44"/>
      <c r="M20" s="47"/>
      <c r="N20" s="35"/>
    </row>
    <row r="21" spans="2:14" ht="42" customHeight="1" x14ac:dyDescent="0.25">
      <c r="B21" s="128" t="s">
        <v>251</v>
      </c>
      <c r="C21" s="303" t="s">
        <v>333</v>
      </c>
      <c r="D21" s="303"/>
      <c r="E21" s="303"/>
      <c r="F21" s="304" t="s">
        <v>334</v>
      </c>
      <c r="G21" s="304"/>
      <c r="H21" s="304"/>
      <c r="I21" s="304"/>
      <c r="J21" s="49"/>
      <c r="K21" s="49"/>
      <c r="M21" s="53"/>
      <c r="N21" s="35"/>
    </row>
    <row r="22" spans="2:14" ht="23.25" customHeight="1" x14ac:dyDescent="0.25">
      <c r="B22" s="128" t="s">
        <v>254</v>
      </c>
      <c r="C22" s="298">
        <v>44562</v>
      </c>
      <c r="D22" s="298"/>
      <c r="E22" s="298"/>
      <c r="F22" s="127" t="s">
        <v>255</v>
      </c>
      <c r="G22" s="129">
        <v>1</v>
      </c>
      <c r="H22" s="127" t="s">
        <v>256</v>
      </c>
      <c r="I22" s="130">
        <v>2</v>
      </c>
      <c r="J22" s="54"/>
      <c r="K22" s="54"/>
      <c r="M22" s="53"/>
    </row>
    <row r="23" spans="2:14" ht="27" customHeight="1" x14ac:dyDescent="0.25">
      <c r="B23" s="128" t="s">
        <v>257</v>
      </c>
      <c r="C23" s="298">
        <v>44926</v>
      </c>
      <c r="D23" s="298"/>
      <c r="E23" s="298"/>
      <c r="F23" s="127" t="s">
        <v>258</v>
      </c>
      <c r="G23" s="299">
        <v>1</v>
      </c>
      <c r="H23" s="299"/>
      <c r="I23" s="299"/>
      <c r="J23" s="55"/>
      <c r="K23" s="55"/>
      <c r="M23" s="53"/>
    </row>
    <row r="24" spans="2:14" ht="30.75" customHeight="1" x14ac:dyDescent="0.25">
      <c r="B24" s="131" t="s">
        <v>259</v>
      </c>
      <c r="C24" s="250" t="s">
        <v>112</v>
      </c>
      <c r="D24" s="250"/>
      <c r="E24" s="250"/>
      <c r="F24" s="132" t="s">
        <v>260</v>
      </c>
      <c r="G24" s="300" t="s">
        <v>261</v>
      </c>
      <c r="H24" s="300"/>
      <c r="I24" s="300"/>
      <c r="J24" s="52"/>
      <c r="K24" s="52"/>
      <c r="M24" s="53"/>
    </row>
    <row r="25" spans="2:14" ht="22.5" customHeight="1" x14ac:dyDescent="0.25">
      <c r="B25" s="301" t="s">
        <v>262</v>
      </c>
      <c r="C25" s="301"/>
      <c r="D25" s="301"/>
      <c r="E25" s="301"/>
      <c r="F25" s="301"/>
      <c r="G25" s="301"/>
      <c r="H25" s="301"/>
      <c r="I25" s="301"/>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3">
        <v>0</v>
      </c>
      <c r="D27" s="157">
        <v>0</v>
      </c>
      <c r="E27" s="139">
        <f t="shared" ref="E27:E38" si="0">IF(OR(C27=0,C27=""),0,D27/C27)</f>
        <v>0</v>
      </c>
      <c r="F27" s="296">
        <f>SUM(C27:C38)</f>
        <v>1</v>
      </c>
      <c r="G27" s="296">
        <f>SUM(D27:D38)</f>
        <v>1</v>
      </c>
      <c r="H27" s="140">
        <f>+(D27*100%)/$G$23</f>
        <v>0</v>
      </c>
      <c r="I27" s="296">
        <f>G27+I22</f>
        <v>3</v>
      </c>
      <c r="J27" s="70"/>
      <c r="K27" s="70"/>
      <c r="M27" s="53"/>
    </row>
    <row r="28" spans="2:14" ht="19.5" customHeight="1" x14ac:dyDescent="0.25">
      <c r="B28" s="136" t="s">
        <v>152</v>
      </c>
      <c r="C28" s="153">
        <v>0</v>
      </c>
      <c r="D28" s="157">
        <v>0</v>
      </c>
      <c r="E28" s="139">
        <f t="shared" si="0"/>
        <v>0</v>
      </c>
      <c r="F28" s="296"/>
      <c r="G28" s="296"/>
      <c r="H28" s="140">
        <f t="shared" ref="H28:H38" si="1">+IF(D28="","",((D28*100%)/$G$23)+H27)</f>
        <v>0</v>
      </c>
      <c r="I28" s="296"/>
      <c r="J28" s="70"/>
      <c r="K28" s="70"/>
      <c r="M28" s="53"/>
    </row>
    <row r="29" spans="2:14" ht="19.5" customHeight="1" x14ac:dyDescent="0.25">
      <c r="B29" s="136" t="s">
        <v>153</v>
      </c>
      <c r="C29" s="153">
        <v>0</v>
      </c>
      <c r="D29" s="157">
        <v>0</v>
      </c>
      <c r="E29" s="139">
        <f t="shared" si="0"/>
        <v>0</v>
      </c>
      <c r="F29" s="296"/>
      <c r="G29" s="296"/>
      <c r="H29" s="140">
        <f t="shared" si="1"/>
        <v>0</v>
      </c>
      <c r="I29" s="296"/>
      <c r="J29" s="70"/>
      <c r="K29" s="70"/>
      <c r="M29" s="53"/>
    </row>
    <row r="30" spans="2:14" ht="19.5" customHeight="1" x14ac:dyDescent="0.25">
      <c r="B30" s="136" t="s">
        <v>154</v>
      </c>
      <c r="C30" s="153">
        <v>0</v>
      </c>
      <c r="D30" s="157">
        <v>0</v>
      </c>
      <c r="E30" s="139">
        <f t="shared" si="0"/>
        <v>0</v>
      </c>
      <c r="F30" s="296"/>
      <c r="G30" s="296"/>
      <c r="H30" s="140">
        <f t="shared" si="1"/>
        <v>0</v>
      </c>
      <c r="I30" s="296"/>
      <c r="J30" s="70"/>
      <c r="K30" s="70"/>
    </row>
    <row r="31" spans="2:14" ht="19.5" customHeight="1" x14ac:dyDescent="0.25">
      <c r="B31" s="136" t="s">
        <v>155</v>
      </c>
      <c r="C31" s="153">
        <v>0</v>
      </c>
      <c r="D31" s="157">
        <v>0</v>
      </c>
      <c r="E31" s="139">
        <f t="shared" si="0"/>
        <v>0</v>
      </c>
      <c r="F31" s="296"/>
      <c r="G31" s="296"/>
      <c r="H31" s="140">
        <f t="shared" si="1"/>
        <v>0</v>
      </c>
      <c r="I31" s="296"/>
      <c r="J31" s="70"/>
      <c r="K31" s="70"/>
    </row>
    <row r="32" spans="2:14" ht="19.5" customHeight="1" x14ac:dyDescent="0.25">
      <c r="B32" s="136" t="s">
        <v>156</v>
      </c>
      <c r="C32" s="153">
        <v>0</v>
      </c>
      <c r="D32" s="157">
        <v>0</v>
      </c>
      <c r="E32" s="139">
        <f t="shared" si="0"/>
        <v>0</v>
      </c>
      <c r="F32" s="296"/>
      <c r="G32" s="296"/>
      <c r="H32" s="140">
        <f t="shared" si="1"/>
        <v>0</v>
      </c>
      <c r="I32" s="296"/>
      <c r="J32" s="70"/>
      <c r="K32" s="70"/>
    </row>
    <row r="33" spans="2:11" ht="19.5" customHeight="1" x14ac:dyDescent="0.25">
      <c r="B33" s="136" t="s">
        <v>157</v>
      </c>
      <c r="C33" s="153">
        <v>0</v>
      </c>
      <c r="D33" s="157">
        <v>0</v>
      </c>
      <c r="E33" s="139">
        <f t="shared" si="0"/>
        <v>0</v>
      </c>
      <c r="F33" s="296"/>
      <c r="G33" s="296"/>
      <c r="H33" s="140">
        <f t="shared" si="1"/>
        <v>0</v>
      </c>
      <c r="I33" s="296"/>
      <c r="J33" s="70"/>
      <c r="K33" s="70"/>
    </row>
    <row r="34" spans="2:11" ht="19.5" customHeight="1" x14ac:dyDescent="0.25">
      <c r="B34" s="136" t="s">
        <v>158</v>
      </c>
      <c r="C34" s="153">
        <v>0</v>
      </c>
      <c r="D34" s="157">
        <v>0</v>
      </c>
      <c r="E34" s="139">
        <f t="shared" si="0"/>
        <v>0</v>
      </c>
      <c r="F34" s="296"/>
      <c r="G34" s="296"/>
      <c r="H34" s="140">
        <f t="shared" si="1"/>
        <v>0</v>
      </c>
      <c r="I34" s="296"/>
      <c r="J34" s="70"/>
      <c r="K34" s="70"/>
    </row>
    <row r="35" spans="2:11" ht="19.5" customHeight="1" x14ac:dyDescent="0.25">
      <c r="B35" s="136" t="s">
        <v>159</v>
      </c>
      <c r="C35" s="153">
        <v>1</v>
      </c>
      <c r="D35" s="157">
        <v>1</v>
      </c>
      <c r="E35" s="139">
        <f t="shared" si="0"/>
        <v>1</v>
      </c>
      <c r="F35" s="296"/>
      <c r="G35" s="296"/>
      <c r="H35" s="140">
        <f t="shared" si="1"/>
        <v>1</v>
      </c>
      <c r="I35" s="296"/>
      <c r="J35" s="70"/>
      <c r="K35" s="70"/>
    </row>
    <row r="36" spans="2:11" ht="19.5" customHeight="1" x14ac:dyDescent="0.25">
      <c r="B36" s="136" t="s">
        <v>160</v>
      </c>
      <c r="C36" s="153">
        <v>0</v>
      </c>
      <c r="D36" s="197"/>
      <c r="E36" s="139">
        <f t="shared" si="0"/>
        <v>0</v>
      </c>
      <c r="F36" s="296"/>
      <c r="G36" s="296"/>
      <c r="H36" s="140" t="str">
        <f t="shared" si="1"/>
        <v/>
      </c>
      <c r="I36" s="296"/>
      <c r="J36" s="70"/>
      <c r="K36" s="70"/>
    </row>
    <row r="37" spans="2:11" ht="19.5" customHeight="1" x14ac:dyDescent="0.25">
      <c r="B37" s="136" t="s">
        <v>161</v>
      </c>
      <c r="C37" s="153">
        <v>0</v>
      </c>
      <c r="D37" s="157"/>
      <c r="E37" s="139">
        <f t="shared" si="0"/>
        <v>0</v>
      </c>
      <c r="F37" s="296"/>
      <c r="G37" s="296"/>
      <c r="H37" s="140" t="str">
        <f t="shared" si="1"/>
        <v/>
      </c>
      <c r="I37" s="296"/>
      <c r="J37" s="70"/>
      <c r="K37" s="70"/>
    </row>
    <row r="38" spans="2:11" ht="19.5" customHeight="1" x14ac:dyDescent="0.25">
      <c r="B38" s="136" t="s">
        <v>162</v>
      </c>
      <c r="C38" s="153">
        <v>0</v>
      </c>
      <c r="D38" s="157"/>
      <c r="E38" s="139">
        <f t="shared" si="0"/>
        <v>0</v>
      </c>
      <c r="F38" s="296"/>
      <c r="G38" s="296"/>
      <c r="H38" s="140" t="str">
        <f t="shared" si="1"/>
        <v/>
      </c>
      <c r="I38" s="296"/>
      <c r="J38" s="70"/>
      <c r="K38" s="70"/>
    </row>
    <row r="39" spans="2:11" ht="84" customHeight="1" x14ac:dyDescent="0.25">
      <c r="B39" s="141" t="s">
        <v>270</v>
      </c>
      <c r="C39" s="291" t="s">
        <v>381</v>
      </c>
      <c r="D39" s="291"/>
      <c r="E39" s="291"/>
      <c r="F39" s="291"/>
      <c r="G39" s="291"/>
      <c r="H39" s="291"/>
      <c r="I39" s="291"/>
      <c r="J39" s="72"/>
      <c r="K39" s="72"/>
    </row>
    <row r="40" spans="2:11" ht="36.4" customHeight="1" x14ac:dyDescent="0.25">
      <c r="B40" s="297"/>
      <c r="C40" s="297"/>
      <c r="D40" s="297"/>
      <c r="E40" s="297"/>
      <c r="F40" s="297"/>
      <c r="G40" s="297"/>
      <c r="H40" s="297"/>
      <c r="I40" s="297"/>
      <c r="J40" s="34"/>
      <c r="K40" s="34"/>
    </row>
    <row r="41" spans="2:11" ht="36.4" customHeight="1" x14ac:dyDescent="0.25">
      <c r="B41" s="297"/>
      <c r="C41" s="297"/>
      <c r="D41" s="297"/>
      <c r="E41" s="297"/>
      <c r="F41" s="297"/>
      <c r="G41" s="297"/>
      <c r="H41" s="297"/>
      <c r="I41" s="297"/>
      <c r="J41" s="72"/>
      <c r="K41" s="72"/>
    </row>
    <row r="42" spans="2:11" ht="36.4" customHeight="1" x14ac:dyDescent="0.25">
      <c r="B42" s="297"/>
      <c r="C42" s="297"/>
      <c r="D42" s="297"/>
      <c r="E42" s="297"/>
      <c r="F42" s="297"/>
      <c r="G42" s="297"/>
      <c r="H42" s="297"/>
      <c r="I42" s="297"/>
      <c r="J42" s="72"/>
      <c r="K42" s="72"/>
    </row>
    <row r="43" spans="2:11" ht="36.4" customHeight="1" x14ac:dyDescent="0.25">
      <c r="B43" s="297"/>
      <c r="C43" s="297"/>
      <c r="D43" s="297"/>
      <c r="E43" s="297"/>
      <c r="F43" s="297"/>
      <c r="G43" s="297"/>
      <c r="H43" s="297"/>
      <c r="I43" s="297"/>
      <c r="J43" s="72"/>
      <c r="K43" s="72"/>
    </row>
    <row r="44" spans="2:11" ht="36.4" customHeight="1" x14ac:dyDescent="0.25">
      <c r="B44" s="297"/>
      <c r="C44" s="297"/>
      <c r="D44" s="297"/>
      <c r="E44" s="297"/>
      <c r="F44" s="297"/>
      <c r="G44" s="297"/>
      <c r="H44" s="297"/>
      <c r="I44" s="297"/>
      <c r="J44" s="73"/>
      <c r="K44" s="73"/>
    </row>
    <row r="45" spans="2:11" ht="96.75" customHeight="1" x14ac:dyDescent="0.25">
      <c r="B45" s="124" t="s">
        <v>271</v>
      </c>
      <c r="C45" s="291" t="s">
        <v>375</v>
      </c>
      <c r="D45" s="291"/>
      <c r="E45" s="291"/>
      <c r="F45" s="291"/>
      <c r="G45" s="291"/>
      <c r="H45" s="291"/>
      <c r="I45" s="291"/>
      <c r="J45" s="74"/>
      <c r="K45" s="72"/>
    </row>
    <row r="46" spans="2:11" ht="48" customHeight="1" x14ac:dyDescent="0.25">
      <c r="B46" s="124" t="s">
        <v>272</v>
      </c>
      <c r="C46" s="291" t="s">
        <v>273</v>
      </c>
      <c r="D46" s="291"/>
      <c r="E46" s="291"/>
      <c r="F46" s="291"/>
      <c r="G46" s="291"/>
      <c r="H46" s="291"/>
      <c r="I46" s="291"/>
      <c r="J46" s="74"/>
      <c r="K46" s="74"/>
    </row>
    <row r="47" spans="2:11" ht="66" customHeight="1" x14ac:dyDescent="0.25">
      <c r="B47" s="142" t="s">
        <v>274</v>
      </c>
      <c r="C47" s="292" t="s">
        <v>335</v>
      </c>
      <c r="D47" s="292"/>
      <c r="E47" s="292"/>
      <c r="F47" s="292"/>
      <c r="G47" s="292"/>
      <c r="H47" s="292"/>
      <c r="I47" s="292"/>
      <c r="J47" s="74"/>
      <c r="K47" s="74"/>
    </row>
    <row r="48" spans="2:11" ht="22.5" customHeight="1" x14ac:dyDescent="0.25">
      <c r="B48" s="293" t="s">
        <v>276</v>
      </c>
      <c r="C48" s="293"/>
      <c r="D48" s="293"/>
      <c r="E48" s="293"/>
      <c r="F48" s="293"/>
      <c r="G48" s="293"/>
      <c r="H48" s="293"/>
      <c r="I48" s="293"/>
      <c r="J48" s="74"/>
      <c r="K48" s="74"/>
    </row>
    <row r="49" spans="2:11" ht="22.5" customHeight="1" x14ac:dyDescent="0.25">
      <c r="B49" s="294" t="s">
        <v>277</v>
      </c>
      <c r="C49" s="143" t="s">
        <v>278</v>
      </c>
      <c r="D49" s="295" t="s">
        <v>279</v>
      </c>
      <c r="E49" s="295"/>
      <c r="F49" s="295"/>
      <c r="G49" s="295" t="s">
        <v>280</v>
      </c>
      <c r="H49" s="295"/>
      <c r="I49" s="295"/>
      <c r="J49" s="77"/>
      <c r="K49" s="77"/>
    </row>
    <row r="50" spans="2:11" ht="30.75" customHeight="1" x14ac:dyDescent="0.25">
      <c r="B50" s="294"/>
      <c r="C50" s="144"/>
      <c r="D50" s="290"/>
      <c r="E50" s="290"/>
      <c r="F50" s="290"/>
      <c r="G50" s="290"/>
      <c r="H50" s="290"/>
      <c r="I50" s="290"/>
      <c r="J50" s="77"/>
      <c r="K50" s="77"/>
    </row>
    <row r="51" spans="2:11" ht="32.25" customHeight="1" x14ac:dyDescent="0.25">
      <c r="B51" s="145" t="s">
        <v>281</v>
      </c>
      <c r="C51" s="288" t="s">
        <v>282</v>
      </c>
      <c r="D51" s="288"/>
      <c r="E51" s="288"/>
      <c r="F51" s="288"/>
      <c r="G51" s="288"/>
      <c r="H51" s="288"/>
      <c r="I51" s="288"/>
      <c r="J51" s="80"/>
      <c r="K51" s="80"/>
    </row>
    <row r="52" spans="2:11" ht="28.5" customHeight="1" x14ac:dyDescent="0.25">
      <c r="B52" s="127" t="s">
        <v>283</v>
      </c>
      <c r="C52" s="289" t="s">
        <v>284</v>
      </c>
      <c r="D52" s="289"/>
      <c r="E52" s="289"/>
      <c r="F52" s="289"/>
      <c r="G52" s="289"/>
      <c r="H52" s="289"/>
      <c r="I52" s="289"/>
      <c r="J52" s="80"/>
      <c r="K52" s="80"/>
    </row>
    <row r="53" spans="2:11" ht="30" customHeight="1" x14ac:dyDescent="0.25">
      <c r="B53" s="142" t="s">
        <v>285</v>
      </c>
      <c r="C53" s="290" t="s">
        <v>286</v>
      </c>
      <c r="D53" s="290"/>
      <c r="E53" s="290"/>
      <c r="F53" s="290"/>
      <c r="G53" s="290"/>
      <c r="H53" s="290"/>
      <c r="I53" s="290"/>
      <c r="J53" s="85"/>
      <c r="K53" s="85"/>
    </row>
    <row r="54" spans="2:11" ht="31.5" customHeight="1" x14ac:dyDescent="0.25">
      <c r="B54" s="142" t="s">
        <v>287</v>
      </c>
      <c r="C54" s="290" t="s">
        <v>384</v>
      </c>
      <c r="D54" s="290"/>
      <c r="E54" s="290"/>
      <c r="F54" s="290"/>
      <c r="G54" s="290"/>
      <c r="H54" s="290"/>
      <c r="I54" s="290"/>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hidden="1" x14ac:dyDescent="0.25">
      <c r="B59" s="146"/>
      <c r="C59" s="147"/>
      <c r="D59" s="147"/>
      <c r="E59" s="148"/>
      <c r="F59" s="148"/>
      <c r="G59" s="149"/>
      <c r="H59" s="150"/>
      <c r="I59" s="147"/>
      <c r="J59" s="91"/>
      <c r="K59" s="91"/>
    </row>
    <row r="60" spans="2:11" ht="25.5" hidden="1" customHeight="1" x14ac:dyDescent="0.25">
      <c r="B60" s="146"/>
      <c r="C60" s="147"/>
      <c r="D60" s="147"/>
      <c r="E60" s="148"/>
      <c r="F60" s="148"/>
      <c r="G60" s="149"/>
      <c r="H60" s="150"/>
      <c r="I60" s="147"/>
      <c r="J60" s="91"/>
      <c r="K60" s="91"/>
    </row>
  </sheetData>
  <sheetProtection algorithmName="SHA-512" hashValue="irNiJbdz8hGqYlgdwTDHv0NaqdOBEP244KLaWB2aWnGG6SNbTshsV3vcbAn0cJwSltG5+LlazegqLeeSbWsy3A==" saltValue="M9py304w7kOCLFeWHrl4n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showDropDown="1" showInputMessage="1" showErrorMessage="1" sqref="K12">
      <formula1>O17:O19</formula1>
      <formula2>0</formula2>
    </dataValidation>
    <dataValidation type="list" allowBlank="1" showInputMessage="1" showErrorMessage="1" sqref="H12:I12">
      <formula1>M17:M19</formula1>
      <formula2>0</formula2>
    </dataValidation>
    <dataValidation type="list" allowBlank="1" showInputMessage="1" showErrorMessage="1" sqref="C24:E24">
      <formula1>$M$12:$M$15</formula1>
      <formula2>0</formula2>
    </dataValidation>
    <dataValidation type="list" allowBlank="1" showInputMessage="1" showErrorMessage="1" sqref="C9:F9">
      <formula1>$M$6:$M$9</formula1>
      <formula2>0</formula2>
    </dataValidation>
    <dataValidation type="list" allowBlank="1" showInputMessage="1" showErrorMessage="1" sqref="J10:K10">
      <formula1>$M$21:$M$28</formula1>
      <formula2>0</formula2>
    </dataValidation>
    <dataValidation type="list" allowBlank="1" showInputMessage="1" showErrorMessage="1" sqref="H13:I13">
      <formula1>$N$5:$N$8</formula1>
      <formula2>0</formula2>
    </dataValidation>
    <dataValidation type="list" allowBlank="1" showInputMessage="1" showErrorMessage="1" sqref="C7 I7">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5" zoomScaleNormal="85" workbookViewId="0">
      <selection activeCell="J12" sqref="J12"/>
    </sheetView>
  </sheetViews>
  <sheetFormatPr baseColWidth="10" defaultColWidth="0" defaultRowHeight="15" zeroHeight="1"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12" width="11.42578125" style="29" hidden="1" customWidth="1"/>
    <col min="13" max="23" width="0" style="29" hidden="1" customWidth="1"/>
    <col min="24" max="1023" width="0" style="26" hidden="1" customWidth="1"/>
    <col min="1024" max="1024" width="0" hidden="1" customWidth="1"/>
    <col min="1025" max="16384" width="11.42578125" hidden="1"/>
  </cols>
  <sheetData>
    <row r="1" spans="2:13" ht="37.5" customHeight="1" x14ac:dyDescent="0.25">
      <c r="B1" s="316"/>
      <c r="C1" s="276" t="s">
        <v>1</v>
      </c>
      <c r="D1" s="276"/>
      <c r="E1" s="276"/>
      <c r="F1" s="276"/>
      <c r="G1" s="276"/>
      <c r="H1" s="276"/>
      <c r="I1" s="317"/>
      <c r="J1" s="30"/>
      <c r="K1" s="30"/>
    </row>
    <row r="2" spans="2:13" ht="37.5" customHeight="1" x14ac:dyDescent="0.25">
      <c r="B2" s="316"/>
      <c r="C2" s="276" t="s">
        <v>210</v>
      </c>
      <c r="D2" s="276"/>
      <c r="E2" s="276"/>
      <c r="F2" s="276"/>
      <c r="G2" s="276"/>
      <c r="H2" s="276"/>
      <c r="I2" s="317"/>
      <c r="J2" s="30"/>
      <c r="K2" s="30"/>
    </row>
    <row r="3" spans="2:13" ht="37.5" customHeight="1" x14ac:dyDescent="0.25">
      <c r="B3" s="316"/>
      <c r="C3" s="276" t="s">
        <v>211</v>
      </c>
      <c r="D3" s="276"/>
      <c r="E3" s="276"/>
      <c r="F3" s="276" t="s">
        <v>212</v>
      </c>
      <c r="G3" s="276"/>
      <c r="H3" s="276"/>
      <c r="I3" s="317"/>
      <c r="J3" s="30"/>
      <c r="K3" s="30"/>
    </row>
    <row r="4" spans="2:13" ht="23.25" customHeight="1" x14ac:dyDescent="0.25">
      <c r="B4" s="313"/>
      <c r="C4" s="313"/>
      <c r="D4" s="313"/>
      <c r="E4" s="313"/>
      <c r="F4" s="313"/>
      <c r="G4" s="313"/>
      <c r="H4" s="313"/>
      <c r="I4" s="313"/>
      <c r="J4" s="32"/>
      <c r="K4" s="32"/>
    </row>
    <row r="5" spans="2:13" ht="24" customHeight="1" x14ac:dyDescent="0.25">
      <c r="B5" s="314" t="s">
        <v>213</v>
      </c>
      <c r="C5" s="314"/>
      <c r="D5" s="314"/>
      <c r="E5" s="314"/>
      <c r="F5" s="314"/>
      <c r="G5" s="314"/>
      <c r="H5" s="314"/>
      <c r="I5" s="314"/>
      <c r="J5" s="34"/>
      <c r="K5" s="34"/>
      <c r="M5" s="35" t="s">
        <v>71</v>
      </c>
    </row>
    <row r="6" spans="2:13" ht="30.75" customHeight="1" x14ac:dyDescent="0.25">
      <c r="B6" s="124" t="s">
        <v>214</v>
      </c>
      <c r="C6" s="125">
        <v>5</v>
      </c>
      <c r="D6" s="315" t="s">
        <v>215</v>
      </c>
      <c r="E6" s="315"/>
      <c r="F6" s="300" t="s">
        <v>336</v>
      </c>
      <c r="G6" s="300"/>
      <c r="H6" s="300"/>
      <c r="I6" s="300"/>
      <c r="J6" s="38"/>
      <c r="K6" s="38"/>
      <c r="M6" s="35" t="s">
        <v>76</v>
      </c>
    </row>
    <row r="7" spans="2:13" ht="30.75" customHeight="1" x14ac:dyDescent="0.25">
      <c r="B7" s="124" t="s">
        <v>217</v>
      </c>
      <c r="C7" s="125" t="s">
        <v>78</v>
      </c>
      <c r="D7" s="315" t="s">
        <v>218</v>
      </c>
      <c r="E7" s="315"/>
      <c r="F7" s="300" t="s">
        <v>219</v>
      </c>
      <c r="G7" s="300"/>
      <c r="H7" s="127" t="s">
        <v>220</v>
      </c>
      <c r="I7" s="125" t="s">
        <v>78</v>
      </c>
      <c r="J7" s="44"/>
      <c r="K7" s="44"/>
      <c r="M7" s="35" t="s">
        <v>83</v>
      </c>
    </row>
    <row r="8" spans="2:13" ht="30.75" customHeight="1" x14ac:dyDescent="0.25">
      <c r="B8" s="124" t="s">
        <v>221</v>
      </c>
      <c r="C8" s="300" t="s">
        <v>222</v>
      </c>
      <c r="D8" s="300"/>
      <c r="E8" s="300"/>
      <c r="F8" s="300"/>
      <c r="G8" s="127" t="s">
        <v>223</v>
      </c>
      <c r="H8" s="309">
        <v>7555</v>
      </c>
      <c r="I8" s="309"/>
      <c r="J8" s="45"/>
      <c r="K8" s="45"/>
      <c r="M8" s="35" t="s">
        <v>42</v>
      </c>
    </row>
    <row r="9" spans="2:13" ht="30.75" customHeight="1" x14ac:dyDescent="0.25">
      <c r="B9" s="124" t="s">
        <v>62</v>
      </c>
      <c r="C9" s="310" t="s">
        <v>82</v>
      </c>
      <c r="D9" s="310"/>
      <c r="E9" s="310"/>
      <c r="F9" s="310"/>
      <c r="G9" s="127" t="s">
        <v>224</v>
      </c>
      <c r="H9" s="311" t="s">
        <v>90</v>
      </c>
      <c r="I9" s="311"/>
      <c r="J9" s="46"/>
      <c r="K9" s="46"/>
    </row>
    <row r="10" spans="2:13" ht="30.75" customHeight="1" x14ac:dyDescent="0.25">
      <c r="B10" s="124" t="s">
        <v>225</v>
      </c>
      <c r="C10" s="312" t="s">
        <v>226</v>
      </c>
      <c r="D10" s="312"/>
      <c r="E10" s="312"/>
      <c r="F10" s="312"/>
      <c r="G10" s="312"/>
      <c r="H10" s="312"/>
      <c r="I10" s="312"/>
      <c r="J10" s="48"/>
      <c r="K10" s="48"/>
    </row>
    <row r="11" spans="2:13" ht="30.75" customHeight="1" x14ac:dyDescent="0.25">
      <c r="B11" s="124" t="s">
        <v>227</v>
      </c>
      <c r="C11" s="302" t="s">
        <v>228</v>
      </c>
      <c r="D11" s="302"/>
      <c r="E11" s="302"/>
      <c r="F11" s="302"/>
      <c r="G11" s="302"/>
      <c r="H11" s="302"/>
      <c r="I11" s="302"/>
      <c r="J11" s="44"/>
      <c r="K11" s="44"/>
      <c r="M11" s="35" t="s">
        <v>96</v>
      </c>
    </row>
    <row r="12" spans="2:13" ht="30.75" customHeight="1" x14ac:dyDescent="0.25">
      <c r="B12" s="124" t="s">
        <v>229</v>
      </c>
      <c r="C12" s="248" t="s">
        <v>337</v>
      </c>
      <c r="D12" s="248"/>
      <c r="E12" s="248"/>
      <c r="F12" s="248"/>
      <c r="G12" s="127" t="s">
        <v>231</v>
      </c>
      <c r="H12" s="251" t="s">
        <v>100</v>
      </c>
      <c r="I12" s="251"/>
      <c r="J12" s="44"/>
      <c r="K12" s="44"/>
      <c r="M12" s="35" t="s">
        <v>78</v>
      </c>
    </row>
    <row r="13" spans="2:13" ht="30.75" customHeight="1" x14ac:dyDescent="0.25">
      <c r="B13" s="124" t="s">
        <v>232</v>
      </c>
      <c r="C13" s="308" t="s">
        <v>233</v>
      </c>
      <c r="D13" s="308"/>
      <c r="E13" s="308"/>
      <c r="F13" s="308"/>
      <c r="G13" s="127" t="s">
        <v>234</v>
      </c>
      <c r="H13" s="302" t="s">
        <v>71</v>
      </c>
      <c r="I13" s="302"/>
      <c r="J13" s="44"/>
      <c r="K13" s="44"/>
    </row>
    <row r="14" spans="2:13" ht="64.5" customHeight="1" x14ac:dyDescent="0.25">
      <c r="B14" s="124" t="s">
        <v>235</v>
      </c>
      <c r="C14" s="305" t="s">
        <v>338</v>
      </c>
      <c r="D14" s="305"/>
      <c r="E14" s="305"/>
      <c r="F14" s="305"/>
      <c r="G14" s="305"/>
      <c r="H14" s="305"/>
      <c r="I14" s="305"/>
      <c r="J14" s="48"/>
      <c r="K14" s="48"/>
      <c r="M14" s="35"/>
    </row>
    <row r="15" spans="2:13" ht="30.75" customHeight="1" x14ac:dyDescent="0.25">
      <c r="B15" s="124" t="s">
        <v>237</v>
      </c>
      <c r="C15" s="248" t="s">
        <v>303</v>
      </c>
      <c r="D15" s="248"/>
      <c r="E15" s="248"/>
      <c r="F15" s="248"/>
      <c r="G15" s="248"/>
      <c r="H15" s="248"/>
      <c r="I15" s="248"/>
      <c r="J15" s="49"/>
      <c r="K15" s="49"/>
      <c r="M15" s="35"/>
    </row>
    <row r="16" spans="2:13" ht="30.75" customHeight="1" x14ac:dyDescent="0.25">
      <c r="B16" s="124" t="s">
        <v>239</v>
      </c>
      <c r="C16" s="300" t="s">
        <v>339</v>
      </c>
      <c r="D16" s="300"/>
      <c r="E16" s="300"/>
      <c r="F16" s="300"/>
      <c r="G16" s="300"/>
      <c r="H16" s="300"/>
      <c r="I16" s="300"/>
      <c r="J16" s="50"/>
      <c r="K16" s="50"/>
      <c r="M16" s="35"/>
    </row>
    <row r="17" spans="2:13" ht="30.75" customHeight="1" x14ac:dyDescent="0.25">
      <c r="B17" s="124" t="s">
        <v>241</v>
      </c>
      <c r="C17" s="302" t="s">
        <v>340</v>
      </c>
      <c r="D17" s="302"/>
      <c r="E17" s="302"/>
      <c r="F17" s="302"/>
      <c r="G17" s="302"/>
      <c r="H17" s="302"/>
      <c r="I17" s="302"/>
      <c r="J17" s="51"/>
      <c r="K17" s="51"/>
      <c r="M17" s="35"/>
    </row>
    <row r="18" spans="2:13" ht="18" customHeight="1" x14ac:dyDescent="0.25">
      <c r="B18" s="294" t="s">
        <v>243</v>
      </c>
      <c r="C18" s="306" t="s">
        <v>244</v>
      </c>
      <c r="D18" s="306"/>
      <c r="E18" s="306"/>
      <c r="F18" s="307" t="s">
        <v>245</v>
      </c>
      <c r="G18" s="307"/>
      <c r="H18" s="307"/>
      <c r="I18" s="307"/>
      <c r="J18" s="52"/>
      <c r="K18" s="52"/>
      <c r="M18" s="35"/>
    </row>
    <row r="19" spans="2:13" ht="39.75" customHeight="1" x14ac:dyDescent="0.25">
      <c r="B19" s="294"/>
      <c r="C19" s="300" t="s">
        <v>341</v>
      </c>
      <c r="D19" s="300"/>
      <c r="E19" s="300"/>
      <c r="F19" s="300" t="s">
        <v>342</v>
      </c>
      <c r="G19" s="300"/>
      <c r="H19" s="300"/>
      <c r="I19" s="300"/>
      <c r="J19" s="50"/>
      <c r="K19" s="50"/>
      <c r="M19" s="35"/>
    </row>
    <row r="20" spans="2:13" ht="39.75" customHeight="1" x14ac:dyDescent="0.25">
      <c r="B20" s="128" t="s">
        <v>248</v>
      </c>
      <c r="C20" s="300" t="s">
        <v>343</v>
      </c>
      <c r="D20" s="300"/>
      <c r="E20" s="300"/>
      <c r="F20" s="252" t="s">
        <v>344</v>
      </c>
      <c r="G20" s="252"/>
      <c r="H20" s="252"/>
      <c r="I20" s="252"/>
      <c r="J20" s="44"/>
      <c r="K20" s="44"/>
      <c r="M20" s="35"/>
    </row>
    <row r="21" spans="2:13" ht="42" customHeight="1" x14ac:dyDescent="0.25">
      <c r="B21" s="128" t="s">
        <v>251</v>
      </c>
      <c r="C21" s="303" t="s">
        <v>345</v>
      </c>
      <c r="D21" s="303"/>
      <c r="E21" s="303"/>
      <c r="F21" s="304" t="s">
        <v>346</v>
      </c>
      <c r="G21" s="304"/>
      <c r="H21" s="304"/>
      <c r="I21" s="304"/>
      <c r="J21" s="49"/>
      <c r="K21" s="49"/>
      <c r="M21" s="35"/>
    </row>
    <row r="22" spans="2:13" ht="23.25" customHeight="1" x14ac:dyDescent="0.25">
      <c r="B22" s="128" t="s">
        <v>254</v>
      </c>
      <c r="C22" s="298">
        <v>44562</v>
      </c>
      <c r="D22" s="298"/>
      <c r="E22" s="298"/>
      <c r="F22" s="127" t="s">
        <v>255</v>
      </c>
      <c r="G22" s="129">
        <v>3</v>
      </c>
      <c r="H22" s="127" t="s">
        <v>256</v>
      </c>
      <c r="I22" s="130">
        <v>3</v>
      </c>
      <c r="J22" s="54"/>
      <c r="K22" s="54"/>
    </row>
    <row r="23" spans="2:13" ht="27" customHeight="1" x14ac:dyDescent="0.25">
      <c r="B23" s="128" t="s">
        <v>257</v>
      </c>
      <c r="C23" s="298">
        <v>44926</v>
      </c>
      <c r="D23" s="298"/>
      <c r="E23" s="298"/>
      <c r="F23" s="127" t="s">
        <v>258</v>
      </c>
      <c r="G23" s="299">
        <v>3</v>
      </c>
      <c r="H23" s="299"/>
      <c r="I23" s="299"/>
      <c r="J23" s="55"/>
      <c r="K23" s="55"/>
    </row>
    <row r="24" spans="2:13" ht="30.75" customHeight="1" x14ac:dyDescent="0.25">
      <c r="B24" s="131" t="s">
        <v>259</v>
      </c>
      <c r="C24" s="250" t="s">
        <v>112</v>
      </c>
      <c r="D24" s="250"/>
      <c r="E24" s="250"/>
      <c r="F24" s="132" t="s">
        <v>260</v>
      </c>
      <c r="G24" s="300" t="s">
        <v>261</v>
      </c>
      <c r="H24" s="300"/>
      <c r="I24" s="300"/>
      <c r="J24" s="52"/>
      <c r="K24" s="52"/>
    </row>
    <row r="25" spans="2:13" ht="22.5" customHeight="1" x14ac:dyDescent="0.25">
      <c r="B25" s="301" t="s">
        <v>262</v>
      </c>
      <c r="C25" s="301"/>
      <c r="D25" s="301"/>
      <c r="E25" s="301"/>
      <c r="F25" s="301"/>
      <c r="G25" s="301"/>
      <c r="H25" s="301"/>
      <c r="I25" s="301"/>
      <c r="J25" s="34"/>
      <c r="K25" s="34"/>
    </row>
    <row r="26" spans="2:13" ht="43.5" customHeight="1" x14ac:dyDescent="0.25">
      <c r="B26" s="133" t="s">
        <v>142</v>
      </c>
      <c r="C26" s="126" t="s">
        <v>263</v>
      </c>
      <c r="D26" s="126" t="s">
        <v>264</v>
      </c>
      <c r="E26" s="134" t="s">
        <v>265</v>
      </c>
      <c r="F26" s="126" t="s">
        <v>266</v>
      </c>
      <c r="G26" s="126" t="s">
        <v>267</v>
      </c>
      <c r="H26" s="134" t="s">
        <v>268</v>
      </c>
      <c r="I26" s="135" t="s">
        <v>269</v>
      </c>
      <c r="J26" s="50"/>
      <c r="K26" s="50"/>
    </row>
    <row r="27" spans="2:13" ht="19.5" customHeight="1" x14ac:dyDescent="0.25">
      <c r="B27" s="136" t="s">
        <v>151</v>
      </c>
      <c r="C27" s="153">
        <v>0</v>
      </c>
      <c r="D27" s="157">
        <v>0</v>
      </c>
      <c r="E27" s="139">
        <f t="shared" ref="E27:E38" si="0">IF(OR(C27=0,C27=""),0,D27/C27)</f>
        <v>0</v>
      </c>
      <c r="F27" s="296">
        <v>3</v>
      </c>
      <c r="G27" s="296">
        <v>3</v>
      </c>
      <c r="H27" s="140">
        <f>+(D27*100%)/$G$23</f>
        <v>0</v>
      </c>
      <c r="I27" s="296">
        <v>3</v>
      </c>
      <c r="J27" s="70"/>
      <c r="K27" s="70"/>
    </row>
    <row r="28" spans="2:13" ht="19.5" customHeight="1" x14ac:dyDescent="0.25">
      <c r="B28" s="136" t="s">
        <v>152</v>
      </c>
      <c r="C28" s="153">
        <v>0</v>
      </c>
      <c r="D28" s="157">
        <v>0</v>
      </c>
      <c r="E28" s="139">
        <f t="shared" si="0"/>
        <v>0</v>
      </c>
      <c r="F28" s="296"/>
      <c r="G28" s="296"/>
      <c r="H28" s="140">
        <f>+IF(D28="","",((D28*100%)/$G$23)+H27)</f>
        <v>0</v>
      </c>
      <c r="I28" s="296"/>
      <c r="J28" s="70"/>
      <c r="K28" s="70"/>
    </row>
    <row r="29" spans="2:13" ht="19.5" customHeight="1" x14ac:dyDescent="0.25">
      <c r="B29" s="136" t="s">
        <v>153</v>
      </c>
      <c r="C29" s="153">
        <v>0</v>
      </c>
      <c r="D29" s="157">
        <v>0</v>
      </c>
      <c r="E29" s="139">
        <f t="shared" si="0"/>
        <v>0</v>
      </c>
      <c r="F29" s="296"/>
      <c r="G29" s="296"/>
      <c r="H29" s="140">
        <f>+IF(D29="","",((D29*100%)/$G$23)+H28)</f>
        <v>0</v>
      </c>
      <c r="I29" s="296"/>
      <c r="J29" s="70"/>
      <c r="K29" s="70"/>
    </row>
    <row r="30" spans="2:13" ht="19.5" customHeight="1" x14ac:dyDescent="0.25">
      <c r="B30" s="136" t="s">
        <v>154</v>
      </c>
      <c r="C30" s="153">
        <v>3</v>
      </c>
      <c r="D30" s="157">
        <v>3</v>
      </c>
      <c r="E30" s="139">
        <f t="shared" si="0"/>
        <v>1</v>
      </c>
      <c r="F30" s="296"/>
      <c r="G30" s="296"/>
      <c r="H30" s="140">
        <f t="shared" ref="H30:H38" si="1">+IF(D30="","",((D30*100%)/$G$23))</f>
        <v>1</v>
      </c>
      <c r="I30" s="296"/>
      <c r="J30" s="70"/>
      <c r="K30" s="70"/>
    </row>
    <row r="31" spans="2:13" ht="19.5" customHeight="1" x14ac:dyDescent="0.25">
      <c r="B31" s="136" t="s">
        <v>155</v>
      </c>
      <c r="C31" s="153">
        <v>3</v>
      </c>
      <c r="D31" s="157">
        <v>3</v>
      </c>
      <c r="E31" s="139">
        <f t="shared" si="0"/>
        <v>1</v>
      </c>
      <c r="F31" s="296"/>
      <c r="G31" s="296"/>
      <c r="H31" s="140">
        <f t="shared" si="1"/>
        <v>1</v>
      </c>
      <c r="I31" s="296"/>
      <c r="J31" s="70"/>
      <c r="K31" s="70"/>
    </row>
    <row r="32" spans="2:13" ht="19.5" customHeight="1" x14ac:dyDescent="0.25">
      <c r="B32" s="136" t="s">
        <v>156</v>
      </c>
      <c r="C32" s="153">
        <v>3</v>
      </c>
      <c r="D32" s="157">
        <v>3</v>
      </c>
      <c r="E32" s="139">
        <f t="shared" si="0"/>
        <v>1</v>
      </c>
      <c r="F32" s="296"/>
      <c r="G32" s="296"/>
      <c r="H32" s="140">
        <f t="shared" si="1"/>
        <v>1</v>
      </c>
      <c r="I32" s="296"/>
      <c r="J32" s="70"/>
      <c r="K32" s="70"/>
    </row>
    <row r="33" spans="2:11" ht="19.5" customHeight="1" x14ac:dyDescent="0.25">
      <c r="B33" s="136" t="s">
        <v>157</v>
      </c>
      <c r="C33" s="153">
        <v>3</v>
      </c>
      <c r="D33" s="157">
        <v>3</v>
      </c>
      <c r="E33" s="139">
        <f t="shared" si="0"/>
        <v>1</v>
      </c>
      <c r="F33" s="296"/>
      <c r="G33" s="296"/>
      <c r="H33" s="140">
        <f t="shared" si="1"/>
        <v>1</v>
      </c>
      <c r="I33" s="296"/>
      <c r="J33" s="70"/>
      <c r="K33" s="70"/>
    </row>
    <row r="34" spans="2:11" ht="19.5" customHeight="1" x14ac:dyDescent="0.25">
      <c r="B34" s="136" t="s">
        <v>158</v>
      </c>
      <c r="C34" s="153">
        <v>3</v>
      </c>
      <c r="D34" s="157">
        <v>3</v>
      </c>
      <c r="E34" s="139">
        <f t="shared" si="0"/>
        <v>1</v>
      </c>
      <c r="F34" s="296"/>
      <c r="G34" s="296"/>
      <c r="H34" s="140">
        <f t="shared" si="1"/>
        <v>1</v>
      </c>
      <c r="I34" s="296"/>
      <c r="J34" s="70"/>
      <c r="K34" s="70"/>
    </row>
    <row r="35" spans="2:11" ht="19.5" customHeight="1" x14ac:dyDescent="0.25">
      <c r="B35" s="136" t="s">
        <v>159</v>
      </c>
      <c r="C35" s="153">
        <v>3</v>
      </c>
      <c r="D35" s="157">
        <v>3</v>
      </c>
      <c r="E35" s="139">
        <f t="shared" si="0"/>
        <v>1</v>
      </c>
      <c r="F35" s="296"/>
      <c r="G35" s="296"/>
      <c r="H35" s="140">
        <f t="shared" si="1"/>
        <v>1</v>
      </c>
      <c r="I35" s="296"/>
      <c r="J35" s="70"/>
      <c r="K35" s="70"/>
    </row>
    <row r="36" spans="2:11" ht="19.5" customHeight="1" x14ac:dyDescent="0.25">
      <c r="B36" s="136" t="s">
        <v>160</v>
      </c>
      <c r="C36" s="153">
        <v>3</v>
      </c>
      <c r="D36" s="197"/>
      <c r="E36" s="139">
        <f t="shared" si="0"/>
        <v>0</v>
      </c>
      <c r="F36" s="296"/>
      <c r="G36" s="296"/>
      <c r="H36" s="140" t="str">
        <f t="shared" si="1"/>
        <v/>
      </c>
      <c r="I36" s="296"/>
      <c r="J36" s="70"/>
      <c r="K36" s="70"/>
    </row>
    <row r="37" spans="2:11" ht="19.5" customHeight="1" x14ac:dyDescent="0.25">
      <c r="B37" s="136" t="s">
        <v>161</v>
      </c>
      <c r="C37" s="153">
        <v>3</v>
      </c>
      <c r="D37" s="157"/>
      <c r="E37" s="139">
        <f t="shared" si="0"/>
        <v>0</v>
      </c>
      <c r="F37" s="296"/>
      <c r="G37" s="296"/>
      <c r="H37" s="140" t="str">
        <f t="shared" si="1"/>
        <v/>
      </c>
      <c r="I37" s="296"/>
      <c r="J37" s="70"/>
      <c r="K37" s="70"/>
    </row>
    <row r="38" spans="2:11" ht="19.5" customHeight="1" x14ac:dyDescent="0.25">
      <c r="B38" s="136" t="s">
        <v>162</v>
      </c>
      <c r="C38" s="153">
        <v>3</v>
      </c>
      <c r="D38" s="157"/>
      <c r="E38" s="139">
        <f t="shared" si="0"/>
        <v>0</v>
      </c>
      <c r="F38" s="296"/>
      <c r="G38" s="296"/>
      <c r="H38" s="140" t="str">
        <f t="shared" si="1"/>
        <v/>
      </c>
      <c r="I38" s="296"/>
      <c r="J38" s="70"/>
      <c r="K38" s="70"/>
    </row>
    <row r="39" spans="2:11" ht="108" customHeight="1" x14ac:dyDescent="0.25">
      <c r="B39" s="141" t="s">
        <v>270</v>
      </c>
      <c r="C39" s="291" t="s">
        <v>382</v>
      </c>
      <c r="D39" s="291"/>
      <c r="E39" s="291"/>
      <c r="F39" s="291"/>
      <c r="G39" s="291"/>
      <c r="H39" s="291"/>
      <c r="I39" s="291"/>
      <c r="J39" s="72"/>
      <c r="K39" s="72"/>
    </row>
    <row r="40" spans="2:11" ht="37.35" customHeight="1" x14ac:dyDescent="0.25">
      <c r="B40" s="297"/>
      <c r="C40" s="297"/>
      <c r="D40" s="297"/>
      <c r="E40" s="297"/>
      <c r="F40" s="297"/>
      <c r="G40" s="297"/>
      <c r="H40" s="297"/>
      <c r="I40" s="297"/>
      <c r="J40" s="34"/>
      <c r="K40" s="34"/>
    </row>
    <row r="41" spans="2:11" ht="37.35" customHeight="1" x14ac:dyDescent="0.25">
      <c r="B41" s="297"/>
      <c r="C41" s="297"/>
      <c r="D41" s="297"/>
      <c r="E41" s="297"/>
      <c r="F41" s="297"/>
      <c r="G41" s="297"/>
      <c r="H41" s="297"/>
      <c r="I41" s="297"/>
      <c r="J41" s="72"/>
      <c r="K41" s="72"/>
    </row>
    <row r="42" spans="2:11" ht="37.35" customHeight="1" x14ac:dyDescent="0.25">
      <c r="B42" s="297"/>
      <c r="C42" s="297"/>
      <c r="D42" s="297"/>
      <c r="E42" s="297"/>
      <c r="F42" s="297"/>
      <c r="G42" s="297"/>
      <c r="H42" s="297"/>
      <c r="I42" s="297"/>
      <c r="J42" s="72"/>
      <c r="K42" s="72"/>
    </row>
    <row r="43" spans="2:11" ht="37.35" customHeight="1" x14ac:dyDescent="0.25">
      <c r="B43" s="297"/>
      <c r="C43" s="297"/>
      <c r="D43" s="297"/>
      <c r="E43" s="297"/>
      <c r="F43" s="297"/>
      <c r="G43" s="297"/>
      <c r="H43" s="297"/>
      <c r="I43" s="297"/>
      <c r="J43" s="72"/>
      <c r="K43" s="72"/>
    </row>
    <row r="44" spans="2:11" ht="37.35" customHeight="1" x14ac:dyDescent="0.25">
      <c r="B44" s="297"/>
      <c r="C44" s="297"/>
      <c r="D44" s="297"/>
      <c r="E44" s="297"/>
      <c r="F44" s="297"/>
      <c r="G44" s="297"/>
      <c r="H44" s="297"/>
      <c r="I44" s="297"/>
      <c r="J44" s="73"/>
      <c r="K44" s="73"/>
    </row>
    <row r="45" spans="2:11" ht="72.75" customHeight="1" x14ac:dyDescent="0.25">
      <c r="B45" s="124" t="s">
        <v>271</v>
      </c>
      <c r="C45" s="291" t="s">
        <v>376</v>
      </c>
      <c r="D45" s="318"/>
      <c r="E45" s="318"/>
      <c r="F45" s="318"/>
      <c r="G45" s="318"/>
      <c r="H45" s="318"/>
      <c r="I45" s="318"/>
      <c r="J45" s="74"/>
      <c r="K45" s="74"/>
    </row>
    <row r="46" spans="2:11" ht="32.25" customHeight="1" x14ac:dyDescent="0.25">
      <c r="B46" s="124" t="s">
        <v>272</v>
      </c>
      <c r="C46" s="291" t="s">
        <v>273</v>
      </c>
      <c r="D46" s="291"/>
      <c r="E46" s="291"/>
      <c r="F46" s="291"/>
      <c r="G46" s="291"/>
      <c r="H46" s="291"/>
      <c r="I46" s="291"/>
      <c r="J46" s="74"/>
      <c r="K46" s="74"/>
    </row>
    <row r="47" spans="2:11" ht="66" customHeight="1" x14ac:dyDescent="0.25">
      <c r="B47" s="142" t="s">
        <v>274</v>
      </c>
      <c r="C47" s="292" t="s">
        <v>347</v>
      </c>
      <c r="D47" s="292"/>
      <c r="E47" s="292"/>
      <c r="F47" s="292"/>
      <c r="G47" s="292"/>
      <c r="H47" s="292"/>
      <c r="I47" s="292"/>
      <c r="J47" s="74"/>
      <c r="K47" s="74"/>
    </row>
    <row r="48" spans="2:11" ht="22.5" customHeight="1" x14ac:dyDescent="0.25">
      <c r="B48" s="293" t="s">
        <v>276</v>
      </c>
      <c r="C48" s="293"/>
      <c r="D48" s="293"/>
      <c r="E48" s="293"/>
      <c r="F48" s="293"/>
      <c r="G48" s="293"/>
      <c r="H48" s="293"/>
      <c r="I48" s="293"/>
      <c r="J48" s="74"/>
      <c r="K48" s="74"/>
    </row>
    <row r="49" spans="2:11" ht="22.5" customHeight="1" x14ac:dyDescent="0.25">
      <c r="B49" s="294" t="s">
        <v>277</v>
      </c>
      <c r="C49" s="143" t="s">
        <v>278</v>
      </c>
      <c r="D49" s="295" t="s">
        <v>279</v>
      </c>
      <c r="E49" s="295"/>
      <c r="F49" s="295"/>
      <c r="G49" s="295" t="s">
        <v>280</v>
      </c>
      <c r="H49" s="295"/>
      <c r="I49" s="295"/>
      <c r="J49" s="77"/>
      <c r="K49" s="77"/>
    </row>
    <row r="50" spans="2:11" ht="30.75" customHeight="1" x14ac:dyDescent="0.25">
      <c r="B50" s="294"/>
      <c r="C50" s="144"/>
      <c r="D50" s="290"/>
      <c r="E50" s="290"/>
      <c r="F50" s="290"/>
      <c r="G50" s="290"/>
      <c r="H50" s="290"/>
      <c r="I50" s="290"/>
      <c r="J50" s="77"/>
      <c r="K50" s="77"/>
    </row>
    <row r="51" spans="2:11" ht="32.25" customHeight="1" x14ac:dyDescent="0.25">
      <c r="B51" s="145" t="s">
        <v>281</v>
      </c>
      <c r="C51" s="288" t="s">
        <v>282</v>
      </c>
      <c r="D51" s="288"/>
      <c r="E51" s="288"/>
      <c r="F51" s="288"/>
      <c r="G51" s="288"/>
      <c r="H51" s="288"/>
      <c r="I51" s="288"/>
      <c r="J51" s="80"/>
      <c r="K51" s="80"/>
    </row>
    <row r="52" spans="2:11" ht="28.5" customHeight="1" x14ac:dyDescent="0.25">
      <c r="B52" s="127" t="s">
        <v>283</v>
      </c>
      <c r="C52" s="289" t="s">
        <v>284</v>
      </c>
      <c r="D52" s="289"/>
      <c r="E52" s="289"/>
      <c r="F52" s="289"/>
      <c r="G52" s="289"/>
      <c r="H52" s="289"/>
      <c r="I52" s="289"/>
      <c r="J52" s="80"/>
      <c r="K52" s="80"/>
    </row>
    <row r="53" spans="2:11" ht="30" customHeight="1" x14ac:dyDescent="0.25">
      <c r="B53" s="142" t="s">
        <v>285</v>
      </c>
      <c r="C53" s="290" t="s">
        <v>286</v>
      </c>
      <c r="D53" s="290"/>
      <c r="E53" s="290"/>
      <c r="F53" s="290"/>
      <c r="G53" s="290"/>
      <c r="H53" s="290"/>
      <c r="I53" s="290"/>
      <c r="J53" s="85"/>
      <c r="K53" s="85"/>
    </row>
    <row r="54" spans="2:11" ht="36.75" customHeight="1" x14ac:dyDescent="0.25">
      <c r="B54" s="142" t="s">
        <v>287</v>
      </c>
      <c r="C54" s="290" t="s">
        <v>384</v>
      </c>
      <c r="D54" s="290"/>
      <c r="E54" s="290"/>
      <c r="F54" s="290"/>
      <c r="G54" s="290"/>
      <c r="H54" s="290"/>
      <c r="I54" s="290"/>
      <c r="J54" s="91"/>
      <c r="K54" s="91"/>
    </row>
    <row r="55" spans="2:11" x14ac:dyDescent="0.25">
      <c r="B55" s="146"/>
      <c r="C55" s="147"/>
      <c r="D55" s="147"/>
      <c r="E55" s="148"/>
      <c r="F55" s="148"/>
      <c r="G55" s="149"/>
      <c r="H55" s="150"/>
      <c r="I55" s="147"/>
      <c r="J55" s="91"/>
      <c r="K55" s="91"/>
    </row>
    <row r="56" spans="2:11" x14ac:dyDescent="0.25">
      <c r="B56" s="146"/>
      <c r="C56" s="147"/>
      <c r="D56" s="147"/>
      <c r="E56" s="148"/>
      <c r="F56" s="148"/>
      <c r="G56" s="149"/>
      <c r="H56" s="150"/>
      <c r="I56" s="147"/>
      <c r="J56" s="91"/>
      <c r="K56" s="91"/>
    </row>
    <row r="57" spans="2:11" x14ac:dyDescent="0.25">
      <c r="B57" s="146"/>
      <c r="C57" s="147"/>
      <c r="D57" s="147"/>
      <c r="E57" s="148"/>
      <c r="F57" s="148"/>
      <c r="G57" s="149"/>
      <c r="H57" s="150"/>
      <c r="I57" s="147"/>
      <c r="J57" s="91"/>
      <c r="K57" s="91"/>
    </row>
    <row r="58" spans="2:11" x14ac:dyDescent="0.25">
      <c r="B58" s="146"/>
      <c r="C58" s="147"/>
      <c r="D58" s="147"/>
      <c r="E58" s="148"/>
      <c r="F58" s="148"/>
      <c r="G58" s="149"/>
      <c r="H58" s="150"/>
      <c r="I58" s="147"/>
      <c r="J58" s="91"/>
      <c r="K58" s="91"/>
    </row>
    <row r="59" spans="2:11" hidden="1" x14ac:dyDescent="0.25">
      <c r="B59" s="146"/>
      <c r="C59" s="147"/>
      <c r="D59" s="147"/>
      <c r="E59" s="148"/>
      <c r="F59" s="148"/>
      <c r="G59" s="149"/>
      <c r="H59" s="150"/>
      <c r="I59" s="147"/>
      <c r="J59" s="91"/>
      <c r="K59" s="91"/>
    </row>
    <row r="60" spans="2:11" ht="25.5" hidden="1" customHeight="1" x14ac:dyDescent="0.25">
      <c r="B60" s="146"/>
      <c r="C60" s="147"/>
      <c r="D60" s="147"/>
      <c r="E60" s="148"/>
      <c r="F60" s="148"/>
      <c r="G60" s="149"/>
      <c r="H60" s="150"/>
      <c r="I60" s="147"/>
      <c r="J60" s="91"/>
      <c r="K60" s="91"/>
    </row>
  </sheetData>
  <sheetProtection algorithmName="SHA-512" hashValue="Jg8zkpNYcqvuOYoMIH0+iRt5Cpx1M0bTTR513B/JRDHOeBji7bwJ+y8qcJ4+vvhr6w+C9JYzKC5Hu6iyi1VxgA==" saltValue="5pHi+6mD4Fc2MzQ/S1pk8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disablePrompts="1" count="8">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J10:K10">
      <formula1>#REF!</formula1>
      <formula2>0</formula2>
    </dataValidation>
    <dataValidation type="list" allowBlank="1" showInputMessage="1" showErrorMessage="1" sqref="C9:F9">
      <formula1>#REF!</formula1>
      <formula2>0</formula2>
    </dataValidation>
    <dataValidation type="list" allowBlank="1" showInputMessage="1" showErrorMessage="1" sqref="C24:E24">
      <formula1>#REF!</formula1>
      <formula2>0</formula2>
    </dataValidation>
    <dataValidation type="list" allowBlank="1" showInputMessage="1" showErrorMessage="1" sqref="H12">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80</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6</cp:revision>
  <cp:lastPrinted>2018-04-10T15:28:46Z</cp:lastPrinted>
  <dcterms:created xsi:type="dcterms:W3CDTF">2010-03-25T16:40:43Z</dcterms:created>
  <dcterms:modified xsi:type="dcterms:W3CDTF">2022-10-20T18:04:27Z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