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DPYBA 2023\PROYECTO 7555\NOVIEMBRE\reporte definitivo\"/>
    </mc:Choice>
  </mc:AlternateContent>
  <bookViews>
    <workbookView xWindow="-120" yWindow="-120" windowWidth="25440" windowHeight="15390" tabRatio="500" activeTab="3"/>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HV 14" sheetId="9" state="hidden" r:id="rId8"/>
    <sheet name="Act. 14" sheetId="10" state="hidden" r:id="rId9"/>
    <sheet name="Hoja3" sheetId="11" state="hidden" r:id="rId10"/>
    <sheet name="Hoja1" sheetId="12" state="hidden" r:id="rId11"/>
    <sheet name="META No. 5" sheetId="8"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11">#REF!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11">#REF!</definedName>
    <definedName name="GRUPO_ETAREO" localSheetId="12">#REF!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11">#REF!</definedName>
    <definedName name="GRUPO_ETAREOS" localSheetId="12">#REF!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11">#REF!</definedName>
    <definedName name="GRUPO_ETARIO" localSheetId="12">#REF!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11">#REF!</definedName>
    <definedName name="GRUPO_ETNICO" localSheetId="12">#REF!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 localSheetId="11">#REF!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11">#REF!</definedName>
    <definedName name="GRUPOS_ETNICOS" localSheetId="12">#REF!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 localSheetId="11">#REF!</definedName>
    <definedName name="LOCALIDAD" localSheetId="12">#REF!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11">#REF!</definedName>
    <definedName name="LOCALIZACION" localSheetId="12">#REF!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27" i="6" l="1"/>
  <c r="H38" i="13"/>
  <c r="H37" i="13"/>
  <c r="H36" i="13"/>
  <c r="H35" i="13"/>
  <c r="H34" i="13"/>
  <c r="H33" i="13" l="1"/>
  <c r="H27" i="5"/>
  <c r="H28" i="5" s="1"/>
  <c r="H29" i="5" s="1"/>
  <c r="H30" i="5" s="1"/>
  <c r="H31" i="5" s="1"/>
  <c r="H32" i="5" s="1"/>
  <c r="H27" i="4"/>
  <c r="H28" i="4" s="1"/>
  <c r="H29" i="4" s="1"/>
  <c r="H30" i="4" s="1"/>
  <c r="H31" i="4" s="1"/>
  <c r="H32" i="4" s="1"/>
  <c r="H32" i="13"/>
  <c r="H31" i="13" l="1"/>
  <c r="G27" i="4" l="1"/>
  <c r="H30" i="13" l="1"/>
  <c r="H29" i="13"/>
  <c r="H28" i="13"/>
  <c r="E38" i="13" l="1"/>
  <c r="E37" i="13"/>
  <c r="E36" i="13"/>
  <c r="E35" i="13"/>
  <c r="E34" i="13"/>
  <c r="E33" i="13"/>
  <c r="E32"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E38" i="8"/>
  <c r="H38" i="8" s="1"/>
  <c r="E37" i="8"/>
  <c r="H37" i="8" s="1"/>
  <c r="E36" i="8"/>
  <c r="H36" i="8" s="1"/>
  <c r="E35" i="8"/>
  <c r="H35" i="8" s="1"/>
  <c r="E34" i="8"/>
  <c r="H34" i="8" s="1"/>
  <c r="E33" i="8"/>
  <c r="H33" i="8" s="1"/>
  <c r="E32" i="8"/>
  <c r="H32" i="8" s="1"/>
  <c r="E31" i="8"/>
  <c r="H31" i="8" s="1"/>
  <c r="E30" i="8"/>
  <c r="H30" i="8" s="1"/>
  <c r="E29" i="8"/>
  <c r="H29" i="8" s="1"/>
  <c r="E28" i="8"/>
  <c r="H28" i="8" s="1"/>
  <c r="H27" i="8"/>
  <c r="E27" i="8"/>
  <c r="H38" i="7"/>
  <c r="E38" i="7"/>
  <c r="H37" i="7"/>
  <c r="E37" i="7"/>
  <c r="H36" i="7"/>
  <c r="E36" i="7"/>
  <c r="E35" i="7"/>
  <c r="E34" i="7"/>
  <c r="E33" i="7"/>
  <c r="E32" i="7"/>
  <c r="E31" i="7"/>
  <c r="E30" i="7"/>
  <c r="E29" i="7"/>
  <c r="E28" i="7"/>
  <c r="H27" i="7"/>
  <c r="H28" i="7" s="1"/>
  <c r="H29" i="7" s="1"/>
  <c r="H30" i="7" s="1"/>
  <c r="H31" i="7" s="1"/>
  <c r="H32" i="7" s="1"/>
  <c r="H33" i="7" s="1"/>
  <c r="H34" i="7" s="1"/>
  <c r="H35" i="7" s="1"/>
  <c r="G27" i="7"/>
  <c r="I27" i="7" s="1"/>
  <c r="F27" i="7"/>
  <c r="E27" i="7"/>
  <c r="H38" i="6"/>
  <c r="E38" i="6"/>
  <c r="H37" i="6"/>
  <c r="E37" i="6"/>
  <c r="H36" i="6"/>
  <c r="E36" i="6"/>
  <c r="E35" i="6"/>
  <c r="E34" i="6"/>
  <c r="E33" i="6"/>
  <c r="E32" i="6"/>
  <c r="E31" i="6"/>
  <c r="E30" i="6"/>
  <c r="E29" i="6"/>
  <c r="E28" i="6"/>
  <c r="H27" i="6"/>
  <c r="I27" i="6"/>
  <c r="F27" i="6"/>
  <c r="E27" i="6"/>
  <c r="H38" i="5"/>
  <c r="E38" i="5"/>
  <c r="H37" i="5"/>
  <c r="E37" i="5"/>
  <c r="H36" i="5"/>
  <c r="E36" i="5"/>
  <c r="E35" i="5"/>
  <c r="E34" i="5"/>
  <c r="H33" i="5"/>
  <c r="H34" i="5" s="1"/>
  <c r="H35" i="5" s="1"/>
  <c r="E33" i="5"/>
  <c r="E32" i="5"/>
  <c r="E31" i="5"/>
  <c r="E30" i="5"/>
  <c r="E29" i="5"/>
  <c r="E28" i="5"/>
  <c r="G27" i="5"/>
  <c r="I27" i="5" s="1"/>
  <c r="F27" i="5"/>
  <c r="E27" i="5"/>
  <c r="H38" i="4"/>
  <c r="E38" i="4"/>
  <c r="H37" i="4"/>
  <c r="E37" i="4"/>
  <c r="H36" i="4"/>
  <c r="E36" i="4"/>
  <c r="E35" i="4"/>
  <c r="E34" i="4"/>
  <c r="H33" i="4"/>
  <c r="H34" i="4" s="1"/>
  <c r="H35" i="4" s="1"/>
  <c r="E33" i="4"/>
  <c r="E32" i="4"/>
  <c r="E31" i="4"/>
  <c r="E30" i="4"/>
  <c r="E29" i="4"/>
  <c r="E28" i="4"/>
  <c r="I27" i="4"/>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AB17" i="1" s="1"/>
  <c r="I17" i="1"/>
  <c r="B17" i="1"/>
  <c r="Z15" i="1"/>
  <c r="Y15" i="1"/>
  <c r="X15" i="1"/>
  <c r="W15" i="1"/>
  <c r="V15" i="1"/>
  <c r="U15" i="1"/>
  <c r="T15" i="1"/>
  <c r="S15" i="1"/>
  <c r="AA15" i="1" s="1"/>
  <c r="N15" i="1"/>
  <c r="M15" i="1"/>
  <c r="L15" i="1"/>
  <c r="K15" i="1"/>
  <c r="J15" i="1"/>
  <c r="I15" i="1" s="1"/>
  <c r="B15" i="1"/>
  <c r="Z13" i="1"/>
  <c r="Y13" i="1"/>
  <c r="X13" i="1"/>
  <c r="W13" i="1"/>
  <c r="V13" i="1"/>
  <c r="U13" i="1"/>
  <c r="T13" i="1"/>
  <c r="S13" i="1"/>
  <c r="O13" i="1"/>
  <c r="AA13" i="1" s="1"/>
  <c r="N13" i="1"/>
  <c r="M13" i="1"/>
  <c r="L13" i="1"/>
  <c r="K13" i="1"/>
  <c r="J13" i="1"/>
  <c r="B13" i="1"/>
  <c r="A11" i="1"/>
  <c r="C9" i="1"/>
  <c r="C8" i="1"/>
  <c r="C7" i="1"/>
  <c r="H29" i="6" l="1"/>
  <c r="H28" i="6"/>
  <c r="AB13" i="1"/>
  <c r="AC17" i="1"/>
  <c r="AC21" i="1"/>
  <c r="AC19" i="1"/>
  <c r="L27" i="11"/>
  <c r="M27" i="11" s="1"/>
  <c r="I31" i="9"/>
  <c r="D32" i="9"/>
  <c r="H31" i="9"/>
  <c r="AC15" i="1"/>
  <c r="AB15" i="1"/>
  <c r="H31" i="2"/>
  <c r="D32" i="2"/>
  <c r="I31" i="2"/>
  <c r="H30" i="2"/>
  <c r="AB19" i="1"/>
  <c r="I30" i="2"/>
  <c r="H30" i="9"/>
  <c r="I13" i="1"/>
  <c r="AC13" i="1" s="1"/>
  <c r="I30" i="9"/>
  <c r="H30" i="6" l="1"/>
  <c r="H31" i="6" s="1"/>
  <c r="H32" i="6" s="1"/>
  <c r="H33" i="6" s="1"/>
  <c r="H34" i="6" s="1"/>
  <c r="H35" i="6" s="1"/>
  <c r="I32" i="2"/>
  <c r="H32" i="2"/>
  <c r="D33" i="2"/>
  <c r="H32" i="9"/>
  <c r="I32" i="9"/>
  <c r="D33" i="9"/>
  <c r="D34" i="9" l="1"/>
  <c r="I33" i="9"/>
  <c r="H33" i="9"/>
  <c r="H33" i="2"/>
  <c r="D34" i="2"/>
  <c r="I33" i="2"/>
  <c r="I34" i="2" l="1"/>
  <c r="H34" i="2"/>
  <c r="D35" i="2"/>
  <c r="H34" i="9"/>
  <c r="D35" i="9"/>
  <c r="I34" i="9"/>
  <c r="I35" i="9" l="1"/>
  <c r="D36" i="9"/>
  <c r="H35" i="9"/>
  <c r="D36" i="2"/>
  <c r="I35" i="2"/>
  <c r="H35" i="2"/>
  <c r="I36" i="2" l="1"/>
  <c r="H36" i="2"/>
  <c r="D37" i="2"/>
  <c r="D37" i="9"/>
  <c r="I36" i="9"/>
  <c r="H36" i="9"/>
  <c r="I37" i="9" l="1"/>
  <c r="D38" i="9"/>
  <c r="H37" i="9"/>
  <c r="H37" i="2"/>
  <c r="D38" i="2"/>
  <c r="I37" i="2"/>
  <c r="D39" i="2" l="1"/>
  <c r="I38" i="2"/>
  <c r="H38" i="2"/>
  <c r="D39" i="9"/>
  <c r="I38" i="9"/>
  <c r="H38" i="9"/>
  <c r="D40" i="9" l="1"/>
  <c r="I39" i="9"/>
  <c r="H39" i="9"/>
  <c r="I39" i="2"/>
  <c r="H39" i="2"/>
  <c r="D40" i="2"/>
  <c r="I40" i="2" l="1"/>
  <c r="H40" i="2"/>
  <c r="D41" i="2"/>
  <c r="H40" i="9"/>
  <c r="I40" i="9"/>
  <c r="D41" i="9"/>
  <c r="I41" i="9" l="1"/>
  <c r="H41" i="9"/>
  <c r="I41" i="2"/>
  <c r="H41" i="2"/>
</calcChain>
</file>

<file path=xl/comments1.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I22" authorId="0" shapeId="0">
      <text>
        <r>
          <rPr>
            <sz val="11"/>
            <color rgb="FF000000"/>
            <rFont val="Calibri"/>
            <family val="2"/>
            <charset val="1"/>
          </rPr>
          <t xml:space="preserve">MARCELA:
</t>
        </r>
        <r>
          <rPr>
            <sz val="9"/>
            <color rgb="FF000000"/>
            <rFont val="Tahoma"/>
            <family val="2"/>
            <charset val="1"/>
          </rPr>
          <t>ajustar, acumulado cuatrienio =3</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decir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decir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decir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decir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<sst xmlns="http://schemas.openxmlformats.org/spreadsheetml/2006/main" count="1154" uniqueCount="386">
  <si>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</si>
  <si>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</si>
  <si>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</si>
  <si>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</si>
  <si>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</si>
  <si>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</si>
  <si>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</si>
  <si>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</si>
  <si>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</si>
  <si>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</si>
  <si>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</si>
  <si>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</si>
  <si>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</si>
  <si>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</si>
  <si>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</si>
  <si>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</si>
  <si>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</si>
  <si>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</si>
  <si>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</si>
  <si>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</si>
  <si>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</si>
  <si>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</si>
  <si>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</si>
  <si>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</si>
  <si>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</si>
  <si>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</si>
  <si>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</si>
  <si>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</si>
  <si>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</si>
  <si>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</si>
  <si>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</si>
  <si>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</si>
  <si>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</si>
  <si>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</si>
  <si>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</si>
  <si>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</si>
  <si>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</si>
  <si>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</si>
  <si>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</si>
  <si>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</si>
  <si>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</si>
  <si>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</si>
  <si>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</si>
  <si>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</si>
  <si>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</si>
  <si>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</si>
  <si>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</si>
  <si>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</si>
  <si>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</si>
  <si>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</si>
  <si>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</si>
  <si>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</si>
  <si>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</si>
  <si>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</si>
  <si>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</si>
  <si>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</si>
  <si>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</si>
  <si>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</si>
  <si>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</si>
  <si>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</si>
  <si>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</si>
  <si>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</si>
  <si>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</si>
  <si>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</si>
  <si>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</si>
  <si>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</si>
  <si>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</si>
  <si>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</si>
  <si>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</si>
  <si>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</si>
  <si>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</si>
  <si>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</si>
  <si>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</si>
  <si>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</si>
  <si>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</si>
  <si>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</si>
  <si>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</si>
  <si>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</si>
  <si>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</si>
  <si>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</si>
  <si>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</si>
  <si>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</si>
  <si>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</si>
  <si>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</si>
  <si>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</si>
  <si>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</si>
  <si>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</si>
  <si>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</si>
  <si>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</si>
  <si>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</si>
  <si>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</si>
  <si>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</si>
  <si>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</si>
  <si>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</si>
  <si>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</si>
  <si>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</si>
  <si>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</si>
  <si>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</si>
  <si>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</si>
  <si>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</si>
  <si>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</si>
  <si>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</si>
  <si>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</si>
  <si>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</si>
  <si>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</si>
  <si>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</si>
  <si>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</si>
  <si>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</si>
  <si>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</si>
  <si>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</si>
  <si>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</si>
  <si>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</si>
  <si>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</si>
  <si>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</si>
  <si>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</si>
  <si>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</si>
  <si>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</si>
  <si>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</si>
  <si>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</si>
  <si>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</si>
  <si>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</si>
  <si>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</si>
  <si>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</si>
  <si>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</si>
  <si>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</si>
  <si>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</si>
  <si>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</si>
  <si>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</si>
  <si>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</si>
  <si>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</si>
  <si>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</si>
  <si>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</si>
  <si>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</si>
  <si>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</si>
  <si>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</si>
  <si>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</si>
  <si>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</si>
  <si>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</si>
  <si>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</si>
  <si>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</si>
  <si>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</si>
  <si>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</si>
  <si>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</si>
  <si>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</si>
  <si>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</si>
  <si>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</si>
  <si>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</si>
  <si>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</si>
  <si>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</si>
  <si>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</si>
  <si>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</si>
  <si>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</si>
  <si>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</si>
  <si>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</si>
  <si>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</si>
  <si>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</si>
  <si>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</si>
  <si>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</si>
  <si>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</si>
  <si>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</si>
  <si>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</si>
  <si>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</si>
  <si>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</si>
  <si>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</si>
  <si>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</si>
  <si>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</si>
  <si>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</si>
  <si>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</si>
  <si>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</si>
  <si>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</si>
  <si>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</si>
  <si>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</si>
  <si>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</si>
  <si>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</si>
  <si>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</si>
  <si>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</si>
  <si>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</si>
  <si>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</si>
  <si>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</si>
  <si>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</si>
  <si>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</si>
  <si>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</si>
  <si>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</si>
  <si>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</si>
  <si>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</si>
  <si>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</si>
  <si>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</si>
  <si>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</si>
  <si>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</si>
  <si>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</si>
  <si>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</si>
  <si>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</si>
  <si>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</si>
  <si>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</si>
  <si>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</si>
  <si>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</si>
  <si>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</si>
  <si>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</si>
  <si>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</si>
  <si>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</si>
  <si>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</si>
  <si>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</si>
  <si>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</si>
  <si>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</si>
  <si>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</si>
  <si>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</si>
  <si>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</si>
  <si>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</si>
  <si>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</si>
  <si>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</si>
  <si>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</si>
  <si>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</si>
  <si>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</si>
  <si>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</si>
  <si>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</si>
  <si>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</si>
  <si>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</si>
  <si>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</si>
  <si>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</si>
  <si>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</si>
  <si>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</si>
  <si>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</si>
  <si>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</si>
  <si>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</si>
  <si>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</si>
  <si>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</si>
  <si>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</si>
  <si>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</si>
  <si>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</si>
  <si>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</si>
  <si>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</si>
  <si>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</si>
  <si>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</si>
  <si>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</si>
  <si>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</si>
  <si>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</si>
  <si>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</si>
  <si>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</si>
  <si>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</si>
  <si>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</si>
  <si>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</si>
  <si>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</si>
  <si>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</si>
  <si>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</si>
  <si>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</si>
  <si>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</si>
  <si>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</si>
  <si>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</si>
  <si>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</si>
  <si>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</si>
  <si>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</si>
  <si>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</si>
  <si>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</si>
  <si>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</si>
  <si>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</si>
  <si>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</si>
  <si>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</si>
  <si>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</si>
  <si>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</si>
  <si>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</si>
  <si>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</si>
  <si>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</si>
  <si>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</si>
  <si>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</si>
  <si>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</si>
  <si>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</si>
  <si>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</si>
  <si>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</si>
  <si>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</si>
  <si>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</si>
  <si>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</si>
  <si>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</si>
  <si>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</si>
  <si>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</si>
  <si>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</si>
  <si>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</si>
  <si>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</si>
  <si>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</si>
  <si>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</si>
  <si>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</si>
  <si>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</si>
  <si>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</si>
  <si>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</si>
  <si>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</si>
  <si>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</si>
  <si>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</si>
  <si>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Diagnósticos de necesidades Realizadas / Diagnósticos de necesidades Programadas * 100</t>
  </si>
  <si>
    <t>Diagnósticos de necesidades Realizadas</t>
  </si>
  <si>
    <t>Diagnósticos de necesidades Programadas</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</si>
  <si>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</si>
  <si>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investigación requeridos a través de una estrategia efectiva para hallar los vacíos de información, generan conocimiento de un uso eficiente, efectivo y de gran impacto.</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</si>
  <si>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</si>
  <si>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</si>
  <si>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</si>
  <si>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</si>
  <si>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 xml:space="preserve">Productos de investigación realizados </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</si>
  <si>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</si>
  <si>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</si>
  <si>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</si>
  <si>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</si>
  <si>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</si>
  <si>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</si>
  <si>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</si>
  <si>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</si>
  <si>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</si>
  <si>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</si>
  <si>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</si>
  <si>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</si>
  <si>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</si>
  <si>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</si>
  <si>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Numero de Semilleros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</si>
  <si>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</si>
  <si>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</si>
  <si>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</si>
  <si>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</si>
  <si>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</si>
  <si>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</si>
  <si>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</si>
  <si>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</si>
  <si>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</si>
  <si>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</si>
  <si>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</si>
  <si>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</si>
  <si>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</si>
  <si>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</si>
  <si>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</si>
  <si>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</si>
  <si>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</si>
  <si>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</si>
  <si>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</si>
  <si>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</si>
  <si>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</si>
  <si>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</si>
  <si>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</si>
  <si>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</si>
  <si>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</si>
  <si>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</si>
  <si>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</si>
  <si>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</si>
  <si>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</si>
  <si>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</si>
  <si>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</si>
  <si>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</si>
  <si>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</si>
  <si>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</si>
  <si>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Profesional Administrativa - Fabio Andrés Bustos Ardila</t>
  </si>
  <si>
    <t>Subdirectora de Cultura y Gestión del Conocimiento - Natalia Parra Osorio</t>
  </si>
  <si>
    <t>Se realiza ajuste a los campos denominados "magnitud programada mensual" y "magnitud ejecutada acumulada".</t>
  </si>
  <si>
    <t>Se realiza ajuste a los campos denominados "magnitud programada mensual" y "magnitud ejecutada acumulada", teniendo en cuenta que en el ejercicio de seguimiento y autocontrol se evidencia la necesidad de realizar ajuste a la programación del indicador, toda vez que este es  de tipo constante.</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</si>
  <si>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</si>
  <si>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Las diferentes estrategias de divulgación, gestión, organización e incentivo para el conocimiento favorecen tanto a la toma de decisiones y la planificación de estrategias de largo aliento, como a la cultura ciudadana y las acciones cotidianas día a día.</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</si>
  <si>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</si>
  <si>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</si>
  <si>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</si>
  <si>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&lt;</t>
  </si>
  <si>
    <t>Profesional Equipo de Investigación - Rodrigo González Florián</t>
  </si>
  <si>
    <t>Subdirección de Cultura Ciudadana y Gestión del Conocimiento</t>
  </si>
  <si>
    <t>Como resultado de la actualización y mantenimiento de la batería de herramientas durante el periodo del informe se apoyó en la elaboración de material cartográfico tanto para la Subdirección de Cultura Ciudadana y Gestión del Conocimiento, como para el desarrollo de algunos de los productos de investigación en curso. Asimismo se adelantó la construcción de tableros de control que facilitan la gestión de información tanto para áreas como adopciones y urgencias como para las investigaciones en curso.
De tal manera, la meta presenta un cumplimiento del 100% teniendo en cuenta que es de tipo constante.</t>
  </si>
  <si>
    <t>Realizar diagnósticos de necesidades sobre los temas y productos de investigación y gestión del conocimiento de la áreas misionales y de apoyo de la entidad</t>
  </si>
  <si>
    <t>Numero de Diagnósticos</t>
  </si>
  <si>
    <t>Numero de Diagnósticos realizados</t>
  </si>
  <si>
    <t>Numero de Diagnósticos programados</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</si>
  <si>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</si>
  <si>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En noviembre de 2023, la meta avanzó en magnitud un 0,0784 conforme a la programación realizada para la vigencia 2023.
La depuración del proceso de identificación de vacíos de información fortalece el proceso mismo de investigación asegurando que el resultado de estos genere información de calidad para la toma de decisiones.</t>
  </si>
  <si>
    <t xml:space="preserve">En noviembre de 2023 la meta avanzó en magnitud un 0,0146 conforme a la programación realizada para la vigencia 2023.
Los convenios constituyen una importante plataforma para el desarrollo y la gestión del conocimiento significativo, permitiendo ampliar el horizonte de conocimiento del Instituto. El establecimiento de esta clase de convenios asegura la participación del instituto de protección y bienestar animal tanto en las redes de conocimiento como en las diferentes instancias de toma de decisiones de interés en temáticas transversales como lo es la bioética y las violencias interrelacionadas.
</t>
  </si>
  <si>
    <t>Los semilleros brindan un banco de recursos para la gestión del conocimiento, al tiempo que en estos se gestionan iniciativas de investigación participativa, lo que fortalece y favorece en el recaudo de información y datos de interés en PYBA. Por otro lado la evaluación de la ejecución de los semilleros permite depurar la estrategia con miras a prestar un mejor servicio a la ciudadanía.</t>
  </si>
  <si>
    <t>Cada una de las herramientas dispuestas que conforman la batería constituye una solución orientada a facilitar, fortalecer, o apoyar algún proceso llevado a cabo en el Instituto. La batería de herramientas de gestión del conocimiento permite una transferencia de información interna en el institucional y facilita la toma de decisiones para la ejecución de las actividades misionales.</t>
  </si>
  <si>
    <t>Con corte al 30 de noviembre de 2023 se avanzó en una magnitud ejecutada acumulada de 3,8, lo que corresponde a un avance acumulado del 95,00%.
Durante el período del informe se compiló la información para la estructuración del reporte preliminar del cuarto trimestre 2023 que incorpora información de la base de los indicadores de resultado y producto del plan de acción para el período del tercer trimestre del año 2023. Así mismo se incorporó información cartográfica que permite una consulta rápida de la información espacial.</t>
  </si>
  <si>
    <t>Productos de investigación realizados / Productos de investigación programados</t>
  </si>
  <si>
    <t>Numero de Productos de Investigación</t>
  </si>
  <si>
    <t>Productos de investigación programados</t>
  </si>
  <si>
    <t>Numero de Productos de investigación Realizados</t>
  </si>
  <si>
    <t>Numero de Productos de investigación programados</t>
  </si>
  <si>
    <t>Semilleros de investigación Creados e Implementados / Semilleros de investigación programados</t>
  </si>
  <si>
    <t>Semilleros de investigación Creados e Implementados</t>
  </si>
  <si>
    <t>Semilleros de investigación programados</t>
  </si>
  <si>
    <t>Numero de Semilleros de investigación Realizados</t>
  </si>
  <si>
    <t>Numero de Semilleros de investigación programados</t>
  </si>
  <si>
    <t>Los reportes de los indicadores que dan cuenta del avance de la política pública facilitan la lectura por parte de la ciudadanía del avance en la gestión institucional en el marco de las metas trazadas por la política. Por otro lado, la compilación de los reportes trimestrales han permitido una depuración del proceso mismo, tanto la medición de gestión como de impacto en la ciudad
En noviembre de 2023 la meta avanzó en magnitud 0,35 conforme a la programación realizada para la vigencia 2023.</t>
  </si>
  <si>
    <t>El Observatorio sirve tanto como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</si>
  <si>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Con corte al 30 de noviembre de 2023, la meta presenta una magnitud ejecutada acumulada de 0,9216 lo que corresponde a un avance acumulado del 92,16%.
Durante el periodo del informe se avanzó en la revisión del diagnóstico y la depuración de la estrategia para la evaluación de los vacíos de información con miras a la proyección del proceso para la siguiente vigencia. Por otro lado, se continuaron los esfuerzos para las iniciativas de investigación producto del diagnóstico realizado en la actual vigencia, a saber investigación sobre indicador de competencias ciudadanas en PYBA, la investigación sobre el perfil epidemiológico en los casos de urgencias veterinarias registradas en la UCA, y la investigación sobre casos jurídicos relacionados con PYBA resueltos con apoyo por parte del consultorio jurídico.</t>
  </si>
  <si>
    <t>En noviembre de 2023 la meta avanzó en magnitud 0,2654 conforme a la programación realizada para la vigencia 2023.
El Avance de los productos de investigación conforma el cronograma establecido, asegurando una alta calidad en la gestión del conocimiento por parte del instituto tanto al interior para la toma de decisiones como hacia la ciudadanía.</t>
  </si>
  <si>
    <t>Con corte a 30 de noviembre de 2023, la meta presenta una magnitud ejecutada acumulada del 1,8125 lo que corresponde a un avance acumulado del 90,63%.
Durante el periodo del informe y de conformidad con los cronogramas establecidos para cada uno de los productos de investigación, se avanzó en la compilación de la información, el análisis y la síntesis en un preliminar del documento final. Por parte de la investigación e intervenciones asistidas con animales, se está concluyendo la elaboración de los diagramas de flujo que representan los procedimientos para implementar en la UCA. por parte de la investigación de ética interespecie, el producto generado hará parte del libro sobre cambio climático protección y bienestar animal el cual se encuentra en proceso de publicación.</t>
  </si>
  <si>
    <t>Con corte a 30 de noviembre de 2023 la meta presenta una magnitud ejecutada acumulada del 0,9854 es decir un avance acumulado del 98,54%.
Durante el periodo del informe se realizó el seguimiento a los convenios establecidos tanto en la vigencia anterior como en esta vigencia. Este incluyó además el apoyo en la realización de la más reciente sesión del comité de bioética, así como la participación en la mesa de trabajo de mujer y género.</t>
  </si>
  <si>
    <t>Durante el periodo del informe y de conformidad con los cronogramas establecidos para cada uno de los semilleros, se realizaron las diferentes actividades de participación.
Para cada uno de los semilleros se adelantó la producción y gestión de los documentos de investigación que se gestan a partir de las actividades realizadas.
De tal manera, la meta presenta un cumplimiento del 100% teniendo en cuenta que su anualización es constante.</t>
  </si>
  <si>
    <t>Durante el periodo del informe se realizó una revisión y depuración de la batería de herramientas con el fin de establecer las prioridades para su implementación y actualización durante la próxima vigencia. Así mismo, como parte de los servicios ofertados, se genera información cartográfica para las diferentes áreas misionales del instituto.
De tal manera, la meta presenta un cumplimiento del 100% teniendo en cuenta que es de tipo constante.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</si>
</sst>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0"/>
  </numFmts>
  <fonts count="70"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sz val="10"/>
      <color rgb="FFFF0000"/>
      <name val="Arial"/>
      <family val="2"/>
    </font>
    <font>
      <sz val="11"/>
      <color rgb="FFFF0000"/>
      <name val="Arial"/>
      <family val="2"/>
      <charset val="1"/>
    </font>
    <font>
      <sz val="9"/>
      <color theme="1"/>
      <name val="Arial"/>
      <family val="2"/>
    </font>
    <font>
      <b/>
      <sz val="9"/>
      <color rgb="FF000000"/>
      <name val="Arial"/>
      <family val="2"/>
    </font>
    <font>
      <b/>
      <sz val="9"/>
      <name val="Arial"/>
      <family val="2"/>
    </font>
    <font>
      <sz val="9"/>
      <color rgb="FF000000"/>
      <name val="Arial"/>
      <family val="2"/>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4E"/>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29358B"/>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solid">
        <fgColor rgb="FF2A3436"/>
        <bgColor rgb="FF3A3D3E"/>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4">
    <border>
      <left/>
      <right/>
      <top/>
      <bottom/>
      <diagonal/>
    </border>
    <border>
      <left style="double">
        <color rgb="FF132B3A"/>
      </left>
      <right style="double">
        <color rgb="FF132B3A"/>
      </right>
      <top style="double">
        <color rgb="FF132B3A"/>
      </top>
      <bottom style="double">
        <color rgb="FF132B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A"/>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B3A"/>
      </left>
      <right style="thin">
        <color rgb="FF132B3A"/>
      </right>
      <top style="thin">
        <color rgb="FF132B3A"/>
      </top>
      <bottom style="thin">
        <color rgb="FF132B3A"/>
      </bottom>
      <diagonal/>
    </border>
    <border>
      <left style="thin">
        <color rgb="FF3A3D3E"/>
      </left>
      <right style="thin">
        <color rgb="FF3A3D3E"/>
      </right>
      <top style="thin">
        <color rgb="FF3A3D3E"/>
      </top>
      <bottom style="thin">
        <color rgb="FF3A3D3E"/>
      </bottom>
      <diagonal/>
    </border>
    <border>
      <left/>
      <right/>
      <top style="thin">
        <color rgb="FF29358B"/>
      </top>
      <bottom style="double">
        <color rgb="FF29358B"/>
      </bottom>
      <diagonal/>
    </border>
    <border>
      <left/>
      <right/>
      <top/>
      <bottom style="thick">
        <color rgb="FF29358B"/>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top style="thin">
        <color auto="1"/>
      </top>
      <bottom style="thin">
        <color auto="1"/>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402">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63" fillId="43" borderId="20" xfId="2"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63" fillId="43" borderId="18" xfId="2"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63" fillId="43" borderId="18" xfId="2"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63" fillId="0" borderId="0" xfId="2"/>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19" fillId="0" borderId="18" xfId="1120" applyFont="1" applyBorder="1" applyAlignment="1">
      <alignment horizontal="justify" vertical="center" wrapText="1"/>
    </xf>
    <xf numFmtId="0" fontId="19" fillId="0" borderId="30" xfId="1120" applyFont="1" applyBorder="1" applyAlignment="1" applyProtection="1">
      <alignment horizontal="center" vertical="center" wrapText="1"/>
      <protection hidden="1"/>
    </xf>
    <xf numFmtId="0" fontId="19" fillId="0" borderId="30" xfId="1120" applyFont="1" applyBorder="1" applyAlignment="1">
      <alignment horizontal="center" vertical="center" wrapText="1"/>
    </xf>
    <xf numFmtId="0" fontId="19" fillId="0" borderId="30" xfId="1120" applyFont="1" applyBorder="1" applyAlignment="1" applyProtection="1">
      <alignment horizontal="center" vertical="center"/>
      <protection hidden="1"/>
    </xf>
    <xf numFmtId="0" fontId="19" fillId="0" borderId="18" xfId="1120" applyFont="1" applyBorder="1" applyAlignment="1">
      <alignment horizontal="center" vertical="center" wrapText="1"/>
    </xf>
    <xf numFmtId="1" fontId="19" fillId="35" borderId="30" xfId="2" applyNumberFormat="1" applyFont="1" applyFill="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xf numFmtId="0" fontId="42" fillId="0" borderId="0" xfId="1539" applyFont="1" applyProtection="1"/>
    <xf numFmtId="0" fontId="61" fillId="0" borderId="22" xfId="1539" applyFont="1" applyBorder="1" applyAlignment="1" applyProtection="1">
      <alignment horizontal="center" wrapText="1"/>
    </xf>
    <xf numFmtId="0" fontId="45" fillId="0" borderId="23" xfId="1539" applyFont="1" applyBorder="1" applyAlignment="1" applyProtection="1">
      <alignment horizontal="center" vertical="center" wrapText="1"/>
    </xf>
    <xf numFmtId="0" fontId="43" fillId="0" borderId="24" xfId="1539" applyFont="1" applyBorder="1" applyAlignment="1" applyProtection="1">
      <alignment horizontal="center" vertical="center" wrapText="1"/>
    </xf>
    <xf numFmtId="0" fontId="43" fillId="0" borderId="0" xfId="1539" applyFont="1" applyAlignment="1" applyProtection="1">
      <alignment horizontal="center" vertical="center" wrapText="1"/>
    </xf>
    <xf numFmtId="0" fontId="44" fillId="0" borderId="0" xfId="1539" applyFont="1" applyProtection="1"/>
    <xf numFmtId="0" fontId="0" fillId="0" borderId="0" xfId="0" applyProtection="1"/>
    <xf numFmtId="0" fontId="45" fillId="0" borderId="18" xfId="1539" applyFont="1" applyBorder="1" applyAlignment="1" applyProtection="1">
      <alignment horizontal="center" vertical="center" wrapText="1"/>
    </xf>
    <xf numFmtId="0" fontId="39" fillId="35" borderId="27" xfId="1120" applyFont="1" applyFill="1" applyBorder="1" applyAlignment="1" applyProtection="1">
      <alignment horizontal="center" vertical="center"/>
    </xf>
    <xf numFmtId="0" fontId="40" fillId="0" borderId="0" xfId="1120" applyFont="1" applyAlignment="1" applyProtection="1">
      <alignment horizontal="center" vertical="center"/>
    </xf>
    <xf numFmtId="0" fontId="45" fillId="42" borderId="27" xfId="1120" applyFont="1" applyFill="1" applyBorder="1" applyAlignment="1" applyProtection="1">
      <alignment horizontal="center" vertical="center"/>
    </xf>
    <xf numFmtId="0" fontId="45" fillId="0" borderId="0" xfId="1120" applyFont="1" applyAlignment="1" applyProtection="1">
      <alignment horizontal="center" vertical="center"/>
    </xf>
    <xf numFmtId="0" fontId="47" fillId="0" borderId="0" xfId="1539" applyFont="1" applyProtection="1"/>
    <xf numFmtId="0" fontId="37" fillId="42" borderId="31" xfId="1120" applyFont="1" applyFill="1" applyBorder="1" applyAlignment="1" applyProtection="1">
      <alignment horizontal="left" vertical="center" wrapText="1"/>
    </xf>
    <xf numFmtId="0" fontId="19" fillId="0" borderId="18" xfId="1120" applyFont="1" applyBorder="1" applyAlignment="1" applyProtection="1">
      <alignment horizontal="center" vertical="center"/>
    </xf>
    <xf numFmtId="0" fontId="37" fillId="42" borderId="18" xfId="1120" applyFont="1" applyFill="1" applyBorder="1" applyAlignment="1" applyProtection="1">
      <alignment horizontal="center" vertical="center" wrapText="1"/>
    </xf>
    <xf numFmtId="0" fontId="19" fillId="0" borderId="30" xfId="1120" applyFont="1" applyBorder="1" applyAlignment="1" applyProtection="1">
      <alignment horizontal="justify" vertical="center" wrapText="1"/>
    </xf>
    <xf numFmtId="0" fontId="48" fillId="0" borderId="0" xfId="1120" applyFont="1" applyAlignment="1" applyProtection="1">
      <alignment horizontal="center" vertical="top" wrapText="1"/>
    </xf>
    <xf numFmtId="0" fontId="19" fillId="0" borderId="18" xfId="1120" applyFont="1" applyBorder="1" applyAlignment="1" applyProtection="1">
      <alignment horizontal="justify" vertical="center" wrapText="1"/>
    </xf>
    <xf numFmtId="0" fontId="37" fillId="42" borderId="18" xfId="1120" applyFont="1" applyFill="1" applyBorder="1" applyAlignment="1" applyProtection="1">
      <alignment vertical="center" wrapText="1"/>
    </xf>
    <xf numFmtId="0" fontId="19" fillId="0" borderId="30" xfId="1120" applyFont="1" applyBorder="1" applyAlignment="1" applyProtection="1">
      <alignment horizontal="center" vertical="center"/>
    </xf>
    <xf numFmtId="0" fontId="48" fillId="0" borderId="0" xfId="1120" applyFont="1" applyAlignment="1" applyProtection="1">
      <alignment horizontal="center" vertical="center"/>
    </xf>
    <xf numFmtId="1" fontId="19" fillId="0" borderId="30" xfId="1022" applyNumberFormat="1" applyFont="1" applyBorder="1" applyAlignment="1" applyProtection="1">
      <alignment horizontal="center" vertical="center" wrapText="1"/>
    </xf>
    <xf numFmtId="1" fontId="39" fillId="0" borderId="0" xfId="1022" applyNumberFormat="1" applyFont="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30" xfId="1244" applyNumberFormat="1" applyFont="1" applyBorder="1" applyAlignment="1" applyProtection="1">
      <alignment horizontal="center" vertical="center" wrapText="1"/>
    </xf>
    <xf numFmtId="0" fontId="39" fillId="0" borderId="0" xfId="1244" applyNumberFormat="1" applyFont="1" applyAlignment="1" applyProtection="1">
      <alignment horizontal="center" vertical="center" wrapText="1"/>
    </xf>
    <xf numFmtId="0" fontId="48" fillId="0" borderId="0" xfId="1120" applyFont="1" applyAlignment="1" applyProtection="1">
      <alignment horizontal="left" vertical="center" wrapText="1"/>
    </xf>
    <xf numFmtId="0" fontId="19" fillId="0" borderId="30" xfId="1120" applyFont="1" applyBorder="1" applyAlignment="1" applyProtection="1">
      <alignment horizontal="center" vertical="center"/>
    </xf>
    <xf numFmtId="0" fontId="19" fillId="35" borderId="18" xfId="1120" applyFont="1" applyFill="1" applyBorder="1" applyAlignment="1" applyProtection="1">
      <alignment horizontal="center" vertical="center" wrapText="1"/>
    </xf>
    <xf numFmtId="0" fontId="19" fillId="35" borderId="30" xfId="1120" applyFont="1" applyFill="1" applyBorder="1" applyAlignment="1" applyProtection="1">
      <alignment horizontal="center" vertical="center"/>
    </xf>
    <xf numFmtId="49" fontId="19" fillId="0" borderId="18" xfId="1120" applyNumberFormat="1" applyFont="1" applyBorder="1" applyAlignment="1" applyProtection="1">
      <alignment horizontal="center" vertical="center"/>
    </xf>
    <xf numFmtId="0" fontId="19" fillId="35" borderId="30" xfId="1120" applyFont="1" applyFill="1" applyBorder="1" applyAlignment="1" applyProtection="1">
      <alignment horizontal="left" vertical="center" wrapText="1"/>
    </xf>
    <xf numFmtId="0" fontId="19" fillId="35" borderId="30" xfId="1120" applyFont="1" applyFill="1" applyBorder="1" applyAlignment="1" applyProtection="1">
      <alignment horizontal="center" vertical="center" wrapText="1"/>
    </xf>
    <xf numFmtId="0" fontId="48" fillId="0" borderId="0" xfId="1120" applyFont="1" applyAlignment="1" applyProtection="1">
      <alignment horizontal="center" vertical="center" wrapText="1"/>
    </xf>
    <xf numFmtId="0" fontId="19" fillId="0" borderId="30" xfId="1120" applyFont="1" applyBorder="1" applyAlignment="1" applyProtection="1">
      <alignment horizontal="center" vertical="center" wrapText="1"/>
    </xf>
    <xf numFmtId="0" fontId="39" fillId="0" borderId="0" xfId="1120" applyFont="1" applyAlignment="1" applyProtection="1">
      <alignment horizontal="center" vertical="center" wrapText="1"/>
    </xf>
    <xf numFmtId="0" fontId="50" fillId="0" borderId="0" xfId="1120" applyFont="1" applyAlignment="1" applyProtection="1">
      <alignment horizontal="center" vertical="center"/>
    </xf>
    <xf numFmtId="0" fontId="37" fillId="42" borderId="31" xfId="1120" applyFont="1" applyFill="1" applyBorder="1" applyAlignment="1" applyProtection="1">
      <alignment horizontal="left" vertical="center" wrapText="1"/>
    </xf>
    <xf numFmtId="0" fontId="37" fillId="42" borderId="18" xfId="1120" applyFont="1" applyFill="1" applyBorder="1" applyAlignment="1" applyProtection="1">
      <alignment horizontal="center" vertical="center"/>
    </xf>
    <xf numFmtId="9" fontId="37" fillId="42" borderId="30" xfId="1244" applyFont="1" applyFill="1" applyBorder="1" applyAlignment="1" applyProtection="1">
      <alignment horizontal="center" vertical="center"/>
    </xf>
    <xf numFmtId="9" fontId="39" fillId="0" borderId="0" xfId="1244" applyFont="1" applyAlignment="1" applyProtection="1">
      <alignment horizontal="center" vertical="center"/>
    </xf>
    <xf numFmtId="0" fontId="19" fillId="0" borderId="18" xfId="1120" applyFont="1" applyBorder="1" applyAlignment="1" applyProtection="1">
      <alignment horizontal="center" vertical="center"/>
    </xf>
    <xf numFmtId="0" fontId="19" fillId="0" borderId="30" xfId="1120" applyFont="1" applyBorder="1" applyAlignment="1" applyProtection="1">
      <alignment horizontal="justify" vertical="top" wrapText="1"/>
    </xf>
    <xf numFmtId="176" fontId="19" fillId="0" borderId="18" xfId="1120" applyNumberFormat="1" applyFont="1" applyBorder="1" applyAlignment="1" applyProtection="1">
      <alignment horizontal="center" vertical="center" wrapText="1"/>
    </xf>
    <xf numFmtId="1" fontId="19" fillId="0" borderId="21" xfId="1244" applyNumberFormat="1" applyFont="1" applyBorder="1" applyAlignment="1" applyProtection="1">
      <alignment horizontal="center" vertical="center" wrapText="1"/>
    </xf>
    <xf numFmtId="1" fontId="19" fillId="0" borderId="30"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top" wrapText="1"/>
    </xf>
    <xf numFmtId="3" fontId="19" fillId="35" borderId="30" xfId="1244" applyNumberFormat="1" applyFont="1" applyFill="1" applyBorder="1" applyAlignment="1" applyProtection="1">
      <alignment horizontal="center" vertical="center" wrapText="1"/>
    </xf>
    <xf numFmtId="9" fontId="48" fillId="0" borderId="0" xfId="1244" applyFont="1" applyAlignment="1" applyProtection="1">
      <alignment horizontal="center" vertical="top" wrapText="1"/>
    </xf>
    <xf numFmtId="0" fontId="37" fillId="42" borderId="32" xfId="1120" applyFont="1" applyFill="1" applyBorder="1" applyAlignment="1" applyProtection="1">
      <alignment horizontal="left" vertical="center" wrapText="1"/>
    </xf>
    <xf numFmtId="0" fontId="19" fillId="35" borderId="20" xfId="1120" applyFont="1" applyFill="1" applyBorder="1" applyAlignment="1" applyProtection="1">
      <alignment horizontal="center" vertical="center"/>
    </xf>
    <xf numFmtId="0" fontId="37" fillId="42" borderId="20" xfId="1120" applyFont="1" applyFill="1" applyBorder="1" applyAlignment="1" applyProtection="1">
      <alignment vertical="top" wrapText="1"/>
    </xf>
    <xf numFmtId="0" fontId="52" fillId="42" borderId="27" xfId="1120" applyFont="1" applyFill="1" applyBorder="1" applyAlignment="1" applyProtection="1">
      <alignment horizontal="center" vertical="center"/>
    </xf>
    <xf numFmtId="0" fontId="37" fillId="42" borderId="31" xfId="1120" applyFont="1" applyFill="1" applyBorder="1" applyAlignment="1" applyProtection="1">
      <alignment horizontal="center" vertical="center" wrapText="1"/>
    </xf>
    <xf numFmtId="0" fontId="37" fillId="42" borderId="18" xfId="1120" applyFont="1" applyFill="1" applyBorder="1" applyAlignment="1" applyProtection="1">
      <alignment horizontal="center" vertical="center" wrapText="1"/>
    </xf>
    <xf numFmtId="0" fontId="37" fillId="42" borderId="18" xfId="1539" applyFont="1" applyFill="1" applyBorder="1" applyAlignment="1" applyProtection="1">
      <alignment horizontal="center" vertical="center" wrapText="1"/>
    </xf>
    <xf numFmtId="0" fontId="37" fillId="42" borderId="30" xfId="1120" applyFont="1" applyFill="1" applyBorder="1" applyAlignment="1" applyProtection="1">
      <alignment horizontal="center" vertical="center" wrapText="1"/>
    </xf>
    <xf numFmtId="0" fontId="37" fillId="42" borderId="31" xfId="1120" applyFont="1" applyFill="1" applyBorder="1" applyAlignment="1" applyProtection="1">
      <alignment horizontal="center" vertical="center"/>
    </xf>
    <xf numFmtId="4" fontId="67" fillId="0" borderId="18" xfId="1" applyNumberFormat="1" applyFont="1" applyBorder="1" applyAlignment="1" applyProtection="1">
      <alignment horizontal="center" vertical="center"/>
    </xf>
    <xf numFmtId="4" fontId="19" fillId="35" borderId="21" xfId="1" applyNumberFormat="1" applyFont="1" applyFill="1" applyBorder="1" applyAlignment="1" applyProtection="1">
      <alignment horizontal="center" vertical="center"/>
    </xf>
    <xf numFmtId="4" fontId="68" fillId="35" borderId="18" xfId="1" applyNumberFormat="1" applyFont="1" applyFill="1" applyBorder="1" applyAlignment="1" applyProtection="1">
      <alignment horizontal="center" vertical="center" wrapText="1"/>
    </xf>
    <xf numFmtId="179" fontId="19" fillId="35" borderId="18" xfId="1" applyNumberFormat="1" applyFont="1" applyFill="1" applyBorder="1" applyAlignment="1" applyProtection="1">
      <alignment horizontal="center" vertical="center" wrapText="1"/>
    </xf>
    <xf numFmtId="10" fontId="19" fillId="0" borderId="20" xfId="2" applyNumberFormat="1" applyFont="1" applyBorder="1" applyAlignment="1" applyProtection="1">
      <alignment horizontal="center" vertical="center" wrapText="1"/>
      <protection hidden="1"/>
    </xf>
    <xf numFmtId="4" fontId="19" fillId="35" borderId="30" xfId="1" applyNumberFormat="1" applyFont="1" applyFill="1" applyBorder="1" applyAlignment="1" applyProtection="1">
      <alignment horizontal="center" vertical="center" wrapText="1"/>
    </xf>
    <xf numFmtId="9" fontId="57" fillId="0" borderId="0" xfId="2" applyFont="1" applyAlignment="1" applyProtection="1">
      <alignment horizontal="center" vertical="center" wrapText="1"/>
    </xf>
    <xf numFmtId="0" fontId="37" fillId="42" borderId="31" xfId="1120" applyFont="1" applyFill="1" applyBorder="1" applyAlignment="1" applyProtection="1">
      <alignment horizontal="justify" vertical="center" wrapText="1"/>
    </xf>
    <xf numFmtId="0" fontId="44" fillId="0" borderId="30" xfId="1120" applyFont="1" applyBorder="1" applyAlignment="1" applyProtection="1">
      <alignment horizontal="justify" vertical="center" wrapText="1"/>
    </xf>
    <xf numFmtId="0" fontId="58" fillId="0" borderId="42" xfId="1120" applyFont="1" applyBorder="1" applyAlignment="1" applyProtection="1">
      <alignment horizontal="center" vertical="center" wrapText="1"/>
    </xf>
    <xf numFmtId="0" fontId="58" fillId="0" borderId="0" xfId="1120" applyFont="1" applyAlignment="1" applyProtection="1">
      <alignment horizontal="center" vertical="center" wrapText="1"/>
    </xf>
    <xf numFmtId="0" fontId="52" fillId="0" borderId="27" xfId="1120" applyFont="1" applyBorder="1" applyAlignment="1" applyProtection="1">
      <alignment horizontal="center" vertical="center"/>
    </xf>
    <xf numFmtId="0" fontId="58" fillId="0" borderId="0" xfId="1120" applyFont="1" applyAlignment="1" applyProtection="1">
      <alignment horizontal="center" vertical="center" wrapText="1"/>
    </xf>
    <xf numFmtId="0" fontId="58" fillId="0" borderId="42" xfId="1539" applyFont="1" applyBorder="1" applyAlignment="1" applyProtection="1">
      <alignment vertical="center" wrapText="1"/>
    </xf>
    <xf numFmtId="0" fontId="58" fillId="0" borderId="0" xfId="1539" applyFont="1" applyAlignment="1" applyProtection="1">
      <alignment vertical="center" wrapText="1"/>
    </xf>
    <xf numFmtId="0" fontId="44" fillId="0" borderId="21" xfId="1120" applyFont="1" applyBorder="1" applyAlignment="1" applyProtection="1">
      <alignment horizontal="justify" vertical="center" wrapText="1"/>
    </xf>
    <xf numFmtId="0" fontId="44" fillId="0" borderId="43" xfId="1120" applyFont="1" applyBorder="1" applyAlignment="1" applyProtection="1">
      <alignment horizontal="justify" vertical="center" wrapText="1"/>
    </xf>
    <xf numFmtId="0" fontId="44" fillId="0" borderId="41" xfId="1120" applyFont="1" applyBorder="1" applyAlignment="1" applyProtection="1">
      <alignment horizontal="justify" vertical="center" wrapText="1"/>
    </xf>
    <xf numFmtId="0" fontId="42" fillId="0" borderId="0" xfId="1539" applyFont="1" applyAlignment="1" applyProtection="1">
      <alignment horizontal="center" vertical="center"/>
    </xf>
    <xf numFmtId="0" fontId="19" fillId="0" borderId="21" xfId="1120" applyFont="1" applyBorder="1" applyAlignment="1" applyProtection="1">
      <alignment horizontal="justify" vertical="center" wrapText="1"/>
    </xf>
    <xf numFmtId="0" fontId="19" fillId="0" borderId="43" xfId="1120" applyFont="1" applyBorder="1" applyAlignment="1" applyProtection="1">
      <alignment horizontal="justify" vertical="center" wrapText="1"/>
    </xf>
    <xf numFmtId="0" fontId="19" fillId="0" borderId="41" xfId="1120" applyFont="1" applyBorder="1" applyAlignment="1" applyProtection="1">
      <alignment horizontal="justify" vertical="center" wrapText="1"/>
    </xf>
    <xf numFmtId="0" fontId="37" fillId="42" borderId="30" xfId="1120" applyFont="1" applyFill="1" applyBorder="1" applyAlignment="1" applyProtection="1">
      <alignment horizontal="center" vertical="center" wrapText="1"/>
    </xf>
    <xf numFmtId="0" fontId="40" fillId="0" borderId="0" xfId="1120" applyFont="1" applyAlignment="1" applyProtection="1">
      <alignment horizontal="center" vertical="center" wrapText="1"/>
    </xf>
    <xf numFmtId="176" fontId="19" fillId="0" borderId="18" xfId="1120"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xf>
    <xf numFmtId="0" fontId="37" fillId="42" borderId="31" xfId="1120" applyFont="1" applyFill="1" applyBorder="1" applyAlignment="1" applyProtection="1">
      <alignment horizontal="justify" vertical="center"/>
    </xf>
    <xf numFmtId="0" fontId="37" fillId="42" borderId="31" xfId="1120" applyFont="1" applyFill="1" applyBorder="1" applyAlignment="1" applyProtection="1">
      <alignment vertical="center" wrapText="1"/>
    </xf>
    <xf numFmtId="0" fontId="37" fillId="42" borderId="35" xfId="1120" applyFont="1" applyFill="1" applyBorder="1" applyAlignment="1" applyProtection="1">
      <alignment horizontal="justify" vertical="center" wrapText="1"/>
    </xf>
    <xf numFmtId="0" fontId="19" fillId="0" borderId="34" xfId="1120" applyFont="1" applyBorder="1" applyAlignment="1" applyProtection="1">
      <alignment horizontal="center" vertical="center" wrapText="1"/>
    </xf>
    <xf numFmtId="0" fontId="58" fillId="0" borderId="42" xfId="1120" applyFont="1" applyBorder="1" applyAlignment="1" applyProtection="1">
      <alignment horizontal="center" vertical="center"/>
    </xf>
    <xf numFmtId="0" fontId="58" fillId="0" borderId="0" xfId="1120" applyFont="1" applyAlignment="1" applyProtection="1">
      <alignment horizontal="center" vertical="center"/>
    </xf>
    <xf numFmtId="0" fontId="40" fillId="35" borderId="0" xfId="1120" applyFont="1" applyFill="1" applyAlignment="1" applyProtection="1">
      <alignment horizontal="center" vertical="center"/>
    </xf>
    <xf numFmtId="0" fontId="18" fillId="35" borderId="0" xfId="1120" applyFill="1" applyAlignment="1" applyProtection="1">
      <alignment vertical="center"/>
    </xf>
    <xf numFmtId="0" fontId="18" fillId="35" borderId="0" xfId="1120" applyFill="1" applyAlignment="1" applyProtection="1">
      <alignment vertical="top" wrapText="1"/>
    </xf>
    <xf numFmtId="9" fontId="40" fillId="35" borderId="0" xfId="1244" applyFont="1" applyFill="1" applyAlignment="1" applyProtection="1">
      <alignment vertical="center"/>
    </xf>
    <xf numFmtId="9" fontId="18" fillId="35" borderId="0" xfId="1244" applyFont="1" applyFill="1" applyAlignment="1" applyProtection="1">
      <alignment vertical="center"/>
    </xf>
    <xf numFmtId="0" fontId="18" fillId="0" borderId="0" xfId="1120" applyAlignment="1" applyProtection="1">
      <alignment vertical="center"/>
    </xf>
    <xf numFmtId="0" fontId="43" fillId="0" borderId="0" xfId="1539" applyFont="1" applyAlignment="1" applyProtection="1">
      <alignment horizontal="center"/>
    </xf>
    <xf numFmtId="0" fontId="43" fillId="0" borderId="0" xfId="1539" applyFont="1" applyProtection="1"/>
    <xf numFmtId="0" fontId="42" fillId="0" borderId="0" xfId="1539" applyFont="1" applyAlignment="1" applyProtection="1">
      <alignment vertical="center"/>
    </xf>
    <xf numFmtId="0" fontId="61" fillId="0" borderId="22" xfId="1539" applyFont="1" applyBorder="1" applyAlignment="1" applyProtection="1">
      <alignment horizontal="center" vertical="center" wrapText="1"/>
    </xf>
    <xf numFmtId="0" fontId="44" fillId="0" borderId="0" xfId="1539" applyFont="1" applyAlignment="1" applyProtection="1">
      <alignment vertical="center"/>
    </xf>
    <xf numFmtId="0" fontId="46" fillId="0" borderId="0" xfId="1076" applyFont="1" applyAlignment="1" applyProtection="1">
      <alignment vertical="center" wrapText="1"/>
    </xf>
    <xf numFmtId="0" fontId="47" fillId="0" borderId="0" xfId="1539" applyFont="1" applyAlignment="1" applyProtection="1">
      <alignment vertical="center"/>
    </xf>
    <xf numFmtId="0" fontId="46" fillId="0" borderId="0" xfId="1076" applyFont="1" applyAlignment="1" applyProtection="1">
      <alignment vertical="center"/>
    </xf>
    <xf numFmtId="0" fontId="19" fillId="35" borderId="18" xfId="1120" applyFont="1" applyFill="1" applyBorder="1" applyAlignment="1" applyProtection="1">
      <alignment horizontal="justify" vertical="center" wrapText="1"/>
    </xf>
    <xf numFmtId="0" fontId="66" fillId="0" borderId="18" xfId="1120" applyFont="1" applyBorder="1" applyAlignment="1" applyProtection="1">
      <alignment horizontal="justify" vertical="center" wrapText="1"/>
    </xf>
    <xf numFmtId="0" fontId="51" fillId="0" borderId="0" xfId="1076" applyFont="1" applyAlignment="1" applyProtection="1">
      <alignment vertical="center"/>
    </xf>
    <xf numFmtId="1" fontId="19" fillId="0" borderId="41"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center" wrapText="1"/>
    </xf>
    <xf numFmtId="3" fontId="19" fillId="0" borderId="30" xfId="1244" applyNumberFormat="1" applyFont="1" applyBorder="1" applyAlignment="1" applyProtection="1">
      <alignment horizontal="center" vertical="center" wrapText="1"/>
    </xf>
    <xf numFmtId="9" fontId="48" fillId="0" borderId="0" xfId="1244" applyFont="1" applyAlignment="1" applyProtection="1">
      <alignment horizontal="center" vertical="center" wrapText="1"/>
    </xf>
    <xf numFmtId="0" fontId="37" fillId="42" borderId="20" xfId="1120" applyFont="1" applyFill="1" applyBorder="1" applyAlignment="1" applyProtection="1">
      <alignment vertical="center" wrapText="1"/>
    </xf>
    <xf numFmtId="4" fontId="68" fillId="0" borderId="18" xfId="1" applyNumberFormat="1" applyFont="1" applyBorder="1" applyAlignment="1" applyProtection="1">
      <alignment horizontal="center" vertical="center" wrapText="1"/>
    </xf>
    <xf numFmtId="179" fontId="19" fillId="35" borderId="30" xfId="1" applyNumberFormat="1" applyFont="1" applyFill="1" applyBorder="1" applyAlignment="1" applyProtection="1">
      <alignment horizontal="center" vertical="center" wrapText="1"/>
    </xf>
    <xf numFmtId="4" fontId="69" fillId="0" borderId="18" xfId="1" applyNumberFormat="1" applyFont="1" applyBorder="1" applyAlignment="1" applyProtection="1">
      <alignment horizontal="center" vertical="center"/>
    </xf>
    <xf numFmtId="0" fontId="58" fillId="0" borderId="42" xfId="1120" applyFont="1" applyBorder="1" applyAlignment="1" applyProtection="1">
      <alignment vertical="center" wrapText="1"/>
    </xf>
    <xf numFmtId="0" fontId="58" fillId="0" borderId="0" xfId="1120" applyFont="1" applyAlignment="1" applyProtection="1">
      <alignment vertical="center" wrapText="1"/>
    </xf>
    <xf numFmtId="0" fontId="18" fillId="35" borderId="0" xfId="1120" applyFill="1" applyAlignment="1" applyProtection="1">
      <alignment vertical="center" wrapText="1"/>
    </xf>
    <xf numFmtId="0" fontId="43" fillId="0" borderId="0" xfId="1539" applyFont="1" applyAlignment="1" applyProtection="1">
      <alignment horizontal="center" vertical="center"/>
    </xf>
    <xf numFmtId="0" fontId="43" fillId="0" borderId="0" xfId="1539" applyFont="1" applyAlignment="1" applyProtection="1">
      <alignment vertical="center"/>
    </xf>
    <xf numFmtId="0" fontId="19" fillId="0" borderId="18" xfId="1120" applyFont="1" applyBorder="1" applyAlignment="1" applyProtection="1">
      <alignment horizontal="justify" vertical="top" wrapText="1"/>
    </xf>
    <xf numFmtId="1" fontId="37" fillId="0" borderId="41" xfId="1244" applyNumberFormat="1" applyFont="1" applyBorder="1" applyAlignment="1" applyProtection="1">
      <alignment horizontal="center" vertical="center" wrapText="1"/>
    </xf>
    <xf numFmtId="2" fontId="67" fillId="0" borderId="18" xfId="1" applyNumberFormat="1" applyFont="1" applyBorder="1" applyAlignment="1" applyProtection="1">
      <alignment horizontal="center" vertical="center"/>
    </xf>
    <xf numFmtId="2" fontId="19" fillId="35" borderId="21" xfId="1" applyNumberFormat="1" applyFont="1" applyFill="1" applyBorder="1" applyAlignment="1" applyProtection="1">
      <alignment horizontal="center" vertical="center"/>
    </xf>
    <xf numFmtId="179" fontId="44" fillId="35" borderId="30" xfId="1" applyNumberFormat="1" applyFont="1" applyFill="1" applyBorder="1" applyAlignment="1" applyProtection="1">
      <alignment horizontal="center" vertical="center" wrapText="1"/>
    </xf>
    <xf numFmtId="0" fontId="57" fillId="0" borderId="0" xfId="2" applyNumberFormat="1" applyFont="1" applyAlignment="1" applyProtection="1">
      <alignment horizontal="center" vertical="center" wrapText="1"/>
    </xf>
    <xf numFmtId="2" fontId="19" fillId="0" borderId="21" xfId="1" applyNumberFormat="1" applyFont="1" applyBorder="1" applyAlignment="1" applyProtection="1">
      <alignment horizontal="center" vertical="center"/>
    </xf>
    <xf numFmtId="2" fontId="68" fillId="35" borderId="18" xfId="1" applyNumberFormat="1" applyFont="1" applyFill="1" applyBorder="1" applyAlignment="1" applyProtection="1">
      <alignment horizontal="center" vertical="center" wrapText="1"/>
    </xf>
    <xf numFmtId="178" fontId="19" fillId="35" borderId="18" xfId="1" applyNumberFormat="1" applyFont="1" applyFill="1" applyBorder="1" applyAlignment="1" applyProtection="1">
      <alignment horizontal="center" vertical="center" wrapText="1"/>
    </xf>
    <xf numFmtId="2" fontId="69" fillId="0" borderId="18" xfId="1" applyNumberFormat="1" applyFont="1" applyBorder="1" applyAlignment="1" applyProtection="1">
      <alignment horizontal="center" vertical="center"/>
    </xf>
    <xf numFmtId="0" fontId="58" fillId="0" borderId="42" xfId="1120" applyFont="1" applyBorder="1" applyAlignment="1" applyProtection="1">
      <alignment vertical="center"/>
    </xf>
    <xf numFmtId="0" fontId="58" fillId="0" borderId="0" xfId="1120" applyFont="1" applyAlignment="1" applyProtection="1">
      <alignment vertical="center"/>
    </xf>
    <xf numFmtId="4" fontId="19" fillId="35" borderId="18" xfId="1" applyNumberFormat="1" applyFont="1" applyFill="1" applyBorder="1" applyAlignment="1" applyProtection="1">
      <alignment horizontal="center" vertical="center" wrapText="1"/>
    </xf>
    <xf numFmtId="9" fontId="65" fillId="0" borderId="42" xfId="2" applyFont="1" applyBorder="1" applyAlignment="1" applyProtection="1">
      <alignment vertical="center" wrapText="1"/>
    </xf>
    <xf numFmtId="0" fontId="64" fillId="0" borderId="42" xfId="1120" applyFont="1" applyBorder="1" applyAlignment="1" applyProtection="1">
      <alignment vertical="center" wrapText="1"/>
    </xf>
    <xf numFmtId="0" fontId="64" fillId="0" borderId="0" xfId="1120" applyFont="1" applyAlignment="1" applyProtection="1">
      <alignment vertical="center" wrapText="1"/>
    </xf>
    <xf numFmtId="0" fontId="37" fillId="42" borderId="18" xfId="1120" applyFont="1" applyFill="1" applyBorder="1" applyAlignment="1" applyProtection="1">
      <alignment horizontal="left" vertical="center" wrapText="1"/>
    </xf>
    <xf numFmtId="0" fontId="19" fillId="35" borderId="30" xfId="1120" applyFont="1" applyFill="1" applyBorder="1" applyAlignment="1" applyProtection="1">
      <alignment horizontal="justify" vertical="center" wrapText="1"/>
    </xf>
    <xf numFmtId="2" fontId="44" fillId="35" borderId="18" xfId="1" applyNumberFormat="1" applyFont="1" applyFill="1" applyBorder="1" applyAlignment="1" applyProtection="1">
      <alignment horizontal="center" vertical="center"/>
    </xf>
    <xf numFmtId="9" fontId="65" fillId="0" borderId="42" xfId="2" applyFont="1" applyBorder="1" applyAlignment="1" applyProtection="1">
      <alignment horizontal="center" vertical="center" wrapText="1"/>
    </xf>
    <xf numFmtId="0" fontId="64" fillId="0" borderId="42" xfId="1120" applyFont="1" applyBorder="1" applyAlignment="1" applyProtection="1">
      <alignment horizontal="center" vertical="center" wrapText="1"/>
    </xf>
    <xf numFmtId="0" fontId="64" fillId="0" borderId="0" xfId="1120" applyFont="1" applyAlignment="1" applyProtection="1">
      <alignment horizontal="center" vertical="center" wrapText="1"/>
    </xf>
  </cellXfs>
  <cellStyles count="1759">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18" xfId="11"/>
    <cellStyle name="20% - Énfasis1 19" xfId="12"/>
    <cellStyle name="20% - Énfasis1 2" xfId="13"/>
    <cellStyle name="20% - Énfasis1 20"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1 9 10" xfId="22"/>
    <cellStyle name="20% - Énfasis1 9 11" xfId="23"/>
    <cellStyle name="20% - Énfasis1 9 12" xfId="24"/>
    <cellStyle name="20% - Énfasis1 9 13" xfId="25"/>
    <cellStyle name="20% - Énfasis1 9 14" xfId="26"/>
    <cellStyle name="20% - Énfasis1 9 15" xfId="27"/>
    <cellStyle name="20% - Énfasis1 9 16" xfId="28"/>
    <cellStyle name="20% - Énfasis1 9 17" xfId="29"/>
    <cellStyle name="20% - Énfasis1 9 18" xfId="30"/>
    <cellStyle name="20% - Énfasis1 9 19" xfId="31"/>
    <cellStyle name="20% - Énfasis1 9 2" xfId="32"/>
    <cellStyle name="20% - Énfasis1 9 20" xfId="33"/>
    <cellStyle name="20% - Énfasis1 9 21" xfId="34"/>
    <cellStyle name="20% - Énfasis1 9 22" xfId="35"/>
    <cellStyle name="20% - Énfasis1 9 3" xfId="36"/>
    <cellStyle name="20% - Énfasis1 9 4" xfId="37"/>
    <cellStyle name="20% - Énfasis1 9 5" xfId="38"/>
    <cellStyle name="20% - Énfasis1 9 6" xfId="39"/>
    <cellStyle name="20% - Énfasis1 9 7" xfId="40"/>
    <cellStyle name="20% - Énfasis1 9 8" xfId="41"/>
    <cellStyle name="20% - Énfasis1 9 9" xfId="42"/>
    <cellStyle name="20% - Énfasis2 10" xfId="43"/>
    <cellStyle name="20% - Énfasis2 11" xfId="44"/>
    <cellStyle name="20% - Énfasis2 12" xfId="45"/>
    <cellStyle name="20% - Énfasis2 13" xfId="46"/>
    <cellStyle name="20% - Énfasis2 14" xfId="47"/>
    <cellStyle name="20% - Énfasis2 15" xfId="48"/>
    <cellStyle name="20% - Énfasis2 16" xfId="49"/>
    <cellStyle name="20% - Énfasis2 17" xfId="50"/>
    <cellStyle name="20% - Énfasis2 18" xfId="51"/>
    <cellStyle name="20% - Énfasis2 19" xfId="52"/>
    <cellStyle name="20% - Énfasis2 2" xfId="53"/>
    <cellStyle name="20% - Énfasis2 20" xfId="54"/>
    <cellStyle name="20% - Énfasis2 3" xfId="55"/>
    <cellStyle name="20% - Énfasis2 4" xfId="56"/>
    <cellStyle name="20% - Énfasis2 5" xfId="57"/>
    <cellStyle name="20% - Énfasis2 6" xfId="58"/>
    <cellStyle name="20% - Énfasis2 7" xfId="59"/>
    <cellStyle name="20% - Énfasis2 8" xfId="60"/>
    <cellStyle name="20% - Énfasis2 9" xfId="61"/>
    <cellStyle name="20% - Énfasis2 9 10" xfId="62"/>
    <cellStyle name="20% - Énfasis2 9 11" xfId="63"/>
    <cellStyle name="20% - Énfasis2 9 12" xfId="64"/>
    <cellStyle name="20% - Énfasis2 9 13" xfId="65"/>
    <cellStyle name="20% - Énfasis2 9 14" xfId="66"/>
    <cellStyle name="20% - Énfasis2 9 15" xfId="67"/>
    <cellStyle name="20% - Énfasis2 9 16" xfId="68"/>
    <cellStyle name="20% - Énfasis2 9 17" xfId="69"/>
    <cellStyle name="20% - Énfasis2 9 18" xfId="70"/>
    <cellStyle name="20% - Énfasis2 9 19" xfId="71"/>
    <cellStyle name="20% - Énfasis2 9 2" xfId="72"/>
    <cellStyle name="20% - Énfasis2 9 20" xfId="73"/>
    <cellStyle name="20% - Énfasis2 9 21" xfId="74"/>
    <cellStyle name="20% - Énfasis2 9 22" xfId="75"/>
    <cellStyle name="20% - Énfasis2 9 3" xfId="76"/>
    <cellStyle name="20% - Énfasis2 9 4" xfId="77"/>
    <cellStyle name="20% - Énfasis2 9 5" xfId="78"/>
    <cellStyle name="20% - Énfasis2 9 6" xfId="79"/>
    <cellStyle name="20% - Énfasis2 9 7" xfId="80"/>
    <cellStyle name="20% - Énfasis2 9 8" xfId="81"/>
    <cellStyle name="20% - Énfasis2 9 9" xfId="82"/>
    <cellStyle name="20% - Énfasis3 10" xfId="83"/>
    <cellStyle name="20% - Énfasis3 11" xfId="84"/>
    <cellStyle name="20% - Énfasis3 12" xfId="85"/>
    <cellStyle name="20% - Énfasis3 13" xfId="86"/>
    <cellStyle name="20% - Énfasis3 14" xfId="87"/>
    <cellStyle name="20% - Énfasis3 15" xfId="88"/>
    <cellStyle name="20% - Énfasis3 16" xfId="89"/>
    <cellStyle name="20% - Énfasis3 17" xfId="90"/>
    <cellStyle name="20% - Énfasis3 18" xfId="91"/>
    <cellStyle name="20% - Énfasis3 19" xfId="92"/>
    <cellStyle name="20% - Énfasis3 2" xfId="93"/>
    <cellStyle name="20% - Énfasis3 20" xfId="94"/>
    <cellStyle name="20% - Énfasis3 3" xfId="95"/>
    <cellStyle name="20% - Énfasis3 4" xfId="96"/>
    <cellStyle name="20% - Énfasis3 5" xfId="97"/>
    <cellStyle name="20% - Énfasis3 6" xfId="98"/>
    <cellStyle name="20% - Énfasis3 7" xfId="99"/>
    <cellStyle name="20% - Énfasis3 8" xfId="100"/>
    <cellStyle name="20% - Énfasis3 9" xfId="101"/>
    <cellStyle name="20% - Énfasis3 9 10" xfId="102"/>
    <cellStyle name="20% - Énfasis3 9 11" xfId="103"/>
    <cellStyle name="20% - Énfasis3 9 12" xfId="104"/>
    <cellStyle name="20% - Énfasis3 9 13" xfId="105"/>
    <cellStyle name="20% - Énfasis3 9 14" xfId="106"/>
    <cellStyle name="20% - Énfasis3 9 15" xfId="107"/>
    <cellStyle name="20% - Énfasis3 9 16" xfId="108"/>
    <cellStyle name="20% - Énfasis3 9 17" xfId="109"/>
    <cellStyle name="20% - Énfasis3 9 18" xfId="110"/>
    <cellStyle name="20% - Énfasis3 9 19" xfId="111"/>
    <cellStyle name="20% - Énfasis3 9 2" xfId="112"/>
    <cellStyle name="20% - Énfasis3 9 20" xfId="113"/>
    <cellStyle name="20% - Énfasis3 9 21" xfId="114"/>
    <cellStyle name="20% - Énfasis3 9 22" xfId="115"/>
    <cellStyle name="20% - Énfasis3 9 3" xfId="116"/>
    <cellStyle name="20% - Énfasis3 9 4" xfId="117"/>
    <cellStyle name="20% - Énfasis3 9 5" xfId="118"/>
    <cellStyle name="20% - Énfasis3 9 6" xfId="119"/>
    <cellStyle name="20% - Énfasis3 9 7" xfId="120"/>
    <cellStyle name="20% - Énfasis3 9 8" xfId="121"/>
    <cellStyle name="20% - Énfasis3 9 9" xfId="122"/>
    <cellStyle name="20% - Énfasis4 10" xfId="123"/>
    <cellStyle name="20% - Énfasis4 11" xfId="124"/>
    <cellStyle name="20% - Énfasis4 12" xfId="125"/>
    <cellStyle name="20% - Énfasis4 13" xfId="126"/>
    <cellStyle name="20% - Énfasis4 14" xfId="127"/>
    <cellStyle name="20% - Énfasis4 15" xfId="128"/>
    <cellStyle name="20% - Énfasis4 16" xfId="129"/>
    <cellStyle name="20% - Énfasis4 17" xfId="130"/>
    <cellStyle name="20% - Énfasis4 18" xfId="131"/>
    <cellStyle name="20% - Énfasis4 19" xfId="132"/>
    <cellStyle name="20% - Énfasis4 2" xfId="133"/>
    <cellStyle name="20% - Énfasis4 20" xfId="134"/>
    <cellStyle name="20% - Énfasis4 3" xfId="135"/>
    <cellStyle name="20% - Énfasis4 4" xfId="136"/>
    <cellStyle name="20% - Énfasis4 5" xfId="137"/>
    <cellStyle name="20% - Énfasis4 6" xfId="138"/>
    <cellStyle name="20% - Énfasis4 7" xfId="139"/>
    <cellStyle name="20% - Énfasis4 8" xfId="140"/>
    <cellStyle name="20% - Énfasis4 9" xfId="141"/>
    <cellStyle name="20% - Énfasis4 9 10" xfId="142"/>
    <cellStyle name="20% - Énfasis4 9 11" xfId="143"/>
    <cellStyle name="20% - Énfasis4 9 12" xfId="144"/>
    <cellStyle name="20% - Énfasis4 9 13" xfId="145"/>
    <cellStyle name="20% - Énfasis4 9 14" xfId="146"/>
    <cellStyle name="20% - Énfasis4 9 15" xfId="147"/>
    <cellStyle name="20% - Énfasis4 9 16" xfId="148"/>
    <cellStyle name="20% - Énfasis4 9 17" xfId="149"/>
    <cellStyle name="20% - Énfasis4 9 18" xfId="150"/>
    <cellStyle name="20% - Énfasis4 9 19" xfId="151"/>
    <cellStyle name="20% - Énfasis4 9 2" xfId="152"/>
    <cellStyle name="20% - Énfasis4 9 20" xfId="153"/>
    <cellStyle name="20% - Énfasis4 9 21" xfId="154"/>
    <cellStyle name="20% - Énfasis4 9 22" xfId="155"/>
    <cellStyle name="20% - Énfasis4 9 3" xfId="156"/>
    <cellStyle name="20% - Énfasis4 9 4" xfId="157"/>
    <cellStyle name="20% - Énfasis4 9 5" xfId="158"/>
    <cellStyle name="20% - Énfasis4 9 6" xfId="159"/>
    <cellStyle name="20% - Énfasis4 9 7" xfId="160"/>
    <cellStyle name="20% - Énfasis4 9 8" xfId="161"/>
    <cellStyle name="20% - Énfasis4 9 9" xfId="162"/>
    <cellStyle name="20% - Énfasis5 10" xfId="163"/>
    <cellStyle name="20% - Énfasis5 11" xfId="164"/>
    <cellStyle name="20% - Énfasis5 12" xfId="165"/>
    <cellStyle name="20% - Énfasis5 13" xfId="166"/>
    <cellStyle name="20% - Énfasis5 14" xfId="167"/>
    <cellStyle name="20% - Énfasis5 15" xfId="168"/>
    <cellStyle name="20% - Énfasis5 16" xfId="169"/>
    <cellStyle name="20% - Énfasis5 17" xfId="170"/>
    <cellStyle name="20% - Énfasis5 18" xfId="171"/>
    <cellStyle name="20% - Énfasis5 2" xfId="172"/>
    <cellStyle name="20% - Énfasis5 3" xfId="173"/>
    <cellStyle name="20% - Énfasis5 4" xfId="174"/>
    <cellStyle name="20% - Énfasis5 5" xfId="175"/>
    <cellStyle name="20% - Énfasis5 6" xfId="176"/>
    <cellStyle name="20% - Énfasis5 7" xfId="177"/>
    <cellStyle name="20% - Énfasis5 8" xfId="178"/>
    <cellStyle name="20% - Énfasis5 9" xfId="179"/>
    <cellStyle name="20% - Énfasis5 9 10" xfId="180"/>
    <cellStyle name="20% - Énfasis5 9 11" xfId="181"/>
    <cellStyle name="20% - Énfasis5 9 12" xfId="182"/>
    <cellStyle name="20% - Énfasis5 9 13" xfId="183"/>
    <cellStyle name="20% - Énfasis5 9 14" xfId="184"/>
    <cellStyle name="20% - Énfasis5 9 15" xfId="185"/>
    <cellStyle name="20% - Énfasis5 9 16" xfId="186"/>
    <cellStyle name="20% - Énfasis5 9 17" xfId="187"/>
    <cellStyle name="20% - Énfasis5 9 18" xfId="188"/>
    <cellStyle name="20% - Énfasis5 9 19" xfId="189"/>
    <cellStyle name="20% - Énfasis5 9 2" xfId="190"/>
    <cellStyle name="20% - Énfasis5 9 20" xfId="191"/>
    <cellStyle name="20% - Énfasis5 9 21" xfId="192"/>
    <cellStyle name="20% - Énfasis5 9 22" xfId="193"/>
    <cellStyle name="20% - Énfasis5 9 3" xfId="194"/>
    <cellStyle name="20% - Énfasis5 9 4" xfId="195"/>
    <cellStyle name="20% - Énfasis5 9 5" xfId="196"/>
    <cellStyle name="20% - Énfasis5 9 6" xfId="197"/>
    <cellStyle name="20% - Énfasis5 9 7" xfId="198"/>
    <cellStyle name="20% - Énfasis5 9 8" xfId="199"/>
    <cellStyle name="20% - Énfasis5 9 9" xfId="200"/>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10" xfId="239"/>
    <cellStyle name="40% - Énfasis1 11" xfId="240"/>
    <cellStyle name="40% - Énfasis1 12" xfId="241"/>
    <cellStyle name="40% - Énfasis1 13" xfId="242"/>
    <cellStyle name="40% - Énfasis1 14" xfId="243"/>
    <cellStyle name="40% - Énfasis1 15" xfId="244"/>
    <cellStyle name="40% - Énfasis1 16" xfId="245"/>
    <cellStyle name="40% - Énfasis1 17" xfId="246"/>
    <cellStyle name="40% - Énfasis1 18" xfId="247"/>
    <cellStyle name="40% - Énfasis1 2" xfId="248"/>
    <cellStyle name="40% - Énfasis1 3" xfId="249"/>
    <cellStyle name="40% - Énfasis1 4" xfId="250"/>
    <cellStyle name="40% - Énfasis1 5" xfId="251"/>
    <cellStyle name="40% - Énfasis1 6" xfId="252"/>
    <cellStyle name="40% - Énfasis1 7" xfId="253"/>
    <cellStyle name="40% - Énfasis1 8" xfId="254"/>
    <cellStyle name="40% - Énfasis1 9" xfId="255"/>
    <cellStyle name="40% - Énfasis1 9 10" xfId="256"/>
    <cellStyle name="40% - Énfasis1 9 11" xfId="257"/>
    <cellStyle name="40% - Énfasis1 9 12" xfId="258"/>
    <cellStyle name="40% - Énfasis1 9 13" xfId="259"/>
    <cellStyle name="40% - Énfasis1 9 14" xfId="260"/>
    <cellStyle name="40% - Énfasis1 9 15" xfId="261"/>
    <cellStyle name="40% - Énfasis1 9 16" xfId="262"/>
    <cellStyle name="40% - Énfasis1 9 17" xfId="263"/>
    <cellStyle name="40% - Énfasis1 9 18" xfId="264"/>
    <cellStyle name="40% - Énfasis1 9 19" xfId="265"/>
    <cellStyle name="40% - Énfasis1 9 2" xfId="266"/>
    <cellStyle name="40% - Énfasis1 9 20" xfId="267"/>
    <cellStyle name="40% - Énfasis1 9 21" xfId="268"/>
    <cellStyle name="40% - Énfasis1 9 22" xfId="269"/>
    <cellStyle name="40% - Énfasis1 9 3" xfId="270"/>
    <cellStyle name="40% - Énfasis1 9 4" xfId="271"/>
    <cellStyle name="40% - Énfasis1 9 5" xfId="272"/>
    <cellStyle name="40% - Énfasis1 9 6" xfId="273"/>
    <cellStyle name="40% - Énfasis1 9 7" xfId="274"/>
    <cellStyle name="40% - Énfasis1 9 8" xfId="275"/>
    <cellStyle name="40% - Énfasis1 9 9" xfId="276"/>
    <cellStyle name="40% - Énfasis2 10" xfId="277"/>
    <cellStyle name="40% - Énfasis2 11" xfId="278"/>
    <cellStyle name="40% - Énfasis2 12" xfId="279"/>
    <cellStyle name="40% - Énfasis2 13" xfId="280"/>
    <cellStyle name="40% - Énfasis2 14" xfId="281"/>
    <cellStyle name="40% - Énfasis2 15" xfId="282"/>
    <cellStyle name="40% - Énfasis2 16" xfId="283"/>
    <cellStyle name="40% - Énfasis2 17" xfId="284"/>
    <cellStyle name="40% - Énfasis2 18" xfId="285"/>
    <cellStyle name="40% - Énfasis2 2" xfId="286"/>
    <cellStyle name="40% - Énfasis2 3" xfId="287"/>
    <cellStyle name="40% - Énfasis2 4" xfId="288"/>
    <cellStyle name="40% - Énfasis2 5" xfId="289"/>
    <cellStyle name="40% - Énfasis2 6" xfId="290"/>
    <cellStyle name="40% - Énfasis2 7" xfId="291"/>
    <cellStyle name="40% - Énfasis2 8" xfId="292"/>
    <cellStyle name="40% - Énfasis2 9" xfId="293"/>
    <cellStyle name="40% - Énfasis2 9 10" xfId="294"/>
    <cellStyle name="40% - Énfasis2 9 11" xfId="295"/>
    <cellStyle name="40% - Énfasis2 9 12" xfId="296"/>
    <cellStyle name="40% - Énfasis2 9 13" xfId="297"/>
    <cellStyle name="40% - Énfasis2 9 14" xfId="298"/>
    <cellStyle name="40% - Énfasis2 9 15" xfId="299"/>
    <cellStyle name="40% - Énfasis2 9 16" xfId="300"/>
    <cellStyle name="40% - Énfasis2 9 17" xfId="301"/>
    <cellStyle name="40% - Énfasis2 9 18" xfId="302"/>
    <cellStyle name="40% - Énfasis2 9 19" xfId="303"/>
    <cellStyle name="40% - Énfasis2 9 2" xfId="304"/>
    <cellStyle name="40% - Énfasis2 9 20" xfId="305"/>
    <cellStyle name="40% - Énfasis2 9 21" xfId="306"/>
    <cellStyle name="40% - Énfasis2 9 22" xfId="307"/>
    <cellStyle name="40% - Énfasis2 9 3" xfId="308"/>
    <cellStyle name="40% - Énfasis2 9 4" xfId="309"/>
    <cellStyle name="40% - Énfasis2 9 5" xfId="310"/>
    <cellStyle name="40% - Énfasis2 9 6" xfId="311"/>
    <cellStyle name="40% - Énfasis2 9 7" xfId="312"/>
    <cellStyle name="40% - Énfasis2 9 8" xfId="313"/>
    <cellStyle name="40% - Énfasis2 9 9" xfId="314"/>
    <cellStyle name="40% - Énfasis3 10" xfId="315"/>
    <cellStyle name="40% - Énfasis3 11" xfId="316"/>
    <cellStyle name="40% - Énfasis3 12" xfId="317"/>
    <cellStyle name="40% - Énfasis3 13" xfId="318"/>
    <cellStyle name="40% - Énfasis3 14" xfId="319"/>
    <cellStyle name="40% - Énfasis3 15" xfId="320"/>
    <cellStyle name="40% - Énfasis3 16" xfId="321"/>
    <cellStyle name="40% - Énfasis3 17" xfId="322"/>
    <cellStyle name="40% - Énfasis3 18" xfId="323"/>
    <cellStyle name="40% - Énfasis3 19" xfId="324"/>
    <cellStyle name="40% - Énfasis3 2" xfId="325"/>
    <cellStyle name="40% - Énfasis3 20" xfId="326"/>
    <cellStyle name="40% - Énfasis3 3" xfId="327"/>
    <cellStyle name="40% - Énfasis3 4" xfId="328"/>
    <cellStyle name="40% - Énfasis3 5" xfId="329"/>
    <cellStyle name="40% - Énfasis3 6" xfId="330"/>
    <cellStyle name="40% - Énfasis3 7" xfId="331"/>
    <cellStyle name="40% - Énfasis3 8" xfId="332"/>
    <cellStyle name="40% - Énfasis3 9" xfId="333"/>
    <cellStyle name="40% - Énfasis3 9 10" xfId="334"/>
    <cellStyle name="40% - Énfasis3 9 11" xfId="335"/>
    <cellStyle name="40% - Énfasis3 9 12" xfId="336"/>
    <cellStyle name="40% - Énfasis3 9 13" xfId="337"/>
    <cellStyle name="40% - Énfasis3 9 14" xfId="338"/>
    <cellStyle name="40% - Énfasis3 9 15" xfId="339"/>
    <cellStyle name="40% - Énfasis3 9 16" xfId="340"/>
    <cellStyle name="40% - Énfasis3 9 17" xfId="341"/>
    <cellStyle name="40% - Énfasis3 9 18" xfId="342"/>
    <cellStyle name="40% - Énfasis3 9 19" xfId="343"/>
    <cellStyle name="40% - Énfasis3 9 2" xfId="344"/>
    <cellStyle name="40% - Énfasis3 9 20" xfId="345"/>
    <cellStyle name="40% - Énfasis3 9 21" xfId="346"/>
    <cellStyle name="40% - Énfasis3 9 22" xfId="347"/>
    <cellStyle name="40% - Énfasis3 9 3" xfId="348"/>
    <cellStyle name="40% - Énfasis3 9 4" xfId="349"/>
    <cellStyle name="40% - Énfasis3 9 5" xfId="350"/>
    <cellStyle name="40% - Énfasis3 9 6" xfId="351"/>
    <cellStyle name="40% - Énfasis3 9 7" xfId="352"/>
    <cellStyle name="40% - Énfasis3 9 8" xfId="353"/>
    <cellStyle name="40% - Énfasis3 9 9" xfId="354"/>
    <cellStyle name="40% - Énfasis4 10" xfId="355"/>
    <cellStyle name="40% - Énfasis4 11" xfId="356"/>
    <cellStyle name="40% - Énfasis4 12" xfId="357"/>
    <cellStyle name="40% - Énfasis4 13" xfId="358"/>
    <cellStyle name="40% - Énfasis4 14" xfId="359"/>
    <cellStyle name="40% - Énfasis4 15" xfId="360"/>
    <cellStyle name="40% - Énfasis4 16" xfId="361"/>
    <cellStyle name="40% - Énfasis4 17" xfId="362"/>
    <cellStyle name="40% - Énfasis4 18" xfId="363"/>
    <cellStyle name="40% - Énfasis4 2" xfId="364"/>
    <cellStyle name="40% - Énfasis4 3" xfId="365"/>
    <cellStyle name="40% - Énfasis4 4" xfId="366"/>
    <cellStyle name="40% - Énfasis4 5" xfId="367"/>
    <cellStyle name="40% - Énfasis4 6" xfId="368"/>
    <cellStyle name="40% - Énfasis4 7" xfId="369"/>
    <cellStyle name="40% - Énfasis4 8" xfId="370"/>
    <cellStyle name="40% - Énfasis4 9" xfId="371"/>
    <cellStyle name="40% - Énfasis4 9 10" xfId="372"/>
    <cellStyle name="40% - Énfasis4 9 11" xfId="373"/>
    <cellStyle name="40% - Énfasis4 9 12" xfId="374"/>
    <cellStyle name="40% - Énfasis4 9 13" xfId="375"/>
    <cellStyle name="40% - Énfasis4 9 14" xfId="376"/>
    <cellStyle name="40% - Énfasis4 9 15" xfId="377"/>
    <cellStyle name="40% - Énfasis4 9 16" xfId="378"/>
    <cellStyle name="40% - Énfasis4 9 17" xfId="379"/>
    <cellStyle name="40% - Énfasis4 9 18" xfId="380"/>
    <cellStyle name="40% - Énfasis4 9 19" xfId="381"/>
    <cellStyle name="40% - Énfasis4 9 2" xfId="382"/>
    <cellStyle name="40% - Énfasis4 9 20" xfId="383"/>
    <cellStyle name="40% - Énfasis4 9 21" xfId="384"/>
    <cellStyle name="40% - Énfasis4 9 22" xfId="385"/>
    <cellStyle name="40% - Énfasis4 9 3" xfId="386"/>
    <cellStyle name="40% - Énfasis4 9 4" xfId="387"/>
    <cellStyle name="40% - Énfasis4 9 5" xfId="388"/>
    <cellStyle name="40% - Énfasis4 9 6" xfId="389"/>
    <cellStyle name="40% - Énfasis4 9 7" xfId="390"/>
    <cellStyle name="40% - Énfasis4 9 8" xfId="391"/>
    <cellStyle name="40% - Énfasis4 9 9" xfId="392"/>
    <cellStyle name="40% - Énfasis5 10" xfId="393"/>
    <cellStyle name="40% - Énfasis5 11" xfId="394"/>
    <cellStyle name="40% - Énfasis5 12" xfId="395"/>
    <cellStyle name="40% - Énfasis5 13" xfId="396"/>
    <cellStyle name="40% - Énfasis5 14" xfId="397"/>
    <cellStyle name="40% - Énfasis5 15" xfId="398"/>
    <cellStyle name="40% - Énfasis5 16" xfId="399"/>
    <cellStyle name="40% - Énfasis5 17" xfId="400"/>
    <cellStyle name="40% - Énfasis5 18" xfId="401"/>
    <cellStyle name="40% - Énfasis5 2" xfId="402"/>
    <cellStyle name="40% - Énfasis5 3" xfId="403"/>
    <cellStyle name="40% - Énfasis5 4" xfId="404"/>
    <cellStyle name="40% - Énfasis5 5" xfId="405"/>
    <cellStyle name="40% - Énfasis5 6" xfId="406"/>
    <cellStyle name="40% - Énfasis5 7" xfId="407"/>
    <cellStyle name="40% - Énfasis5 8" xfId="408"/>
    <cellStyle name="40% - Énfasis5 9" xfId="409"/>
    <cellStyle name="40% - Énfasis5 9 10" xfId="410"/>
    <cellStyle name="40% - Énfasis5 9 11" xfId="411"/>
    <cellStyle name="40% - Énfasis5 9 12" xfId="412"/>
    <cellStyle name="40% - Énfasis5 9 13" xfId="413"/>
    <cellStyle name="40% - Énfasis5 9 14" xfId="414"/>
    <cellStyle name="40% - Énfasis5 9 15" xfId="415"/>
    <cellStyle name="40% - Énfasis5 9 16" xfId="416"/>
    <cellStyle name="40% - Énfasis5 9 17" xfId="417"/>
    <cellStyle name="40% - Énfasis5 9 18" xfId="418"/>
    <cellStyle name="40% - Énfasis5 9 19" xfId="419"/>
    <cellStyle name="40% - Énfasis5 9 2" xfId="420"/>
    <cellStyle name="40% - Énfasis5 9 20" xfId="421"/>
    <cellStyle name="40% - Énfasis5 9 21" xfId="422"/>
    <cellStyle name="40% - Énfasis5 9 22" xfId="423"/>
    <cellStyle name="40% - Énfasis5 9 3" xfId="424"/>
    <cellStyle name="40% - Énfasis5 9 4" xfId="425"/>
    <cellStyle name="40% - Énfasis5 9 5" xfId="426"/>
    <cellStyle name="40% - Énfasis5 9 6" xfId="427"/>
    <cellStyle name="40% - Énfasis5 9 7" xfId="428"/>
    <cellStyle name="40% - Énfasis5 9 8" xfId="429"/>
    <cellStyle name="40% - Énfasis5 9 9" xfId="430"/>
    <cellStyle name="40% - Énfasis6 10" xfId="431"/>
    <cellStyle name="40% - Énfasis6 11" xfId="432"/>
    <cellStyle name="40% - Énfasis6 12" xfId="433"/>
    <cellStyle name="40% - Énfasis6 13" xfId="434"/>
    <cellStyle name="40% - Énfasis6 14" xfId="435"/>
    <cellStyle name="40% - Énfasis6 15" xfId="436"/>
    <cellStyle name="40% - Énfasis6 16" xfId="437"/>
    <cellStyle name="40% - Énfasis6 17" xfId="438"/>
    <cellStyle name="40% - Énfasis6 18" xfId="439"/>
    <cellStyle name="40% - Énfasis6 2" xfId="440"/>
    <cellStyle name="40% - Énfasis6 3" xfId="441"/>
    <cellStyle name="40% - Énfasis6 4" xfId="442"/>
    <cellStyle name="40% - Énfasis6 5" xfId="443"/>
    <cellStyle name="40% - Énfasis6 6" xfId="444"/>
    <cellStyle name="40% - Énfasis6 7" xfId="445"/>
    <cellStyle name="40% - Énfasis6 8" xfId="446"/>
    <cellStyle name="40% - Énfasis6 9" xfId="447"/>
    <cellStyle name="40% - Énfasis6 9 10" xfId="448"/>
    <cellStyle name="40% - Énfasis6 9 11" xfId="449"/>
    <cellStyle name="40% - Énfasis6 9 12" xfId="450"/>
    <cellStyle name="40% - Énfasis6 9 13" xfId="451"/>
    <cellStyle name="40% - Énfasis6 9 14" xfId="452"/>
    <cellStyle name="40% - Énfasis6 9 15" xfId="453"/>
    <cellStyle name="40% - Énfasis6 9 16" xfId="454"/>
    <cellStyle name="40% - Énfasis6 9 17" xfId="455"/>
    <cellStyle name="40% - Énfasis6 9 18" xfId="456"/>
    <cellStyle name="40% - Énfasis6 9 19" xfId="457"/>
    <cellStyle name="40% - Énfasis6 9 2" xfId="458"/>
    <cellStyle name="40% - Énfasis6 9 20" xfId="459"/>
    <cellStyle name="40% - Énfasis6 9 21" xfId="460"/>
    <cellStyle name="40% - Énfasis6 9 22" xfId="461"/>
    <cellStyle name="40% - Énfasis6 9 3" xfId="462"/>
    <cellStyle name="40% - Énfasis6 9 4" xfId="463"/>
    <cellStyle name="40% - Énfasis6 9 5" xfId="464"/>
    <cellStyle name="40% - Énfasis6 9 6" xfId="465"/>
    <cellStyle name="40% - Énfasis6 9 7" xfId="466"/>
    <cellStyle name="40% - Énfasis6 9 8" xfId="467"/>
    <cellStyle name="40% - Énfasis6 9 9" xfId="468"/>
    <cellStyle name="60% - Énfasis1 10" xfId="469"/>
    <cellStyle name="60% - Énfasis1 11" xfId="470"/>
    <cellStyle name="60% - Énfasis1 12" xfId="471"/>
    <cellStyle name="60% - Énfasis1 13" xfId="472"/>
    <cellStyle name="60% - Énfasis1 14" xfId="473"/>
    <cellStyle name="60% - Énfasis1 15" xfId="474"/>
    <cellStyle name="60% - Énfasis1 16" xfId="475"/>
    <cellStyle name="60% - Énfasis1 17" xfId="476"/>
    <cellStyle name="60% - Énfasis1 18" xfId="477"/>
    <cellStyle name="60% - Énfasis1 2" xfId="478"/>
    <cellStyle name="60% - Énfasis1 3" xfId="479"/>
    <cellStyle name="60% - Énfasis1 4" xfId="480"/>
    <cellStyle name="60% - Énfasis1 5" xfId="481"/>
    <cellStyle name="60% - Énfasis1 6" xfId="482"/>
    <cellStyle name="60% - Énfasis1 7" xfId="483"/>
    <cellStyle name="60% - Énfasis1 8" xfId="484"/>
    <cellStyle name="60% - Énfasis1 9" xfId="485"/>
    <cellStyle name="60% - Énfasis1 9 10" xfId="486"/>
    <cellStyle name="60% - Énfasis1 9 11" xfId="487"/>
    <cellStyle name="60% - Énfasis1 9 12" xfId="488"/>
    <cellStyle name="60% - Énfasis1 9 13" xfId="489"/>
    <cellStyle name="60% - Énfasis1 9 14" xfId="490"/>
    <cellStyle name="60% - Énfasis1 9 15" xfId="491"/>
    <cellStyle name="60% - Énfasis1 9 16" xfId="492"/>
    <cellStyle name="60% - Énfasis1 9 17" xfId="493"/>
    <cellStyle name="60% - Énfasis1 9 18" xfId="494"/>
    <cellStyle name="60% - Énfasis1 9 19" xfId="495"/>
    <cellStyle name="60% - Énfasis1 9 2" xfId="496"/>
    <cellStyle name="60% - Énfasis1 9 20" xfId="497"/>
    <cellStyle name="60% - Énfasis1 9 21" xfId="498"/>
    <cellStyle name="60% - Énfasis1 9 22" xfId="499"/>
    <cellStyle name="60% - Énfasis1 9 3" xfId="500"/>
    <cellStyle name="60% - Énfasis1 9 4" xfId="501"/>
    <cellStyle name="60% - Énfasis1 9 5" xfId="502"/>
    <cellStyle name="60% - Énfasis1 9 6" xfId="503"/>
    <cellStyle name="60% - Énfasis1 9 7" xfId="504"/>
    <cellStyle name="60% - Énfasis1 9 8" xfId="505"/>
    <cellStyle name="60% - Énfasis1 9 9" xfId="506"/>
    <cellStyle name="60% - Énfasis2 10" xfId="507"/>
    <cellStyle name="60% - Énfasis2 11" xfId="508"/>
    <cellStyle name="60% - Énfasis2 12" xfId="509"/>
    <cellStyle name="60% - Énfasis2 13" xfId="510"/>
    <cellStyle name="60% - Énfasis2 14" xfId="511"/>
    <cellStyle name="60% - Énfasis2 15" xfId="512"/>
    <cellStyle name="60% - Énfasis2 16" xfId="513"/>
    <cellStyle name="60% - Énfasis2 17" xfId="514"/>
    <cellStyle name="60% - Énfasis2 18" xfId="515"/>
    <cellStyle name="60% - Énfasis2 2" xfId="516"/>
    <cellStyle name="60% - Énfasis2 3" xfId="517"/>
    <cellStyle name="60% - Énfasis2 4" xfId="518"/>
    <cellStyle name="60% - Énfasis2 5" xfId="519"/>
    <cellStyle name="60% - Énfasis2 6" xfId="520"/>
    <cellStyle name="60% - Énfasis2 7" xfId="521"/>
    <cellStyle name="60% - Énfasis2 8" xfId="522"/>
    <cellStyle name="60% - Énfasis2 9" xfId="523"/>
    <cellStyle name="60% - Énfasis2 9 10" xfId="524"/>
    <cellStyle name="60% - Énfasis2 9 11" xfId="525"/>
    <cellStyle name="60% - Énfasis2 9 12" xfId="526"/>
    <cellStyle name="60% - Énfasis2 9 13" xfId="527"/>
    <cellStyle name="60% - Énfasis2 9 14" xfId="528"/>
    <cellStyle name="60% - Énfasis2 9 15" xfId="529"/>
    <cellStyle name="60% - Énfasis2 9 16" xfId="530"/>
    <cellStyle name="60% - Énfasis2 9 17" xfId="531"/>
    <cellStyle name="60% - Énfasis2 9 18" xfId="532"/>
    <cellStyle name="60% - Énfasis2 9 19" xfId="533"/>
    <cellStyle name="60% - Énfasis2 9 2" xfId="534"/>
    <cellStyle name="60% - Énfasis2 9 20" xfId="535"/>
    <cellStyle name="60% - Énfasis2 9 21" xfId="536"/>
    <cellStyle name="60% - Énfasis2 9 22" xfId="537"/>
    <cellStyle name="60% - Énfasis2 9 3" xfId="538"/>
    <cellStyle name="60% - Énfasis2 9 4" xfId="539"/>
    <cellStyle name="60% - Énfasis2 9 5" xfId="540"/>
    <cellStyle name="60% - Énfasis2 9 6" xfId="541"/>
    <cellStyle name="60% - Énfasis2 9 7" xfId="542"/>
    <cellStyle name="60% - Énfasis2 9 8" xfId="543"/>
    <cellStyle name="60% - Énfasis2 9 9" xfId="544"/>
    <cellStyle name="60% - Énfasis3 10" xfId="545"/>
    <cellStyle name="60% - Énfasis3 11" xfId="546"/>
    <cellStyle name="60% - Énfasis3 12" xfId="547"/>
    <cellStyle name="60% - Énfasis3 13" xfId="548"/>
    <cellStyle name="60% - Énfasis3 14" xfId="549"/>
    <cellStyle name="60% - Énfasis3 15" xfId="550"/>
    <cellStyle name="60% - Énfasis3 16" xfId="551"/>
    <cellStyle name="60% - Énfasis3 17" xfId="552"/>
    <cellStyle name="60% - Énfasis3 18" xfId="553"/>
    <cellStyle name="60% - Énfasis3 19" xfId="554"/>
    <cellStyle name="60% - Énfasis3 2" xfId="555"/>
    <cellStyle name="60% - Énfasis3 20" xfId="556"/>
    <cellStyle name="60% - Énfasis3 3" xfId="557"/>
    <cellStyle name="60% - Énfasis3 4" xfId="558"/>
    <cellStyle name="60% - Énfasis3 5" xfId="559"/>
    <cellStyle name="60% - Énfasis3 6" xfId="560"/>
    <cellStyle name="60% - Énfasis3 7" xfId="561"/>
    <cellStyle name="60% - Énfasis3 8" xfId="562"/>
    <cellStyle name="60% - Énfasis3 9" xfId="563"/>
    <cellStyle name="60% - Énfasis3 9 10" xfId="564"/>
    <cellStyle name="60% - Énfasis3 9 11" xfId="565"/>
    <cellStyle name="60% - Énfasis3 9 12" xfId="566"/>
    <cellStyle name="60% - Énfasis3 9 13" xfId="567"/>
    <cellStyle name="60% - Énfasis3 9 14" xfId="568"/>
    <cellStyle name="60% - Énfasis3 9 15" xfId="569"/>
    <cellStyle name="60% - Énfasis3 9 16" xfId="570"/>
    <cellStyle name="60% - Énfasis3 9 17" xfId="571"/>
    <cellStyle name="60% - Énfasis3 9 18" xfId="572"/>
    <cellStyle name="60% - Énfasis3 9 19" xfId="573"/>
    <cellStyle name="60% - Énfasis3 9 2" xfId="574"/>
    <cellStyle name="60% - Énfasis3 9 20" xfId="575"/>
    <cellStyle name="60% - Énfasis3 9 21" xfId="576"/>
    <cellStyle name="60% - Énfasis3 9 22" xfId="577"/>
    <cellStyle name="60% - Énfasis3 9 3" xfId="578"/>
    <cellStyle name="60% - Énfasis3 9 4" xfId="579"/>
    <cellStyle name="60% - Énfasis3 9 5" xfId="580"/>
    <cellStyle name="60% - Énfasis3 9 6" xfId="581"/>
    <cellStyle name="60% - Énfasis3 9 7" xfId="582"/>
    <cellStyle name="60% - Énfasis3 9 8" xfId="583"/>
    <cellStyle name="60% - Énfasis3 9 9" xfId="584"/>
    <cellStyle name="60% - Énfasis4 10" xfId="585"/>
    <cellStyle name="60% - Énfasis4 11" xfId="586"/>
    <cellStyle name="60% - Énfasis4 12" xfId="587"/>
    <cellStyle name="60% - Énfasis4 13" xfId="588"/>
    <cellStyle name="60% - Énfasis4 14" xfId="589"/>
    <cellStyle name="60% - Énfasis4 15" xfId="590"/>
    <cellStyle name="60% - Énfasis4 16" xfId="591"/>
    <cellStyle name="60% - Énfasis4 17" xfId="592"/>
    <cellStyle name="60% - Énfasis4 18" xfId="593"/>
    <cellStyle name="60% - Énfasis4 19" xfId="594"/>
    <cellStyle name="60% - Énfasis4 2" xfId="595"/>
    <cellStyle name="60% - Énfasis4 20" xfId="596"/>
    <cellStyle name="60% - Énfasis4 3" xfId="597"/>
    <cellStyle name="60% - Énfasis4 4" xfId="598"/>
    <cellStyle name="60% - Énfasis4 5" xfId="599"/>
    <cellStyle name="60% - Énfasis4 6" xfId="600"/>
    <cellStyle name="60% - Énfasis4 7" xfId="601"/>
    <cellStyle name="60% - Énfasis4 8" xfId="602"/>
    <cellStyle name="60% - Énfasis4 9" xfId="603"/>
    <cellStyle name="60% - Énfasis4 9 10" xfId="604"/>
    <cellStyle name="60% - Énfasis4 9 11" xfId="605"/>
    <cellStyle name="60% - Énfasis4 9 12" xfId="606"/>
    <cellStyle name="60% - Énfasis4 9 13" xfId="607"/>
    <cellStyle name="60% - Énfasis4 9 14" xfId="608"/>
    <cellStyle name="60% - Énfasis4 9 15" xfId="609"/>
    <cellStyle name="60% - Énfasis4 9 16" xfId="610"/>
    <cellStyle name="60% - Énfasis4 9 17" xfId="611"/>
    <cellStyle name="60% - Énfasis4 9 18" xfId="612"/>
    <cellStyle name="60% - Énfasis4 9 19" xfId="613"/>
    <cellStyle name="60% - Énfasis4 9 2" xfId="614"/>
    <cellStyle name="60% - Énfasis4 9 20" xfId="615"/>
    <cellStyle name="60% - Énfasis4 9 21" xfId="616"/>
    <cellStyle name="60% - Énfasis4 9 22" xfId="617"/>
    <cellStyle name="60% - Énfasis4 9 3" xfId="618"/>
    <cellStyle name="60% - Énfasis4 9 4" xfId="619"/>
    <cellStyle name="60% - Énfasis4 9 5" xfId="620"/>
    <cellStyle name="60% - Énfasis4 9 6" xfId="621"/>
    <cellStyle name="60% - Énfasis4 9 7" xfId="622"/>
    <cellStyle name="60% - Énfasis4 9 8" xfId="623"/>
    <cellStyle name="60% - Énfasis4 9 9" xfId="624"/>
    <cellStyle name="60% - Énfasis5 10" xfId="625"/>
    <cellStyle name="60% - Énfasis5 11" xfId="626"/>
    <cellStyle name="60% - Énfasis5 12" xfId="627"/>
    <cellStyle name="60% - Énfasis5 13" xfId="628"/>
    <cellStyle name="60% - Énfasis5 14" xfId="629"/>
    <cellStyle name="60% - Énfasis5 15" xfId="630"/>
    <cellStyle name="60% - Énfasis5 16" xfId="631"/>
    <cellStyle name="60% - Énfasis5 17" xfId="632"/>
    <cellStyle name="60% - Énfasis5 18" xfId="633"/>
    <cellStyle name="60% - Énfasis5 2" xfId="634"/>
    <cellStyle name="60% - Énfasis5 3" xfId="635"/>
    <cellStyle name="60% - Énfasis5 4" xfId="636"/>
    <cellStyle name="60% - Énfasis5 5" xfId="637"/>
    <cellStyle name="60% - Énfasis5 6" xfId="638"/>
    <cellStyle name="60% - Énfasis5 7" xfId="639"/>
    <cellStyle name="60% - Énfasis5 8" xfId="640"/>
    <cellStyle name="60% - Énfasis5 9" xfId="641"/>
    <cellStyle name="60% - Énfasis5 9 10" xfId="642"/>
    <cellStyle name="60% - Énfasis5 9 11" xfId="643"/>
    <cellStyle name="60% - Énfasis5 9 12" xfId="644"/>
    <cellStyle name="60% - Énfasis5 9 13" xfId="645"/>
    <cellStyle name="60% - Énfasis5 9 14" xfId="646"/>
    <cellStyle name="60% - Énfasis5 9 15" xfId="647"/>
    <cellStyle name="60% - Énfasis5 9 16" xfId="648"/>
    <cellStyle name="60% - Énfasis5 9 17" xfId="649"/>
    <cellStyle name="60% - Énfasis5 9 18" xfId="650"/>
    <cellStyle name="60% - Énfasis5 9 19" xfId="651"/>
    <cellStyle name="60% - Énfasis5 9 2" xfId="652"/>
    <cellStyle name="60% - Énfasis5 9 20" xfId="653"/>
    <cellStyle name="60% - Énfasis5 9 21" xfId="654"/>
    <cellStyle name="60% - Énfasis5 9 22" xfId="655"/>
    <cellStyle name="60% - Énfasis5 9 3" xfId="656"/>
    <cellStyle name="60% - Énfasis5 9 4" xfId="657"/>
    <cellStyle name="60% - Énfasis5 9 5" xfId="658"/>
    <cellStyle name="60% - Énfasis5 9 6" xfId="659"/>
    <cellStyle name="60% - Énfasis5 9 7" xfId="660"/>
    <cellStyle name="60% - Énfasis5 9 8" xfId="661"/>
    <cellStyle name="60% - Énfasis5 9 9" xfId="662"/>
    <cellStyle name="60% - Énfasis6 10" xfId="663"/>
    <cellStyle name="60% - Énfasis6 11" xfId="664"/>
    <cellStyle name="60% - Énfasis6 12" xfId="665"/>
    <cellStyle name="60% - Énfasis6 13" xfId="666"/>
    <cellStyle name="60% - Énfasis6 14" xfId="667"/>
    <cellStyle name="60% - Énfasis6 15" xfId="668"/>
    <cellStyle name="60% - Énfasis6 16" xfId="669"/>
    <cellStyle name="60% - Énfasis6 17" xfId="670"/>
    <cellStyle name="60% - Énfasis6 18" xfId="671"/>
    <cellStyle name="60% - Énfasis6 19" xfId="672"/>
    <cellStyle name="60% - Énfasis6 2" xfId="673"/>
    <cellStyle name="60% - Énfasis6 20" xfId="674"/>
    <cellStyle name="60% - Énfasis6 3" xfId="675"/>
    <cellStyle name="60% - Énfasis6 4" xfId="676"/>
    <cellStyle name="60% - Énfasis6 5" xfId="677"/>
    <cellStyle name="60% - Énfasis6 6" xfId="678"/>
    <cellStyle name="60% - Énfasis6 7" xfId="679"/>
    <cellStyle name="60% - Énfasis6 8" xfId="680"/>
    <cellStyle name="60% - Énfasis6 9" xfId="681"/>
    <cellStyle name="60% - Énfasis6 9 10" xfId="682"/>
    <cellStyle name="60% - Énfasis6 9 11" xfId="683"/>
    <cellStyle name="60% - Énfasis6 9 12" xfId="684"/>
    <cellStyle name="60% - Énfasis6 9 13" xfId="685"/>
    <cellStyle name="60% - Énfasis6 9 14" xfId="686"/>
    <cellStyle name="60% - Énfasis6 9 15" xfId="687"/>
    <cellStyle name="60% - Énfasis6 9 16" xfId="688"/>
    <cellStyle name="60% - Énfasis6 9 17" xfId="689"/>
    <cellStyle name="60% - Énfasis6 9 18" xfId="690"/>
    <cellStyle name="60% - Énfasis6 9 19" xfId="691"/>
    <cellStyle name="60% - Énfasis6 9 2" xfId="692"/>
    <cellStyle name="60% - Énfasis6 9 20" xfId="693"/>
    <cellStyle name="60% - Énfasis6 9 21" xfId="694"/>
    <cellStyle name="60% - Énfasis6 9 22" xfId="695"/>
    <cellStyle name="60% - Énfasis6 9 3" xfId="696"/>
    <cellStyle name="60% - Énfasis6 9 4" xfId="697"/>
    <cellStyle name="60% - Énfasis6 9 5" xfId="698"/>
    <cellStyle name="60% - Énfasis6 9 6" xfId="699"/>
    <cellStyle name="60% - Énfasis6 9 7" xfId="700"/>
    <cellStyle name="60% - Énfasis6 9 8" xfId="701"/>
    <cellStyle name="60% - Énfasis6 9 9" xfId="702"/>
    <cellStyle name="Buena 10" xfId="703"/>
    <cellStyle name="Buena 11" xfId="704"/>
    <cellStyle name="Buena 12" xfId="705"/>
    <cellStyle name="Buena 13" xfId="706"/>
    <cellStyle name="Buena 14" xfId="707"/>
    <cellStyle name="Buena 15" xfId="708"/>
    <cellStyle name="Buena 16" xfId="709"/>
    <cellStyle name="Buena 17" xfId="710"/>
    <cellStyle name="Buena 18" xfId="711"/>
    <cellStyle name="Buena 2" xfId="712"/>
    <cellStyle name="Buena 3" xfId="713"/>
    <cellStyle name="Buena 4" xfId="714"/>
    <cellStyle name="Buena 5" xfId="715"/>
    <cellStyle name="Buena 6" xfId="716"/>
    <cellStyle name="Buena 7" xfId="717"/>
    <cellStyle name="Buena 8" xfId="718"/>
    <cellStyle name="Buena 9" xfId="719"/>
    <cellStyle name="Buena 9 10" xfId="720"/>
    <cellStyle name="Buena 9 11" xfId="721"/>
    <cellStyle name="Buena 9 12" xfId="722"/>
    <cellStyle name="Buena 9 13" xfId="723"/>
    <cellStyle name="Buena 9 14" xfId="724"/>
    <cellStyle name="Buena 9 15" xfId="725"/>
    <cellStyle name="Buena 9 16" xfId="726"/>
    <cellStyle name="Buena 9 17" xfId="727"/>
    <cellStyle name="Buena 9 18" xfId="728"/>
    <cellStyle name="Buena 9 19" xfId="729"/>
    <cellStyle name="Buena 9 2" xfId="730"/>
    <cellStyle name="Buena 9 20" xfId="731"/>
    <cellStyle name="Buena 9 21" xfId="732"/>
    <cellStyle name="Buena 9 22" xfId="733"/>
    <cellStyle name="Buena 9 3" xfId="734"/>
    <cellStyle name="Buena 9 4" xfId="735"/>
    <cellStyle name="Buena 9 5" xfId="736"/>
    <cellStyle name="Buena 9 6" xfId="737"/>
    <cellStyle name="Buena 9 7" xfId="738"/>
    <cellStyle name="Buena 9 8" xfId="739"/>
    <cellStyle name="Buena 9 9" xfId="740"/>
    <cellStyle name="Cálculo 10" xfId="819"/>
    <cellStyle name="Cálculo 11" xfId="820"/>
    <cellStyle name="Cálculo 12" xfId="821"/>
    <cellStyle name="Cálculo 13" xfId="822"/>
    <cellStyle name="Cálculo 14" xfId="823"/>
    <cellStyle name="Cálculo 15" xfId="824"/>
    <cellStyle name="Cálculo 16" xfId="825"/>
    <cellStyle name="Cálculo 17" xfId="826"/>
    <cellStyle name="Cálculo 18" xfId="827"/>
    <cellStyle name="Cálculo 2" xfId="828"/>
    <cellStyle name="Cálculo 3" xfId="829"/>
    <cellStyle name="Cálculo 4" xfId="830"/>
    <cellStyle name="Cálculo 5" xfId="831"/>
    <cellStyle name="Cálculo 6" xfId="832"/>
    <cellStyle name="Cálculo 7" xfId="833"/>
    <cellStyle name="Cálculo 8" xfId="834"/>
    <cellStyle name="Cálculo 9" xfId="835"/>
    <cellStyle name="Cálculo 9 10" xfId="836"/>
    <cellStyle name="Cálculo 9 11" xfId="837"/>
    <cellStyle name="Cálculo 9 12" xfId="838"/>
    <cellStyle name="Cálculo 9 13" xfId="839"/>
    <cellStyle name="Cálculo 9 14" xfId="840"/>
    <cellStyle name="Cálculo 9 15" xfId="841"/>
    <cellStyle name="Cálculo 9 16" xfId="842"/>
    <cellStyle name="Cálculo 9 17" xfId="843"/>
    <cellStyle name="Cálculo 9 18" xfId="844"/>
    <cellStyle name="Cálculo 9 19" xfId="845"/>
    <cellStyle name="Cálculo 9 2" xfId="846"/>
    <cellStyle name="Cálculo 9 20" xfId="847"/>
    <cellStyle name="Cálculo 9 21" xfId="848"/>
    <cellStyle name="Cálculo 9 22" xfId="849"/>
    <cellStyle name="Cálculo 9 3" xfId="850"/>
    <cellStyle name="Cálculo 9 4" xfId="851"/>
    <cellStyle name="Cálculo 9 5" xfId="852"/>
    <cellStyle name="Cálculo 9 6" xfId="853"/>
    <cellStyle name="Cálculo 9 7" xfId="854"/>
    <cellStyle name="Cálculo 9 8" xfId="855"/>
    <cellStyle name="Cálculo 9 9" xfId="856"/>
    <cellStyle name="Celda de comprobación 10" xfId="741"/>
    <cellStyle name="Celda de comprobación 11" xfId="742"/>
    <cellStyle name="Celda de comprobación 12" xfId="743"/>
    <cellStyle name="Celda de comprobación 13" xfId="744"/>
    <cellStyle name="Celda de comprobación 14" xfId="745"/>
    <cellStyle name="Celda de comprobación 15" xfId="746"/>
    <cellStyle name="Celda de comprobación 16" xfId="747"/>
    <cellStyle name="Celda de comprobación 17" xfId="748"/>
    <cellStyle name="Celda de comprobación 18" xfId="749"/>
    <cellStyle name="Celda de comprobación 2" xfId="750"/>
    <cellStyle name="Celda de comprobación 3" xfId="751"/>
    <cellStyle name="Celda de comprobación 4" xfId="752"/>
    <cellStyle name="Celda de comprobación 5" xfId="753"/>
    <cellStyle name="Celda de comprobación 6" xfId="754"/>
    <cellStyle name="Celda de comprobación 7" xfId="755"/>
    <cellStyle name="Celda de comprobación 8" xfId="756"/>
    <cellStyle name="Celda de comprobación 9" xfId="757"/>
    <cellStyle name="Celda de comprobación 9 10" xfId="758"/>
    <cellStyle name="Celda de comprobación 9 11" xfId="759"/>
    <cellStyle name="Celda de comprobación 9 12" xfId="760"/>
    <cellStyle name="Celda de comprobación 9 13" xfId="761"/>
    <cellStyle name="Celda de comprobación 9 14" xfId="762"/>
    <cellStyle name="Celda de comprobación 9 15" xfId="763"/>
    <cellStyle name="Celda de comprobación 9 16" xfId="764"/>
    <cellStyle name="Celda de comprobación 9 17" xfId="765"/>
    <cellStyle name="Celda de comprobación 9 18" xfId="766"/>
    <cellStyle name="Celda de comprobación 9 19" xfId="767"/>
    <cellStyle name="Celda de comprobación 9 2" xfId="768"/>
    <cellStyle name="Celda de comprobación 9 20" xfId="769"/>
    <cellStyle name="Celda de comprobación 9 21" xfId="770"/>
    <cellStyle name="Celda de comprobación 9 22" xfId="771"/>
    <cellStyle name="Celda de comprobación 9 3" xfId="772"/>
    <cellStyle name="Celda de comprobación 9 4" xfId="773"/>
    <cellStyle name="Celda de comprobación 9 5" xfId="774"/>
    <cellStyle name="Celda de comprobación 9 6" xfId="775"/>
    <cellStyle name="Celda de comprobación 9 7" xfId="776"/>
    <cellStyle name="Celda de comprobación 9 8" xfId="777"/>
    <cellStyle name="Celda de comprobación 9 9" xfId="778"/>
    <cellStyle name="Celda vinculada 10" xfId="779"/>
    <cellStyle name="Celda vinculada 11" xfId="780"/>
    <cellStyle name="Celda vinculada 12" xfId="781"/>
    <cellStyle name="Celda vinculada 13" xfId="782"/>
    <cellStyle name="Celda vinculada 14" xfId="783"/>
    <cellStyle name="Celda vinculada 15" xfId="784"/>
    <cellStyle name="Celda vinculada 16" xfId="785"/>
    <cellStyle name="Celda vinculada 17" xfId="786"/>
    <cellStyle name="Celda vinculada 18" xfId="787"/>
    <cellStyle name="Celda vinculada 2" xfId="788"/>
    <cellStyle name="Celda vinculada 3" xfId="789"/>
    <cellStyle name="Celda vinculada 4" xfId="790"/>
    <cellStyle name="Celda vinculada 5" xfId="791"/>
    <cellStyle name="Celda vinculada 6" xfId="792"/>
    <cellStyle name="Celda vinculada 7" xfId="793"/>
    <cellStyle name="Celda vinculada 8" xfId="794"/>
    <cellStyle name="Celda vinculada 9" xfId="795"/>
    <cellStyle name="Celda vinculada 9 10" xfId="796"/>
    <cellStyle name="Celda vinculada 9 11" xfId="797"/>
    <cellStyle name="Celda vinculada 9 12" xfId="798"/>
    <cellStyle name="Celda vinculada 9 13" xfId="799"/>
    <cellStyle name="Celda vinculada 9 14" xfId="800"/>
    <cellStyle name="Celda vinculada 9 15" xfId="801"/>
    <cellStyle name="Celda vinculada 9 16" xfId="802"/>
    <cellStyle name="Celda vinculada 9 17" xfId="803"/>
    <cellStyle name="Celda vinculada 9 18" xfId="804"/>
    <cellStyle name="Celda vinculada 9 19" xfId="805"/>
    <cellStyle name="Celda vinculada 9 2" xfId="806"/>
    <cellStyle name="Celda vinculada 9 20" xfId="807"/>
    <cellStyle name="Celda vinculada 9 21" xfId="808"/>
    <cellStyle name="Celda vinculada 9 22" xfId="809"/>
    <cellStyle name="Celda vinculada 9 3" xfId="810"/>
    <cellStyle name="Celda vinculada 9 4" xfId="811"/>
    <cellStyle name="Celda vinculada 9 5" xfId="812"/>
    <cellStyle name="Celda vinculada 9 6" xfId="813"/>
    <cellStyle name="Celda vinculada 9 7" xfId="814"/>
    <cellStyle name="Celda vinculada 9 8" xfId="815"/>
    <cellStyle name="Celda vinculada 9 9" xfId="816"/>
    <cellStyle name="Coma 2" xfId="817"/>
    <cellStyle name="Coma 2 2" xfId="818"/>
    <cellStyle name="Encabezado 4 10" xfId="857"/>
    <cellStyle name="Encabezado 4 11" xfId="858"/>
    <cellStyle name="Encabezado 4 12" xfId="859"/>
    <cellStyle name="Encabezado 4 13" xfId="860"/>
    <cellStyle name="Encabezado 4 14" xfId="861"/>
    <cellStyle name="Encabezado 4 15" xfId="862"/>
    <cellStyle name="Encabezado 4 16" xfId="863"/>
    <cellStyle name="Encabezado 4 17" xfId="864"/>
    <cellStyle name="Encabezado 4 18" xfId="865"/>
    <cellStyle name="Encabezado 4 2" xfId="866"/>
    <cellStyle name="Encabezado 4 3" xfId="867"/>
    <cellStyle name="Encabezado 4 4" xfId="868"/>
    <cellStyle name="Encabezado 4 5" xfId="869"/>
    <cellStyle name="Encabezado 4 6" xfId="870"/>
    <cellStyle name="Encabezado 4 7" xfId="871"/>
    <cellStyle name="Encabezado 4 8" xfId="872"/>
    <cellStyle name="Encabezado 4 9" xfId="873"/>
    <cellStyle name="Encabezado 4 9 10" xfId="874"/>
    <cellStyle name="Encabezado 4 9 11" xfId="875"/>
    <cellStyle name="Encabezado 4 9 12" xfId="876"/>
    <cellStyle name="Encabezado 4 9 13" xfId="877"/>
    <cellStyle name="Encabezado 4 9 14" xfId="878"/>
    <cellStyle name="Encabezado 4 9 15" xfId="879"/>
    <cellStyle name="Encabezado 4 9 16" xfId="880"/>
    <cellStyle name="Encabezado 4 9 17" xfId="881"/>
    <cellStyle name="Encabezado 4 9 18" xfId="882"/>
    <cellStyle name="Encabezado 4 9 19" xfId="883"/>
    <cellStyle name="Encabezado 4 9 2" xfId="884"/>
    <cellStyle name="Encabezado 4 9 20" xfId="885"/>
    <cellStyle name="Encabezado 4 9 21" xfId="886"/>
    <cellStyle name="Encabezado 4 9 22" xfId="887"/>
    <cellStyle name="Encabezado 4 9 3" xfId="888"/>
    <cellStyle name="Encabezado 4 9 4" xfId="889"/>
    <cellStyle name="Encabezado 4 9 5" xfId="890"/>
    <cellStyle name="Encabezado 4 9 6" xfId="891"/>
    <cellStyle name="Encabezado 4 9 7" xfId="892"/>
    <cellStyle name="Encabezado 4 9 8" xfId="893"/>
    <cellStyle name="Encabezado 4 9 9" xfId="894"/>
    <cellStyle name="Énfasis1 10" xfId="1531"/>
    <cellStyle name="Énfasis1 11" xfId="1532"/>
    <cellStyle name="Énfasis1 12" xfId="1533"/>
    <cellStyle name="Énfasis1 13" xfId="1534"/>
    <cellStyle name="Énfasis1 14" xfId="1535"/>
    <cellStyle name="Énfasis1 15" xfId="1536"/>
    <cellStyle name="Énfasis1 16" xfId="1537"/>
    <cellStyle name="Énfasis1 17" xfId="1538"/>
    <cellStyle name="Énfasis1 18" xfId="1539"/>
    <cellStyle name="Énfasis1 2" xfId="1540"/>
    <cellStyle name="Énfasis1 3" xfId="1541"/>
    <cellStyle name="Énfasis1 4" xfId="1542"/>
    <cellStyle name="Énfasis1 5" xfId="1543"/>
    <cellStyle name="Énfasis1 6" xfId="1544"/>
    <cellStyle name="Énfasis1 7" xfId="1545"/>
    <cellStyle name="Énfasis1 8" xfId="1546"/>
    <cellStyle name="Énfasis1 9" xfId="1547"/>
    <cellStyle name="Énfasis1 9 10" xfId="1548"/>
    <cellStyle name="Énfasis1 9 11" xfId="1549"/>
    <cellStyle name="Énfasis1 9 12" xfId="1550"/>
    <cellStyle name="Énfasis1 9 13" xfId="1551"/>
    <cellStyle name="Énfasis1 9 14" xfId="1552"/>
    <cellStyle name="Énfasis1 9 15" xfId="1553"/>
    <cellStyle name="Énfasis1 9 16" xfId="1554"/>
    <cellStyle name="Énfasis1 9 17" xfId="1555"/>
    <cellStyle name="Énfasis1 9 18" xfId="1556"/>
    <cellStyle name="Énfasis1 9 19" xfId="1557"/>
    <cellStyle name="Énfasis1 9 2" xfId="1558"/>
    <cellStyle name="Énfasis1 9 20" xfId="1559"/>
    <cellStyle name="Énfasis1 9 21" xfId="1560"/>
    <cellStyle name="Énfasis1 9 22" xfId="1561"/>
    <cellStyle name="Énfasis1 9 3" xfId="1562"/>
    <cellStyle name="Énfasis1 9 4" xfId="1563"/>
    <cellStyle name="Énfasis1 9 5" xfId="1564"/>
    <cellStyle name="Énfasis1 9 6" xfId="1565"/>
    <cellStyle name="Énfasis1 9 7" xfId="1566"/>
    <cellStyle name="Énfasis1 9 8" xfId="1567"/>
    <cellStyle name="Énfasis1 9 9" xfId="1568"/>
    <cellStyle name="Énfasis2 10" xfId="1569"/>
    <cellStyle name="Énfasis2 11" xfId="1570"/>
    <cellStyle name="Énfasis2 12" xfId="1571"/>
    <cellStyle name="Énfasis2 13" xfId="1572"/>
    <cellStyle name="Énfasis2 14" xfId="1573"/>
    <cellStyle name="Énfasis2 15" xfId="1574"/>
    <cellStyle name="Énfasis2 16" xfId="1575"/>
    <cellStyle name="Énfasis2 17" xfId="1576"/>
    <cellStyle name="Énfasis2 18" xfId="1577"/>
    <cellStyle name="Énfasis2 2" xfId="1578"/>
    <cellStyle name="Énfasis2 3" xfId="1579"/>
    <cellStyle name="Énfasis2 4" xfId="1580"/>
    <cellStyle name="Énfasis2 5" xfId="1581"/>
    <cellStyle name="Énfasis2 6" xfId="1582"/>
    <cellStyle name="Énfasis2 7" xfId="1583"/>
    <cellStyle name="Énfasis2 8" xfId="1584"/>
    <cellStyle name="Énfasis2 9" xfId="1585"/>
    <cellStyle name="Énfasis2 9 10" xfId="1586"/>
    <cellStyle name="Énfasis2 9 11" xfId="1587"/>
    <cellStyle name="Énfasis2 9 12" xfId="1588"/>
    <cellStyle name="Énfasis2 9 13" xfId="1589"/>
    <cellStyle name="Énfasis2 9 14" xfId="1590"/>
    <cellStyle name="Énfasis2 9 15" xfId="1591"/>
    <cellStyle name="Énfasis2 9 16" xfId="1592"/>
    <cellStyle name="Énfasis2 9 17" xfId="1593"/>
    <cellStyle name="Énfasis2 9 18" xfId="1594"/>
    <cellStyle name="Énfasis2 9 19" xfId="1595"/>
    <cellStyle name="Énfasis2 9 2" xfId="1596"/>
    <cellStyle name="Énfasis2 9 20" xfId="1597"/>
    <cellStyle name="Énfasis2 9 21" xfId="1598"/>
    <cellStyle name="Énfasis2 9 22" xfId="1599"/>
    <cellStyle name="Énfasis2 9 3" xfId="1600"/>
    <cellStyle name="Énfasis2 9 4" xfId="1601"/>
    <cellStyle name="Énfasis2 9 5" xfId="1602"/>
    <cellStyle name="Énfasis2 9 6" xfId="1603"/>
    <cellStyle name="Énfasis2 9 7" xfId="1604"/>
    <cellStyle name="Énfasis2 9 8" xfId="1605"/>
    <cellStyle name="Énfasis2 9 9" xfId="1606"/>
    <cellStyle name="Énfasis3 10" xfId="1607"/>
    <cellStyle name="Énfasis3 11" xfId="1608"/>
    <cellStyle name="Énfasis3 12" xfId="1609"/>
    <cellStyle name="Énfasis3 13" xfId="1610"/>
    <cellStyle name="Énfasis3 14" xfId="1611"/>
    <cellStyle name="Énfasis3 15" xfId="1612"/>
    <cellStyle name="Énfasis3 16" xfId="1613"/>
    <cellStyle name="Énfasis3 17" xfId="1614"/>
    <cellStyle name="Énfasis3 18" xfId="1615"/>
    <cellStyle name="Énfasis3 2" xfId="1616"/>
    <cellStyle name="Énfasis3 3" xfId="1617"/>
    <cellStyle name="Énfasis3 4" xfId="1618"/>
    <cellStyle name="Énfasis3 5" xfId="1619"/>
    <cellStyle name="Énfasis3 6" xfId="1620"/>
    <cellStyle name="Énfasis3 7" xfId="1621"/>
    <cellStyle name="Énfasis3 8" xfId="1622"/>
    <cellStyle name="Énfasis3 9" xfId="1623"/>
    <cellStyle name="Énfasis3 9 10" xfId="1624"/>
    <cellStyle name="Énfasis3 9 11" xfId="1625"/>
    <cellStyle name="Énfasis3 9 12" xfId="1626"/>
    <cellStyle name="Énfasis3 9 13" xfId="1627"/>
    <cellStyle name="Énfasis3 9 14" xfId="1628"/>
    <cellStyle name="Énfasis3 9 15" xfId="1629"/>
    <cellStyle name="Énfasis3 9 16" xfId="1630"/>
    <cellStyle name="Énfasis3 9 17" xfId="1631"/>
    <cellStyle name="Énfasis3 9 18" xfId="1632"/>
    <cellStyle name="Énfasis3 9 19" xfId="1633"/>
    <cellStyle name="Énfasis3 9 2" xfId="1634"/>
    <cellStyle name="Énfasis3 9 20" xfId="1635"/>
    <cellStyle name="Énfasis3 9 21" xfId="1636"/>
    <cellStyle name="Énfasis3 9 22" xfId="1637"/>
    <cellStyle name="Énfasis3 9 3" xfId="1638"/>
    <cellStyle name="Énfasis3 9 4" xfId="1639"/>
    <cellStyle name="Énfasis3 9 5" xfId="1640"/>
    <cellStyle name="Énfasis3 9 6" xfId="1641"/>
    <cellStyle name="Énfasis3 9 7" xfId="1642"/>
    <cellStyle name="Énfasis3 9 8" xfId="1643"/>
    <cellStyle name="Énfasis3 9 9" xfId="1644"/>
    <cellStyle name="Énfasis4 10" xfId="1645"/>
    <cellStyle name="Énfasis4 11" xfId="1646"/>
    <cellStyle name="Énfasis4 12" xfId="1647"/>
    <cellStyle name="Énfasis4 13" xfId="1648"/>
    <cellStyle name="Énfasis4 14" xfId="1649"/>
    <cellStyle name="Énfasis4 15" xfId="1650"/>
    <cellStyle name="Énfasis4 16" xfId="1651"/>
    <cellStyle name="Énfasis4 17" xfId="1652"/>
    <cellStyle name="Énfasis4 18" xfId="1653"/>
    <cellStyle name="Énfasis4 2" xfId="1654"/>
    <cellStyle name="Énfasis4 3" xfId="1655"/>
    <cellStyle name="Énfasis4 4" xfId="1656"/>
    <cellStyle name="Énfasis4 5" xfId="1657"/>
    <cellStyle name="Énfasis4 6" xfId="1658"/>
    <cellStyle name="Énfasis4 7" xfId="1659"/>
    <cellStyle name="Énfasis4 8" xfId="1660"/>
    <cellStyle name="Énfasis4 9" xfId="1661"/>
    <cellStyle name="Énfasis4 9 10" xfId="1662"/>
    <cellStyle name="Énfasis4 9 11" xfId="1663"/>
    <cellStyle name="Énfasis4 9 12" xfId="1664"/>
    <cellStyle name="Énfasis4 9 13" xfId="1665"/>
    <cellStyle name="Énfasis4 9 14" xfId="1666"/>
    <cellStyle name="Énfasis4 9 15" xfId="1667"/>
    <cellStyle name="Énfasis4 9 16" xfId="1668"/>
    <cellStyle name="Énfasis4 9 17" xfId="1669"/>
    <cellStyle name="Énfasis4 9 18" xfId="1670"/>
    <cellStyle name="Énfasis4 9 19" xfId="1671"/>
    <cellStyle name="Énfasis4 9 2" xfId="1672"/>
    <cellStyle name="Énfasis4 9 20" xfId="1673"/>
    <cellStyle name="Énfasis4 9 21" xfId="1674"/>
    <cellStyle name="Énfasis4 9 22" xfId="1675"/>
    <cellStyle name="Énfasis4 9 3" xfId="1676"/>
    <cellStyle name="Énfasis4 9 4" xfId="1677"/>
    <cellStyle name="Énfasis4 9 5" xfId="1678"/>
    <cellStyle name="Énfasis4 9 6" xfId="1679"/>
    <cellStyle name="Énfasis4 9 7" xfId="1680"/>
    <cellStyle name="Énfasis4 9 8" xfId="1681"/>
    <cellStyle name="Énfasis4 9 9" xfId="1682"/>
    <cellStyle name="Énfasis5 10" xfId="1683"/>
    <cellStyle name="Énfasis5 11" xfId="1684"/>
    <cellStyle name="Énfasis5 12" xfId="1685"/>
    <cellStyle name="Énfasis5 13" xfId="1686"/>
    <cellStyle name="Énfasis5 14" xfId="1687"/>
    <cellStyle name="Énfasis5 15" xfId="1688"/>
    <cellStyle name="Énfasis5 16" xfId="1689"/>
    <cellStyle name="Énfasis5 17" xfId="1690"/>
    <cellStyle name="Énfasis5 18" xfId="1691"/>
    <cellStyle name="Énfasis5 2" xfId="1692"/>
    <cellStyle name="Énfasis5 3" xfId="1693"/>
    <cellStyle name="Énfasis5 4" xfId="1694"/>
    <cellStyle name="Énfasis5 5" xfId="1695"/>
    <cellStyle name="Énfasis5 6" xfId="1696"/>
    <cellStyle name="Énfasis5 7" xfId="1697"/>
    <cellStyle name="Énfasis5 8" xfId="1698"/>
    <cellStyle name="Énfasis5 9" xfId="1699"/>
    <cellStyle name="Énfasis5 9 10" xfId="1700"/>
    <cellStyle name="Énfasis5 9 11" xfId="1701"/>
    <cellStyle name="Énfasis5 9 12" xfId="1702"/>
    <cellStyle name="Énfasis5 9 13" xfId="1703"/>
    <cellStyle name="Énfasis5 9 14" xfId="1704"/>
    <cellStyle name="Énfasis5 9 15" xfId="1705"/>
    <cellStyle name="Énfasis5 9 16" xfId="1706"/>
    <cellStyle name="Énfasis5 9 17" xfId="1707"/>
    <cellStyle name="Énfasis5 9 18" xfId="1708"/>
    <cellStyle name="Énfasis5 9 19" xfId="1709"/>
    <cellStyle name="Énfasis5 9 2" xfId="1710"/>
    <cellStyle name="Énfasis5 9 20" xfId="1711"/>
    <cellStyle name="Énfasis5 9 21" xfId="1712"/>
    <cellStyle name="Énfasis5 9 22" xfId="1713"/>
    <cellStyle name="Énfasis5 9 3" xfId="1714"/>
    <cellStyle name="Énfasis5 9 4" xfId="1715"/>
    <cellStyle name="Énfasis5 9 5" xfId="1716"/>
    <cellStyle name="Énfasis5 9 6" xfId="1717"/>
    <cellStyle name="Énfasis5 9 7" xfId="1718"/>
    <cellStyle name="Énfasis5 9 8" xfId="1719"/>
    <cellStyle name="Énfasis5 9 9" xfId="1720"/>
    <cellStyle name="Énfasis6 10" xfId="1721"/>
    <cellStyle name="Énfasis6 11" xfId="1722"/>
    <cellStyle name="Énfasis6 12" xfId="1723"/>
    <cellStyle name="Énfasis6 13" xfId="1724"/>
    <cellStyle name="Énfasis6 14" xfId="1725"/>
    <cellStyle name="Énfasis6 15" xfId="1726"/>
    <cellStyle name="Énfasis6 16" xfId="1727"/>
    <cellStyle name="Énfasis6 17" xfId="1728"/>
    <cellStyle name="Énfasis6 18" xfId="1729"/>
    <cellStyle name="Énfasis6 2" xfId="1730"/>
    <cellStyle name="Énfasis6 3" xfId="1731"/>
    <cellStyle name="Énfasis6 4" xfId="1732"/>
    <cellStyle name="Énfasis6 5" xfId="1733"/>
    <cellStyle name="Énfasis6 6" xfId="1734"/>
    <cellStyle name="Énfasis6 7" xfId="1735"/>
    <cellStyle name="Énfasis6 8" xfId="1736"/>
    <cellStyle name="Énfasis6 9" xfId="1737"/>
    <cellStyle name="Énfasis6 9 10" xfId="1738"/>
    <cellStyle name="Énfasis6 9 11" xfId="1739"/>
    <cellStyle name="Énfasis6 9 12" xfId="1740"/>
    <cellStyle name="Énfasis6 9 13" xfId="1741"/>
    <cellStyle name="Énfasis6 9 14" xfId="1742"/>
    <cellStyle name="Énfasis6 9 15" xfId="1743"/>
    <cellStyle name="Énfasis6 9 16" xfId="1744"/>
    <cellStyle name="Énfasis6 9 17" xfId="1745"/>
    <cellStyle name="Énfasis6 9 18" xfId="1746"/>
    <cellStyle name="Énfasis6 9 19" xfId="1747"/>
    <cellStyle name="Énfasis6 9 2" xfId="1748"/>
    <cellStyle name="Énfasis6 9 20" xfId="1749"/>
    <cellStyle name="Énfasis6 9 21" xfId="1750"/>
    <cellStyle name="Énfasis6 9 22" xfId="1751"/>
    <cellStyle name="Énfasis6 9 3" xfId="1752"/>
    <cellStyle name="Énfasis6 9 4" xfId="1753"/>
    <cellStyle name="Énfasis6 9 5" xfId="1754"/>
    <cellStyle name="Énfasis6 9 6" xfId="1755"/>
    <cellStyle name="Énfasis6 9 7" xfId="1756"/>
    <cellStyle name="Énfasis6 9 8" xfId="1757"/>
    <cellStyle name="Énfasis6 9 9" xfId="1758"/>
    <cellStyle name="Entrada 10" xfId="895"/>
    <cellStyle name="Entrada 11" xfId="896"/>
    <cellStyle name="Entrada 12" xfId="897"/>
    <cellStyle name="Entrada 13" xfId="898"/>
    <cellStyle name="Entrada 14" xfId="899"/>
    <cellStyle name="Entrada 15" xfId="900"/>
    <cellStyle name="Entrada 16" xfId="901"/>
    <cellStyle name="Entrada 17" xfId="902"/>
    <cellStyle name="Entrada 18" xfId="903"/>
    <cellStyle name="Entrada 2" xfId="904"/>
    <cellStyle name="Entrada 3" xfId="905"/>
    <cellStyle name="Entrada 4" xfId="906"/>
    <cellStyle name="Entrada 5" xfId="907"/>
    <cellStyle name="Entrada 6" xfId="908"/>
    <cellStyle name="Entrada 7" xfId="909"/>
    <cellStyle name="Entrada 8" xfId="910"/>
    <cellStyle name="Entrada 9" xfId="911"/>
    <cellStyle name="Entrada 9 10" xfId="912"/>
    <cellStyle name="Entrada 9 11" xfId="913"/>
    <cellStyle name="Entrada 9 12" xfId="914"/>
    <cellStyle name="Entrada 9 13" xfId="915"/>
    <cellStyle name="Entrada 9 14" xfId="916"/>
    <cellStyle name="Entrada 9 15" xfId="917"/>
    <cellStyle name="Entrada 9 16" xfId="918"/>
    <cellStyle name="Entrada 9 17" xfId="919"/>
    <cellStyle name="Entrada 9 18" xfId="920"/>
    <cellStyle name="Entrada 9 19" xfId="921"/>
    <cellStyle name="Entrada 9 2" xfId="922"/>
    <cellStyle name="Entrada 9 20" xfId="923"/>
    <cellStyle name="Entrada 9 21" xfId="924"/>
    <cellStyle name="Entrada 9 22" xfId="925"/>
    <cellStyle name="Entrada 9 3" xfId="926"/>
    <cellStyle name="Entrada 9 4" xfId="927"/>
    <cellStyle name="Entrada 9 5" xfId="928"/>
    <cellStyle name="Entrada 9 6" xfId="929"/>
    <cellStyle name="Entrada 9 7" xfId="930"/>
    <cellStyle name="Entrada 9 8" xfId="931"/>
    <cellStyle name="Entrada 9 9" xfId="932"/>
    <cellStyle name="Euro" xfId="933"/>
    <cellStyle name="Euro 10" xfId="934"/>
    <cellStyle name="Euro 11" xfId="935"/>
    <cellStyle name="Euro 12" xfId="936"/>
    <cellStyle name="Euro 13" xfId="937"/>
    <cellStyle name="Euro 14" xfId="938"/>
    <cellStyle name="Euro 15" xfId="939"/>
    <cellStyle name="Euro 16" xfId="940"/>
    <cellStyle name="Euro 17" xfId="941"/>
    <cellStyle name="Euro 18" xfId="942"/>
    <cellStyle name="Euro 19" xfId="943"/>
    <cellStyle name="Euro 2" xfId="944"/>
    <cellStyle name="Euro 20" xfId="945"/>
    <cellStyle name="Euro 21" xfId="946"/>
    <cellStyle name="Euro 22" xfId="947"/>
    <cellStyle name="Euro 23" xfId="948"/>
    <cellStyle name="Euro 24" xfId="949"/>
    <cellStyle name="Euro 25" xfId="950"/>
    <cellStyle name="Euro 26" xfId="951"/>
    <cellStyle name="Euro 27" xfId="952"/>
    <cellStyle name="Euro 28" xfId="953"/>
    <cellStyle name="Euro 29" xfId="954"/>
    <cellStyle name="Euro 3" xfId="955"/>
    <cellStyle name="Euro 4" xfId="956"/>
    <cellStyle name="Euro 5" xfId="957"/>
    <cellStyle name="Euro 6" xfId="958"/>
    <cellStyle name="Euro 7" xfId="959"/>
    <cellStyle name="Euro 8" xfId="960"/>
    <cellStyle name="Euro 9" xfId="961"/>
    <cellStyle name="Hipervínculo 2" xfId="962"/>
    <cellStyle name="Hipervínculo 31" xfId="963"/>
    <cellStyle name="Incorrecto 10" xfId="964"/>
    <cellStyle name="Incorrecto 11" xfId="965"/>
    <cellStyle name="Incorrecto 12" xfId="966"/>
    <cellStyle name="Incorrecto 13" xfId="967"/>
    <cellStyle name="Incorrecto 14" xfId="968"/>
    <cellStyle name="Incorrecto 15" xfId="969"/>
    <cellStyle name="Incorrecto 16" xfId="970"/>
    <cellStyle name="Incorrecto 17" xfId="971"/>
    <cellStyle name="Incorrecto 18" xfId="972"/>
    <cellStyle name="Incorrecto 2" xfId="973"/>
    <cellStyle name="Incorrecto 3" xfId="974"/>
    <cellStyle name="Incorrecto 4" xfId="975"/>
    <cellStyle name="Incorrecto 5" xfId="976"/>
    <cellStyle name="Incorrecto 6" xfId="977"/>
    <cellStyle name="Incorrecto 7" xfId="978"/>
    <cellStyle name="Incorrecto 8" xfId="979"/>
    <cellStyle name="Incorrecto 9" xfId="980"/>
    <cellStyle name="Incorrecto 9 10" xfId="981"/>
    <cellStyle name="Incorrecto 9 11" xfId="982"/>
    <cellStyle name="Incorrecto 9 12" xfId="983"/>
    <cellStyle name="Incorrecto 9 13" xfId="984"/>
    <cellStyle name="Incorrecto 9 14" xfId="985"/>
    <cellStyle name="Incorrecto 9 15" xfId="986"/>
    <cellStyle name="Incorrecto 9 16" xfId="987"/>
    <cellStyle name="Incorrecto 9 17" xfId="988"/>
    <cellStyle name="Incorrecto 9 18" xfId="989"/>
    <cellStyle name="Incorrecto 9 19" xfId="990"/>
    <cellStyle name="Incorrecto 9 2" xfId="991"/>
    <cellStyle name="Incorrecto 9 20" xfId="992"/>
    <cellStyle name="Incorrecto 9 21" xfId="993"/>
    <cellStyle name="Incorrecto 9 22" xfId="994"/>
    <cellStyle name="Incorrecto 9 3" xfId="995"/>
    <cellStyle name="Incorrecto 9 4" xfId="996"/>
    <cellStyle name="Incorrecto 9 5" xfId="997"/>
    <cellStyle name="Incorrecto 9 6" xfId="998"/>
    <cellStyle name="Incorrecto 9 7" xfId="999"/>
    <cellStyle name="Incorrecto 9 8" xfId="1000"/>
    <cellStyle name="Incorrecto 9 9" xfId="1001"/>
    <cellStyle name="Millares" xfId="1" builtinId="3"/>
    <cellStyle name="Millares [0] 2" xfId="1034"/>
    <cellStyle name="Millares 2" xfId="1002"/>
    <cellStyle name="Millares 2 10" xfId="1003"/>
    <cellStyle name="Millares 2 11" xfId="1004"/>
    <cellStyle name="Millares 2 12" xfId="1005"/>
    <cellStyle name="Millares 2 13" xfId="1006"/>
    <cellStyle name="Millares 2 13 2" xfId="1007"/>
    <cellStyle name="Millares 2 13 2 2" xfId="1008"/>
    <cellStyle name="Millares 2 13 2 2 2" xfId="1009"/>
    <cellStyle name="Millares 2 14" xfId="1010"/>
    <cellStyle name="Millares 2 2" xfId="1011"/>
    <cellStyle name="Millares 2 2 2" xfId="1012"/>
    <cellStyle name="Millares 2 2 3" xfId="1013"/>
    <cellStyle name="Millares 2 2 4" xfId="1014"/>
    <cellStyle name="Millares 2 3" xfId="1015"/>
    <cellStyle name="Millares 2 4" xfId="1016"/>
    <cellStyle name="Millares 2 5" xfId="1017"/>
    <cellStyle name="Millares 2 6" xfId="1018"/>
    <cellStyle name="Millares 2 7" xfId="1019"/>
    <cellStyle name="Millares 2 8" xfId="1020"/>
    <cellStyle name="Millares 2 9" xfId="1021"/>
    <cellStyle name="Millares 3" xfId="1022"/>
    <cellStyle name="Millares 3 2" xfId="1023"/>
    <cellStyle name="Millares 3 3" xfId="1024"/>
    <cellStyle name="Millares 4" xfId="1025"/>
    <cellStyle name="Millares 4 2" xfId="1026"/>
    <cellStyle name="Millares 4 2 2" xfId="1027"/>
    <cellStyle name="Millares 4 2 2 2" xfId="1028"/>
    <cellStyle name="Millares 4 3" xfId="1029"/>
    <cellStyle name="Millares 5" xfId="1030"/>
    <cellStyle name="Millares 6" xfId="1031"/>
    <cellStyle name="Millares 7" xfId="1032"/>
    <cellStyle name="Millares 8" xfId="1033"/>
    <cellStyle name="Moneda 2" xfId="1035"/>
    <cellStyle name="Moneda 2 2" xfId="1036"/>
    <cellStyle name="Moneda 2 3" xfId="1037"/>
    <cellStyle name="Neutral 10" xfId="1038"/>
    <cellStyle name="Neutral 11" xfId="1039"/>
    <cellStyle name="Neutral 12" xfId="1040"/>
    <cellStyle name="Neutral 13" xfId="1041"/>
    <cellStyle name="Neutral 14" xfId="1042"/>
    <cellStyle name="Neutral 15" xfId="1043"/>
    <cellStyle name="Neutral 16" xfId="1044"/>
    <cellStyle name="Neutral 2" xfId="1045"/>
    <cellStyle name="Neutral 3" xfId="1046"/>
    <cellStyle name="Neutral 4" xfId="1047"/>
    <cellStyle name="Neutral 5" xfId="1048"/>
    <cellStyle name="Neutral 6" xfId="1049"/>
    <cellStyle name="Neutral 7" xfId="1050"/>
    <cellStyle name="Neutral 8" xfId="1051"/>
    <cellStyle name="Neutral 9" xfId="1052"/>
    <cellStyle name="Normal" xfId="0" builtinId="0"/>
    <cellStyle name="Normal 10" xfId="1053"/>
    <cellStyle name="Normal 10 2" xfId="1054"/>
    <cellStyle name="Normal 11" xfId="1055"/>
    <cellStyle name="Normal 11 2" xfId="1056"/>
    <cellStyle name="Normal 110" xfId="1057"/>
    <cellStyle name="Normal 112" xfId="1058"/>
    <cellStyle name="Normal 113" xfId="1059"/>
    <cellStyle name="Normal 115" xfId="1060"/>
    <cellStyle name="Normal 12" xfId="1061"/>
    <cellStyle name="Normal 12 2" xfId="1062"/>
    <cellStyle name="Normal 13" xfId="1063"/>
    <cellStyle name="Normal 13 2" xfId="1064"/>
    <cellStyle name="Normal 14" xfId="1065"/>
    <cellStyle name="Normal 14 2" xfId="1066"/>
    <cellStyle name="Normal 15" xfId="1067"/>
    <cellStyle name="Normal 15 2" xfId="1068"/>
    <cellStyle name="Normal 16" xfId="1069"/>
    <cellStyle name="Normal 16 2" xfId="1070"/>
    <cellStyle name="Normal 17" xfId="1071"/>
    <cellStyle name="Normal 17 2" xfId="1072"/>
    <cellStyle name="Normal 18 2" xfId="1073"/>
    <cellStyle name="Normal 19" xfId="1074"/>
    <cellStyle name="Normal 19 2" xfId="1075"/>
    <cellStyle name="Normal 2" xfId="1076"/>
    <cellStyle name="Normal 2 10" xfId="1077"/>
    <cellStyle name="Normal 2 11" xfId="1078"/>
    <cellStyle name="Normal 2 12" xfId="1079"/>
    <cellStyle name="Normal 2 2" xfId="1080"/>
    <cellStyle name="Normal 2 2 2" xfId="1081"/>
    <cellStyle name="Normal 2 2 3" xfId="1082"/>
    <cellStyle name="Normal 2 2 4" xfId="1083"/>
    <cellStyle name="Normal 2 2 5" xfId="1084"/>
    <cellStyle name="Normal 2 3" xfId="1085"/>
    <cellStyle name="Normal 2 4" xfId="1086"/>
    <cellStyle name="Normal 2 5" xfId="1087"/>
    <cellStyle name="Normal 2 6" xfId="1088"/>
    <cellStyle name="Normal 2 7" xfId="1089"/>
    <cellStyle name="Normal 2 8" xfId="1090"/>
    <cellStyle name="Normal 2 9" xfId="1091"/>
    <cellStyle name="Normal 20 2" xfId="1092"/>
    <cellStyle name="Normal 21 2" xfId="1093"/>
    <cellStyle name="Normal 22 2" xfId="1094"/>
    <cellStyle name="Normal 23 2" xfId="1095"/>
    <cellStyle name="Normal 24 2" xfId="1096"/>
    <cellStyle name="Normal 25 2" xfId="1097"/>
    <cellStyle name="Normal 3" xfId="1098"/>
    <cellStyle name="Normal 3 10" xfId="1099"/>
    <cellStyle name="Normal 3 11" xfId="1100"/>
    <cellStyle name="Normal 3 12" xfId="1101"/>
    <cellStyle name="Normal 3 13" xfId="1102"/>
    <cellStyle name="Normal 3 14" xfId="1103"/>
    <cellStyle name="Normal 3 15" xfId="1104"/>
    <cellStyle name="Normal 3 16" xfId="1105"/>
    <cellStyle name="Normal 3 17" xfId="1106"/>
    <cellStyle name="Normal 3 18" xfId="1107"/>
    <cellStyle name="Normal 3 19" xfId="1108"/>
    <cellStyle name="Normal 3 2" xfId="1109"/>
    <cellStyle name="Normal 3 20" xfId="1110"/>
    <cellStyle name="Normal 3 21" xfId="1111"/>
    <cellStyle name="Normal 3 3" xfId="1112"/>
    <cellStyle name="Normal 3 4" xfId="1113"/>
    <cellStyle name="Normal 3 5" xfId="1114"/>
    <cellStyle name="Normal 3 6" xfId="1115"/>
    <cellStyle name="Normal 3 7" xfId="1116"/>
    <cellStyle name="Normal 3 8" xfId="1117"/>
    <cellStyle name="Normal 3 9" xfId="1118"/>
    <cellStyle name="Normal 3_PLAN DE ACTIVIDADES 10 DE ABRIL RURALIDAD" xfId="1119"/>
    <cellStyle name="Normal 4" xfId="1120"/>
    <cellStyle name="Normal 4 10" xfId="1121"/>
    <cellStyle name="Normal 4 11" xfId="1122"/>
    <cellStyle name="Normal 4 12" xfId="1123"/>
    <cellStyle name="Normal 4 13" xfId="1124"/>
    <cellStyle name="Normal 4 14" xfId="1125"/>
    <cellStyle name="Normal 4 15" xfId="1126"/>
    <cellStyle name="Normal 4 16" xfId="1127"/>
    <cellStyle name="Normal 4 17" xfId="1128"/>
    <cellStyle name="Normal 4 18" xfId="1129"/>
    <cellStyle name="Normal 4 19" xfId="1130"/>
    <cellStyle name="Normal 4 2" xfId="1131"/>
    <cellStyle name="Normal 4 20" xfId="1132"/>
    <cellStyle name="Normal 4 21" xfId="1133"/>
    <cellStyle name="Normal 4 3" xfId="1134"/>
    <cellStyle name="Normal 4 4" xfId="1135"/>
    <cellStyle name="Normal 4 5" xfId="1136"/>
    <cellStyle name="Normal 4 6" xfId="1137"/>
    <cellStyle name="Normal 4 7" xfId="1138"/>
    <cellStyle name="Normal 4 8" xfId="1139"/>
    <cellStyle name="Normal 4 9" xfId="1140"/>
    <cellStyle name="Normal 47" xfId="1141"/>
    <cellStyle name="Normal 48" xfId="1142"/>
    <cellStyle name="Normal 5" xfId="1143"/>
    <cellStyle name="Normal 5 10" xfId="1144"/>
    <cellStyle name="Normal 5 11" xfId="1145"/>
    <cellStyle name="Normal 5 12" xfId="1146"/>
    <cellStyle name="Normal 5 13" xfId="1147"/>
    <cellStyle name="Normal 5 14" xfId="1148"/>
    <cellStyle name="Normal 5 15" xfId="1149"/>
    <cellStyle name="Normal 5 16" xfId="1150"/>
    <cellStyle name="Normal 5 17" xfId="1151"/>
    <cellStyle name="Normal 5 18" xfId="1152"/>
    <cellStyle name="Normal 5 19" xfId="1153"/>
    <cellStyle name="Normal 5 2" xfId="1154"/>
    <cellStyle name="Normal 5 20" xfId="1155"/>
    <cellStyle name="Normal 5 21" xfId="1156"/>
    <cellStyle name="Normal 5 3" xfId="1157"/>
    <cellStyle name="Normal 5 4" xfId="1158"/>
    <cellStyle name="Normal 5 5" xfId="1159"/>
    <cellStyle name="Normal 5 6" xfId="1160"/>
    <cellStyle name="Normal 5 7" xfId="1161"/>
    <cellStyle name="Normal 5 8" xfId="1162"/>
    <cellStyle name="Normal 5 9" xfId="1163"/>
    <cellStyle name="Normal 53" xfId="1164"/>
    <cellStyle name="Normal 54" xfId="1165"/>
    <cellStyle name="Normal 55" xfId="1166"/>
    <cellStyle name="Normal 56" xfId="1167"/>
    <cellStyle name="Normal 57" xfId="1168"/>
    <cellStyle name="Normal 58" xfId="1169"/>
    <cellStyle name="Normal 59" xfId="1170"/>
    <cellStyle name="Normal 6" xfId="1171"/>
    <cellStyle name="Normal 6 2" xfId="1172"/>
    <cellStyle name="Normal 61" xfId="1173"/>
    <cellStyle name="Normal 65" xfId="1174"/>
    <cellStyle name="Normal 66" xfId="1175"/>
    <cellStyle name="Normal 69" xfId="1176"/>
    <cellStyle name="Normal 7" xfId="1177"/>
    <cellStyle name="Normal 7 2" xfId="1178"/>
    <cellStyle name="Normal 70" xfId="1179"/>
    <cellStyle name="Normal 75" xfId="1180"/>
    <cellStyle name="Normal 76" xfId="1181"/>
    <cellStyle name="Normal 77" xfId="1182"/>
    <cellStyle name="Normal 78" xfId="1183"/>
    <cellStyle name="Normal 79" xfId="1184"/>
    <cellStyle name="Normal 8" xfId="1185"/>
    <cellStyle name="Normal 8 2" xfId="1186"/>
    <cellStyle name="Normal 8 3" xfId="1187"/>
    <cellStyle name="Normal 80" xfId="1188"/>
    <cellStyle name="Normal 81" xfId="1189"/>
    <cellStyle name="Normal 82" xfId="1190"/>
    <cellStyle name="Normal 87" xfId="1191"/>
    <cellStyle name="Normal 89" xfId="1192"/>
    <cellStyle name="Normal 9" xfId="1193"/>
    <cellStyle name="Normal 9 2" xfId="1194"/>
    <cellStyle name="Normal 97" xfId="1195"/>
    <cellStyle name="Normal 99" xfId="1196"/>
    <cellStyle name="Notas 10" xfId="1197"/>
    <cellStyle name="Notas 11" xfId="1198"/>
    <cellStyle name="Notas 12" xfId="1199"/>
    <cellStyle name="Notas 13" xfId="1200"/>
    <cellStyle name="Notas 14" xfId="1201"/>
    <cellStyle name="Notas 15" xfId="1202"/>
    <cellStyle name="Notas 16" xfId="1203"/>
    <cellStyle name="Notas 17" xfId="1204"/>
    <cellStyle name="Notas 18" xfId="1205"/>
    <cellStyle name="Notas 19" xfId="1206"/>
    <cellStyle name="Notas 2" xfId="1207"/>
    <cellStyle name="Notas 2 2" xfId="1208"/>
    <cellStyle name="Notas 2 3" xfId="1209"/>
    <cellStyle name="Notas 2 4" xfId="1210"/>
    <cellStyle name="Notas 20" xfId="1211"/>
    <cellStyle name="Notas 21" xfId="1212"/>
    <cellStyle name="Notas 22" xfId="1213"/>
    <cellStyle name="Notas 3" xfId="1214"/>
    <cellStyle name="Notas 4" xfId="1215"/>
    <cellStyle name="Notas 5" xfId="1216"/>
    <cellStyle name="Notas 6" xfId="1217"/>
    <cellStyle name="Notas 7" xfId="1218"/>
    <cellStyle name="Notas 8" xfId="1219"/>
    <cellStyle name="Notas 9" xfId="1220"/>
    <cellStyle name="Notas 9 10" xfId="1221"/>
    <cellStyle name="Notas 9 11" xfId="1222"/>
    <cellStyle name="Notas 9 12" xfId="1223"/>
    <cellStyle name="Notas 9 13" xfId="1224"/>
    <cellStyle name="Notas 9 14" xfId="1225"/>
    <cellStyle name="Notas 9 15" xfId="1226"/>
    <cellStyle name="Notas 9 16" xfId="1227"/>
    <cellStyle name="Notas 9 17" xfId="1228"/>
    <cellStyle name="Notas 9 18" xfId="1229"/>
    <cellStyle name="Notas 9 19" xfId="1230"/>
    <cellStyle name="Notas 9 2" xfId="1231"/>
    <cellStyle name="Notas 9 20" xfId="1232"/>
    <cellStyle name="Notas 9 21" xfId="1233"/>
    <cellStyle name="Notas 9 22" xfId="1234"/>
    <cellStyle name="Notas 9 3" xfId="1235"/>
    <cellStyle name="Notas 9 4" xfId="1236"/>
    <cellStyle name="Notas 9 5" xfId="1237"/>
    <cellStyle name="Notas 9 6" xfId="1238"/>
    <cellStyle name="Notas 9 7" xfId="1239"/>
    <cellStyle name="Notas 9 8" xfId="1240"/>
    <cellStyle name="Notas 9 9" xfId="1241"/>
    <cellStyle name="Porcentaje" xfId="2" builtinId="5"/>
    <cellStyle name="Porcentaje 2" xfId="1242"/>
    <cellStyle name="Porcentaje 3" xfId="1243"/>
    <cellStyle name="Porcentual 2" xfId="1244"/>
    <cellStyle name="Porcentual 2 2" xfId="1245"/>
    <cellStyle name="Porcentual 2 3" xfId="1246"/>
    <cellStyle name="Porcentual 2 4" xfId="1247"/>
    <cellStyle name="Porcentual 3" xfId="1248"/>
    <cellStyle name="Salida 10" xfId="1249"/>
    <cellStyle name="Salida 11" xfId="1250"/>
    <cellStyle name="Salida 12" xfId="1251"/>
    <cellStyle name="Salida 13" xfId="1252"/>
    <cellStyle name="Salida 14" xfId="1253"/>
    <cellStyle name="Salida 15" xfId="1254"/>
    <cellStyle name="Salida 16" xfId="1255"/>
    <cellStyle name="Salida 17" xfId="1256"/>
    <cellStyle name="Salida 18" xfId="1257"/>
    <cellStyle name="Salida 2" xfId="1258"/>
    <cellStyle name="Salida 3" xfId="1259"/>
    <cellStyle name="Salida 4" xfId="1260"/>
    <cellStyle name="Salida 5" xfId="1261"/>
    <cellStyle name="Salida 6" xfId="1262"/>
    <cellStyle name="Salida 7" xfId="1263"/>
    <cellStyle name="Salida 8" xfId="1264"/>
    <cellStyle name="Salida 9" xfId="1265"/>
    <cellStyle name="Salida 9 10" xfId="1266"/>
    <cellStyle name="Salida 9 11" xfId="1267"/>
    <cellStyle name="Salida 9 12" xfId="1268"/>
    <cellStyle name="Salida 9 13" xfId="1269"/>
    <cellStyle name="Salida 9 14" xfId="1270"/>
    <cellStyle name="Salida 9 15" xfId="1271"/>
    <cellStyle name="Salida 9 16" xfId="1272"/>
    <cellStyle name="Salida 9 17" xfId="1273"/>
    <cellStyle name="Salida 9 18" xfId="1274"/>
    <cellStyle name="Salida 9 19" xfId="1275"/>
    <cellStyle name="Salida 9 2" xfId="1276"/>
    <cellStyle name="Salida 9 20" xfId="1277"/>
    <cellStyle name="Salida 9 21" xfId="1278"/>
    <cellStyle name="Salida 9 22" xfId="1279"/>
    <cellStyle name="Salida 9 3" xfId="1280"/>
    <cellStyle name="Salida 9 4" xfId="1281"/>
    <cellStyle name="Salida 9 5" xfId="1282"/>
    <cellStyle name="Salida 9 6" xfId="1283"/>
    <cellStyle name="Salida 9 7" xfId="1284"/>
    <cellStyle name="Salida 9 8" xfId="1285"/>
    <cellStyle name="Salida 9 9" xfId="1286"/>
    <cellStyle name="Texto de advertencia 10" xfId="1287"/>
    <cellStyle name="Texto de advertencia 11" xfId="1288"/>
    <cellStyle name="Texto de advertencia 12" xfId="1289"/>
    <cellStyle name="Texto de advertencia 13" xfId="1290"/>
    <cellStyle name="Texto de advertencia 14" xfId="1291"/>
    <cellStyle name="Texto de advertencia 15" xfId="1292"/>
    <cellStyle name="Texto de advertencia 16" xfId="1293"/>
    <cellStyle name="Texto de advertencia 17" xfId="1294"/>
    <cellStyle name="Texto de advertencia 18" xfId="1295"/>
    <cellStyle name="Texto de advertencia 2" xfId="1296"/>
    <cellStyle name="Texto de advertencia 3" xfId="1297"/>
    <cellStyle name="Texto de advertencia 4" xfId="1298"/>
    <cellStyle name="Texto de advertencia 5" xfId="1299"/>
    <cellStyle name="Texto de advertencia 6" xfId="1300"/>
    <cellStyle name="Texto de advertencia 7" xfId="1301"/>
    <cellStyle name="Texto de advertencia 8" xfId="1302"/>
    <cellStyle name="Texto de advertencia 9" xfId="1303"/>
    <cellStyle name="Texto de advertencia 9 10" xfId="1304"/>
    <cellStyle name="Texto de advertencia 9 11" xfId="1305"/>
    <cellStyle name="Texto de advertencia 9 12" xfId="1306"/>
    <cellStyle name="Texto de advertencia 9 13" xfId="1307"/>
    <cellStyle name="Texto de advertencia 9 14" xfId="1308"/>
    <cellStyle name="Texto de advertencia 9 15" xfId="1309"/>
    <cellStyle name="Texto de advertencia 9 16" xfId="1310"/>
    <cellStyle name="Texto de advertencia 9 17" xfId="1311"/>
    <cellStyle name="Texto de advertencia 9 18" xfId="1312"/>
    <cellStyle name="Texto de advertencia 9 19" xfId="1313"/>
    <cellStyle name="Texto de advertencia 9 2" xfId="1314"/>
    <cellStyle name="Texto de advertencia 9 20" xfId="1315"/>
    <cellStyle name="Texto de advertencia 9 21" xfId="1316"/>
    <cellStyle name="Texto de advertencia 9 22" xfId="1317"/>
    <cellStyle name="Texto de advertencia 9 3" xfId="1318"/>
    <cellStyle name="Texto de advertencia 9 4" xfId="1319"/>
    <cellStyle name="Texto de advertencia 9 5" xfId="1320"/>
    <cellStyle name="Texto de advertencia 9 6" xfId="1321"/>
    <cellStyle name="Texto de advertencia 9 7" xfId="1322"/>
    <cellStyle name="Texto de advertencia 9 8" xfId="1323"/>
    <cellStyle name="Texto de advertencia 9 9" xfId="1324"/>
    <cellStyle name="Texto explicativo 10" xfId="1325"/>
    <cellStyle name="Texto explicativo 11" xfId="1326"/>
    <cellStyle name="Texto explicativo 12" xfId="1327"/>
    <cellStyle name="Texto explicativo 13" xfId="1328"/>
    <cellStyle name="Texto explicativo 14" xfId="1329"/>
    <cellStyle name="Texto explicativo 15" xfId="1330"/>
    <cellStyle name="Texto explicativo 16" xfId="1331"/>
    <cellStyle name="Texto explicativo 17" xfId="1332"/>
    <cellStyle name="Texto explicativo 18" xfId="1333"/>
    <cellStyle name="Texto explicativo 2" xfId="1334"/>
    <cellStyle name="Texto explicativo 3" xfId="1335"/>
    <cellStyle name="Texto explicativo 4" xfId="1336"/>
    <cellStyle name="Texto explicativo 5" xfId="1337"/>
    <cellStyle name="Texto explicativo 6" xfId="1338"/>
    <cellStyle name="Texto explicativo 7" xfId="1339"/>
    <cellStyle name="Texto explicativo 8" xfId="1340"/>
    <cellStyle name="Texto explicativo 9" xfId="1341"/>
    <cellStyle name="Texto explicativo 9 10" xfId="1342"/>
    <cellStyle name="Texto explicativo 9 11" xfId="1343"/>
    <cellStyle name="Texto explicativo 9 12" xfId="1344"/>
    <cellStyle name="Texto explicativo 9 13" xfId="1345"/>
    <cellStyle name="Texto explicativo 9 14" xfId="1346"/>
    <cellStyle name="Texto explicativo 9 15" xfId="1347"/>
    <cellStyle name="Texto explicativo 9 16" xfId="1348"/>
    <cellStyle name="Texto explicativo 9 17" xfId="1349"/>
    <cellStyle name="Texto explicativo 9 18" xfId="1350"/>
    <cellStyle name="Texto explicativo 9 19" xfId="1351"/>
    <cellStyle name="Texto explicativo 9 2" xfId="1352"/>
    <cellStyle name="Texto explicativo 9 20" xfId="1353"/>
    <cellStyle name="Texto explicativo 9 21" xfId="1354"/>
    <cellStyle name="Texto explicativo 9 22" xfId="1355"/>
    <cellStyle name="Texto explicativo 9 3" xfId="1356"/>
    <cellStyle name="Texto explicativo 9 4" xfId="1357"/>
    <cellStyle name="Texto explicativo 9 5" xfId="1358"/>
    <cellStyle name="Texto explicativo 9 6" xfId="1359"/>
    <cellStyle name="Texto explicativo 9 7" xfId="1360"/>
    <cellStyle name="Texto explicativo 9 8" xfId="1361"/>
    <cellStyle name="Texto explicativo 9 9" xfId="1362"/>
    <cellStyle name="Título 1 10" xfId="1378"/>
    <cellStyle name="Título 1 11" xfId="1379"/>
    <cellStyle name="Título 1 12" xfId="1380"/>
    <cellStyle name="Título 1 13" xfId="1381"/>
    <cellStyle name="Título 1 14" xfId="1382"/>
    <cellStyle name="Título 1 15" xfId="1383"/>
    <cellStyle name="Título 1 16" xfId="1384"/>
    <cellStyle name="Título 1 17" xfId="1385"/>
    <cellStyle name="Título 1 18" xfId="1386"/>
    <cellStyle name="Título 1 2" xfId="1387"/>
    <cellStyle name="Título 1 3" xfId="1388"/>
    <cellStyle name="Título 1 4" xfId="1389"/>
    <cellStyle name="Título 1 5" xfId="1390"/>
    <cellStyle name="Título 1 6" xfId="1391"/>
    <cellStyle name="Título 1 7" xfId="1392"/>
    <cellStyle name="Título 1 8" xfId="1393"/>
    <cellStyle name="Título 1 9" xfId="1394"/>
    <cellStyle name="Título 1 9 10" xfId="1395"/>
    <cellStyle name="Título 1 9 11" xfId="1396"/>
    <cellStyle name="Título 1 9 12" xfId="1397"/>
    <cellStyle name="Título 1 9 13" xfId="1398"/>
    <cellStyle name="Título 1 9 14" xfId="1399"/>
    <cellStyle name="Título 1 9 15" xfId="1400"/>
    <cellStyle name="Título 1 9 16" xfId="1401"/>
    <cellStyle name="Título 1 9 17" xfId="1402"/>
    <cellStyle name="Título 1 9 18" xfId="1403"/>
    <cellStyle name="Título 1 9 19" xfId="1404"/>
    <cellStyle name="Título 1 9 2" xfId="1405"/>
    <cellStyle name="Título 1 9 20" xfId="1406"/>
    <cellStyle name="Título 1 9 21" xfId="1407"/>
    <cellStyle name="Título 1 9 22" xfId="1408"/>
    <cellStyle name="Título 1 9 3" xfId="1409"/>
    <cellStyle name="Título 1 9 4" xfId="1410"/>
    <cellStyle name="Título 1 9 5" xfId="1411"/>
    <cellStyle name="Título 1 9 6" xfId="1412"/>
    <cellStyle name="Título 1 9 7" xfId="1413"/>
    <cellStyle name="Título 1 9 8" xfId="1414"/>
    <cellStyle name="Título 1 9 9" xfId="1415"/>
    <cellStyle name="Título 10" xfId="1416"/>
    <cellStyle name="Título 11" xfId="1417"/>
    <cellStyle name="Título 11 10" xfId="1418"/>
    <cellStyle name="Título 11 11" xfId="1419"/>
    <cellStyle name="Título 11 12" xfId="1420"/>
    <cellStyle name="Título 11 13" xfId="1421"/>
    <cellStyle name="Título 11 14" xfId="1422"/>
    <cellStyle name="Título 11 15" xfId="1423"/>
    <cellStyle name="Título 11 16" xfId="1424"/>
    <cellStyle name="Título 11 17" xfId="1425"/>
    <cellStyle name="Título 11 18" xfId="1426"/>
    <cellStyle name="Título 11 19" xfId="1427"/>
    <cellStyle name="Título 11 2" xfId="1428"/>
    <cellStyle name="Título 11 20" xfId="1429"/>
    <cellStyle name="Título 11 21" xfId="1430"/>
    <cellStyle name="Título 11 22" xfId="1431"/>
    <cellStyle name="Título 11 3" xfId="1432"/>
    <cellStyle name="Título 11 4" xfId="1433"/>
    <cellStyle name="Título 11 5" xfId="1434"/>
    <cellStyle name="Título 11 6" xfId="1435"/>
    <cellStyle name="Título 11 7" xfId="1436"/>
    <cellStyle name="Título 11 8" xfId="1437"/>
    <cellStyle name="Título 11 9" xfId="1438"/>
    <cellStyle name="Título 12" xfId="1439"/>
    <cellStyle name="Título 13" xfId="1440"/>
    <cellStyle name="Título 14" xfId="1441"/>
    <cellStyle name="Título 15" xfId="1442"/>
    <cellStyle name="Título 16" xfId="1443"/>
    <cellStyle name="Título 17" xfId="1444"/>
    <cellStyle name="Título 18" xfId="1445"/>
    <cellStyle name="Título 19" xfId="1446"/>
    <cellStyle name="Título 2 10" xfId="1447"/>
    <cellStyle name="Título 2 11" xfId="1448"/>
    <cellStyle name="Título 2 12" xfId="1449"/>
    <cellStyle name="Título 2 13" xfId="1450"/>
    <cellStyle name="Título 2 14" xfId="1451"/>
    <cellStyle name="Título 2 15" xfId="1452"/>
    <cellStyle name="Título 2 16" xfId="1453"/>
    <cellStyle name="Título 2 17" xfId="1454"/>
    <cellStyle name="Título 2 18" xfId="1455"/>
    <cellStyle name="Título 2 2" xfId="1456"/>
    <cellStyle name="Título 2 3" xfId="1457"/>
    <cellStyle name="Título 2 4" xfId="1458"/>
    <cellStyle name="Título 2 5" xfId="1459"/>
    <cellStyle name="Título 2 6" xfId="1460"/>
    <cellStyle name="Título 2 7" xfId="1461"/>
    <cellStyle name="Título 2 8" xfId="1462"/>
    <cellStyle name="Título 2 9" xfId="1463"/>
    <cellStyle name="Título 2 9 10" xfId="1464"/>
    <cellStyle name="Título 2 9 11" xfId="1465"/>
    <cellStyle name="Título 2 9 12" xfId="1466"/>
    <cellStyle name="Título 2 9 13" xfId="1467"/>
    <cellStyle name="Título 2 9 14" xfId="1468"/>
    <cellStyle name="Título 2 9 15" xfId="1469"/>
    <cellStyle name="Título 2 9 16" xfId="1470"/>
    <cellStyle name="Título 2 9 17" xfId="1471"/>
    <cellStyle name="Título 2 9 18" xfId="1472"/>
    <cellStyle name="Título 2 9 19" xfId="1473"/>
    <cellStyle name="Título 2 9 2" xfId="1474"/>
    <cellStyle name="Título 2 9 20" xfId="1475"/>
    <cellStyle name="Título 2 9 21" xfId="1476"/>
    <cellStyle name="Título 2 9 22" xfId="1477"/>
    <cellStyle name="Título 2 9 3" xfId="1478"/>
    <cellStyle name="Título 2 9 4" xfId="1479"/>
    <cellStyle name="Título 2 9 5" xfId="1480"/>
    <cellStyle name="Título 2 9 6" xfId="1481"/>
    <cellStyle name="Título 2 9 7" xfId="1482"/>
    <cellStyle name="Título 2 9 8" xfId="1483"/>
    <cellStyle name="Título 2 9 9" xfId="1484"/>
    <cellStyle name="Título 20" xfId="1485"/>
    <cellStyle name="Título 21" xfId="1486"/>
    <cellStyle name="Título 3 10" xfId="1487"/>
    <cellStyle name="Título 3 11" xfId="1488"/>
    <cellStyle name="Título 3 12" xfId="1489"/>
    <cellStyle name="Título 3 13" xfId="1490"/>
    <cellStyle name="Título 3 14" xfId="1491"/>
    <cellStyle name="Título 3 15" xfId="1492"/>
    <cellStyle name="Título 3 16" xfId="1493"/>
    <cellStyle name="Título 3 17" xfId="1494"/>
    <cellStyle name="Título 3 18" xfId="1495"/>
    <cellStyle name="Título 3 2" xfId="1496"/>
    <cellStyle name="Título 3 3" xfId="1497"/>
    <cellStyle name="Título 3 4" xfId="1498"/>
    <cellStyle name="Título 3 5" xfId="1499"/>
    <cellStyle name="Título 3 6" xfId="1500"/>
    <cellStyle name="Título 3 7" xfId="1501"/>
    <cellStyle name="Título 3 8" xfId="1502"/>
    <cellStyle name="Título 3 9" xfId="1503"/>
    <cellStyle name="Título 3 9 10" xfId="1504"/>
    <cellStyle name="Título 3 9 11" xfId="1505"/>
    <cellStyle name="Título 3 9 12" xfId="1506"/>
    <cellStyle name="Título 3 9 13" xfId="1507"/>
    <cellStyle name="Título 3 9 14" xfId="1508"/>
    <cellStyle name="Título 3 9 15" xfId="1509"/>
    <cellStyle name="Título 3 9 16" xfId="1510"/>
    <cellStyle name="Título 3 9 17" xfId="1511"/>
    <cellStyle name="Título 3 9 18" xfId="1512"/>
    <cellStyle name="Título 3 9 19" xfId="1513"/>
    <cellStyle name="Título 3 9 2" xfId="1514"/>
    <cellStyle name="Título 3 9 20" xfId="1515"/>
    <cellStyle name="Título 3 9 21" xfId="1516"/>
    <cellStyle name="Título 3 9 22" xfId="1517"/>
    <cellStyle name="Título 3 9 3" xfId="1518"/>
    <cellStyle name="Título 3 9 4" xfId="1519"/>
    <cellStyle name="Título 3 9 5" xfId="1520"/>
    <cellStyle name="Título 3 9 6" xfId="1521"/>
    <cellStyle name="Título 3 9 7" xfId="1522"/>
    <cellStyle name="Título 3 9 8" xfId="1523"/>
    <cellStyle name="Título 3 9 9" xfId="1524"/>
    <cellStyle name="Título 4" xfId="1525"/>
    <cellStyle name="Título 5" xfId="1526"/>
    <cellStyle name="Título 6" xfId="1527"/>
    <cellStyle name="Título 7" xfId="1528"/>
    <cellStyle name="Título 8" xfId="1529"/>
    <cellStyle name="Título 9" xfId="1530"/>
    <cellStyle name="Total 10" xfId="1363"/>
    <cellStyle name="Total 11" xfId="1364"/>
    <cellStyle name="Total 12" xfId="1365"/>
    <cellStyle name="Total 13" xfId="1366"/>
    <cellStyle name="Total 14" xfId="1367"/>
    <cellStyle name="Total 15" xfId="1368"/>
    <cellStyle name="Total 16" xfId="1369"/>
    <cellStyle name="Total 2" xfId="1370"/>
    <cellStyle name="Total 3" xfId="1371"/>
    <cellStyle name="Total 4" xfId="1372"/>
    <cellStyle name="Total 5" xfId="1373"/>
    <cellStyle name="Total 6" xfId="1374"/>
    <cellStyle name="Total 7" xfId="1375"/>
    <cellStyle name="Total 8" xfId="1376"/>
    <cellStyle name="Total 9" xfId="1377"/>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0A562A"/>
      <rgbColor rgb="FFF8EEE6"/>
      <rgbColor rgb="FF828282"/>
      <rgbColor rgb="FFE7DDD4"/>
      <rgbColor rgb="FFB9CDE5"/>
      <rgbColor rgb="FFC0C0C0"/>
      <rgbColor rgb="FF7F7F7F"/>
      <rgbColor rgb="FF96B5D8"/>
      <rgbColor rgb="FFD99694"/>
      <rgbColor rgb="FFFFFFCC"/>
      <rgbColor rgb="FFCCFFFF"/>
      <rgbColor rgb="FF80004E"/>
      <rgbColor rgb="FFFF8080"/>
      <rgbColor rgb="FF0066CC"/>
      <rgbColor rgb="FFCCCCFF"/>
      <rgbColor rgb="FFF2F2F2"/>
      <rgbColor rgb="FFC6D9F1"/>
      <rgbColor rgb="FFFCD5B5"/>
      <rgbColor rgb="FFB7DEE8"/>
      <rgbColor rgb="FFE0E0DF"/>
      <rgbColor rgb="FFDDE9EE"/>
      <rgbColor rgb="FFCCC1DA"/>
      <rgbColor rgb="FFFDEADA"/>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B3A"/>
      <rgbColor rgb="FF3A3D3E"/>
      <rgbColor rgb="FFF23D0A"/>
      <rgbColor rgb="FFE6B9B8"/>
      <rgbColor rgb="FF29358B"/>
      <rgbColor rgb="FF2A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62507343437901E-2"/>
          <c:y val="5.0941945405613198E-2"/>
          <c:w val="0.52755257901539199"/>
          <c:h val="0.79450211457131903"/>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D7E7-45D3-B72C-B442CFFF9CD6}"/>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D7E7-45D3-B72C-B442CFFF9CD6}"/>
            </c:ext>
          </c:extLst>
        </c:ser>
        <c:dLbls>
          <c:showLegendKey val="0"/>
          <c:showVal val="0"/>
          <c:showCatName val="0"/>
          <c:showSerName val="0"/>
          <c:showPercent val="0"/>
          <c:showBubbleSize val="0"/>
        </c:dLbls>
        <c:hiLowLines>
          <c:spPr>
            <a:ln>
              <a:noFill/>
            </a:ln>
          </c:spPr>
        </c:hiLowLines>
        <c:marker val="1"/>
        <c:smooth val="0"/>
        <c:axId val="17716413"/>
        <c:axId val="31934249"/>
      </c:lineChart>
      <c:catAx>
        <c:axId val="177164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1934249"/>
        <c:crosses val="autoZero"/>
        <c:auto val="1"/>
        <c:lblAlgn val="ctr"/>
        <c:lblOffset val="100"/>
        <c:noMultiLvlLbl val="0"/>
      </c:catAx>
      <c:valAx>
        <c:axId val="3193424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17716413"/>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pt idx="2">
                  <c:v>0.2</c:v>
                </c:pt>
                <c:pt idx="3">
                  <c:v>0.45</c:v>
                </c:pt>
                <c:pt idx="4">
                  <c:v>0.35</c:v>
                </c:pt>
                <c:pt idx="5">
                  <c:v>0.2</c:v>
                </c:pt>
                <c:pt idx="6">
                  <c:v>0.45</c:v>
                </c:pt>
                <c:pt idx="7">
                  <c:v>0.35</c:v>
                </c:pt>
                <c:pt idx="8">
                  <c:v>0.2</c:v>
                </c:pt>
                <c:pt idx="9">
                  <c:v>0.45</c:v>
                </c:pt>
                <c:pt idx="10">
                  <c:v>0.35</c:v>
                </c:pt>
              </c:numCache>
            </c:numRef>
          </c:val>
          <c:extLst>
            <c:ext xmlns:c16="http://schemas.microsoft.com/office/drawing/2014/chart" uri="{C3380CC4-5D6E-409C-BE32-E72D297353CC}">
              <c16:uniqueId val="{00000000-3FCF-4282-932A-AFAD5A5B4A60}"/>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c:v>
                </c:pt>
                <c:pt idx="1">
                  <c:v>0.35</c:v>
                </c:pt>
                <c:pt idx="2">
                  <c:v>0.2</c:v>
                </c:pt>
                <c:pt idx="3">
                  <c:v>0.45</c:v>
                </c:pt>
                <c:pt idx="4">
                  <c:v>0.35</c:v>
                </c:pt>
                <c:pt idx="5">
                  <c:v>0.2</c:v>
                </c:pt>
                <c:pt idx="6">
                  <c:v>0.45</c:v>
                </c:pt>
                <c:pt idx="7">
                  <c:v>0.35</c:v>
                </c:pt>
                <c:pt idx="8">
                  <c:v>0.2</c:v>
                </c:pt>
                <c:pt idx="9">
                  <c:v>0.45</c:v>
                </c:pt>
                <c:pt idx="10">
                  <c:v>0.35</c:v>
                </c:pt>
                <c:pt idx="11">
                  <c:v>0.2</c:v>
                </c:pt>
              </c:numCache>
            </c:numRef>
          </c:val>
          <c:extLst>
            <c:ext xmlns:c16="http://schemas.microsoft.com/office/drawing/2014/chart" uri="{C3380CC4-5D6E-409C-BE32-E72D297353CC}">
              <c16:uniqueId val="{00000001-3FCF-4282-932A-AFAD5A5B4A60}"/>
            </c:ext>
          </c:extLst>
        </c:ser>
        <c:dLbls>
          <c:showLegendKey val="0"/>
          <c:showVal val="0"/>
          <c:showCatName val="0"/>
          <c:showSerName val="0"/>
          <c:showPercent val="0"/>
          <c:showBubbleSize val="0"/>
        </c:dLbls>
        <c:gapWidth val="150"/>
        <c:axId val="22506095"/>
        <c:axId val="95528629"/>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0.1125</c:v>
                </c:pt>
                <c:pt idx="1">
                  <c:v>0.2</c:v>
                </c:pt>
                <c:pt idx="2">
                  <c:v>0.25</c:v>
                </c:pt>
                <c:pt idx="3">
                  <c:v>0.36249999999999999</c:v>
                </c:pt>
                <c:pt idx="4">
                  <c:v>0.44999999999999996</c:v>
                </c:pt>
                <c:pt idx="5">
                  <c:v>0.49999999999999994</c:v>
                </c:pt>
                <c:pt idx="6">
                  <c:v>0.61249999999999993</c:v>
                </c:pt>
                <c:pt idx="7">
                  <c:v>0.7</c:v>
                </c:pt>
                <c:pt idx="8">
                  <c:v>0.75</c:v>
                </c:pt>
                <c:pt idx="9">
                  <c:v>0.86250000000000004</c:v>
                </c:pt>
                <c:pt idx="10">
                  <c:v>0.95000000000000007</c:v>
                </c:pt>
                <c:pt idx="11">
                  <c:v>0</c:v>
                </c:pt>
              </c:numCache>
            </c:numRef>
          </c:val>
          <c:smooth val="0"/>
          <c:extLst>
            <c:ext xmlns:c16="http://schemas.microsoft.com/office/drawing/2014/chart" uri="{C3380CC4-5D6E-409C-BE32-E72D297353CC}">
              <c16:uniqueId val="{00000002-3FCF-4282-932A-AFAD5A5B4A60}"/>
            </c:ext>
          </c:extLst>
        </c:ser>
        <c:dLbls>
          <c:showLegendKey val="0"/>
          <c:showVal val="0"/>
          <c:showCatName val="0"/>
          <c:showSerName val="0"/>
          <c:showPercent val="0"/>
          <c:showBubbleSize val="0"/>
        </c:dLbls>
        <c:hiLowLines>
          <c:spPr>
            <a:ln>
              <a:noFill/>
            </a:ln>
          </c:spPr>
        </c:hiLowLines>
        <c:marker val="1"/>
        <c:smooth val="0"/>
        <c:axId val="10604097"/>
        <c:axId val="89928823"/>
      </c:lineChart>
      <c:catAx>
        <c:axId val="2250609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5528629"/>
        <c:crosses val="autoZero"/>
        <c:auto val="1"/>
        <c:lblAlgn val="ctr"/>
        <c:lblOffset val="100"/>
        <c:noMultiLvlLbl val="0"/>
      </c:catAx>
      <c:valAx>
        <c:axId val="95528629"/>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2506095"/>
        <c:crosses val="autoZero"/>
        <c:crossBetween val="between"/>
        <c:majorUnit val="1"/>
      </c:valAx>
      <c:catAx>
        <c:axId val="10604097"/>
        <c:scaling>
          <c:orientation val="minMax"/>
        </c:scaling>
        <c:delete val="1"/>
        <c:axPos val="b"/>
        <c:numFmt formatCode="General" sourceLinked="1"/>
        <c:majorTickMark val="out"/>
        <c:minorTickMark val="none"/>
        <c:tickLblPos val="nextTo"/>
        <c:crossAx val="89928823"/>
        <c:crosses val="autoZero"/>
        <c:auto val="1"/>
        <c:lblAlgn val="ctr"/>
        <c:lblOffset val="100"/>
        <c:noMultiLvlLbl val="0"/>
      </c:catAx>
      <c:valAx>
        <c:axId val="8992882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0604097"/>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pt idx="10">
                  <c:v>7.8399999999999997E-2</c:v>
                </c:pt>
              </c:numCache>
            </c:numRef>
          </c:val>
          <c:extLst>
            <c:ext xmlns:c16="http://schemas.microsoft.com/office/drawing/2014/chart" uri="{C3380CC4-5D6E-409C-BE32-E72D297353CC}">
              <c16:uniqueId val="{00000000-08EF-482D-B812-5AC09D0E1BA9}"/>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pt idx="10">
                  <c:v>7.8399999999999997E-2</c:v>
                </c:pt>
                <c:pt idx="11">
                  <c:v>7.8399999999999997E-2</c:v>
                </c:pt>
              </c:numCache>
            </c:numRef>
          </c:val>
          <c:extLst>
            <c:ext xmlns:c16="http://schemas.microsoft.com/office/drawing/2014/chart" uri="{C3380CC4-5D6E-409C-BE32-E72D297353CC}">
              <c16:uniqueId val="{00000001-08EF-482D-B812-5AC09D0E1BA9}"/>
            </c:ext>
          </c:extLst>
        </c:ser>
        <c:dLbls>
          <c:showLegendKey val="0"/>
          <c:showVal val="0"/>
          <c:showCatName val="0"/>
          <c:showSerName val="0"/>
          <c:showPercent val="0"/>
          <c:showBubbleSize val="0"/>
        </c:dLbls>
        <c:gapWidth val="150"/>
        <c:axId val="82608259"/>
        <c:axId val="9709817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4.7100000000000003E-2</c:v>
                </c:pt>
                <c:pt idx="1">
                  <c:v>0.32950000000000002</c:v>
                </c:pt>
                <c:pt idx="2">
                  <c:v>0.4708</c:v>
                </c:pt>
                <c:pt idx="3">
                  <c:v>0.51490000000000002</c:v>
                </c:pt>
                <c:pt idx="4">
                  <c:v>0.55900000000000005</c:v>
                </c:pt>
                <c:pt idx="5">
                  <c:v>0.61780000000000002</c:v>
                </c:pt>
                <c:pt idx="6">
                  <c:v>0.67659999999999998</c:v>
                </c:pt>
                <c:pt idx="7">
                  <c:v>0.72070000000000001</c:v>
                </c:pt>
                <c:pt idx="8">
                  <c:v>0.76480000000000004</c:v>
                </c:pt>
                <c:pt idx="9">
                  <c:v>0.84320000000000006</c:v>
                </c:pt>
                <c:pt idx="10">
                  <c:v>0.92160000000000009</c:v>
                </c:pt>
                <c:pt idx="11">
                  <c:v>0</c:v>
                </c:pt>
              </c:numCache>
            </c:numRef>
          </c:val>
          <c:smooth val="0"/>
          <c:extLst>
            <c:ext xmlns:c16="http://schemas.microsoft.com/office/drawing/2014/chart" uri="{C3380CC4-5D6E-409C-BE32-E72D297353CC}">
              <c16:uniqueId val="{00000002-08EF-482D-B812-5AC09D0E1BA9}"/>
            </c:ext>
          </c:extLst>
        </c:ser>
        <c:dLbls>
          <c:showLegendKey val="0"/>
          <c:showVal val="0"/>
          <c:showCatName val="0"/>
          <c:showSerName val="0"/>
          <c:showPercent val="0"/>
          <c:showBubbleSize val="0"/>
        </c:dLbls>
        <c:hiLowLines>
          <c:spPr>
            <a:ln>
              <a:noFill/>
            </a:ln>
          </c:spPr>
        </c:hiLowLines>
        <c:marker val="1"/>
        <c:smooth val="0"/>
        <c:axId val="45104181"/>
        <c:axId val="20624789"/>
      </c:lineChart>
      <c:catAx>
        <c:axId val="82608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7098173"/>
        <c:crosses val="autoZero"/>
        <c:auto val="1"/>
        <c:lblAlgn val="ctr"/>
        <c:lblOffset val="100"/>
        <c:noMultiLvlLbl val="0"/>
      </c:catAx>
      <c:valAx>
        <c:axId val="9709817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2608259"/>
        <c:crosses val="autoZero"/>
        <c:crossBetween val="between"/>
        <c:majorUnit val="0.5"/>
      </c:valAx>
      <c:catAx>
        <c:axId val="45104181"/>
        <c:scaling>
          <c:orientation val="minMax"/>
        </c:scaling>
        <c:delete val="1"/>
        <c:axPos val="b"/>
        <c:numFmt formatCode="General" sourceLinked="1"/>
        <c:majorTickMark val="out"/>
        <c:minorTickMark val="none"/>
        <c:tickLblPos val="nextTo"/>
        <c:crossAx val="20624789"/>
        <c:crosses val="autoZero"/>
        <c:auto val="1"/>
        <c:lblAlgn val="ctr"/>
        <c:lblOffset val="100"/>
        <c:noMultiLvlLbl val="0"/>
      </c:catAx>
      <c:valAx>
        <c:axId val="206247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5104181"/>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0.16669999999999999</c:v>
                </c:pt>
                <c:pt idx="1">
                  <c:v>0.1666</c:v>
                </c:pt>
                <c:pt idx="2">
                  <c:v>0.22919999999999999</c:v>
                </c:pt>
                <c:pt idx="3">
                  <c:v>0.1406</c:v>
                </c:pt>
                <c:pt idx="4">
                  <c:v>0.1406</c:v>
                </c:pt>
                <c:pt idx="5">
                  <c:v>0.1406</c:v>
                </c:pt>
                <c:pt idx="6">
                  <c:v>0.1406</c:v>
                </c:pt>
                <c:pt idx="7">
                  <c:v>0.1406</c:v>
                </c:pt>
                <c:pt idx="8">
                  <c:v>0.1406</c:v>
                </c:pt>
                <c:pt idx="9">
                  <c:v>0.14099999999999999</c:v>
                </c:pt>
                <c:pt idx="10">
                  <c:v>0.26540000000000002</c:v>
                </c:pt>
              </c:numCache>
            </c:numRef>
          </c:val>
          <c:extLst>
            <c:ext xmlns:c16="http://schemas.microsoft.com/office/drawing/2014/chart" uri="{C3380CC4-5D6E-409C-BE32-E72D297353CC}">
              <c16:uniqueId val="{00000000-B460-46AC-86E6-070CEF2A627F}"/>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0.1666</c:v>
                </c:pt>
                <c:pt idx="1">
                  <c:v>0.1666</c:v>
                </c:pt>
                <c:pt idx="2">
                  <c:v>0.22919999999999999</c:v>
                </c:pt>
                <c:pt idx="3">
                  <c:v>0.1406</c:v>
                </c:pt>
                <c:pt idx="4">
                  <c:v>0.1406</c:v>
                </c:pt>
                <c:pt idx="5">
                  <c:v>0.1406</c:v>
                </c:pt>
                <c:pt idx="6">
                  <c:v>0.1406</c:v>
                </c:pt>
                <c:pt idx="7">
                  <c:v>0.1406</c:v>
                </c:pt>
                <c:pt idx="8">
                  <c:v>0.1406</c:v>
                </c:pt>
                <c:pt idx="9">
                  <c:v>0.14099999999999999</c:v>
                </c:pt>
                <c:pt idx="10">
                  <c:v>0.26540000000000002</c:v>
                </c:pt>
                <c:pt idx="11">
                  <c:v>0.18759999999999999</c:v>
                </c:pt>
              </c:numCache>
            </c:numRef>
          </c:val>
          <c:extLst>
            <c:ext xmlns:c16="http://schemas.microsoft.com/office/drawing/2014/chart" uri="{C3380CC4-5D6E-409C-BE32-E72D297353CC}">
              <c16:uniqueId val="{00000001-B460-46AC-86E6-070CEF2A627F}"/>
            </c:ext>
          </c:extLst>
        </c:ser>
        <c:dLbls>
          <c:showLegendKey val="0"/>
          <c:showVal val="0"/>
          <c:showCatName val="0"/>
          <c:showSerName val="0"/>
          <c:showPercent val="0"/>
          <c:showBubbleSize val="0"/>
        </c:dLbls>
        <c:gapWidth val="150"/>
        <c:axId val="80528128"/>
        <c:axId val="82867796"/>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8.3349999999999994E-2</c:v>
                </c:pt>
                <c:pt idx="1">
                  <c:v>0.16664999999999999</c:v>
                </c:pt>
                <c:pt idx="2">
                  <c:v>0.28125</c:v>
                </c:pt>
                <c:pt idx="3">
                  <c:v>0.35155000000000003</c:v>
                </c:pt>
                <c:pt idx="4">
                  <c:v>0.42185000000000006</c:v>
                </c:pt>
                <c:pt idx="5">
                  <c:v>0.49215000000000009</c:v>
                </c:pt>
                <c:pt idx="6">
                  <c:v>0.56245000000000012</c:v>
                </c:pt>
                <c:pt idx="7">
                  <c:v>0.63275000000000015</c:v>
                </c:pt>
                <c:pt idx="8">
                  <c:v>0.70305000000000017</c:v>
                </c:pt>
                <c:pt idx="9">
                  <c:v>0.77355000000000018</c:v>
                </c:pt>
                <c:pt idx="10">
                  <c:v>0.90625000000000022</c:v>
                </c:pt>
                <c:pt idx="11">
                  <c:v>0</c:v>
                </c:pt>
              </c:numCache>
            </c:numRef>
          </c:val>
          <c:smooth val="0"/>
          <c:extLst>
            <c:ext xmlns:c16="http://schemas.microsoft.com/office/drawing/2014/chart" uri="{C3380CC4-5D6E-409C-BE32-E72D297353CC}">
              <c16:uniqueId val="{00000002-B460-46AC-86E6-070CEF2A627F}"/>
            </c:ext>
          </c:extLst>
        </c:ser>
        <c:dLbls>
          <c:showLegendKey val="0"/>
          <c:showVal val="0"/>
          <c:showCatName val="0"/>
          <c:showSerName val="0"/>
          <c:showPercent val="0"/>
          <c:showBubbleSize val="0"/>
        </c:dLbls>
        <c:hiLowLines>
          <c:spPr>
            <a:ln>
              <a:noFill/>
            </a:ln>
          </c:spPr>
        </c:hiLowLines>
        <c:marker val="1"/>
        <c:smooth val="0"/>
        <c:axId val="30457123"/>
        <c:axId val="32914269"/>
      </c:lineChart>
      <c:catAx>
        <c:axId val="8052812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82867796"/>
        <c:crosses val="autoZero"/>
        <c:auto val="1"/>
        <c:lblAlgn val="ctr"/>
        <c:lblOffset val="100"/>
        <c:noMultiLvlLbl val="0"/>
      </c:catAx>
      <c:valAx>
        <c:axId val="82867796"/>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0528128"/>
        <c:crosses val="autoZero"/>
        <c:crossBetween val="between"/>
        <c:majorUnit val="1"/>
      </c:valAx>
      <c:catAx>
        <c:axId val="30457123"/>
        <c:scaling>
          <c:orientation val="minMax"/>
        </c:scaling>
        <c:delete val="1"/>
        <c:axPos val="b"/>
        <c:numFmt formatCode="General" sourceLinked="1"/>
        <c:majorTickMark val="out"/>
        <c:minorTickMark val="none"/>
        <c:tickLblPos val="nextTo"/>
        <c:crossAx val="32914269"/>
        <c:crosses val="autoZero"/>
        <c:auto val="1"/>
        <c:lblAlgn val="ctr"/>
        <c:lblOffset val="100"/>
        <c:noMultiLvlLbl val="0"/>
      </c:catAx>
      <c:valAx>
        <c:axId val="3291426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30457123"/>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1.47E-2</c:v>
                </c:pt>
                <c:pt idx="1">
                  <c:v>0</c:v>
                </c:pt>
                <c:pt idx="2">
                  <c:v>0.26440000000000002</c:v>
                </c:pt>
                <c:pt idx="3">
                  <c:v>0.13250000000000001</c:v>
                </c:pt>
                <c:pt idx="4">
                  <c:v>9.3399999999999997E-2</c:v>
                </c:pt>
                <c:pt idx="5">
                  <c:v>9.3399999999999997E-2</c:v>
                </c:pt>
                <c:pt idx="6">
                  <c:v>9.3399999999999997E-2</c:v>
                </c:pt>
                <c:pt idx="7">
                  <c:v>9.3399999999999997E-2</c:v>
                </c:pt>
                <c:pt idx="8">
                  <c:v>9.2799999999999994E-2</c:v>
                </c:pt>
                <c:pt idx="9">
                  <c:v>9.2799999999999994E-2</c:v>
                </c:pt>
                <c:pt idx="10">
                  <c:v>1.46E-2</c:v>
                </c:pt>
              </c:numCache>
            </c:numRef>
          </c:val>
          <c:extLst>
            <c:ext xmlns:c16="http://schemas.microsoft.com/office/drawing/2014/chart" uri="{C3380CC4-5D6E-409C-BE32-E72D297353CC}">
              <c16:uniqueId val="{00000000-777D-416E-8FF3-7EC5D2F068D3}"/>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1.47E-2</c:v>
                </c:pt>
                <c:pt idx="1">
                  <c:v>0.13220000000000001</c:v>
                </c:pt>
                <c:pt idx="2">
                  <c:v>0.13220000000000001</c:v>
                </c:pt>
                <c:pt idx="3">
                  <c:v>0.13250000000000001</c:v>
                </c:pt>
                <c:pt idx="4">
                  <c:v>9.3399999999999997E-2</c:v>
                </c:pt>
                <c:pt idx="5">
                  <c:v>9.3399999999999997E-2</c:v>
                </c:pt>
                <c:pt idx="6">
                  <c:v>9.3399999999999997E-2</c:v>
                </c:pt>
                <c:pt idx="7">
                  <c:v>9.3399999999999997E-2</c:v>
                </c:pt>
                <c:pt idx="8">
                  <c:v>9.2799999999999994E-2</c:v>
                </c:pt>
                <c:pt idx="9">
                  <c:v>9.2799999999999994E-2</c:v>
                </c:pt>
                <c:pt idx="10">
                  <c:v>1.46E-2</c:v>
                </c:pt>
                <c:pt idx="11">
                  <c:v>1.46E-2</c:v>
                </c:pt>
              </c:numCache>
            </c:numRef>
          </c:val>
          <c:extLst>
            <c:ext xmlns:c16="http://schemas.microsoft.com/office/drawing/2014/chart" uri="{C3380CC4-5D6E-409C-BE32-E72D297353CC}">
              <c16:uniqueId val="{00000001-777D-416E-8FF3-7EC5D2F068D3}"/>
            </c:ext>
          </c:extLst>
        </c:ser>
        <c:dLbls>
          <c:showLegendKey val="0"/>
          <c:showVal val="0"/>
          <c:showCatName val="0"/>
          <c:showSerName val="0"/>
          <c:showPercent val="0"/>
          <c:showBubbleSize val="0"/>
        </c:dLbls>
        <c:gapWidth val="150"/>
        <c:axId val="99021013"/>
        <c:axId val="33987115"/>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1.47E-2</c:v>
                </c:pt>
                <c:pt idx="1">
                  <c:v>1.47E-2</c:v>
                </c:pt>
                <c:pt idx="2">
                  <c:v>0.27910000000000001</c:v>
                </c:pt>
                <c:pt idx="3">
                  <c:v>0.41160000000000002</c:v>
                </c:pt>
                <c:pt idx="4">
                  <c:v>0.505</c:v>
                </c:pt>
                <c:pt idx="5">
                  <c:v>0.59840000000000004</c:v>
                </c:pt>
                <c:pt idx="6">
                  <c:v>0.69180000000000008</c:v>
                </c:pt>
                <c:pt idx="7">
                  <c:v>0.78520000000000012</c:v>
                </c:pt>
                <c:pt idx="8">
                  <c:v>0.87800000000000011</c:v>
                </c:pt>
                <c:pt idx="9">
                  <c:v>0.97080000000000011</c:v>
                </c:pt>
                <c:pt idx="10">
                  <c:v>0.98540000000000005</c:v>
                </c:pt>
                <c:pt idx="11">
                  <c:v>0</c:v>
                </c:pt>
              </c:numCache>
            </c:numRef>
          </c:val>
          <c:smooth val="0"/>
          <c:extLst>
            <c:ext xmlns:c16="http://schemas.microsoft.com/office/drawing/2014/chart" uri="{C3380CC4-5D6E-409C-BE32-E72D297353CC}">
              <c16:uniqueId val="{00000002-777D-416E-8FF3-7EC5D2F068D3}"/>
            </c:ext>
          </c:extLst>
        </c:ser>
        <c:dLbls>
          <c:showLegendKey val="0"/>
          <c:showVal val="0"/>
          <c:showCatName val="0"/>
          <c:showSerName val="0"/>
          <c:showPercent val="0"/>
          <c:showBubbleSize val="0"/>
        </c:dLbls>
        <c:hiLowLines>
          <c:spPr>
            <a:ln>
              <a:noFill/>
            </a:ln>
          </c:spPr>
        </c:hiLowLines>
        <c:marker val="1"/>
        <c:smooth val="0"/>
        <c:axId val="85893620"/>
        <c:axId val="83632248"/>
      </c:lineChart>
      <c:catAx>
        <c:axId val="9902101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33987115"/>
        <c:crosses val="autoZero"/>
        <c:auto val="1"/>
        <c:lblAlgn val="ctr"/>
        <c:lblOffset val="100"/>
        <c:noMultiLvlLbl val="0"/>
      </c:catAx>
      <c:valAx>
        <c:axId val="3398711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9021013"/>
        <c:crosses val="autoZero"/>
        <c:crossBetween val="between"/>
        <c:majorUnit val="1"/>
      </c:valAx>
      <c:catAx>
        <c:axId val="85893620"/>
        <c:scaling>
          <c:orientation val="minMax"/>
        </c:scaling>
        <c:delete val="1"/>
        <c:axPos val="b"/>
        <c:numFmt formatCode="General" sourceLinked="1"/>
        <c:majorTickMark val="out"/>
        <c:minorTickMark val="none"/>
        <c:tickLblPos val="nextTo"/>
        <c:crossAx val="83632248"/>
        <c:crosses val="autoZero"/>
        <c:auto val="1"/>
        <c:lblAlgn val="ctr"/>
        <c:lblOffset val="100"/>
        <c:noMultiLvlLbl val="0"/>
      </c:catAx>
      <c:valAx>
        <c:axId val="836322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5893620"/>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46998002585"/>
          <c:y val="4.9980776624375198E-3"/>
          <c:w val="0.51556808835624501"/>
          <c:h val="0.547289504036909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E2-40BC-ADF7-3B5CD87F6F4E}"/>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1E2-40BC-ADF7-3B5CD87F6F4E}"/>
            </c:ext>
          </c:extLst>
        </c:ser>
        <c:dLbls>
          <c:showLegendKey val="0"/>
          <c:showVal val="0"/>
          <c:showCatName val="0"/>
          <c:showSerName val="0"/>
          <c:showPercent val="0"/>
          <c:showBubbleSize val="0"/>
        </c:dLbls>
        <c:hiLowLines>
          <c:spPr>
            <a:ln>
              <a:noFill/>
            </a:ln>
          </c:spPr>
        </c:hiLowLines>
        <c:marker val="1"/>
        <c:smooth val="0"/>
        <c:axId val="55351624"/>
        <c:axId val="38451795"/>
      </c:lineChart>
      <c:catAx>
        <c:axId val="5535162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8451795"/>
        <c:crosses val="autoZero"/>
        <c:auto val="1"/>
        <c:lblAlgn val="ctr"/>
        <c:lblOffset val="100"/>
        <c:noMultiLvlLbl val="0"/>
      </c:catAx>
      <c:valAx>
        <c:axId val="38451795"/>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55351624"/>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0.3528</c:v>
                </c:pt>
                <c:pt idx="1">
                  <c:v>3</c:v>
                </c:pt>
                <c:pt idx="2">
                  <c:v>3</c:v>
                </c:pt>
                <c:pt idx="3">
                  <c:v>3</c:v>
                </c:pt>
                <c:pt idx="4">
                  <c:v>3</c:v>
                </c:pt>
                <c:pt idx="5">
                  <c:v>3</c:v>
                </c:pt>
                <c:pt idx="6">
                  <c:v>3</c:v>
                </c:pt>
                <c:pt idx="7">
                  <c:v>3</c:v>
                </c:pt>
                <c:pt idx="8">
                  <c:v>3</c:v>
                </c:pt>
                <c:pt idx="9">
                  <c:v>3</c:v>
                </c:pt>
                <c:pt idx="10">
                  <c:v>3</c:v>
                </c:pt>
              </c:numCache>
            </c:numRef>
          </c:val>
          <c:extLst>
            <c:ext xmlns:c16="http://schemas.microsoft.com/office/drawing/2014/chart" uri="{C3380CC4-5D6E-409C-BE32-E72D297353CC}">
              <c16:uniqueId val="{00000000-4A7B-423F-8900-89FF1B5EF672}"/>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0.3528</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4A7B-423F-8900-89FF1B5EF672}"/>
            </c:ext>
          </c:extLst>
        </c:ser>
        <c:dLbls>
          <c:showLegendKey val="0"/>
          <c:showVal val="0"/>
          <c:showCatName val="0"/>
          <c:showSerName val="0"/>
          <c:showPercent val="0"/>
          <c:showBubbleSize val="0"/>
        </c:dLbls>
        <c:gapWidth val="150"/>
        <c:axId val="26128556"/>
        <c:axId val="62000961"/>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0.1176</c:v>
                </c:pt>
                <c:pt idx="1">
                  <c:v>1</c:v>
                </c:pt>
                <c:pt idx="2">
                  <c:v>1</c:v>
                </c:pt>
                <c:pt idx="3">
                  <c:v>1</c:v>
                </c:pt>
                <c:pt idx="4">
                  <c:v>1</c:v>
                </c:pt>
                <c:pt idx="5">
                  <c:v>1</c:v>
                </c:pt>
                <c:pt idx="6">
                  <c:v>1</c:v>
                </c:pt>
                <c:pt idx="7">
                  <c:v>1</c:v>
                </c:pt>
                <c:pt idx="8">
                  <c:v>1</c:v>
                </c:pt>
                <c:pt idx="9">
                  <c:v>1</c:v>
                </c:pt>
                <c:pt idx="10">
                  <c:v>1</c:v>
                </c:pt>
                <c:pt idx="11">
                  <c:v>0</c:v>
                </c:pt>
              </c:numCache>
            </c:numRef>
          </c:val>
          <c:smooth val="0"/>
          <c:extLst>
            <c:ext xmlns:c16="http://schemas.microsoft.com/office/drawing/2014/chart" uri="{C3380CC4-5D6E-409C-BE32-E72D297353CC}">
              <c16:uniqueId val="{00000002-4A7B-423F-8900-89FF1B5EF672}"/>
            </c:ext>
          </c:extLst>
        </c:ser>
        <c:dLbls>
          <c:showLegendKey val="0"/>
          <c:showVal val="0"/>
          <c:showCatName val="0"/>
          <c:showSerName val="0"/>
          <c:showPercent val="0"/>
          <c:showBubbleSize val="0"/>
        </c:dLbls>
        <c:hiLowLines>
          <c:spPr>
            <a:ln>
              <a:noFill/>
            </a:ln>
          </c:spPr>
        </c:hiLowLines>
        <c:marker val="1"/>
        <c:smooth val="0"/>
        <c:axId val="50634798"/>
        <c:axId val="63335517"/>
      </c:lineChart>
      <c:catAx>
        <c:axId val="2612855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62000961"/>
        <c:crosses val="autoZero"/>
        <c:auto val="1"/>
        <c:lblAlgn val="ctr"/>
        <c:lblOffset val="100"/>
        <c:noMultiLvlLbl val="0"/>
      </c:catAx>
      <c:valAx>
        <c:axId val="62000961"/>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6128556"/>
        <c:crosses val="autoZero"/>
        <c:crossBetween val="between"/>
        <c:majorUnit val="1"/>
      </c:valAx>
      <c:catAx>
        <c:axId val="50634798"/>
        <c:scaling>
          <c:orientation val="minMax"/>
        </c:scaling>
        <c:delete val="1"/>
        <c:axPos val="b"/>
        <c:numFmt formatCode="General" sourceLinked="1"/>
        <c:majorTickMark val="out"/>
        <c:minorTickMark val="none"/>
        <c:tickLblPos val="nextTo"/>
        <c:crossAx val="63335517"/>
        <c:crosses val="autoZero"/>
        <c:auto val="1"/>
        <c:lblAlgn val="ctr"/>
        <c:lblOffset val="100"/>
        <c:noMultiLvlLbl val="0"/>
      </c:catAx>
      <c:valAx>
        <c:axId val="633355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50634798"/>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3474387527801"/>
          <c:y val="6.6455138374757597E-2"/>
          <c:w val="0.46289532293986602"/>
          <c:h val="0.548915917503965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06CC-46F0-BCFF-BE9B44F2EA4C}"/>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1-06CC-46F0-BCFF-BE9B44F2EA4C}"/>
            </c:ext>
          </c:extLst>
        </c:ser>
        <c:dLbls>
          <c:showLegendKey val="0"/>
          <c:showVal val="0"/>
          <c:showCatName val="0"/>
          <c:showSerName val="0"/>
          <c:showPercent val="0"/>
          <c:showBubbleSize val="0"/>
        </c:dLbls>
        <c:gapWidth val="150"/>
        <c:axId val="61676936"/>
        <c:axId val="3244668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1</c:v>
                </c:pt>
                <c:pt idx="3">
                  <c:v>1</c:v>
                </c:pt>
                <c:pt idx="4">
                  <c:v>1</c:v>
                </c:pt>
                <c:pt idx="5">
                  <c:v>1</c:v>
                </c:pt>
                <c:pt idx="6">
                  <c:v>1</c:v>
                </c:pt>
                <c:pt idx="7">
                  <c:v>1</c:v>
                </c:pt>
                <c:pt idx="8">
                  <c:v>1</c:v>
                </c:pt>
                <c:pt idx="9">
                  <c:v>1</c:v>
                </c:pt>
                <c:pt idx="10">
                  <c:v>1</c:v>
                </c:pt>
                <c:pt idx="11">
                  <c:v>0</c:v>
                </c:pt>
              </c:numCache>
            </c:numRef>
          </c:val>
          <c:smooth val="0"/>
          <c:extLst>
            <c:ext xmlns:c16="http://schemas.microsoft.com/office/drawing/2014/chart" uri="{C3380CC4-5D6E-409C-BE32-E72D297353CC}">
              <c16:uniqueId val="{00000002-06CC-46F0-BCFF-BE9B44F2EA4C}"/>
            </c:ext>
          </c:extLst>
        </c:ser>
        <c:dLbls>
          <c:showLegendKey val="0"/>
          <c:showVal val="0"/>
          <c:showCatName val="0"/>
          <c:showSerName val="0"/>
          <c:showPercent val="0"/>
          <c:showBubbleSize val="0"/>
        </c:dLbls>
        <c:hiLowLines>
          <c:spPr>
            <a:ln>
              <a:noFill/>
            </a:ln>
          </c:spPr>
        </c:hiLowLines>
        <c:marker val="1"/>
        <c:smooth val="0"/>
        <c:axId val="61676936"/>
        <c:axId val="32446685"/>
      </c:lineChart>
      <c:catAx>
        <c:axId val="616769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2446685"/>
        <c:crosses val="autoZero"/>
        <c:auto val="1"/>
        <c:lblAlgn val="ctr"/>
        <c:lblOffset val="100"/>
        <c:noMultiLvlLbl val="0"/>
      </c:catAx>
      <c:valAx>
        <c:axId val="3244668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61676936"/>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EE9B-4B80-AF98-AA41C3C9536A}"/>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EE9B-4B80-AF98-AA41C3C9536A}"/>
            </c:ext>
          </c:extLst>
        </c:ser>
        <c:dLbls>
          <c:showLegendKey val="0"/>
          <c:showVal val="0"/>
          <c:showCatName val="0"/>
          <c:showSerName val="0"/>
          <c:showPercent val="0"/>
          <c:showBubbleSize val="0"/>
        </c:dLbls>
        <c:gapWidth val="150"/>
        <c:axId val="90526652"/>
        <c:axId val="15080133"/>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0</c:v>
                </c:pt>
              </c:numCache>
            </c:numRef>
          </c:val>
          <c:smooth val="0"/>
          <c:extLst>
            <c:ext xmlns:c16="http://schemas.microsoft.com/office/drawing/2014/chart" uri="{C3380CC4-5D6E-409C-BE32-E72D297353CC}">
              <c16:uniqueId val="{00000002-EE9B-4B80-AF98-AA41C3C9536A}"/>
            </c:ext>
          </c:extLst>
        </c:ser>
        <c:dLbls>
          <c:showLegendKey val="0"/>
          <c:showVal val="0"/>
          <c:showCatName val="0"/>
          <c:showSerName val="0"/>
          <c:showPercent val="0"/>
          <c:showBubbleSize val="0"/>
        </c:dLbls>
        <c:hiLowLines>
          <c:spPr>
            <a:ln>
              <a:noFill/>
            </a:ln>
          </c:spPr>
        </c:hiLowLines>
        <c:marker val="1"/>
        <c:smooth val="0"/>
        <c:axId val="14915742"/>
        <c:axId val="40774540"/>
      </c:lineChart>
      <c:catAx>
        <c:axId val="905266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5080133"/>
        <c:crosses val="autoZero"/>
        <c:auto val="1"/>
        <c:lblAlgn val="ctr"/>
        <c:lblOffset val="100"/>
        <c:noMultiLvlLbl val="0"/>
      </c:catAx>
      <c:valAx>
        <c:axId val="15080133"/>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0526652"/>
        <c:crosses val="autoZero"/>
        <c:crossBetween val="between"/>
        <c:majorUnit val="1"/>
      </c:valAx>
      <c:catAx>
        <c:axId val="14915742"/>
        <c:scaling>
          <c:orientation val="minMax"/>
        </c:scaling>
        <c:delete val="1"/>
        <c:axPos val="b"/>
        <c:numFmt formatCode="General" sourceLinked="1"/>
        <c:majorTickMark val="out"/>
        <c:minorTickMark val="none"/>
        <c:tickLblPos val="nextTo"/>
        <c:crossAx val="40774540"/>
        <c:crosses val="autoZero"/>
        <c:auto val="1"/>
        <c:lblAlgn val="ctr"/>
        <c:lblOffset val="100"/>
        <c:noMultiLvlLbl val="0"/>
      </c:catAx>
      <c:valAx>
        <c:axId val="4077454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491574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0.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1015200</xdr:colOff>
      <xdr:row>3</xdr:row>
      <xdr:rowOff>529560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6480" cy="1605960"/>
        </a:xfrm>
        <a:prstGeom prst="rect">
          <a:avLst/>
        </a:prstGeom>
        <a:ln w="9360">
          <a:noFill/>
        </a:ln>
      </xdr:spPr>
    </xdr:pic>
    <xdr:clientData/>
  </xdr:twoCellAnchor>
  <xdr:twoCellAnchor>
    <xdr:from>
      <xdr:col>31</xdr:col>
      <xdr:colOff>1876320</xdr:colOff>
      <xdr:row>1</xdr:row>
      <xdr:rowOff>38160</xdr:rowOff>
    </xdr:from>
    <xdr:to>
      <xdr:col>31</xdr:col>
      <xdr:colOff>3901320</xdr:colOff>
      <xdr:row>4</xdr:row>
      <xdr:rowOff>310320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62040" y="228600"/>
          <a:ext cx="2025000" cy="20152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1139040</xdr:colOff>
      <xdr:row>3</xdr:row>
      <xdr:rowOff>167400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343080</xdr:colOff>
      <xdr:row>1</xdr:row>
      <xdr:rowOff>47520</xdr:rowOff>
    </xdr:from>
    <xdr:to>
      <xdr:col>1</xdr:col>
      <xdr:colOff>1329840</xdr:colOff>
      <xdr:row>4</xdr:row>
      <xdr:rowOff>243720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12240</xdr:colOff>
      <xdr:row>39</xdr:row>
      <xdr:rowOff>11880</xdr:rowOff>
    </xdr:from>
    <xdr:to>
      <xdr:col>8</xdr:col>
      <xdr:colOff>1476360</xdr:colOff>
      <xdr:row>43</xdr:row>
      <xdr:rowOff>376920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1</xdr:col>
      <xdr:colOff>28800</xdr:colOff>
      <xdr:row>39</xdr:row>
      <xdr:rowOff>28440</xdr:rowOff>
    </xdr:from>
    <xdr:to>
      <xdr:col>8</xdr:col>
      <xdr:colOff>1446840</xdr:colOff>
      <xdr:row>43</xdr:row>
      <xdr:rowOff>277919</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55080</xdr:colOff>
      <xdr:row>39</xdr:row>
      <xdr:rowOff>13680</xdr:rowOff>
    </xdr:from>
    <xdr:to>
      <xdr:col>8</xdr:col>
      <xdr:colOff>1433160</xdr:colOff>
      <xdr:row>43</xdr:row>
      <xdr:rowOff>336961</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1320480</xdr:colOff>
      <xdr:row>2</xdr:row>
      <xdr:rowOff>434520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5840" cy="1262880"/>
        </a:xfrm>
        <a:prstGeom prst="rect">
          <a:avLst/>
        </a:prstGeom>
        <a:ln w="9360">
          <a:noFill/>
        </a:ln>
      </xdr:spPr>
    </xdr:pic>
    <xdr:clientData/>
  </xdr:twoCellAnchor>
  <xdr:twoCellAnchor editAs="oneCell">
    <xdr:from>
      <xdr:col>1</xdr:col>
      <xdr:colOff>27720</xdr:colOff>
      <xdr:row>39</xdr:row>
      <xdr:rowOff>14040</xdr:rowOff>
    </xdr:from>
    <xdr:to>
      <xdr:col>8</xdr:col>
      <xdr:colOff>1479600</xdr:colOff>
      <xdr:row>43</xdr:row>
      <xdr:rowOff>336960</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1329840</xdr:colOff>
      <xdr:row>4</xdr:row>
      <xdr:rowOff>243720</xdr:rowOff>
    </xdr:to>
    <xdr:pic>
      <xdr:nvPicPr>
        <xdr:cNvPr id="122" name="Imagen 1">
          <a:extLst>
            <a:ext uri="{FF2B5EF4-FFF2-40B4-BE49-F238E27FC236}">
              <a16:creationId xmlns:a16="http://schemas.microsoft.com/office/drawing/2014/main" id="{00000000-0008-0000-0800-00007A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123" name="Imagen 2">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24" name="3 Gráfico">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25" name="Imagen 2">
          <a:extLst>
            <a:ext uri="{FF2B5EF4-FFF2-40B4-BE49-F238E27FC236}">
              <a16:creationId xmlns:a16="http://schemas.microsoft.com/office/drawing/2014/main" id="{00000000-0008-0000-0900-00007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8" name="Imagen 1">
          <a:extLst>
            <a:ext uri="{FF2B5EF4-FFF2-40B4-BE49-F238E27FC236}">
              <a16:creationId xmlns:a16="http://schemas.microsoft.com/office/drawing/2014/main" id="{00000000-0008-0000-0900-00008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9" name="Imagen 2">
          <a:extLst>
            <a:ext uri="{FF2B5EF4-FFF2-40B4-BE49-F238E27FC236}">
              <a16:creationId xmlns:a16="http://schemas.microsoft.com/office/drawing/2014/main" id="{00000000-0008-0000-0900-00008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0" name="Imagen 1">
          <a:extLst>
            <a:ext uri="{FF2B5EF4-FFF2-40B4-BE49-F238E27FC236}">
              <a16:creationId xmlns:a16="http://schemas.microsoft.com/office/drawing/2014/main" id="{00000000-0008-0000-0900-00008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1" name="Imagen 2">
          <a:extLst>
            <a:ext uri="{FF2B5EF4-FFF2-40B4-BE49-F238E27FC236}">
              <a16:creationId xmlns:a16="http://schemas.microsoft.com/office/drawing/2014/main" id="{00000000-0008-0000-0900-00008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2" name="Imagen 1">
          <a:extLst>
            <a:ext uri="{FF2B5EF4-FFF2-40B4-BE49-F238E27FC236}">
              <a16:creationId xmlns:a16="http://schemas.microsoft.com/office/drawing/2014/main" id="{00000000-0008-0000-0900-00008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3" name="Imagen 2">
          <a:extLst>
            <a:ext uri="{FF2B5EF4-FFF2-40B4-BE49-F238E27FC236}">
              <a16:creationId xmlns:a16="http://schemas.microsoft.com/office/drawing/2014/main" id="{00000000-0008-0000-0900-000085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4" name="Imagen 1">
          <a:extLst>
            <a:ext uri="{FF2B5EF4-FFF2-40B4-BE49-F238E27FC236}">
              <a16:creationId xmlns:a16="http://schemas.microsoft.com/office/drawing/2014/main" id="{00000000-0008-0000-0900-00008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5" name="Imagen 2">
          <a:extLst>
            <a:ext uri="{FF2B5EF4-FFF2-40B4-BE49-F238E27FC236}">
              <a16:creationId xmlns:a16="http://schemas.microsoft.com/office/drawing/2014/main" id="{00000000-0008-0000-0900-000087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6" name="Imagen 1">
          <a:extLst>
            <a:ext uri="{FF2B5EF4-FFF2-40B4-BE49-F238E27FC236}">
              <a16:creationId xmlns:a16="http://schemas.microsoft.com/office/drawing/2014/main" id="{00000000-0008-0000-0900-00008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7" name="Imagen 2">
          <a:extLst>
            <a:ext uri="{FF2B5EF4-FFF2-40B4-BE49-F238E27FC236}">
              <a16:creationId xmlns:a16="http://schemas.microsoft.com/office/drawing/2014/main" id="{00000000-0008-0000-0900-000089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8" name="Imagen 1">
          <a:extLst>
            <a:ext uri="{FF2B5EF4-FFF2-40B4-BE49-F238E27FC236}">
              <a16:creationId xmlns:a16="http://schemas.microsoft.com/office/drawing/2014/main" id="{00000000-0008-0000-0900-00008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9" name="Imagen 2">
          <a:extLst>
            <a:ext uri="{FF2B5EF4-FFF2-40B4-BE49-F238E27FC236}">
              <a16:creationId xmlns:a16="http://schemas.microsoft.com/office/drawing/2014/main" id="{00000000-0008-0000-0900-00008B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0" name="Imagen 1">
          <a:extLst>
            <a:ext uri="{FF2B5EF4-FFF2-40B4-BE49-F238E27FC236}">
              <a16:creationId xmlns:a16="http://schemas.microsoft.com/office/drawing/2014/main" id="{00000000-0008-0000-0900-00008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1" name="Imagen 2">
          <a:extLst>
            <a:ext uri="{FF2B5EF4-FFF2-40B4-BE49-F238E27FC236}">
              <a16:creationId xmlns:a16="http://schemas.microsoft.com/office/drawing/2014/main" id="{00000000-0008-0000-0900-00008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2" name="Imagen 1">
          <a:extLst>
            <a:ext uri="{FF2B5EF4-FFF2-40B4-BE49-F238E27FC236}">
              <a16:creationId xmlns:a16="http://schemas.microsoft.com/office/drawing/2014/main" id="{00000000-0008-0000-0900-00008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3" name="Imagen 2">
          <a:extLst>
            <a:ext uri="{FF2B5EF4-FFF2-40B4-BE49-F238E27FC236}">
              <a16:creationId xmlns:a16="http://schemas.microsoft.com/office/drawing/2014/main" id="{00000000-0008-0000-0900-00008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4" name="Imagen 1">
          <a:extLst>
            <a:ext uri="{FF2B5EF4-FFF2-40B4-BE49-F238E27FC236}">
              <a16:creationId xmlns:a16="http://schemas.microsoft.com/office/drawing/2014/main" id="{00000000-0008-0000-0900-00009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5" name="Imagen 2">
          <a:extLst>
            <a:ext uri="{FF2B5EF4-FFF2-40B4-BE49-F238E27FC236}">
              <a16:creationId xmlns:a16="http://schemas.microsoft.com/office/drawing/2014/main" id="{00000000-0008-0000-0900-00009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6" name="Imagen 1">
          <a:extLst>
            <a:ext uri="{FF2B5EF4-FFF2-40B4-BE49-F238E27FC236}">
              <a16:creationId xmlns:a16="http://schemas.microsoft.com/office/drawing/2014/main" id="{00000000-0008-0000-0900-00009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7" name="Imagen 2">
          <a:extLst>
            <a:ext uri="{FF2B5EF4-FFF2-40B4-BE49-F238E27FC236}">
              <a16:creationId xmlns:a16="http://schemas.microsoft.com/office/drawing/2014/main" id="{00000000-0008-0000-0900-00009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8" name="Imagen 1">
          <a:extLst>
            <a:ext uri="{FF2B5EF4-FFF2-40B4-BE49-F238E27FC236}">
              <a16:creationId xmlns:a16="http://schemas.microsoft.com/office/drawing/2014/main" id="{00000000-0008-0000-0900-00009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9" name="Imagen 4" descr="escudo_negro">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10080</xdr:colOff>
      <xdr:row>39</xdr:row>
      <xdr:rowOff>19440</xdr:rowOff>
    </xdr:from>
    <xdr:to>
      <xdr:col>8</xdr:col>
      <xdr:colOff>1485360</xdr:colOff>
      <xdr:row>43</xdr:row>
      <xdr:rowOff>283320</xdr:rowOff>
    </xdr:to>
    <xdr:graphicFrame macro="">
      <xdr:nvGraphicFramePr>
        <xdr:cNvPr id="120" name="Gráfico 3">
          <a:extLst>
            <a:ext uri="{FF2B5EF4-FFF2-40B4-BE49-F238E27FC236}">
              <a16:creationId xmlns:a16="http://schemas.microsoft.com/office/drawing/2014/main" id="{00000000-0008-0000-07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21" name="Pictur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3</xdr:col>
      <xdr:colOff>181800</xdr:colOff>
      <xdr:row>39</xdr:row>
      <xdr:rowOff>86040</xdr:rowOff>
    </xdr:from>
    <xdr:to>
      <xdr:col>7</xdr:col>
      <xdr:colOff>832680</xdr:colOff>
      <xdr:row>43</xdr:row>
      <xdr:rowOff>268560</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1080</xdr:colOff>
      <xdr:row>39</xdr:row>
      <xdr:rowOff>9720</xdr:rowOff>
    </xdr:from>
    <xdr:to>
      <xdr:col>8</xdr:col>
      <xdr:colOff>1476360</xdr:colOff>
      <xdr:row>43</xdr:row>
      <xdr:rowOff>321840</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26520" y="495000"/>
          <a:ext cx="1396800" cy="4251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2"/>
  <sheetViews>
    <sheetView showGridLines="0" zoomScale="65" zoomScaleNormal="65" workbookViewId="0"/>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157"/>
      <c r="B2" s="157"/>
      <c r="C2" s="158" t="s">
        <v>0</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row>
    <row r="3" spans="1:67" s="5" customFormat="1" ht="45.75" customHeight="1" x14ac:dyDescent="0.25">
      <c r="A3" s="157"/>
      <c r="B3" s="157"/>
      <c r="C3" s="158" t="s">
        <v>1</v>
      </c>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9"/>
    </row>
    <row r="4" spans="1:67" s="5" customFormat="1" ht="45.75" customHeight="1" x14ac:dyDescent="0.25">
      <c r="A4" s="157"/>
      <c r="B4" s="157"/>
      <c r="C4" s="158" t="s">
        <v>2</v>
      </c>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9"/>
    </row>
    <row r="5" spans="1:67" s="5" customFormat="1" ht="45.75" customHeight="1" x14ac:dyDescent="0.25">
      <c r="A5" s="157"/>
      <c r="B5" s="157"/>
      <c r="C5" s="160" t="s">
        <v>3</v>
      </c>
      <c r="D5" s="160"/>
      <c r="E5" s="160"/>
      <c r="F5" s="160"/>
      <c r="G5" s="160"/>
      <c r="H5" s="160"/>
      <c r="I5" s="160"/>
      <c r="J5" s="160"/>
      <c r="K5" s="160"/>
      <c r="L5" s="160"/>
      <c r="M5" s="160"/>
      <c r="N5" s="160"/>
      <c r="O5" s="160"/>
      <c r="P5" s="160"/>
      <c r="Q5" s="160"/>
      <c r="R5" s="161" t="s">
        <v>4</v>
      </c>
      <c r="S5" s="161"/>
      <c r="T5" s="161"/>
      <c r="U5" s="161"/>
      <c r="V5" s="161"/>
      <c r="W5" s="161"/>
      <c r="X5" s="161"/>
      <c r="Y5" s="161"/>
      <c r="Z5" s="161"/>
      <c r="AA5" s="161"/>
      <c r="AB5" s="161"/>
      <c r="AC5" s="161"/>
      <c r="AD5" s="161"/>
      <c r="AE5" s="161"/>
      <c r="AF5" s="159"/>
    </row>
    <row r="6" spans="1:67" s="6" customFormat="1" ht="30.75" customHeight="1" x14ac:dyDescent="0.25">
      <c r="D6" s="7"/>
      <c r="K6" s="5"/>
      <c r="AA6" s="8"/>
    </row>
    <row r="7" spans="1:67" s="6" customFormat="1" ht="42" customHeight="1" x14ac:dyDescent="0.25">
      <c r="B7" s="9" t="s">
        <v>5</v>
      </c>
      <c r="C7" s="162" t="e">
        <f>+#REF!</f>
        <v>#REF!</v>
      </c>
      <c r="D7" s="162"/>
      <c r="E7" s="162"/>
      <c r="F7" s="162"/>
      <c r="G7" s="162"/>
      <c r="K7" s="5"/>
      <c r="AA7" s="8"/>
    </row>
    <row r="8" spans="1:67" s="6" customFormat="1" ht="42" customHeight="1" x14ac:dyDescent="0.25">
      <c r="B8" s="9" t="s">
        <v>6</v>
      </c>
      <c r="C8" s="162" t="e">
        <f>+#REF!</f>
        <v>#REF!</v>
      </c>
      <c r="D8" s="162"/>
      <c r="E8" s="162"/>
      <c r="F8" s="162"/>
      <c r="G8" s="162"/>
      <c r="K8" s="5"/>
      <c r="AA8" s="8"/>
    </row>
    <row r="9" spans="1:67" s="6" customFormat="1" ht="42" customHeight="1" x14ac:dyDescent="0.25">
      <c r="B9" s="10" t="s">
        <v>7</v>
      </c>
      <c r="C9" s="162" t="e">
        <f>+#REF!</f>
        <v>#REF!</v>
      </c>
      <c r="D9" s="162"/>
      <c r="E9" s="162"/>
      <c r="F9" s="162"/>
      <c r="G9" s="162"/>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163" t="str">
        <f>+'[1]Sección 1. Metas - Magnitud'!B13</f>
        <v>PLAN DE DESARROLLO - BOGOTÁ MEJOR PARA TODOS 2016-2020</v>
      </c>
      <c r="B11" s="163"/>
      <c r="C11" s="163"/>
      <c r="D11" s="163"/>
      <c r="E11" s="163"/>
      <c r="F11" s="163"/>
      <c r="G11" s="163"/>
      <c r="H11" s="163"/>
      <c r="I11" s="164" t="s">
        <v>8</v>
      </c>
      <c r="J11" s="164"/>
      <c r="K11" s="164"/>
      <c r="L11" s="164"/>
      <c r="M11" s="164"/>
      <c r="N11" s="164"/>
      <c r="O11" s="163" t="s">
        <v>9</v>
      </c>
      <c r="P11" s="163"/>
      <c r="Q11" s="163"/>
      <c r="R11" s="163"/>
      <c r="S11" s="163"/>
      <c r="T11" s="163"/>
      <c r="U11" s="163"/>
      <c r="V11" s="163"/>
      <c r="W11" s="163"/>
      <c r="X11" s="163"/>
      <c r="Y11" s="163"/>
      <c r="Z11" s="163"/>
      <c r="AA11" s="163"/>
      <c r="AB11" s="163"/>
      <c r="AC11" s="163"/>
      <c r="AD11" s="163" t="s">
        <v>10</v>
      </c>
      <c r="AE11" s="163"/>
      <c r="AF11" s="163"/>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65" t="s">
        <v>38</v>
      </c>
      <c r="B13" s="165" t="str">
        <f>+'[2]Sección 1. Metas - Magnitud'!I15</f>
        <v>Demarcar 2.600 kilómetro carril de vías</v>
      </c>
      <c r="C13" s="165">
        <v>224</v>
      </c>
      <c r="D13" s="165" t="s">
        <v>39</v>
      </c>
      <c r="E13" s="165">
        <v>171</v>
      </c>
      <c r="F13" s="166" t="s">
        <v>40</v>
      </c>
      <c r="G13" s="165" t="s">
        <v>41</v>
      </c>
      <c r="H13" s="165" t="s">
        <v>42</v>
      </c>
      <c r="I13" s="167" t="e">
        <f>SUM(J13:N14)</f>
        <v>#REF!</v>
      </c>
      <c r="J13" s="168" t="e">
        <f>+#REF!</f>
        <v>#REF!</v>
      </c>
      <c r="K13" s="169" t="e">
        <f>+#REF!</f>
        <v>#REF!</v>
      </c>
      <c r="L13" s="170" t="e">
        <f>+#REF!</f>
        <v>#REF!</v>
      </c>
      <c r="M13" s="168" t="e">
        <f>+#REF!</f>
        <v>#REF!</v>
      </c>
      <c r="N13" s="168" t="e">
        <f>+#REF!</f>
        <v>#REF!</v>
      </c>
      <c r="O13" s="171" t="e">
        <f>+#REF!</f>
        <v>#REF!</v>
      </c>
      <c r="P13" s="171">
        <v>6.45</v>
      </c>
      <c r="Q13" s="171">
        <v>31.03</v>
      </c>
      <c r="R13" s="171"/>
      <c r="S13" s="171" t="e">
        <f>+#REF!</f>
        <v>#REF!</v>
      </c>
      <c r="T13" s="171" t="e">
        <f>+#REF!</f>
        <v>#REF!</v>
      </c>
      <c r="U13" s="171" t="e">
        <f>+#REF!</f>
        <v>#REF!</v>
      </c>
      <c r="V13" s="171" t="e">
        <f>+#REF!</f>
        <v>#REF!</v>
      </c>
      <c r="W13" s="171" t="e">
        <f>+#REF!</f>
        <v>#REF!</v>
      </c>
      <c r="X13" s="171" t="e">
        <f>+#REF!</f>
        <v>#REF!</v>
      </c>
      <c r="Y13" s="171" t="e">
        <f>+#REF!</f>
        <v>#REF!</v>
      </c>
      <c r="Z13" s="171" t="e">
        <f>+#REF!</f>
        <v>#REF!</v>
      </c>
      <c r="AA13" s="172" t="e">
        <f>SUM(O13:Z14)</f>
        <v>#REF!</v>
      </c>
      <c r="AB13" s="173" t="e">
        <f>+AA13/K13</f>
        <v>#REF!</v>
      </c>
      <c r="AC13" s="173" t="e">
        <f>+(J13+AA13)/I13</f>
        <v>#REF!</v>
      </c>
      <c r="AD13" s="174" t="s">
        <v>43</v>
      </c>
      <c r="AE13" s="175" t="s">
        <v>44</v>
      </c>
      <c r="AF13" s="174"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65"/>
      <c r="B14" s="165"/>
      <c r="C14" s="165"/>
      <c r="D14" s="165"/>
      <c r="E14" s="165"/>
      <c r="F14" s="166"/>
      <c r="G14" s="165"/>
      <c r="H14" s="165"/>
      <c r="I14" s="167"/>
      <c r="J14" s="168"/>
      <c r="K14" s="169"/>
      <c r="L14" s="170"/>
      <c r="M14" s="168"/>
      <c r="N14" s="168"/>
      <c r="O14" s="171"/>
      <c r="P14" s="171"/>
      <c r="Q14" s="171"/>
      <c r="R14" s="171"/>
      <c r="S14" s="171"/>
      <c r="T14" s="171"/>
      <c r="U14" s="171"/>
      <c r="V14" s="171"/>
      <c r="W14" s="171"/>
      <c r="X14" s="171"/>
      <c r="Y14" s="171"/>
      <c r="Z14" s="171"/>
      <c r="AA14" s="172"/>
      <c r="AB14" s="173"/>
      <c r="AC14" s="173"/>
      <c r="AD14" s="174"/>
      <c r="AE14" s="175"/>
      <c r="AF14" s="174"/>
    </row>
    <row r="15" spans="1:67" ht="89.25" customHeight="1" x14ac:dyDescent="0.25">
      <c r="A15" s="165" t="s">
        <v>38</v>
      </c>
      <c r="B15" s="165" t="str">
        <f>+'[2]Sección 1. Metas - Magnitud'!I18</f>
        <v>Instalar 35.000 señales verticales de pedestal</v>
      </c>
      <c r="C15" s="165">
        <v>223</v>
      </c>
      <c r="D15" s="165" t="s">
        <v>46</v>
      </c>
      <c r="E15" s="165">
        <v>170</v>
      </c>
      <c r="F15" s="166" t="s">
        <v>47</v>
      </c>
      <c r="G15" s="165" t="s">
        <v>41</v>
      </c>
      <c r="H15" s="165" t="s">
        <v>42</v>
      </c>
      <c r="I15" s="167" t="e">
        <f>SUM(J15:N16)</f>
        <v>#REF!</v>
      </c>
      <c r="J15" s="167" t="e">
        <f>+#REF!</f>
        <v>#REF!</v>
      </c>
      <c r="K15" s="176" t="e">
        <f>+#REF!</f>
        <v>#REF!</v>
      </c>
      <c r="L15" s="177" t="e">
        <f>+#REF!</f>
        <v>#REF!</v>
      </c>
      <c r="M15" s="167" t="e">
        <f>+#REF!</f>
        <v>#REF!</v>
      </c>
      <c r="N15" s="167" t="e">
        <f>+#REF!</f>
        <v>#REF!</v>
      </c>
      <c r="O15" s="171">
        <v>53</v>
      </c>
      <c r="P15" s="171">
        <v>712</v>
      </c>
      <c r="Q15" s="171">
        <v>881</v>
      </c>
      <c r="R15" s="171"/>
      <c r="S15" s="171" t="e">
        <f>+#REF!</f>
        <v>#REF!</v>
      </c>
      <c r="T15" s="171" t="e">
        <f>+#REF!</f>
        <v>#REF!</v>
      </c>
      <c r="U15" s="171" t="e">
        <f>+#REF!</f>
        <v>#REF!</v>
      </c>
      <c r="V15" s="171" t="e">
        <f>+#REF!</f>
        <v>#REF!</v>
      </c>
      <c r="W15" s="171" t="e">
        <f>+#REF!</f>
        <v>#REF!</v>
      </c>
      <c r="X15" s="171" t="e">
        <f>+#REF!</f>
        <v>#REF!</v>
      </c>
      <c r="Y15" s="171" t="e">
        <f>+#REF!</f>
        <v>#REF!</v>
      </c>
      <c r="Z15" s="171" t="e">
        <f>+#REF!</f>
        <v>#REF!</v>
      </c>
      <c r="AA15" s="172" t="e">
        <f>SUM(O15:Z16)</f>
        <v>#REF!</v>
      </c>
      <c r="AB15" s="173" t="e">
        <f>+AA15/K15</f>
        <v>#REF!</v>
      </c>
      <c r="AC15" s="173" t="e">
        <f>+(J15+AA15)/I15</f>
        <v>#REF!</v>
      </c>
      <c r="AD15" s="174" t="s">
        <v>48</v>
      </c>
      <c r="AE15" s="175" t="s">
        <v>44</v>
      </c>
      <c r="AF15" s="174" t="s">
        <v>49</v>
      </c>
    </row>
    <row r="16" spans="1:67" ht="140.25" customHeight="1" x14ac:dyDescent="0.25">
      <c r="A16" s="165"/>
      <c r="B16" s="165"/>
      <c r="C16" s="165"/>
      <c r="D16" s="165"/>
      <c r="E16" s="165"/>
      <c r="F16" s="166"/>
      <c r="G16" s="165"/>
      <c r="H16" s="165"/>
      <c r="I16" s="167"/>
      <c r="J16" s="167"/>
      <c r="K16" s="176"/>
      <c r="L16" s="177"/>
      <c r="M16" s="167"/>
      <c r="N16" s="167"/>
      <c r="O16" s="171"/>
      <c r="P16" s="171"/>
      <c r="Q16" s="171"/>
      <c r="R16" s="171"/>
      <c r="S16" s="171"/>
      <c r="T16" s="171"/>
      <c r="U16" s="171"/>
      <c r="V16" s="171"/>
      <c r="W16" s="171"/>
      <c r="X16" s="171"/>
      <c r="Y16" s="171"/>
      <c r="Z16" s="171"/>
      <c r="AA16" s="172"/>
      <c r="AB16" s="173"/>
      <c r="AC16" s="173"/>
      <c r="AD16" s="174"/>
      <c r="AE16" s="175"/>
      <c r="AF16" s="174"/>
    </row>
    <row r="17" spans="1:32" ht="62.25" customHeight="1" x14ac:dyDescent="0.25">
      <c r="A17" s="165" t="s">
        <v>38</v>
      </c>
      <c r="B17" s="180" t="str">
        <f>+'[2]Sección 1. Metas - Magnitud'!I45</f>
        <v>Realizar el 100% de las actividades para la segunda fase del Sistema Inteligente de Tranporte - SIT</v>
      </c>
      <c r="C17" s="165">
        <v>231</v>
      </c>
      <c r="D17" s="165" t="s">
        <v>50</v>
      </c>
      <c r="E17" s="165">
        <v>178</v>
      </c>
      <c r="F17" s="166" t="s">
        <v>51</v>
      </c>
      <c r="G17" s="165" t="s">
        <v>52</v>
      </c>
      <c r="H17" s="165" t="s">
        <v>42</v>
      </c>
      <c r="I17" s="181">
        <f>SUM(J17:N18)</f>
        <v>1</v>
      </c>
      <c r="J17" s="182">
        <v>0.05</v>
      </c>
      <c r="K17" s="183">
        <v>0.28999999999999998</v>
      </c>
      <c r="L17" s="184">
        <v>0.25</v>
      </c>
      <c r="M17" s="183">
        <v>0.4</v>
      </c>
      <c r="N17" s="183">
        <v>0.01</v>
      </c>
      <c r="O17" s="185">
        <v>0.19</v>
      </c>
      <c r="P17" s="185"/>
      <c r="Q17" s="185"/>
      <c r="R17" s="186">
        <v>0</v>
      </c>
      <c r="S17" s="186"/>
      <c r="T17" s="186"/>
      <c r="U17" s="187">
        <v>0</v>
      </c>
      <c r="V17" s="187"/>
      <c r="W17" s="187"/>
      <c r="X17" s="187">
        <v>0</v>
      </c>
      <c r="Y17" s="187"/>
      <c r="Z17" s="187"/>
      <c r="AA17" s="178">
        <f>+R17+O17+U17+X17</f>
        <v>0.19</v>
      </c>
      <c r="AB17" s="173">
        <f>+AA17/K17</f>
        <v>0.65517241379310354</v>
      </c>
      <c r="AC17" s="173">
        <f>+(J17+AA17)/I17</f>
        <v>0.24</v>
      </c>
      <c r="AD17" s="188" t="s">
        <v>53</v>
      </c>
      <c r="AE17" s="175" t="s">
        <v>44</v>
      </c>
      <c r="AF17" s="188" t="s">
        <v>54</v>
      </c>
    </row>
    <row r="18" spans="1:32" ht="200.25" customHeight="1" x14ac:dyDescent="0.25">
      <c r="A18" s="165"/>
      <c r="B18" s="180"/>
      <c r="C18" s="165"/>
      <c r="D18" s="165"/>
      <c r="E18" s="165"/>
      <c r="F18" s="166"/>
      <c r="G18" s="165"/>
      <c r="H18" s="165"/>
      <c r="I18" s="181"/>
      <c r="J18" s="182"/>
      <c r="K18" s="183"/>
      <c r="L18" s="184"/>
      <c r="M18" s="183"/>
      <c r="N18" s="183"/>
      <c r="O18" s="185"/>
      <c r="P18" s="185"/>
      <c r="Q18" s="185"/>
      <c r="R18" s="186"/>
      <c r="S18" s="186"/>
      <c r="T18" s="186"/>
      <c r="U18" s="187"/>
      <c r="V18" s="187"/>
      <c r="W18" s="187"/>
      <c r="X18" s="187"/>
      <c r="Y18" s="187"/>
      <c r="Z18" s="187"/>
      <c r="AA18" s="178"/>
      <c r="AB18" s="173"/>
      <c r="AC18" s="173"/>
      <c r="AD18" s="188"/>
      <c r="AE18" s="175"/>
      <c r="AF18" s="188"/>
    </row>
    <row r="19" spans="1:32" ht="62.25" customHeight="1" x14ac:dyDescent="0.25">
      <c r="A19" s="165" t="s">
        <v>38</v>
      </c>
      <c r="B19" s="180" t="str">
        <f>+'[2]Sección 1. Metas - Magnitud'!I48</f>
        <v>Realizar el 100% de las actividades para la segunda fase de Semáforos Inteligentes.</v>
      </c>
      <c r="C19" s="165">
        <v>232</v>
      </c>
      <c r="D19" s="165" t="s">
        <v>55</v>
      </c>
      <c r="E19" s="165">
        <v>179</v>
      </c>
      <c r="F19" s="166" t="s">
        <v>56</v>
      </c>
      <c r="G19" s="165" t="s">
        <v>52</v>
      </c>
      <c r="H19" s="165" t="s">
        <v>42</v>
      </c>
      <c r="I19" s="181">
        <f>SUM(J19:N20)</f>
        <v>1</v>
      </c>
      <c r="J19" s="182">
        <v>0.01</v>
      </c>
      <c r="K19" s="183">
        <v>0.15</v>
      </c>
      <c r="L19" s="184">
        <v>0.42</v>
      </c>
      <c r="M19" s="183">
        <v>0.42</v>
      </c>
      <c r="N19" s="183">
        <v>0</v>
      </c>
      <c r="O19" s="189">
        <v>0.35</v>
      </c>
      <c r="P19" s="189"/>
      <c r="Q19" s="189"/>
      <c r="R19" s="185">
        <v>0</v>
      </c>
      <c r="S19" s="185"/>
      <c r="T19" s="185"/>
      <c r="U19" s="189">
        <v>0</v>
      </c>
      <c r="V19" s="189"/>
      <c r="W19" s="189"/>
      <c r="X19" s="189">
        <v>0</v>
      </c>
      <c r="Y19" s="189"/>
      <c r="Z19" s="189"/>
      <c r="AA19" s="179">
        <f>+R19+O19+U19+X19</f>
        <v>0.35</v>
      </c>
      <c r="AB19" s="173">
        <f>+AA19/K19</f>
        <v>2.3333333333333335</v>
      </c>
      <c r="AC19" s="173">
        <f>+(J19+AA19)/I19</f>
        <v>0.36</v>
      </c>
      <c r="AD19" s="188" t="s">
        <v>57</v>
      </c>
      <c r="AE19" s="175" t="s">
        <v>44</v>
      </c>
      <c r="AF19" s="188" t="s">
        <v>54</v>
      </c>
    </row>
    <row r="20" spans="1:32" ht="298.5" customHeight="1" x14ac:dyDescent="0.25">
      <c r="A20" s="165"/>
      <c r="B20" s="180"/>
      <c r="C20" s="165"/>
      <c r="D20" s="165"/>
      <c r="E20" s="165"/>
      <c r="F20" s="166"/>
      <c r="G20" s="165"/>
      <c r="H20" s="165"/>
      <c r="I20" s="181"/>
      <c r="J20" s="182"/>
      <c r="K20" s="183"/>
      <c r="L20" s="184"/>
      <c r="M20" s="183"/>
      <c r="N20" s="183"/>
      <c r="O20" s="189"/>
      <c r="P20" s="189"/>
      <c r="Q20" s="189"/>
      <c r="R20" s="185"/>
      <c r="S20" s="185"/>
      <c r="T20" s="185"/>
      <c r="U20" s="189"/>
      <c r="V20" s="189"/>
      <c r="W20" s="189"/>
      <c r="X20" s="189"/>
      <c r="Y20" s="189"/>
      <c r="Z20" s="189"/>
      <c r="AA20" s="179"/>
      <c r="AB20" s="173"/>
      <c r="AC20" s="173"/>
      <c r="AD20" s="188"/>
      <c r="AE20" s="175"/>
      <c r="AF20" s="188"/>
    </row>
    <row r="21" spans="1:32" ht="62.25" customHeight="1" x14ac:dyDescent="0.25">
      <c r="A21" s="165" t="s">
        <v>38</v>
      </c>
      <c r="B21" s="180" t="str">
        <f>+'[2]Sección 1. Metas - Magnitud'!I51</f>
        <v>Realizar el 100% de las actividades para la primera fase de Detección Electrónica DEI</v>
      </c>
      <c r="C21" s="165">
        <v>233</v>
      </c>
      <c r="D21" s="165" t="s">
        <v>58</v>
      </c>
      <c r="E21" s="165">
        <v>180</v>
      </c>
      <c r="F21" s="166" t="s">
        <v>59</v>
      </c>
      <c r="G21" s="165" t="s">
        <v>52</v>
      </c>
      <c r="H21" s="165" t="s">
        <v>42</v>
      </c>
      <c r="I21" s="181">
        <f>SUM(J21:N22)</f>
        <v>1</v>
      </c>
      <c r="J21" s="182">
        <v>0.01</v>
      </c>
      <c r="K21" s="183">
        <v>0.1</v>
      </c>
      <c r="L21" s="184">
        <v>0.3</v>
      </c>
      <c r="M21" s="183">
        <v>0.55000000000000004</v>
      </c>
      <c r="N21" s="183">
        <v>0.04</v>
      </c>
      <c r="O21" s="189">
        <v>4.4999999999999998E-2</v>
      </c>
      <c r="P21" s="189"/>
      <c r="Q21" s="189"/>
      <c r="R21" s="189">
        <v>0</v>
      </c>
      <c r="S21" s="189"/>
      <c r="T21" s="189"/>
      <c r="U21" s="189">
        <v>0</v>
      </c>
      <c r="V21" s="189"/>
      <c r="W21" s="189"/>
      <c r="X21" s="189">
        <v>0</v>
      </c>
      <c r="Y21" s="189"/>
      <c r="Z21" s="189"/>
      <c r="AA21" s="179">
        <f>+R21+O21+U21+X21</f>
        <v>4.4999999999999998E-2</v>
      </c>
      <c r="AB21" s="173">
        <f>+AA21/K21</f>
        <v>0.44999999999999996</v>
      </c>
      <c r="AC21" s="173">
        <f>+(J21+AA21)/I21</f>
        <v>5.5E-2</v>
      </c>
      <c r="AD21" s="188" t="s">
        <v>60</v>
      </c>
      <c r="AE21" s="175" t="s">
        <v>44</v>
      </c>
      <c r="AF21" s="188" t="s">
        <v>54</v>
      </c>
    </row>
    <row r="22" spans="1:32" ht="124.5" customHeight="1" x14ac:dyDescent="0.25">
      <c r="A22" s="165"/>
      <c r="B22" s="180"/>
      <c r="C22" s="165"/>
      <c r="D22" s="165"/>
      <c r="E22" s="165"/>
      <c r="F22" s="166"/>
      <c r="G22" s="165"/>
      <c r="H22" s="165"/>
      <c r="I22" s="181"/>
      <c r="J22" s="182"/>
      <c r="K22" s="183"/>
      <c r="L22" s="184"/>
      <c r="M22" s="183"/>
      <c r="N22" s="183"/>
      <c r="O22" s="189"/>
      <c r="P22" s="189"/>
      <c r="Q22" s="189"/>
      <c r="R22" s="189"/>
      <c r="S22" s="189"/>
      <c r="T22" s="189"/>
      <c r="U22" s="189"/>
      <c r="V22" s="189"/>
      <c r="W22" s="189"/>
      <c r="X22" s="189"/>
      <c r="Y22" s="189"/>
      <c r="Z22" s="189"/>
      <c r="AA22" s="179"/>
      <c r="AB22" s="173"/>
      <c r="AC22" s="173"/>
      <c r="AD22" s="188"/>
      <c r="AE22" s="175"/>
      <c r="AF22" s="188"/>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231</v>
      </c>
      <c r="D9" s="198" t="s">
        <v>73</v>
      </c>
      <c r="E9" s="198"/>
      <c r="F9" s="199" t="s">
        <v>74</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4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90</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95</v>
      </c>
      <c r="D14" s="207"/>
      <c r="E14" s="207"/>
      <c r="F14" s="207"/>
      <c r="G14" s="207"/>
      <c r="H14" s="207"/>
      <c r="I14" s="207"/>
      <c r="J14" s="43"/>
      <c r="K14" s="43"/>
      <c r="M14" s="46"/>
      <c r="N14" s="34" t="s">
        <v>96</v>
      </c>
    </row>
    <row r="15" spans="2:14" ht="30.75" customHeight="1" x14ac:dyDescent="0.25">
      <c r="B15" s="38" t="s">
        <v>97</v>
      </c>
      <c r="C15" s="208" t="s">
        <v>98</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107</v>
      </c>
      <c r="D17" s="206"/>
      <c r="E17" s="206"/>
      <c r="F17" s="206"/>
      <c r="G17" s="206"/>
      <c r="H17" s="206"/>
      <c r="I17" s="206"/>
      <c r="J17" s="47"/>
      <c r="K17" s="47"/>
      <c r="M17" s="46" t="s">
        <v>108</v>
      </c>
      <c r="N17" s="34" t="s">
        <v>109</v>
      </c>
    </row>
    <row r="18" spans="2:14" ht="30.75" customHeight="1" x14ac:dyDescent="0.25">
      <c r="B18" s="38" t="s">
        <v>110</v>
      </c>
      <c r="C18" s="199" t="s">
        <v>111</v>
      </c>
      <c r="D18" s="199"/>
      <c r="E18" s="199"/>
      <c r="F18" s="199"/>
      <c r="G18" s="199"/>
      <c r="H18" s="199"/>
      <c r="I18" s="199"/>
      <c r="J18" s="48"/>
      <c r="K18" s="48"/>
      <c r="M18" s="46" t="s">
        <v>112</v>
      </c>
      <c r="N18" s="34" t="s">
        <v>113</v>
      </c>
    </row>
    <row r="19" spans="2:14" ht="30.75" customHeight="1" x14ac:dyDescent="0.25">
      <c r="B19" s="38" t="s">
        <v>114</v>
      </c>
      <c r="C19" s="199" t="s">
        <v>115</v>
      </c>
      <c r="D19" s="199"/>
      <c r="E19" s="199"/>
      <c r="F19" s="199"/>
      <c r="G19" s="199"/>
      <c r="H19" s="199"/>
      <c r="I19" s="199"/>
      <c r="J19" s="49"/>
      <c r="K19" s="49"/>
      <c r="M19" s="46"/>
      <c r="N19" s="34" t="s">
        <v>116</v>
      </c>
    </row>
    <row r="20" spans="2:14" ht="30.75" customHeight="1" x14ac:dyDescent="0.25">
      <c r="B20" s="38" t="s">
        <v>117</v>
      </c>
      <c r="C20" s="210" t="s">
        <v>52</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08" t="s">
        <v>124</v>
      </c>
      <c r="D22" s="208"/>
      <c r="E22" s="208"/>
      <c r="F22" s="199" t="s">
        <v>125</v>
      </c>
      <c r="G22" s="199"/>
      <c r="H22" s="199"/>
      <c r="I22" s="199"/>
      <c r="J22" s="49"/>
      <c r="K22" s="49"/>
      <c r="M22" s="46" t="s">
        <v>126</v>
      </c>
      <c r="N22" s="34" t="s">
        <v>127</v>
      </c>
    </row>
    <row r="23" spans="2:14" ht="39.75" customHeight="1" x14ac:dyDescent="0.25">
      <c r="B23" s="38" t="s">
        <v>128</v>
      </c>
      <c r="C23" s="214" t="s">
        <v>52</v>
      </c>
      <c r="D23" s="214"/>
      <c r="E23" s="214"/>
      <c r="F23" s="207" t="s">
        <v>52</v>
      </c>
      <c r="G23" s="207"/>
      <c r="H23" s="207"/>
      <c r="I23" s="207"/>
      <c r="J23" s="43"/>
      <c r="K23" s="43"/>
      <c r="M23" s="46"/>
      <c r="N23" s="34" t="s">
        <v>93</v>
      </c>
    </row>
    <row r="24" spans="2:14" ht="44.25" customHeight="1" x14ac:dyDescent="0.25">
      <c r="B24" s="38" t="s">
        <v>129</v>
      </c>
      <c r="C24" s="215" t="s">
        <v>130</v>
      </c>
      <c r="D24" s="215"/>
      <c r="E24" s="215"/>
      <c r="F24" s="199" t="s">
        <v>131</v>
      </c>
      <c r="G24" s="199"/>
      <c r="H24" s="199"/>
      <c r="I24" s="199"/>
      <c r="J24" s="48"/>
      <c r="K24" s="48"/>
      <c r="M24" s="52"/>
      <c r="N24" s="34" t="s">
        <v>132</v>
      </c>
    </row>
    <row r="25" spans="2:14" ht="29.25" customHeight="1" x14ac:dyDescent="0.25">
      <c r="B25" s="38" t="s">
        <v>133</v>
      </c>
      <c r="C25" s="216" t="s">
        <v>103</v>
      </c>
      <c r="D25" s="216"/>
      <c r="E25" s="216"/>
      <c r="F25" s="41" t="s">
        <v>134</v>
      </c>
      <c r="G25" s="217">
        <v>0.3</v>
      </c>
      <c r="H25" s="217"/>
      <c r="I25" s="217"/>
      <c r="J25" s="53"/>
      <c r="K25" s="53"/>
      <c r="M25" s="52"/>
    </row>
    <row r="26" spans="2:14" ht="27" customHeight="1" x14ac:dyDescent="0.25">
      <c r="B26" s="38" t="s">
        <v>135</v>
      </c>
      <c r="C26" s="208" t="s">
        <v>136</v>
      </c>
      <c r="D26" s="208"/>
      <c r="E26" s="208"/>
      <c r="F26" s="41" t="s">
        <v>137</v>
      </c>
      <c r="G26" s="218">
        <v>0.3</v>
      </c>
      <c r="H26" s="218"/>
      <c r="I26" s="218"/>
      <c r="J26" s="54"/>
      <c r="K26" s="54"/>
      <c r="M26" s="52"/>
    </row>
    <row r="27" spans="2:14" ht="47.25" customHeight="1" x14ac:dyDescent="0.25">
      <c r="B27" s="55" t="s">
        <v>138</v>
      </c>
      <c r="C27" s="219" t="s">
        <v>108</v>
      </c>
      <c r="D27" s="219"/>
      <c r="E27" s="219"/>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21" t="s">
        <v>53</v>
      </c>
      <c r="D42" s="221"/>
      <c r="E42" s="221"/>
      <c r="F42" s="221"/>
      <c r="G42" s="221"/>
      <c r="H42" s="221"/>
      <c r="I42" s="221"/>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83.25" customHeight="1" x14ac:dyDescent="0.25">
      <c r="B49" s="38" t="s">
        <v>165</v>
      </c>
      <c r="C49" s="221" t="s">
        <v>53</v>
      </c>
      <c r="D49" s="221"/>
      <c r="E49" s="221"/>
      <c r="F49" s="221"/>
      <c r="G49" s="221"/>
      <c r="H49" s="221"/>
      <c r="I49" s="221"/>
      <c r="J49" s="72"/>
      <c r="K49" s="72"/>
    </row>
    <row r="50" spans="2:11" ht="34.5" customHeight="1" x14ac:dyDescent="0.25">
      <c r="B50" s="38" t="s">
        <v>166</v>
      </c>
      <c r="C50" s="223" t="s">
        <v>140</v>
      </c>
      <c r="D50" s="223"/>
      <c r="E50" s="223"/>
      <c r="F50" s="223"/>
      <c r="G50" s="223"/>
      <c r="H50" s="223"/>
      <c r="I50" s="223"/>
      <c r="J50" s="72"/>
      <c r="K50" s="72"/>
    </row>
    <row r="51" spans="2:11" ht="34.5" customHeight="1" x14ac:dyDescent="0.25">
      <c r="B51" s="73" t="s">
        <v>167</v>
      </c>
      <c r="C51" s="224" t="s">
        <v>54</v>
      </c>
      <c r="D51" s="224"/>
      <c r="E51" s="224"/>
      <c r="F51" s="224"/>
      <c r="G51" s="224"/>
      <c r="H51" s="224"/>
      <c r="I51" s="224"/>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76"/>
      <c r="D54" s="228"/>
      <c r="E54" s="228"/>
      <c r="F54" s="228"/>
      <c r="G54" s="229"/>
      <c r="H54" s="229"/>
      <c r="I54" s="229"/>
      <c r="J54" s="75"/>
      <c r="K54" s="75"/>
    </row>
    <row r="55" spans="2:11" ht="31.5" customHeight="1" x14ac:dyDescent="0.25">
      <c r="B55" s="73" t="s">
        <v>173</v>
      </c>
      <c r="C55" s="233" t="s">
        <v>174</v>
      </c>
      <c r="D55" s="233"/>
      <c r="E55" s="234" t="s">
        <v>175</v>
      </c>
      <c r="F55" s="234"/>
      <c r="G55" s="235" t="s">
        <v>176</v>
      </c>
      <c r="H55" s="235"/>
      <c r="I55" s="235"/>
      <c r="J55" s="77"/>
      <c r="K55" s="77"/>
    </row>
    <row r="56" spans="2:11" ht="31.5" customHeight="1" x14ac:dyDescent="0.25">
      <c r="B56" s="73" t="s">
        <v>177</v>
      </c>
      <c r="C56" s="228" t="str">
        <f>+'[3]HV 1'!C56:D56</f>
        <v>NICOLAS ADOLFO CORREAL HUERTAS</v>
      </c>
      <c r="D56" s="228"/>
      <c r="E56" s="236" t="s">
        <v>178</v>
      </c>
      <c r="F56" s="236"/>
      <c r="G56" s="235" t="str">
        <f>+'[4]HV 1'!G56:I56</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37"/>
      <c r="C1" s="238" t="s">
        <v>0</v>
      </c>
      <c r="D1" s="238"/>
      <c r="E1" s="238"/>
      <c r="F1" s="238"/>
      <c r="G1" s="238"/>
      <c r="H1" s="238"/>
      <c r="I1" s="238"/>
      <c r="J1" s="238"/>
    </row>
    <row r="2" spans="2:13" ht="18" customHeight="1" x14ac:dyDescent="0.25">
      <c r="B2" s="237"/>
      <c r="C2" s="238" t="s">
        <v>1</v>
      </c>
      <c r="D2" s="238"/>
      <c r="E2" s="238"/>
      <c r="F2" s="238"/>
      <c r="G2" s="238"/>
      <c r="H2" s="238"/>
      <c r="I2" s="238"/>
      <c r="J2" s="238"/>
    </row>
    <row r="3" spans="2:13" ht="18" customHeight="1" x14ac:dyDescent="0.25">
      <c r="B3" s="237"/>
      <c r="C3" s="238" t="s">
        <v>182</v>
      </c>
      <c r="D3" s="238"/>
      <c r="E3" s="238"/>
      <c r="F3" s="238"/>
      <c r="G3" s="238"/>
      <c r="H3" s="238"/>
      <c r="I3" s="238"/>
      <c r="J3" s="238"/>
    </row>
    <row r="4" spans="2:13" ht="18" customHeight="1" x14ac:dyDescent="0.25">
      <c r="B4" s="237"/>
      <c r="C4" s="238" t="s">
        <v>183</v>
      </c>
      <c r="D4" s="238"/>
      <c r="E4" s="238"/>
      <c r="F4" s="238"/>
      <c r="G4" s="239" t="s">
        <v>184</v>
      </c>
      <c r="H4" s="239"/>
      <c r="I4" s="238"/>
      <c r="J4" s="238"/>
    </row>
    <row r="5" spans="2:13" ht="18" customHeight="1" x14ac:dyDescent="0.25">
      <c r="B5" s="92"/>
      <c r="C5" s="29"/>
      <c r="D5" s="29"/>
      <c r="E5" s="29"/>
      <c r="F5" s="29"/>
      <c r="G5" s="29"/>
      <c r="H5" s="29"/>
      <c r="I5" s="29"/>
      <c r="J5" s="93"/>
    </row>
    <row r="6" spans="2:13" ht="51.75" customHeight="1" x14ac:dyDescent="0.25">
      <c r="B6" s="94" t="s">
        <v>185</v>
      </c>
      <c r="C6" s="240" t="str">
        <f>+'[5]Sección 1. Metas - Magnitud'!C7</f>
        <v>1032 - Gestión y control de tránsito y transporte</v>
      </c>
      <c r="D6" s="240"/>
      <c r="E6" s="240"/>
      <c r="F6" s="95"/>
      <c r="G6" s="29"/>
      <c r="H6" s="29"/>
      <c r="I6" s="29"/>
      <c r="J6" s="93"/>
    </row>
    <row r="7" spans="2:13" ht="32.25" customHeight="1" x14ac:dyDescent="0.25">
      <c r="B7" s="96" t="s">
        <v>186</v>
      </c>
      <c r="C7" s="240" t="str">
        <f>+'[5]Sección 1. Metas - Magnitud'!C8:F8</f>
        <v>Dirección de Control y Vigilancia</v>
      </c>
      <c r="D7" s="240"/>
      <c r="E7" s="240"/>
      <c r="F7" s="95"/>
      <c r="G7" s="29"/>
      <c r="H7" s="29"/>
      <c r="I7" s="29"/>
      <c r="J7" s="93"/>
    </row>
    <row r="8" spans="2:13" ht="32.25" customHeight="1" x14ac:dyDescent="0.25">
      <c r="B8" s="96" t="s">
        <v>187</v>
      </c>
      <c r="C8" s="240" t="str">
        <f>+'[5]Sección 1. Metas - Magnitud'!C9:F9</f>
        <v>Subsecretaría de Servicios de la Movilidad</v>
      </c>
      <c r="D8" s="240"/>
      <c r="E8" s="240"/>
      <c r="F8" s="97"/>
      <c r="G8" s="29"/>
      <c r="H8" s="29"/>
      <c r="I8" s="29"/>
      <c r="J8" s="93"/>
    </row>
    <row r="9" spans="2:13" ht="33.75" customHeight="1" x14ac:dyDescent="0.25">
      <c r="B9" s="96" t="s">
        <v>188</v>
      </c>
      <c r="C9" s="240" t="s">
        <v>189</v>
      </c>
      <c r="D9" s="240"/>
      <c r="E9" s="240"/>
      <c r="F9" s="95"/>
      <c r="G9" s="29"/>
      <c r="H9" s="29"/>
      <c r="I9" s="29"/>
      <c r="J9" s="93"/>
    </row>
    <row r="10" spans="2:13" ht="32.25" customHeight="1" x14ac:dyDescent="0.25">
      <c r="B10" s="96" t="s">
        <v>190</v>
      </c>
      <c r="C10" s="240" t="s">
        <v>95</v>
      </c>
      <c r="D10" s="240"/>
      <c r="E10" s="240"/>
    </row>
    <row r="12" spans="2:13" x14ac:dyDescent="0.25">
      <c r="B12" s="243" t="s">
        <v>191</v>
      </c>
      <c r="C12" s="243"/>
      <c r="D12" s="243"/>
      <c r="E12" s="243"/>
      <c r="F12" s="243"/>
      <c r="G12" s="243"/>
      <c r="H12" s="243"/>
      <c r="I12" s="244" t="s">
        <v>192</v>
      </c>
      <c r="J12" s="244"/>
      <c r="K12" s="244"/>
    </row>
    <row r="13" spans="2:13" s="98" customFormat="1" ht="30" customHeight="1" x14ac:dyDescent="0.25">
      <c r="B13" s="241" t="s">
        <v>193</v>
      </c>
      <c r="C13" s="241" t="s">
        <v>194</v>
      </c>
      <c r="D13" s="241" t="s">
        <v>195</v>
      </c>
      <c r="E13" s="241" t="s">
        <v>196</v>
      </c>
      <c r="F13" s="241" t="s">
        <v>197</v>
      </c>
      <c r="G13" s="241" t="s">
        <v>198</v>
      </c>
      <c r="H13" s="241" t="s">
        <v>199</v>
      </c>
      <c r="I13" s="245" t="s">
        <v>200</v>
      </c>
      <c r="J13" s="246" t="s">
        <v>201</v>
      </c>
      <c r="K13" s="245" t="s">
        <v>202</v>
      </c>
    </row>
    <row r="14" spans="2:13" s="98" customFormat="1" x14ac:dyDescent="0.25">
      <c r="B14" s="241"/>
      <c r="C14" s="241"/>
      <c r="D14" s="241"/>
      <c r="E14" s="241"/>
      <c r="F14" s="241"/>
      <c r="G14" s="241"/>
      <c r="H14" s="241"/>
      <c r="I14" s="245"/>
      <c r="J14" s="246"/>
      <c r="K14" s="245"/>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41" t="s">
        <v>209</v>
      </c>
      <c r="C18" s="241"/>
      <c r="D18" s="116">
        <f>SUM(D15:D17)</f>
        <v>0.25</v>
      </c>
      <c r="E18" s="242" t="s">
        <v>209</v>
      </c>
      <c r="F18" s="242"/>
      <c r="G18" s="116">
        <f>SUM(G15:G17)</f>
        <v>0.25</v>
      </c>
      <c r="H18" s="117"/>
      <c r="I18" s="118">
        <f>SUM(I15:I17)</f>
        <v>0.19</v>
      </c>
      <c r="J18" s="119"/>
      <c r="K18" s="119"/>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K60"/>
  <sheetViews>
    <sheetView tabSelected="1" topLeftCell="C1" zoomScale="80" zoomScaleNormal="80" workbookViewId="0">
      <selection activeCell="C39" sqref="C39:I39"/>
    </sheetView>
  </sheetViews>
  <sheetFormatPr baseColWidth="10" defaultColWidth="0" defaultRowHeight="15" zeroHeight="1" x14ac:dyDescent="0.25"/>
  <cols>
    <col min="1" max="1" width="1" style="259" customWidth="1"/>
    <col min="2" max="2" width="25.42578125" style="356" customWidth="1"/>
    <col min="3" max="3" width="14.42578125" style="259" customWidth="1"/>
    <col min="4" max="4" width="20.140625" style="259" customWidth="1"/>
    <col min="5" max="5" width="16.42578125" style="259" customWidth="1"/>
    <col min="6" max="6" width="25" style="259" customWidth="1"/>
    <col min="7" max="7" width="22" style="357" customWidth="1"/>
    <col min="8" max="8" width="20.42578125" style="259" customWidth="1"/>
    <col min="9" max="11" width="22.42578125" style="259" customWidth="1"/>
    <col min="12" max="23" width="9.140625" style="264" hidden="1" customWidth="1"/>
    <col min="24" max="1023" width="9.140625" style="259" hidden="1" customWidth="1"/>
    <col min="1024" max="1024" width="9.140625" style="265" hidden="1" customWidth="1"/>
    <col min="1025" max="1025" width="0" style="265" hidden="1" customWidth="1"/>
    <col min="1026" max="16384" width="9.140625" style="265" hidden="1"/>
  </cols>
  <sheetData>
    <row r="1" spans="2:13 1025:1025" ht="37.5" customHeight="1" x14ac:dyDescent="0.25">
      <c r="B1" s="260"/>
      <c r="C1" s="261" t="s">
        <v>1</v>
      </c>
      <c r="D1" s="261"/>
      <c r="E1" s="261"/>
      <c r="F1" s="261"/>
      <c r="G1" s="261"/>
      <c r="H1" s="261"/>
      <c r="I1" s="262"/>
      <c r="J1" s="263"/>
      <c r="K1" s="263"/>
      <c r="AMK1" s="265" t="s">
        <v>354</v>
      </c>
    </row>
    <row r="2" spans="2:13 1025:1025" ht="37.5" customHeight="1" x14ac:dyDescent="0.25">
      <c r="B2" s="260"/>
      <c r="C2" s="266" t="s">
        <v>210</v>
      </c>
      <c r="D2" s="266"/>
      <c r="E2" s="266"/>
      <c r="F2" s="266"/>
      <c r="G2" s="266"/>
      <c r="H2" s="266"/>
      <c r="I2" s="262"/>
      <c r="J2" s="263"/>
      <c r="K2" s="263"/>
    </row>
    <row r="3" spans="2:13 1025:1025" ht="37.5" customHeight="1" x14ac:dyDescent="0.25">
      <c r="B3" s="260"/>
      <c r="C3" s="266" t="s">
        <v>211</v>
      </c>
      <c r="D3" s="266"/>
      <c r="E3" s="266"/>
      <c r="F3" s="266" t="s">
        <v>212</v>
      </c>
      <c r="G3" s="266"/>
      <c r="H3" s="266"/>
      <c r="I3" s="262"/>
      <c r="J3" s="263"/>
      <c r="K3" s="263"/>
    </row>
    <row r="4" spans="2:13 1025:1025" ht="23.25" customHeight="1" x14ac:dyDescent="0.25">
      <c r="B4" s="267"/>
      <c r="C4" s="267"/>
      <c r="D4" s="267"/>
      <c r="E4" s="267"/>
      <c r="F4" s="267"/>
      <c r="G4" s="267"/>
      <c r="H4" s="267"/>
      <c r="I4" s="267"/>
      <c r="J4" s="268"/>
      <c r="K4" s="268"/>
    </row>
    <row r="5" spans="2:13 1025:1025" ht="24" customHeight="1" x14ac:dyDescent="0.25">
      <c r="B5" s="269" t="s">
        <v>213</v>
      </c>
      <c r="C5" s="269"/>
      <c r="D5" s="269"/>
      <c r="E5" s="269"/>
      <c r="F5" s="269"/>
      <c r="G5" s="269"/>
      <c r="H5" s="269"/>
      <c r="I5" s="269"/>
      <c r="J5" s="270"/>
      <c r="K5" s="270"/>
      <c r="M5" s="271" t="s">
        <v>71</v>
      </c>
    </row>
    <row r="6" spans="2:13 1025:1025" ht="30.75" customHeight="1" x14ac:dyDescent="0.25">
      <c r="B6" s="272" t="s">
        <v>214</v>
      </c>
      <c r="C6" s="273">
        <v>1</v>
      </c>
      <c r="D6" s="274" t="s">
        <v>215</v>
      </c>
      <c r="E6" s="274"/>
      <c r="F6" s="275" t="s">
        <v>216</v>
      </c>
      <c r="G6" s="275"/>
      <c r="H6" s="275"/>
      <c r="I6" s="275"/>
      <c r="J6" s="276"/>
      <c r="K6" s="276"/>
      <c r="M6" s="271" t="s">
        <v>76</v>
      </c>
    </row>
    <row r="7" spans="2:13 1025:1025" ht="30.75" customHeight="1" x14ac:dyDescent="0.25">
      <c r="B7" s="272" t="s">
        <v>217</v>
      </c>
      <c r="C7" s="273" t="s">
        <v>78</v>
      </c>
      <c r="D7" s="274" t="s">
        <v>218</v>
      </c>
      <c r="E7" s="274"/>
      <c r="F7" s="277" t="s">
        <v>356</v>
      </c>
      <c r="G7" s="277"/>
      <c r="H7" s="278" t="s">
        <v>219</v>
      </c>
      <c r="I7" s="279" t="s">
        <v>78</v>
      </c>
      <c r="J7" s="280"/>
      <c r="K7" s="280"/>
      <c r="M7" s="271" t="s">
        <v>83</v>
      </c>
    </row>
    <row r="8" spans="2:13 1025:1025" ht="30.75" customHeight="1" x14ac:dyDescent="0.25">
      <c r="B8" s="272" t="s">
        <v>220</v>
      </c>
      <c r="C8" s="277" t="s">
        <v>221</v>
      </c>
      <c r="D8" s="277"/>
      <c r="E8" s="277"/>
      <c r="F8" s="277"/>
      <c r="G8" s="278" t="s">
        <v>222</v>
      </c>
      <c r="H8" s="281">
        <v>7555</v>
      </c>
      <c r="I8" s="281"/>
      <c r="J8" s="282"/>
      <c r="K8" s="282"/>
      <c r="M8" s="271" t="s">
        <v>42</v>
      </c>
    </row>
    <row r="9" spans="2:13 1025:1025" ht="30.75" customHeight="1" x14ac:dyDescent="0.25">
      <c r="B9" s="272" t="s">
        <v>62</v>
      </c>
      <c r="C9" s="283" t="s">
        <v>82</v>
      </c>
      <c r="D9" s="283"/>
      <c r="E9" s="283"/>
      <c r="F9" s="283"/>
      <c r="G9" s="278" t="s">
        <v>223</v>
      </c>
      <c r="H9" s="284" t="s">
        <v>90</v>
      </c>
      <c r="I9" s="284"/>
      <c r="J9" s="285"/>
      <c r="K9" s="285"/>
    </row>
    <row r="10" spans="2:13 1025:1025" ht="30.75" customHeight="1" x14ac:dyDescent="0.25">
      <c r="B10" s="272" t="s">
        <v>224</v>
      </c>
      <c r="C10" s="248" t="s">
        <v>225</v>
      </c>
      <c r="D10" s="248"/>
      <c r="E10" s="248"/>
      <c r="F10" s="248"/>
      <c r="G10" s="248"/>
      <c r="H10" s="248"/>
      <c r="I10" s="248"/>
      <c r="J10" s="286"/>
      <c r="K10" s="286"/>
    </row>
    <row r="11" spans="2:13 1025:1025" ht="30.75" customHeight="1" x14ac:dyDescent="0.25">
      <c r="B11" s="272" t="s">
        <v>226</v>
      </c>
      <c r="C11" s="287" t="s">
        <v>227</v>
      </c>
      <c r="D11" s="287"/>
      <c r="E11" s="287"/>
      <c r="F11" s="287"/>
      <c r="G11" s="287"/>
      <c r="H11" s="287"/>
      <c r="I11" s="287"/>
      <c r="J11" s="280"/>
      <c r="K11" s="280"/>
      <c r="M11" s="271" t="s">
        <v>96</v>
      </c>
    </row>
    <row r="12" spans="2:13 1025:1025" ht="30.75" customHeight="1" x14ac:dyDescent="0.25">
      <c r="B12" s="272" t="s">
        <v>228</v>
      </c>
      <c r="C12" s="288" t="s">
        <v>229</v>
      </c>
      <c r="D12" s="288"/>
      <c r="E12" s="288"/>
      <c r="F12" s="288"/>
      <c r="G12" s="278" t="s">
        <v>230</v>
      </c>
      <c r="H12" s="289" t="s">
        <v>100</v>
      </c>
      <c r="I12" s="289"/>
      <c r="J12" s="280"/>
      <c r="K12" s="280"/>
      <c r="M12" s="271" t="s">
        <v>78</v>
      </c>
    </row>
    <row r="13" spans="2:13 1025:1025" ht="30.75" customHeight="1" x14ac:dyDescent="0.25">
      <c r="B13" s="272" t="s">
        <v>231</v>
      </c>
      <c r="C13" s="290" t="s">
        <v>232</v>
      </c>
      <c r="D13" s="290"/>
      <c r="E13" s="290"/>
      <c r="F13" s="290"/>
      <c r="G13" s="278" t="s">
        <v>233</v>
      </c>
      <c r="H13" s="287" t="s">
        <v>42</v>
      </c>
      <c r="I13" s="287"/>
      <c r="J13" s="280"/>
      <c r="K13" s="280"/>
    </row>
    <row r="14" spans="2:13 1025:1025" ht="35.25" customHeight="1" x14ac:dyDescent="0.25">
      <c r="B14" s="272" t="s">
        <v>234</v>
      </c>
      <c r="C14" s="291" t="s">
        <v>235</v>
      </c>
      <c r="D14" s="291"/>
      <c r="E14" s="291"/>
      <c r="F14" s="291"/>
      <c r="G14" s="291"/>
      <c r="H14" s="291"/>
      <c r="I14" s="291"/>
      <c r="J14" s="286"/>
      <c r="K14" s="286"/>
      <c r="M14" s="271"/>
    </row>
    <row r="15" spans="2:13 1025:1025" ht="30.75" customHeight="1" x14ac:dyDescent="0.25">
      <c r="B15" s="272" t="s">
        <v>236</v>
      </c>
      <c r="C15" s="292" t="s">
        <v>237</v>
      </c>
      <c r="D15" s="292"/>
      <c r="E15" s="292"/>
      <c r="F15" s="292"/>
      <c r="G15" s="292"/>
      <c r="H15" s="292"/>
      <c r="I15" s="292"/>
      <c r="J15" s="293"/>
      <c r="K15" s="293"/>
      <c r="M15" s="271"/>
    </row>
    <row r="16" spans="2:13 1025:1025" ht="30.75" customHeight="1" x14ac:dyDescent="0.25">
      <c r="B16" s="272" t="s">
        <v>238</v>
      </c>
      <c r="C16" s="294" t="s">
        <v>239</v>
      </c>
      <c r="D16" s="294"/>
      <c r="E16" s="294"/>
      <c r="F16" s="294"/>
      <c r="G16" s="294"/>
      <c r="H16" s="294"/>
      <c r="I16" s="294"/>
      <c r="J16" s="295"/>
      <c r="K16" s="295"/>
      <c r="M16" s="271"/>
    </row>
    <row r="17" spans="2:13" ht="30.75" customHeight="1" x14ac:dyDescent="0.25">
      <c r="B17" s="272" t="s">
        <v>240</v>
      </c>
      <c r="C17" s="287" t="s">
        <v>241</v>
      </c>
      <c r="D17" s="287"/>
      <c r="E17" s="287"/>
      <c r="F17" s="287"/>
      <c r="G17" s="287"/>
      <c r="H17" s="287"/>
      <c r="I17" s="287"/>
      <c r="J17" s="296"/>
      <c r="K17" s="296"/>
      <c r="M17" s="271"/>
    </row>
    <row r="18" spans="2:13" ht="18" customHeight="1" x14ac:dyDescent="0.25">
      <c r="B18" s="297" t="s">
        <v>242</v>
      </c>
      <c r="C18" s="298" t="s">
        <v>243</v>
      </c>
      <c r="D18" s="298"/>
      <c r="E18" s="298"/>
      <c r="F18" s="299" t="s">
        <v>244</v>
      </c>
      <c r="G18" s="299"/>
      <c r="H18" s="299"/>
      <c r="I18" s="299"/>
      <c r="J18" s="300"/>
      <c r="K18" s="300"/>
      <c r="M18" s="271"/>
    </row>
    <row r="19" spans="2:13" ht="39.75" customHeight="1" x14ac:dyDescent="0.25">
      <c r="B19" s="297"/>
      <c r="C19" s="277" t="s">
        <v>245</v>
      </c>
      <c r="D19" s="277"/>
      <c r="E19" s="277"/>
      <c r="F19" s="275" t="s">
        <v>246</v>
      </c>
      <c r="G19" s="275"/>
      <c r="H19" s="275"/>
      <c r="I19" s="275"/>
      <c r="J19" s="295"/>
      <c r="K19" s="295"/>
      <c r="M19" s="271"/>
    </row>
    <row r="20" spans="2:13" ht="39.75" customHeight="1" x14ac:dyDescent="0.25">
      <c r="B20" s="272" t="s">
        <v>247</v>
      </c>
      <c r="C20" s="301" t="s">
        <v>248</v>
      </c>
      <c r="D20" s="301"/>
      <c r="E20" s="301"/>
      <c r="F20" s="289" t="s">
        <v>249</v>
      </c>
      <c r="G20" s="289"/>
      <c r="H20" s="289"/>
      <c r="I20" s="289"/>
      <c r="J20" s="280"/>
      <c r="K20" s="280"/>
      <c r="M20" s="271"/>
    </row>
    <row r="21" spans="2:13" ht="60" customHeight="1" x14ac:dyDescent="0.25">
      <c r="B21" s="272" t="s">
        <v>250</v>
      </c>
      <c r="C21" s="277" t="s">
        <v>251</v>
      </c>
      <c r="D21" s="277"/>
      <c r="E21" s="277"/>
      <c r="F21" s="302" t="s">
        <v>252</v>
      </c>
      <c r="G21" s="302"/>
      <c r="H21" s="302"/>
      <c r="I21" s="302"/>
      <c r="J21" s="293"/>
      <c r="K21" s="293"/>
      <c r="M21" s="271"/>
    </row>
    <row r="22" spans="2:13" ht="23.25" customHeight="1" x14ac:dyDescent="0.25">
      <c r="B22" s="272" t="s">
        <v>253</v>
      </c>
      <c r="C22" s="303">
        <v>44927</v>
      </c>
      <c r="D22" s="303"/>
      <c r="E22" s="303"/>
      <c r="F22" s="278" t="s">
        <v>254</v>
      </c>
      <c r="G22" s="304">
        <v>4</v>
      </c>
      <c r="H22" s="278" t="s">
        <v>255</v>
      </c>
      <c r="I22" s="305">
        <v>10</v>
      </c>
      <c r="J22" s="306"/>
      <c r="K22" s="306"/>
    </row>
    <row r="23" spans="2:13" ht="27" customHeight="1" x14ac:dyDescent="0.25">
      <c r="B23" s="272" t="s">
        <v>256</v>
      </c>
      <c r="C23" s="303">
        <v>45291</v>
      </c>
      <c r="D23" s="303"/>
      <c r="E23" s="303"/>
      <c r="F23" s="278" t="s">
        <v>257</v>
      </c>
      <c r="G23" s="307">
        <v>4</v>
      </c>
      <c r="H23" s="307"/>
      <c r="I23" s="307"/>
      <c r="J23" s="308"/>
      <c r="K23" s="308"/>
    </row>
    <row r="24" spans="2:13" ht="30.75" customHeight="1" x14ac:dyDescent="0.25">
      <c r="B24" s="309" t="s">
        <v>258</v>
      </c>
      <c r="C24" s="310" t="s">
        <v>112</v>
      </c>
      <c r="D24" s="310"/>
      <c r="E24" s="310"/>
      <c r="F24" s="311" t="s">
        <v>259</v>
      </c>
      <c r="G24" s="294" t="s">
        <v>260</v>
      </c>
      <c r="H24" s="294"/>
      <c r="I24" s="294"/>
      <c r="J24" s="300"/>
      <c r="K24" s="300"/>
    </row>
    <row r="25" spans="2:13" ht="22.5" customHeight="1" x14ac:dyDescent="0.25">
      <c r="B25" s="312" t="s">
        <v>261</v>
      </c>
      <c r="C25" s="312"/>
      <c r="D25" s="312"/>
      <c r="E25" s="312"/>
      <c r="F25" s="312"/>
      <c r="G25" s="312"/>
      <c r="H25" s="312"/>
      <c r="I25" s="312"/>
      <c r="J25" s="270"/>
      <c r="K25" s="270"/>
    </row>
    <row r="26" spans="2:13" ht="43.5" customHeight="1" x14ac:dyDescent="0.25">
      <c r="B26" s="313" t="s">
        <v>142</v>
      </c>
      <c r="C26" s="314" t="s">
        <v>262</v>
      </c>
      <c r="D26" s="314" t="s">
        <v>263</v>
      </c>
      <c r="E26" s="315" t="s">
        <v>264</v>
      </c>
      <c r="F26" s="314" t="s">
        <v>265</v>
      </c>
      <c r="G26" s="314" t="s">
        <v>266</v>
      </c>
      <c r="H26" s="315" t="s">
        <v>267</v>
      </c>
      <c r="I26" s="316" t="s">
        <v>268</v>
      </c>
      <c r="J26" s="295"/>
      <c r="K26" s="295"/>
    </row>
    <row r="27" spans="2:13" ht="19.5" customHeight="1" x14ac:dyDescent="0.25">
      <c r="B27" s="317" t="s">
        <v>151</v>
      </c>
      <c r="C27" s="318">
        <v>0.45</v>
      </c>
      <c r="D27" s="319">
        <v>0.45</v>
      </c>
      <c r="E27" s="120">
        <f t="shared" ref="E27:E38" si="0">IF(OR(C27=0,C27=""),0,D27/C27)</f>
        <v>1</v>
      </c>
      <c r="F27" s="320">
        <f>SUM(C27:C38)</f>
        <v>4</v>
      </c>
      <c r="G27" s="321">
        <f>SUM(D27:D38)</f>
        <v>3.8000000000000003</v>
      </c>
      <c r="H27" s="322">
        <f>IF(D27="","",(D27*100%)/$G$23)</f>
        <v>0.1125</v>
      </c>
      <c r="I27" s="323">
        <f>G27+I22</f>
        <v>13.8</v>
      </c>
      <c r="J27" s="324"/>
      <c r="K27" s="324"/>
    </row>
    <row r="28" spans="2:13" ht="19.5" customHeight="1" x14ac:dyDescent="0.25">
      <c r="B28" s="317" t="s">
        <v>152</v>
      </c>
      <c r="C28" s="318">
        <v>0.35</v>
      </c>
      <c r="D28" s="319">
        <v>0.35</v>
      </c>
      <c r="E28" s="120">
        <f t="shared" si="0"/>
        <v>1</v>
      </c>
      <c r="F28" s="320"/>
      <c r="G28" s="321"/>
      <c r="H28" s="322">
        <f t="shared" ref="H28:H38" si="1">IF(D28="","",(D28*100%)/$G$23 + H27)</f>
        <v>0.2</v>
      </c>
      <c r="I28" s="323"/>
      <c r="J28" s="324"/>
      <c r="K28" s="324"/>
    </row>
    <row r="29" spans="2:13" ht="19.5" customHeight="1" x14ac:dyDescent="0.25">
      <c r="B29" s="317" t="s">
        <v>153</v>
      </c>
      <c r="C29" s="318">
        <v>0.2</v>
      </c>
      <c r="D29" s="319">
        <v>0.2</v>
      </c>
      <c r="E29" s="120">
        <f t="shared" si="0"/>
        <v>1</v>
      </c>
      <c r="F29" s="320"/>
      <c r="G29" s="321"/>
      <c r="H29" s="322">
        <f t="shared" si="1"/>
        <v>0.25</v>
      </c>
      <c r="I29" s="323"/>
      <c r="J29" s="324"/>
      <c r="K29" s="324"/>
    </row>
    <row r="30" spans="2:13" ht="19.5" customHeight="1" x14ac:dyDescent="0.25">
      <c r="B30" s="317" t="s">
        <v>154</v>
      </c>
      <c r="C30" s="318">
        <v>0.45</v>
      </c>
      <c r="D30" s="319">
        <v>0.45</v>
      </c>
      <c r="E30" s="120">
        <f t="shared" si="0"/>
        <v>1</v>
      </c>
      <c r="F30" s="320"/>
      <c r="G30" s="321"/>
      <c r="H30" s="322">
        <f t="shared" si="1"/>
        <v>0.36249999999999999</v>
      </c>
      <c r="I30" s="323"/>
      <c r="J30" s="324"/>
      <c r="K30" s="324"/>
    </row>
    <row r="31" spans="2:13" ht="19.5" customHeight="1" x14ac:dyDescent="0.25">
      <c r="B31" s="317" t="s">
        <v>155</v>
      </c>
      <c r="C31" s="318">
        <v>0.35</v>
      </c>
      <c r="D31" s="319">
        <v>0.35</v>
      </c>
      <c r="E31" s="120">
        <f t="shared" si="0"/>
        <v>1</v>
      </c>
      <c r="F31" s="320"/>
      <c r="G31" s="321"/>
      <c r="H31" s="322">
        <f t="shared" si="1"/>
        <v>0.44999999999999996</v>
      </c>
      <c r="I31" s="323"/>
      <c r="J31" s="324"/>
      <c r="K31" s="324"/>
    </row>
    <row r="32" spans="2:13" ht="19.5" customHeight="1" x14ac:dyDescent="0.25">
      <c r="B32" s="317" t="s">
        <v>156</v>
      </c>
      <c r="C32" s="318">
        <v>0.2</v>
      </c>
      <c r="D32" s="319">
        <v>0.2</v>
      </c>
      <c r="E32" s="120">
        <f t="shared" si="0"/>
        <v>1</v>
      </c>
      <c r="F32" s="320"/>
      <c r="G32" s="321"/>
      <c r="H32" s="322">
        <f t="shared" si="1"/>
        <v>0.49999999999999994</v>
      </c>
      <c r="I32" s="323"/>
      <c r="J32" s="324"/>
      <c r="K32" s="324"/>
    </row>
    <row r="33" spans="2:11" ht="19.5" customHeight="1" x14ac:dyDescent="0.25">
      <c r="B33" s="317" t="s">
        <v>157</v>
      </c>
      <c r="C33" s="318">
        <v>0.45</v>
      </c>
      <c r="D33" s="319">
        <v>0.45</v>
      </c>
      <c r="E33" s="120">
        <f t="shared" si="0"/>
        <v>1</v>
      </c>
      <c r="F33" s="320"/>
      <c r="G33" s="321"/>
      <c r="H33" s="322">
        <f t="shared" si="1"/>
        <v>0.61249999999999993</v>
      </c>
      <c r="I33" s="323"/>
      <c r="J33" s="324"/>
      <c r="K33" s="324"/>
    </row>
    <row r="34" spans="2:11" ht="19.5" customHeight="1" x14ac:dyDescent="0.25">
      <c r="B34" s="317" t="s">
        <v>158</v>
      </c>
      <c r="C34" s="318">
        <v>0.35</v>
      </c>
      <c r="D34" s="319">
        <v>0.35</v>
      </c>
      <c r="E34" s="120">
        <f t="shared" si="0"/>
        <v>1</v>
      </c>
      <c r="F34" s="320"/>
      <c r="G34" s="321"/>
      <c r="H34" s="322">
        <f t="shared" si="1"/>
        <v>0.7</v>
      </c>
      <c r="I34" s="323"/>
      <c r="J34" s="324"/>
      <c r="K34" s="324"/>
    </row>
    <row r="35" spans="2:11" ht="19.5" customHeight="1" x14ac:dyDescent="0.25">
      <c r="B35" s="317" t="s">
        <v>159</v>
      </c>
      <c r="C35" s="318">
        <v>0.2</v>
      </c>
      <c r="D35" s="319">
        <v>0.2</v>
      </c>
      <c r="E35" s="120">
        <f t="shared" si="0"/>
        <v>1</v>
      </c>
      <c r="F35" s="320"/>
      <c r="G35" s="321"/>
      <c r="H35" s="322">
        <f t="shared" si="1"/>
        <v>0.75</v>
      </c>
      <c r="I35" s="323"/>
      <c r="J35" s="324"/>
      <c r="K35" s="324"/>
    </row>
    <row r="36" spans="2:11" ht="19.5" customHeight="1" x14ac:dyDescent="0.25">
      <c r="B36" s="317" t="s">
        <v>160</v>
      </c>
      <c r="C36" s="318">
        <v>0.45</v>
      </c>
      <c r="D36" s="319">
        <v>0.45</v>
      </c>
      <c r="E36" s="120">
        <f t="shared" si="0"/>
        <v>1</v>
      </c>
      <c r="F36" s="320"/>
      <c r="G36" s="321"/>
      <c r="H36" s="322">
        <f t="shared" si="1"/>
        <v>0.86250000000000004</v>
      </c>
      <c r="I36" s="323"/>
      <c r="J36" s="324"/>
      <c r="K36" s="324"/>
    </row>
    <row r="37" spans="2:11" ht="19.5" customHeight="1" x14ac:dyDescent="0.25">
      <c r="B37" s="317" t="s">
        <v>161</v>
      </c>
      <c r="C37" s="318">
        <v>0.35</v>
      </c>
      <c r="D37" s="319">
        <v>0.35</v>
      </c>
      <c r="E37" s="120">
        <f t="shared" si="0"/>
        <v>1</v>
      </c>
      <c r="F37" s="320"/>
      <c r="G37" s="321"/>
      <c r="H37" s="322">
        <f t="shared" si="1"/>
        <v>0.95000000000000007</v>
      </c>
      <c r="I37" s="323"/>
      <c r="J37" s="324"/>
      <c r="K37" s="324"/>
    </row>
    <row r="38" spans="2:11" ht="19.5" customHeight="1" x14ac:dyDescent="0.25">
      <c r="B38" s="317" t="s">
        <v>162</v>
      </c>
      <c r="C38" s="318">
        <v>0.2</v>
      </c>
      <c r="D38" s="319"/>
      <c r="E38" s="120">
        <f t="shared" si="0"/>
        <v>0</v>
      </c>
      <c r="F38" s="320"/>
      <c r="G38" s="321"/>
      <c r="H38" s="322" t="str">
        <f t="shared" si="1"/>
        <v/>
      </c>
      <c r="I38" s="323"/>
      <c r="J38" s="324"/>
      <c r="K38" s="324"/>
    </row>
    <row r="39" spans="2:11" ht="64.5" customHeight="1" x14ac:dyDescent="0.25">
      <c r="B39" s="325" t="s">
        <v>269</v>
      </c>
      <c r="C39" s="326" t="s">
        <v>367</v>
      </c>
      <c r="D39" s="326"/>
      <c r="E39" s="326"/>
      <c r="F39" s="326"/>
      <c r="G39" s="326"/>
      <c r="H39" s="326"/>
      <c r="I39" s="326"/>
      <c r="J39" s="327"/>
      <c r="K39" s="328"/>
    </row>
    <row r="40" spans="2:11" ht="35.450000000000003" customHeight="1" x14ac:dyDescent="0.25">
      <c r="B40" s="329"/>
      <c r="C40" s="329"/>
      <c r="D40" s="329"/>
      <c r="E40" s="329"/>
      <c r="F40" s="329"/>
      <c r="G40" s="329"/>
      <c r="H40" s="329"/>
      <c r="I40" s="329"/>
      <c r="J40" s="270"/>
      <c r="K40" s="270"/>
    </row>
    <row r="41" spans="2:11" ht="35.450000000000003" customHeight="1" x14ac:dyDescent="0.25">
      <c r="B41" s="329"/>
      <c r="C41" s="329"/>
      <c r="D41" s="329"/>
      <c r="E41" s="329"/>
      <c r="F41" s="329"/>
      <c r="G41" s="329"/>
      <c r="H41" s="329"/>
      <c r="I41" s="329"/>
      <c r="J41" s="330"/>
      <c r="K41" s="330"/>
    </row>
    <row r="42" spans="2:11" ht="35.450000000000003" customHeight="1" x14ac:dyDescent="0.25">
      <c r="B42" s="329"/>
      <c r="C42" s="329"/>
      <c r="D42" s="329"/>
      <c r="E42" s="329"/>
      <c r="F42" s="329"/>
      <c r="G42" s="329"/>
      <c r="H42" s="329"/>
      <c r="I42" s="329"/>
      <c r="J42" s="330"/>
      <c r="K42" s="330"/>
    </row>
    <row r="43" spans="2:11" ht="35.450000000000003" customHeight="1" x14ac:dyDescent="0.25">
      <c r="B43" s="329"/>
      <c r="C43" s="329"/>
      <c r="D43" s="329"/>
      <c r="E43" s="329"/>
      <c r="F43" s="329"/>
      <c r="G43" s="329"/>
      <c r="H43" s="329"/>
      <c r="I43" s="329"/>
      <c r="K43" s="330"/>
    </row>
    <row r="44" spans="2:11" ht="35.450000000000003" customHeight="1" x14ac:dyDescent="0.25">
      <c r="B44" s="329"/>
      <c r="C44" s="329"/>
      <c r="D44" s="329"/>
      <c r="E44" s="329"/>
      <c r="F44" s="329"/>
      <c r="G44" s="329"/>
      <c r="H44" s="329"/>
      <c r="I44" s="329"/>
      <c r="J44" s="268"/>
      <c r="K44" s="268"/>
    </row>
    <row r="45" spans="2:11" ht="75.75" customHeight="1" x14ac:dyDescent="0.25">
      <c r="B45" s="272" t="s">
        <v>270</v>
      </c>
      <c r="C45" s="326" t="s">
        <v>378</v>
      </c>
      <c r="D45" s="326"/>
      <c r="E45" s="326"/>
      <c r="F45" s="326"/>
      <c r="G45" s="326"/>
      <c r="H45" s="326"/>
      <c r="I45" s="326"/>
      <c r="J45" s="331"/>
      <c r="K45" s="332"/>
    </row>
    <row r="46" spans="2:11" ht="32.25" customHeight="1" x14ac:dyDescent="0.25">
      <c r="B46" s="272" t="s">
        <v>271</v>
      </c>
      <c r="C46" s="333" t="s">
        <v>272</v>
      </c>
      <c r="D46" s="334"/>
      <c r="E46" s="334"/>
      <c r="F46" s="334"/>
      <c r="G46" s="334"/>
      <c r="H46" s="334"/>
      <c r="I46" s="335"/>
      <c r="J46" s="336"/>
      <c r="K46" s="336"/>
    </row>
    <row r="47" spans="2:11" ht="66" customHeight="1" x14ac:dyDescent="0.25">
      <c r="B47" s="325" t="s">
        <v>273</v>
      </c>
      <c r="C47" s="337" t="s">
        <v>379</v>
      </c>
      <c r="D47" s="338"/>
      <c r="E47" s="338"/>
      <c r="F47" s="338"/>
      <c r="G47" s="338"/>
      <c r="H47" s="338"/>
      <c r="I47" s="339"/>
      <c r="J47" s="336"/>
      <c r="K47" s="336"/>
    </row>
    <row r="48" spans="2:11" ht="22.5" customHeight="1" x14ac:dyDescent="0.25">
      <c r="B48" s="312" t="s">
        <v>274</v>
      </c>
      <c r="C48" s="312"/>
      <c r="D48" s="312"/>
      <c r="E48" s="312"/>
      <c r="F48" s="312"/>
      <c r="G48" s="312"/>
      <c r="H48" s="312"/>
      <c r="I48" s="312"/>
      <c r="J48" s="336"/>
      <c r="K48" s="336"/>
    </row>
    <row r="49" spans="2:11" ht="22.5" customHeight="1" x14ac:dyDescent="0.25">
      <c r="B49" s="297" t="s">
        <v>275</v>
      </c>
      <c r="C49" s="314" t="s">
        <v>276</v>
      </c>
      <c r="D49" s="274" t="s">
        <v>277</v>
      </c>
      <c r="E49" s="274"/>
      <c r="F49" s="274"/>
      <c r="G49" s="340" t="s">
        <v>278</v>
      </c>
      <c r="H49" s="340"/>
      <c r="I49" s="340"/>
      <c r="J49" s="341"/>
      <c r="K49" s="341"/>
    </row>
    <row r="50" spans="2:11" ht="30.75" customHeight="1" x14ac:dyDescent="0.25">
      <c r="B50" s="297"/>
      <c r="C50" s="342" t="s">
        <v>279</v>
      </c>
      <c r="D50" s="343" t="s">
        <v>279</v>
      </c>
      <c r="E50" s="343"/>
      <c r="F50" s="343"/>
      <c r="G50" s="294" t="s">
        <v>279</v>
      </c>
      <c r="H50" s="294"/>
      <c r="I50" s="294"/>
      <c r="J50" s="341"/>
      <c r="K50" s="341"/>
    </row>
    <row r="51" spans="2:11" ht="32.25" customHeight="1" x14ac:dyDescent="0.25">
      <c r="B51" s="344" t="s">
        <v>280</v>
      </c>
      <c r="C51" s="248" t="s">
        <v>355</v>
      </c>
      <c r="D51" s="248"/>
      <c r="E51" s="248"/>
      <c r="F51" s="248"/>
      <c r="G51" s="248"/>
      <c r="H51" s="248"/>
      <c r="I51" s="248"/>
      <c r="J51" s="327"/>
      <c r="K51" s="328"/>
    </row>
    <row r="52" spans="2:11" ht="28.5" customHeight="1" x14ac:dyDescent="0.25">
      <c r="B52" s="345" t="s">
        <v>281</v>
      </c>
      <c r="C52" s="250" t="s">
        <v>345</v>
      </c>
      <c r="D52" s="250"/>
      <c r="E52" s="250"/>
      <c r="F52" s="250"/>
      <c r="G52" s="250"/>
      <c r="H52" s="250"/>
      <c r="I52" s="250"/>
      <c r="J52" s="327"/>
      <c r="K52" s="328"/>
    </row>
    <row r="53" spans="2:11" ht="30" customHeight="1" x14ac:dyDescent="0.25">
      <c r="B53" s="325" t="s">
        <v>282</v>
      </c>
      <c r="C53" s="294" t="s">
        <v>346</v>
      </c>
      <c r="D53" s="294"/>
      <c r="E53" s="294"/>
      <c r="F53" s="294"/>
      <c r="G53" s="294"/>
      <c r="H53" s="294"/>
      <c r="I53" s="294"/>
      <c r="J53" s="327"/>
      <c r="K53" s="328"/>
    </row>
    <row r="54" spans="2:11" ht="31.5" customHeight="1" x14ac:dyDescent="0.25">
      <c r="B54" s="346" t="s">
        <v>283</v>
      </c>
      <c r="C54" s="347" t="s">
        <v>279</v>
      </c>
      <c r="D54" s="347"/>
      <c r="E54" s="347"/>
      <c r="F54" s="347"/>
      <c r="G54" s="347"/>
      <c r="H54" s="347"/>
      <c r="I54" s="347"/>
      <c r="J54" s="348" t="s">
        <v>279</v>
      </c>
      <c r="K54" s="349"/>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bZKyEq6YAoYicZOwTcPafeIkvK75V7O6I/5Bemq/HendTcKKHEynQxC43Z7HJbT2Z77Y/PmzTY5J4qcqH/B4oQ==" saltValue="I8noVWJWYg7oKtiIxnXcsQ==" spinCount="100000" sheet="1" objects="1" scenarios="1"/>
  <mergeCells count="64">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 ref="J54:K54"/>
    <mergeCell ref="J39:K39"/>
    <mergeCell ref="J51:K51"/>
    <mergeCell ref="J52:K52"/>
    <mergeCell ref="J53:K53"/>
  </mergeCells>
  <dataValidations count="5">
    <dataValidation type="list" showDropDown="1" showInputMessage="1" showErrorMessage="1" sqref="K12">
      <formula1>N17:N19</formula1>
      <formula2>0</formula2>
    </dataValidation>
    <dataValidation type="list" allowBlank="1" showInputMessage="1" showErrorMessage="1" sqref="H13:I13">
      <formula1>$M$5:$M$8</formula1>
      <formula2>0</formula2>
    </dataValidation>
    <dataValidation type="list" allowBlank="1" showInputMessage="1" showErrorMessage="1" sqref="C7 I7">
      <formula1>$M$11:$M$12</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topLeftCell="C1" zoomScale="80" zoomScaleNormal="80" workbookViewId="0">
      <selection activeCell="J3" sqref="J3"/>
    </sheetView>
  </sheetViews>
  <sheetFormatPr baseColWidth="10" defaultColWidth="0" defaultRowHeight="15" zeroHeight="1" x14ac:dyDescent="0.25"/>
  <cols>
    <col min="1" max="1" width="1" style="358" customWidth="1"/>
    <col min="2" max="2" width="25.42578125" style="378" customWidth="1"/>
    <col min="3" max="3" width="14.42578125" style="358" customWidth="1"/>
    <col min="4" max="4" width="20.140625" style="358" customWidth="1"/>
    <col min="5" max="5" width="16.42578125" style="358" customWidth="1"/>
    <col min="6" max="6" width="25" style="358" customWidth="1"/>
    <col min="7" max="7" width="22" style="379" customWidth="1"/>
    <col min="8" max="8" width="20.42578125" style="358" customWidth="1"/>
    <col min="9" max="10" width="22.42578125" style="358" customWidth="1"/>
    <col min="11" max="11" width="26" style="358" customWidth="1"/>
    <col min="12" max="24" width="9.140625" style="360" hidden="1" customWidth="1"/>
    <col min="25" max="1024" width="9.140625" style="358" hidden="1" customWidth="1"/>
    <col min="1025" max="16384" width="9.140625" style="265" hidden="1"/>
  </cols>
  <sheetData>
    <row r="1" spans="2:14" ht="37.5" customHeight="1" x14ac:dyDescent="0.25">
      <c r="B1" s="359"/>
      <c r="C1" s="261" t="s">
        <v>1</v>
      </c>
      <c r="D1" s="261"/>
      <c r="E1" s="261"/>
      <c r="F1" s="261"/>
      <c r="G1" s="261"/>
      <c r="H1" s="261"/>
      <c r="I1" s="262"/>
      <c r="J1" s="263"/>
      <c r="K1" s="263"/>
      <c r="M1" s="361" t="s">
        <v>61</v>
      </c>
    </row>
    <row r="2" spans="2:14" ht="37.5" customHeight="1" x14ac:dyDescent="0.25">
      <c r="B2" s="359"/>
      <c r="C2" s="266" t="s">
        <v>210</v>
      </c>
      <c r="D2" s="266"/>
      <c r="E2" s="266"/>
      <c r="F2" s="266"/>
      <c r="G2" s="266"/>
      <c r="H2" s="266"/>
      <c r="I2" s="262"/>
      <c r="J2" s="263"/>
      <c r="K2" s="263"/>
      <c r="M2" s="361" t="s">
        <v>62</v>
      </c>
    </row>
    <row r="3" spans="2:14" ht="37.5" customHeight="1" x14ac:dyDescent="0.25">
      <c r="B3" s="359"/>
      <c r="C3" s="266" t="s">
        <v>211</v>
      </c>
      <c r="D3" s="266"/>
      <c r="E3" s="266"/>
      <c r="F3" s="266" t="s">
        <v>212</v>
      </c>
      <c r="G3" s="266"/>
      <c r="H3" s="266"/>
      <c r="I3" s="262"/>
      <c r="J3" s="263"/>
      <c r="K3" s="263"/>
      <c r="M3" s="361"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362" t="s">
        <v>71</v>
      </c>
    </row>
    <row r="6" spans="2:14" ht="30.75" customHeight="1" x14ac:dyDescent="0.25">
      <c r="B6" s="272" t="s">
        <v>214</v>
      </c>
      <c r="C6" s="273">
        <v>2</v>
      </c>
      <c r="D6" s="274" t="s">
        <v>215</v>
      </c>
      <c r="E6" s="274"/>
      <c r="F6" s="275" t="s">
        <v>284</v>
      </c>
      <c r="G6" s="275"/>
      <c r="H6" s="275"/>
      <c r="I6" s="275"/>
      <c r="J6" s="293"/>
      <c r="K6" s="293"/>
      <c r="M6" s="361" t="s">
        <v>75</v>
      </c>
      <c r="N6" s="362" t="s">
        <v>76</v>
      </c>
    </row>
    <row r="7" spans="2:14" ht="30.75" customHeight="1" x14ac:dyDescent="0.25">
      <c r="B7" s="272" t="s">
        <v>217</v>
      </c>
      <c r="C7" s="273" t="s">
        <v>78</v>
      </c>
      <c r="D7" s="274" t="s">
        <v>218</v>
      </c>
      <c r="E7" s="274"/>
      <c r="F7" s="277" t="s">
        <v>356</v>
      </c>
      <c r="G7" s="277"/>
      <c r="H7" s="278" t="s">
        <v>219</v>
      </c>
      <c r="I7" s="279" t="s">
        <v>78</v>
      </c>
      <c r="J7" s="280"/>
      <c r="K7" s="280"/>
      <c r="M7" s="361" t="s">
        <v>82</v>
      </c>
      <c r="N7" s="362" t="s">
        <v>83</v>
      </c>
    </row>
    <row r="8" spans="2:14" ht="30.75" customHeight="1" x14ac:dyDescent="0.25">
      <c r="B8" s="272" t="s">
        <v>220</v>
      </c>
      <c r="C8" s="277" t="s">
        <v>221</v>
      </c>
      <c r="D8" s="277"/>
      <c r="E8" s="277"/>
      <c r="F8" s="277"/>
      <c r="G8" s="278" t="s">
        <v>222</v>
      </c>
      <c r="H8" s="281">
        <v>7555</v>
      </c>
      <c r="I8" s="281"/>
      <c r="J8" s="282"/>
      <c r="K8" s="282"/>
      <c r="M8" s="361" t="s">
        <v>87</v>
      </c>
      <c r="N8" s="362" t="s">
        <v>42</v>
      </c>
    </row>
    <row r="9" spans="2:14" ht="30.75" customHeight="1" x14ac:dyDescent="0.25">
      <c r="B9" s="272" t="s">
        <v>62</v>
      </c>
      <c r="C9" s="283" t="s">
        <v>82</v>
      </c>
      <c r="D9" s="283"/>
      <c r="E9" s="283"/>
      <c r="F9" s="283"/>
      <c r="G9" s="278" t="s">
        <v>223</v>
      </c>
      <c r="H9" s="284" t="s">
        <v>90</v>
      </c>
      <c r="I9" s="284"/>
      <c r="J9" s="285"/>
      <c r="K9" s="285"/>
      <c r="M9" s="363" t="s">
        <v>91</v>
      </c>
    </row>
    <row r="10" spans="2:14" ht="30.75" customHeight="1" x14ac:dyDescent="0.25">
      <c r="B10" s="272" t="s">
        <v>224</v>
      </c>
      <c r="C10" s="248" t="s">
        <v>225</v>
      </c>
      <c r="D10" s="248"/>
      <c r="E10" s="248"/>
      <c r="F10" s="248"/>
      <c r="G10" s="248"/>
      <c r="H10" s="248"/>
      <c r="I10" s="248"/>
      <c r="J10" s="286"/>
      <c r="K10" s="286"/>
      <c r="M10" s="363"/>
    </row>
    <row r="11" spans="2:14" ht="30.75" customHeight="1" x14ac:dyDescent="0.25">
      <c r="B11" s="272" t="s">
        <v>226</v>
      </c>
      <c r="C11" s="287" t="s">
        <v>227</v>
      </c>
      <c r="D11" s="287"/>
      <c r="E11" s="287"/>
      <c r="F11" s="287"/>
      <c r="G11" s="287"/>
      <c r="H11" s="287"/>
      <c r="I11" s="287"/>
      <c r="J11" s="280"/>
      <c r="K11" s="280"/>
      <c r="M11" s="363"/>
      <c r="N11" s="362" t="s">
        <v>96</v>
      </c>
    </row>
    <row r="12" spans="2:14" ht="30.75" customHeight="1" x14ac:dyDescent="0.25">
      <c r="B12" s="272" t="s">
        <v>228</v>
      </c>
      <c r="C12" s="364" t="s">
        <v>285</v>
      </c>
      <c r="D12" s="364"/>
      <c r="E12" s="364"/>
      <c r="F12" s="364"/>
      <c r="G12" s="278" t="s">
        <v>230</v>
      </c>
      <c r="H12" s="289" t="s">
        <v>100</v>
      </c>
      <c r="I12" s="289"/>
      <c r="J12" s="280"/>
      <c r="K12" s="280"/>
      <c r="M12" s="363" t="s">
        <v>101</v>
      </c>
      <c r="N12" s="362" t="s">
        <v>78</v>
      </c>
    </row>
    <row r="13" spans="2:14" ht="30.75" customHeight="1" x14ac:dyDescent="0.25">
      <c r="B13" s="272" t="s">
        <v>231</v>
      </c>
      <c r="C13" s="290" t="s">
        <v>232</v>
      </c>
      <c r="D13" s="290"/>
      <c r="E13" s="290"/>
      <c r="F13" s="290"/>
      <c r="G13" s="278" t="s">
        <v>233</v>
      </c>
      <c r="H13" s="287" t="s">
        <v>42</v>
      </c>
      <c r="I13" s="287"/>
      <c r="J13" s="280"/>
      <c r="K13" s="280"/>
      <c r="M13" s="363" t="s">
        <v>105</v>
      </c>
    </row>
    <row r="14" spans="2:14" ht="42.75" customHeight="1" x14ac:dyDescent="0.25">
      <c r="B14" s="272" t="s">
        <v>234</v>
      </c>
      <c r="C14" s="291" t="s">
        <v>358</v>
      </c>
      <c r="D14" s="291"/>
      <c r="E14" s="291"/>
      <c r="F14" s="291"/>
      <c r="G14" s="291"/>
      <c r="H14" s="291"/>
      <c r="I14" s="291"/>
      <c r="J14" s="286"/>
      <c r="K14" s="286"/>
      <c r="M14" s="363" t="s">
        <v>108</v>
      </c>
      <c r="N14" s="362"/>
    </row>
    <row r="15" spans="2:14" ht="30.75" customHeight="1" x14ac:dyDescent="0.25">
      <c r="B15" s="272" t="s">
        <v>236</v>
      </c>
      <c r="C15" s="292" t="s">
        <v>237</v>
      </c>
      <c r="D15" s="292"/>
      <c r="E15" s="292"/>
      <c r="F15" s="292"/>
      <c r="G15" s="292"/>
      <c r="H15" s="292"/>
      <c r="I15" s="292"/>
      <c r="J15" s="293"/>
      <c r="K15" s="293"/>
      <c r="M15" s="363" t="s">
        <v>112</v>
      </c>
      <c r="N15" s="362"/>
    </row>
    <row r="16" spans="2:14" ht="30.75" customHeight="1" x14ac:dyDescent="0.25">
      <c r="B16" s="272" t="s">
        <v>238</v>
      </c>
      <c r="C16" s="294" t="s">
        <v>286</v>
      </c>
      <c r="D16" s="294"/>
      <c r="E16" s="294"/>
      <c r="F16" s="294"/>
      <c r="G16" s="294"/>
      <c r="H16" s="294"/>
      <c r="I16" s="294"/>
      <c r="J16" s="295"/>
      <c r="K16" s="295"/>
      <c r="M16" s="363"/>
      <c r="N16" s="362"/>
    </row>
    <row r="17" spans="2:14" ht="30.75" customHeight="1" x14ac:dyDescent="0.25">
      <c r="B17" s="272" t="s">
        <v>240</v>
      </c>
      <c r="C17" s="287" t="s">
        <v>359</v>
      </c>
      <c r="D17" s="287"/>
      <c r="E17" s="287"/>
      <c r="F17" s="287"/>
      <c r="G17" s="287"/>
      <c r="H17" s="287"/>
      <c r="I17" s="287"/>
      <c r="J17" s="296"/>
      <c r="K17" s="296"/>
      <c r="M17" s="363" t="s">
        <v>100</v>
      </c>
      <c r="N17" s="362"/>
    </row>
    <row r="18" spans="2:14" ht="18" customHeight="1" x14ac:dyDescent="0.25">
      <c r="B18" s="297" t="s">
        <v>242</v>
      </c>
      <c r="C18" s="298" t="s">
        <v>243</v>
      </c>
      <c r="D18" s="298"/>
      <c r="E18" s="298"/>
      <c r="F18" s="299" t="s">
        <v>244</v>
      </c>
      <c r="G18" s="299"/>
      <c r="H18" s="299"/>
      <c r="I18" s="299"/>
      <c r="J18" s="300"/>
      <c r="K18" s="300"/>
      <c r="M18" s="363" t="s">
        <v>122</v>
      </c>
      <c r="N18" s="362"/>
    </row>
    <row r="19" spans="2:14" ht="39.75" customHeight="1" x14ac:dyDescent="0.25">
      <c r="B19" s="297"/>
      <c r="C19" s="343" t="s">
        <v>287</v>
      </c>
      <c r="D19" s="343"/>
      <c r="E19" s="343"/>
      <c r="F19" s="294" t="s">
        <v>288</v>
      </c>
      <c r="G19" s="294"/>
      <c r="H19" s="294"/>
      <c r="I19" s="294"/>
      <c r="J19" s="295"/>
      <c r="K19" s="295"/>
      <c r="M19" s="363" t="s">
        <v>126</v>
      </c>
      <c r="N19" s="362"/>
    </row>
    <row r="20" spans="2:14" ht="39.75" customHeight="1" x14ac:dyDescent="0.25">
      <c r="B20" s="272" t="s">
        <v>247</v>
      </c>
      <c r="C20" s="301" t="s">
        <v>360</v>
      </c>
      <c r="D20" s="301"/>
      <c r="E20" s="301"/>
      <c r="F20" s="289" t="s">
        <v>361</v>
      </c>
      <c r="G20" s="289"/>
      <c r="H20" s="289"/>
      <c r="I20" s="289"/>
      <c r="J20" s="280"/>
      <c r="K20" s="280"/>
      <c r="M20" s="363"/>
      <c r="N20" s="362"/>
    </row>
    <row r="21" spans="2:14" ht="80.25" customHeight="1" x14ac:dyDescent="0.25">
      <c r="B21" s="272" t="s">
        <v>250</v>
      </c>
      <c r="C21" s="365" t="s">
        <v>353</v>
      </c>
      <c r="D21" s="365"/>
      <c r="E21" s="365"/>
      <c r="F21" s="302" t="s">
        <v>289</v>
      </c>
      <c r="G21" s="302"/>
      <c r="H21" s="302"/>
      <c r="I21" s="302"/>
      <c r="J21" s="293"/>
      <c r="K21" s="293"/>
      <c r="M21" s="366"/>
      <c r="N21" s="362"/>
    </row>
    <row r="22" spans="2:14" ht="23.25" customHeight="1" x14ac:dyDescent="0.25">
      <c r="B22" s="272" t="s">
        <v>253</v>
      </c>
      <c r="C22" s="303">
        <v>44927</v>
      </c>
      <c r="D22" s="303"/>
      <c r="E22" s="303"/>
      <c r="F22" s="278" t="s">
        <v>254</v>
      </c>
      <c r="G22" s="304">
        <v>1</v>
      </c>
      <c r="H22" s="278" t="s">
        <v>255</v>
      </c>
      <c r="I22" s="367">
        <v>3</v>
      </c>
      <c r="J22" s="368"/>
      <c r="K22" s="368"/>
      <c r="M22" s="366"/>
    </row>
    <row r="23" spans="2:14" ht="27" customHeight="1" x14ac:dyDescent="0.25">
      <c r="B23" s="272" t="s">
        <v>256</v>
      </c>
      <c r="C23" s="303">
        <v>45291</v>
      </c>
      <c r="D23" s="303"/>
      <c r="E23" s="303"/>
      <c r="F23" s="278" t="s">
        <v>257</v>
      </c>
      <c r="G23" s="369">
        <v>1</v>
      </c>
      <c r="H23" s="369"/>
      <c r="I23" s="369"/>
      <c r="J23" s="370"/>
      <c r="K23" s="370"/>
      <c r="M23" s="366"/>
    </row>
    <row r="24" spans="2:14" ht="30.75" customHeight="1" x14ac:dyDescent="0.25">
      <c r="B24" s="309" t="s">
        <v>258</v>
      </c>
      <c r="C24" s="310" t="s">
        <v>112</v>
      </c>
      <c r="D24" s="310"/>
      <c r="E24" s="310"/>
      <c r="F24" s="371" t="s">
        <v>259</v>
      </c>
      <c r="G24" s="294" t="s">
        <v>260</v>
      </c>
      <c r="H24" s="294"/>
      <c r="I24" s="294"/>
      <c r="J24" s="300"/>
      <c r="K24" s="300"/>
      <c r="M24" s="366"/>
    </row>
    <row r="25" spans="2:14" ht="22.5" customHeight="1" x14ac:dyDescent="0.25">
      <c r="B25" s="312" t="s">
        <v>261</v>
      </c>
      <c r="C25" s="312"/>
      <c r="D25" s="312"/>
      <c r="E25" s="312"/>
      <c r="F25" s="312"/>
      <c r="G25" s="312"/>
      <c r="H25" s="312"/>
      <c r="I25" s="312"/>
      <c r="J25" s="270"/>
      <c r="K25" s="270"/>
      <c r="M25" s="366"/>
    </row>
    <row r="26" spans="2:14" ht="43.5" customHeight="1" x14ac:dyDescent="0.25">
      <c r="B26" s="313" t="s">
        <v>142</v>
      </c>
      <c r="C26" s="314" t="s">
        <v>262</v>
      </c>
      <c r="D26" s="314" t="s">
        <v>263</v>
      </c>
      <c r="E26" s="315" t="s">
        <v>264</v>
      </c>
      <c r="F26" s="314" t="s">
        <v>265</v>
      </c>
      <c r="G26" s="314" t="s">
        <v>266</v>
      </c>
      <c r="H26" s="315" t="s">
        <v>267</v>
      </c>
      <c r="I26" s="316" t="s">
        <v>268</v>
      </c>
      <c r="J26" s="295"/>
      <c r="K26" s="295"/>
      <c r="M26" s="366"/>
    </row>
    <row r="27" spans="2:14" ht="19.5" customHeight="1" x14ac:dyDescent="0.25">
      <c r="B27" s="317" t="s">
        <v>151</v>
      </c>
      <c r="C27" s="318">
        <v>4.7100000000000003E-2</v>
      </c>
      <c r="D27" s="319">
        <v>4.7100000000000003E-2</v>
      </c>
      <c r="E27" s="121">
        <f t="shared" ref="E27:E38" si="0">IF(OR(C27=0,C27=""),0,D27/C27)</f>
        <v>1</v>
      </c>
      <c r="F27" s="372">
        <f>SUM(C27:C38)</f>
        <v>1</v>
      </c>
      <c r="G27" s="321">
        <f>SUM(D27:D38)</f>
        <v>0.92160000000000009</v>
      </c>
      <c r="H27" s="322">
        <f>IF(D27="","",(D27*100%)/$G$23)</f>
        <v>4.7100000000000003E-2</v>
      </c>
      <c r="I27" s="373">
        <f>G27+I22</f>
        <v>3.9216000000000002</v>
      </c>
      <c r="J27" s="324"/>
      <c r="K27" s="324"/>
      <c r="M27" s="366"/>
    </row>
    <row r="28" spans="2:14" ht="19.5" customHeight="1" x14ac:dyDescent="0.25">
      <c r="B28" s="317" t="s">
        <v>152</v>
      </c>
      <c r="C28" s="318">
        <v>0.28239999999999998</v>
      </c>
      <c r="D28" s="319">
        <v>0.28239999999999998</v>
      </c>
      <c r="E28" s="121">
        <f t="shared" si="0"/>
        <v>1</v>
      </c>
      <c r="F28" s="372"/>
      <c r="G28" s="321"/>
      <c r="H28" s="322">
        <f t="shared" ref="H28:H38" si="1">IF(D28="","",(D28*100%)/$G$23+H27)</f>
        <v>0.32950000000000002</v>
      </c>
      <c r="I28" s="373"/>
      <c r="J28" s="324"/>
      <c r="K28" s="324"/>
      <c r="M28" s="366"/>
    </row>
    <row r="29" spans="2:14" ht="19.5" customHeight="1" x14ac:dyDescent="0.25">
      <c r="B29" s="317" t="s">
        <v>153</v>
      </c>
      <c r="C29" s="318">
        <v>0.14130000000000001</v>
      </c>
      <c r="D29" s="319">
        <v>0.14130000000000001</v>
      </c>
      <c r="E29" s="121">
        <f t="shared" si="0"/>
        <v>1</v>
      </c>
      <c r="F29" s="372"/>
      <c r="G29" s="321"/>
      <c r="H29" s="322">
        <f t="shared" si="1"/>
        <v>0.4708</v>
      </c>
      <c r="I29" s="373"/>
      <c r="J29" s="324"/>
      <c r="K29" s="324"/>
      <c r="M29" s="366"/>
    </row>
    <row r="30" spans="2:14" ht="19.5" customHeight="1" x14ac:dyDescent="0.25">
      <c r="B30" s="317" t="s">
        <v>154</v>
      </c>
      <c r="C30" s="318">
        <v>4.41E-2</v>
      </c>
      <c r="D30" s="319">
        <v>4.41E-2</v>
      </c>
      <c r="E30" s="121">
        <f t="shared" si="0"/>
        <v>1</v>
      </c>
      <c r="F30" s="372"/>
      <c r="G30" s="321"/>
      <c r="H30" s="322">
        <f t="shared" si="1"/>
        <v>0.51490000000000002</v>
      </c>
      <c r="I30" s="373"/>
      <c r="J30" s="324"/>
      <c r="K30" s="324"/>
    </row>
    <row r="31" spans="2:14" ht="19.5" customHeight="1" x14ac:dyDescent="0.25">
      <c r="B31" s="317" t="s">
        <v>155</v>
      </c>
      <c r="C31" s="318">
        <v>4.41E-2</v>
      </c>
      <c r="D31" s="319">
        <v>4.41E-2</v>
      </c>
      <c r="E31" s="121">
        <f t="shared" si="0"/>
        <v>1</v>
      </c>
      <c r="F31" s="372"/>
      <c r="G31" s="321"/>
      <c r="H31" s="322">
        <f t="shared" si="1"/>
        <v>0.55900000000000005</v>
      </c>
      <c r="I31" s="373"/>
      <c r="J31" s="324"/>
      <c r="K31" s="324"/>
    </row>
    <row r="32" spans="2:14" ht="19.5" customHeight="1" x14ac:dyDescent="0.25">
      <c r="B32" s="317" t="s">
        <v>156</v>
      </c>
      <c r="C32" s="318">
        <v>5.8799999999999998E-2</v>
      </c>
      <c r="D32" s="319">
        <v>5.8799999999999998E-2</v>
      </c>
      <c r="E32" s="121">
        <f t="shared" si="0"/>
        <v>1</v>
      </c>
      <c r="F32" s="372"/>
      <c r="G32" s="321"/>
      <c r="H32" s="322">
        <f t="shared" si="1"/>
        <v>0.61780000000000002</v>
      </c>
      <c r="I32" s="373"/>
      <c r="J32" s="324"/>
      <c r="K32" s="324"/>
    </row>
    <row r="33" spans="2:11" ht="19.5" customHeight="1" x14ac:dyDescent="0.25">
      <c r="B33" s="317" t="s">
        <v>157</v>
      </c>
      <c r="C33" s="318">
        <v>5.8799999999999998E-2</v>
      </c>
      <c r="D33" s="319">
        <v>5.8799999999999998E-2</v>
      </c>
      <c r="E33" s="121">
        <f t="shared" si="0"/>
        <v>1</v>
      </c>
      <c r="F33" s="372"/>
      <c r="G33" s="321"/>
      <c r="H33" s="322">
        <f t="shared" si="1"/>
        <v>0.67659999999999998</v>
      </c>
      <c r="I33" s="373"/>
      <c r="J33" s="324"/>
      <c r="K33" s="324"/>
    </row>
    <row r="34" spans="2:11" ht="19.5" customHeight="1" x14ac:dyDescent="0.25">
      <c r="B34" s="317" t="s">
        <v>158</v>
      </c>
      <c r="C34" s="318">
        <v>4.41E-2</v>
      </c>
      <c r="D34" s="319">
        <v>4.41E-2</v>
      </c>
      <c r="E34" s="121">
        <f t="shared" si="0"/>
        <v>1</v>
      </c>
      <c r="F34" s="372"/>
      <c r="G34" s="321"/>
      <c r="H34" s="322">
        <f t="shared" si="1"/>
        <v>0.72070000000000001</v>
      </c>
      <c r="I34" s="373"/>
      <c r="J34" s="324"/>
      <c r="K34" s="324"/>
    </row>
    <row r="35" spans="2:11" ht="19.5" customHeight="1" x14ac:dyDescent="0.25">
      <c r="B35" s="317" t="s">
        <v>159</v>
      </c>
      <c r="C35" s="318">
        <v>4.41E-2</v>
      </c>
      <c r="D35" s="374">
        <v>4.41E-2</v>
      </c>
      <c r="E35" s="121">
        <f t="shared" si="0"/>
        <v>1</v>
      </c>
      <c r="F35" s="372"/>
      <c r="G35" s="321"/>
      <c r="H35" s="322">
        <f t="shared" si="1"/>
        <v>0.76480000000000004</v>
      </c>
      <c r="I35" s="373"/>
      <c r="J35" s="324"/>
      <c r="K35" s="324"/>
    </row>
    <row r="36" spans="2:11" ht="19.5" customHeight="1" x14ac:dyDescent="0.25">
      <c r="B36" s="317" t="s">
        <v>160</v>
      </c>
      <c r="C36" s="318">
        <v>7.8399999999999997E-2</v>
      </c>
      <c r="D36" s="374">
        <v>7.8399999999999997E-2</v>
      </c>
      <c r="E36" s="121">
        <f t="shared" si="0"/>
        <v>1</v>
      </c>
      <c r="F36" s="372"/>
      <c r="G36" s="321"/>
      <c r="H36" s="322">
        <f t="shared" si="1"/>
        <v>0.84320000000000006</v>
      </c>
      <c r="I36" s="373"/>
      <c r="J36" s="324"/>
      <c r="K36" s="324"/>
    </row>
    <row r="37" spans="2:11" ht="19.5" customHeight="1" x14ac:dyDescent="0.25">
      <c r="B37" s="317" t="s">
        <v>161</v>
      </c>
      <c r="C37" s="318">
        <v>7.8399999999999997E-2</v>
      </c>
      <c r="D37" s="319">
        <v>7.8399999999999997E-2</v>
      </c>
      <c r="E37" s="121">
        <f t="shared" si="0"/>
        <v>1</v>
      </c>
      <c r="F37" s="372"/>
      <c r="G37" s="321"/>
      <c r="H37" s="322">
        <f t="shared" si="1"/>
        <v>0.92160000000000009</v>
      </c>
      <c r="I37" s="373"/>
      <c r="J37" s="324"/>
      <c r="K37" s="324"/>
    </row>
    <row r="38" spans="2:11" ht="19.5" customHeight="1" x14ac:dyDescent="0.25">
      <c r="B38" s="317" t="s">
        <v>162</v>
      </c>
      <c r="C38" s="318">
        <v>7.8399999999999997E-2</v>
      </c>
      <c r="D38" s="319"/>
      <c r="E38" s="121">
        <f t="shared" si="0"/>
        <v>0</v>
      </c>
      <c r="F38" s="372"/>
      <c r="G38" s="321"/>
      <c r="H38" s="322" t="str">
        <f t="shared" si="1"/>
        <v/>
      </c>
      <c r="I38" s="373"/>
      <c r="J38" s="324"/>
      <c r="K38" s="324"/>
    </row>
    <row r="39" spans="2:11" ht="90.75" customHeight="1" x14ac:dyDescent="0.25">
      <c r="B39" s="325" t="s">
        <v>269</v>
      </c>
      <c r="C39" s="275" t="s">
        <v>380</v>
      </c>
      <c r="D39" s="275"/>
      <c r="E39" s="275"/>
      <c r="F39" s="275"/>
      <c r="G39" s="275"/>
      <c r="H39" s="275"/>
      <c r="I39" s="275"/>
      <c r="J39" s="375"/>
      <c r="K39" s="376"/>
    </row>
    <row r="40" spans="2:11" ht="37.35" customHeight="1" x14ac:dyDescent="0.25">
      <c r="B40" s="329"/>
      <c r="C40" s="329"/>
      <c r="D40" s="329"/>
      <c r="E40" s="329"/>
      <c r="F40" s="329"/>
      <c r="G40" s="329"/>
      <c r="H40" s="329"/>
      <c r="I40" s="329"/>
      <c r="J40" s="270"/>
      <c r="K40" s="270"/>
    </row>
    <row r="41" spans="2:11" ht="37.35" customHeight="1" x14ac:dyDescent="0.25">
      <c r="B41" s="329"/>
      <c r="C41" s="329"/>
      <c r="D41" s="329"/>
      <c r="E41" s="329"/>
      <c r="F41" s="329"/>
      <c r="G41" s="329"/>
      <c r="H41" s="329"/>
      <c r="I41" s="329"/>
      <c r="J41" s="330"/>
      <c r="K41" s="330"/>
    </row>
    <row r="42" spans="2:11" ht="37.35" customHeight="1" x14ac:dyDescent="0.25">
      <c r="B42" s="329"/>
      <c r="C42" s="329"/>
      <c r="D42" s="329"/>
      <c r="E42" s="329"/>
      <c r="F42" s="329"/>
      <c r="G42" s="329"/>
      <c r="H42" s="329"/>
      <c r="I42" s="329"/>
      <c r="J42" s="330"/>
      <c r="K42" s="330"/>
    </row>
    <row r="43" spans="2:11" ht="37.35" customHeight="1" x14ac:dyDescent="0.25">
      <c r="B43" s="329"/>
      <c r="C43" s="329"/>
      <c r="D43" s="329"/>
      <c r="E43" s="329"/>
      <c r="F43" s="329"/>
      <c r="G43" s="329"/>
      <c r="H43" s="329"/>
      <c r="I43" s="329"/>
      <c r="J43" s="330"/>
      <c r="K43" s="330"/>
    </row>
    <row r="44" spans="2:11" ht="37.35" customHeight="1" x14ac:dyDescent="0.25">
      <c r="B44" s="329"/>
      <c r="C44" s="329"/>
      <c r="D44" s="329"/>
      <c r="E44" s="329"/>
      <c r="F44" s="329"/>
      <c r="G44" s="329"/>
      <c r="H44" s="329"/>
      <c r="I44" s="329"/>
      <c r="J44" s="268"/>
      <c r="K44" s="268"/>
    </row>
    <row r="45" spans="2:11" ht="71.25" customHeight="1" x14ac:dyDescent="0.25">
      <c r="B45" s="272" t="s">
        <v>270</v>
      </c>
      <c r="C45" s="326" t="s">
        <v>363</v>
      </c>
      <c r="D45" s="326"/>
      <c r="E45" s="326"/>
      <c r="F45" s="326"/>
      <c r="G45" s="326"/>
      <c r="H45" s="326"/>
      <c r="I45" s="326"/>
      <c r="J45" s="331"/>
      <c r="K45" s="332"/>
    </row>
    <row r="46" spans="2:11" ht="38.25" customHeight="1" x14ac:dyDescent="0.25">
      <c r="B46" s="272" t="s">
        <v>271</v>
      </c>
      <c r="C46" s="326" t="s">
        <v>272</v>
      </c>
      <c r="D46" s="326"/>
      <c r="E46" s="326"/>
      <c r="F46" s="326"/>
      <c r="G46" s="326"/>
      <c r="H46" s="326"/>
      <c r="I46" s="326"/>
      <c r="J46" s="336"/>
      <c r="K46" s="336"/>
    </row>
    <row r="47" spans="2:11" ht="66" customHeight="1" x14ac:dyDescent="0.25">
      <c r="B47" s="325" t="s">
        <v>273</v>
      </c>
      <c r="C47" s="275" t="s">
        <v>290</v>
      </c>
      <c r="D47" s="275"/>
      <c r="E47" s="275"/>
      <c r="F47" s="275"/>
      <c r="G47" s="275"/>
      <c r="H47" s="275"/>
      <c r="I47" s="275"/>
      <c r="J47" s="336"/>
      <c r="K47" s="336"/>
    </row>
    <row r="48" spans="2:11" ht="22.5" customHeight="1" x14ac:dyDescent="0.25">
      <c r="B48" s="312" t="s">
        <v>274</v>
      </c>
      <c r="C48" s="312"/>
      <c r="D48" s="312"/>
      <c r="E48" s="312"/>
      <c r="F48" s="312"/>
      <c r="G48" s="312"/>
      <c r="H48" s="312"/>
      <c r="I48" s="312"/>
      <c r="J48" s="336"/>
      <c r="K48" s="336"/>
    </row>
    <row r="49" spans="2:11" ht="22.5" customHeight="1" x14ac:dyDescent="0.25">
      <c r="B49" s="297" t="s">
        <v>275</v>
      </c>
      <c r="C49" s="314" t="s">
        <v>276</v>
      </c>
      <c r="D49" s="274" t="s">
        <v>277</v>
      </c>
      <c r="E49" s="274"/>
      <c r="F49" s="274"/>
      <c r="G49" s="340" t="s">
        <v>278</v>
      </c>
      <c r="H49" s="340"/>
      <c r="I49" s="340"/>
      <c r="J49" s="341"/>
      <c r="K49" s="341"/>
    </row>
    <row r="50" spans="2:11" ht="30.75" customHeight="1" x14ac:dyDescent="0.25">
      <c r="B50" s="297"/>
      <c r="C50" s="342" t="s">
        <v>279</v>
      </c>
      <c r="D50" s="343" t="s">
        <v>279</v>
      </c>
      <c r="E50" s="343"/>
      <c r="F50" s="343"/>
      <c r="G50" s="294" t="s">
        <v>279</v>
      </c>
      <c r="H50" s="294"/>
      <c r="I50" s="294"/>
      <c r="J50" s="341"/>
      <c r="K50" s="341"/>
    </row>
    <row r="51" spans="2:11" ht="32.25" customHeight="1" x14ac:dyDescent="0.25">
      <c r="B51" s="344" t="s">
        <v>280</v>
      </c>
      <c r="C51" s="248" t="s">
        <v>355</v>
      </c>
      <c r="D51" s="248"/>
      <c r="E51" s="248"/>
      <c r="F51" s="248"/>
      <c r="G51" s="248"/>
      <c r="H51" s="248"/>
      <c r="I51" s="248"/>
      <c r="J51" s="327"/>
      <c r="K51" s="328"/>
    </row>
    <row r="52" spans="2:11" ht="28.5" customHeight="1" x14ac:dyDescent="0.25">
      <c r="B52" s="345" t="s">
        <v>281</v>
      </c>
      <c r="C52" s="250" t="s">
        <v>345</v>
      </c>
      <c r="D52" s="250"/>
      <c r="E52" s="250"/>
      <c r="F52" s="250"/>
      <c r="G52" s="250"/>
      <c r="H52" s="250"/>
      <c r="I52" s="250"/>
      <c r="J52" s="327"/>
      <c r="K52" s="328"/>
    </row>
    <row r="53" spans="2:11" ht="30" customHeight="1" x14ac:dyDescent="0.25">
      <c r="B53" s="325" t="s">
        <v>282</v>
      </c>
      <c r="C53" s="294" t="s">
        <v>346</v>
      </c>
      <c r="D53" s="294"/>
      <c r="E53" s="294"/>
      <c r="F53" s="294"/>
      <c r="G53" s="294"/>
      <c r="H53" s="294"/>
      <c r="I53" s="294"/>
      <c r="J53" s="327"/>
      <c r="K53" s="328"/>
    </row>
    <row r="54" spans="2:11" ht="31.5" customHeight="1" x14ac:dyDescent="0.25">
      <c r="B54" s="346" t="s">
        <v>283</v>
      </c>
      <c r="C54" s="347" t="s">
        <v>279</v>
      </c>
      <c r="D54" s="347"/>
      <c r="E54" s="347"/>
      <c r="F54" s="347"/>
      <c r="G54" s="347"/>
      <c r="H54" s="347"/>
      <c r="I54" s="347"/>
      <c r="J54" s="348" t="s">
        <v>279</v>
      </c>
      <c r="K54" s="349"/>
    </row>
    <row r="55" spans="2:11" x14ac:dyDescent="0.25">
      <c r="B55" s="350"/>
      <c r="C55" s="351"/>
      <c r="D55" s="351"/>
      <c r="E55" s="377"/>
      <c r="F55" s="377"/>
      <c r="G55" s="353"/>
      <c r="H55" s="354"/>
      <c r="I55" s="351"/>
      <c r="J55" s="355"/>
      <c r="K55" s="355"/>
    </row>
    <row r="56" spans="2:11" x14ac:dyDescent="0.25">
      <c r="B56" s="350"/>
      <c r="C56" s="351"/>
      <c r="D56" s="351"/>
      <c r="E56" s="377"/>
      <c r="F56" s="377"/>
      <c r="G56" s="353"/>
      <c r="H56" s="354"/>
      <c r="I56" s="351"/>
      <c r="J56" s="355"/>
      <c r="K56" s="355"/>
    </row>
    <row r="57" spans="2:11" x14ac:dyDescent="0.25">
      <c r="B57" s="350"/>
      <c r="C57" s="351"/>
      <c r="D57" s="351"/>
      <c r="E57" s="377"/>
      <c r="F57" s="377"/>
      <c r="G57" s="353"/>
      <c r="H57" s="354"/>
      <c r="I57" s="351"/>
      <c r="J57" s="355"/>
      <c r="K57" s="355"/>
    </row>
    <row r="58" spans="2:11" x14ac:dyDescent="0.25">
      <c r="B58" s="350"/>
      <c r="C58" s="351"/>
      <c r="D58" s="351"/>
      <c r="E58" s="377"/>
      <c r="F58" s="377"/>
      <c r="G58" s="353"/>
      <c r="H58" s="354"/>
      <c r="I58" s="351"/>
      <c r="J58" s="355"/>
      <c r="K58" s="355"/>
    </row>
    <row r="59" spans="2:11" hidden="1" x14ac:dyDescent="0.25">
      <c r="B59" s="350"/>
      <c r="C59" s="351"/>
      <c r="D59" s="351"/>
      <c r="E59" s="377"/>
      <c r="F59" s="377"/>
      <c r="G59" s="353"/>
      <c r="H59" s="354"/>
      <c r="I59" s="351"/>
      <c r="J59" s="355"/>
      <c r="K59" s="355"/>
    </row>
    <row r="60" spans="2:11" ht="25.5" hidden="1" customHeight="1" x14ac:dyDescent="0.25">
      <c r="B60" s="350"/>
      <c r="C60" s="351"/>
      <c r="D60" s="351"/>
      <c r="E60" s="377"/>
      <c r="F60" s="377"/>
      <c r="G60" s="353"/>
      <c r="H60" s="354"/>
      <c r="I60" s="351"/>
      <c r="J60" s="355"/>
      <c r="K60" s="355"/>
    </row>
  </sheetData>
  <sheetProtection algorithmName="SHA-512" hashValue="UoVCeMRuwLa4pTEdlpDv7mJNQeVauqjnXDJhRtI9s1xwF6sdFTa4OMwdwW7uMgfnYyjqMyIhWtt1EoxD8XW62Q==" saltValue="36W+YiBTcNk3c6zLrxxemQ=="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topLeftCell="C1" zoomScale="80" zoomScaleNormal="80" workbookViewId="0">
      <selection activeCell="K6" sqref="K6"/>
    </sheetView>
  </sheetViews>
  <sheetFormatPr baseColWidth="10" defaultColWidth="0" defaultRowHeight="15" zeroHeight="1" x14ac:dyDescent="0.25"/>
  <cols>
    <col min="1" max="1" width="1" style="259" customWidth="1"/>
    <col min="2" max="2" width="25.42578125" style="356" customWidth="1"/>
    <col min="3" max="3" width="14.42578125" style="259" customWidth="1"/>
    <col min="4" max="4" width="20.140625" style="259" customWidth="1"/>
    <col min="5" max="5" width="16.42578125" style="259" customWidth="1"/>
    <col min="6" max="6" width="25" style="259" customWidth="1"/>
    <col min="7" max="7" width="22" style="357" customWidth="1"/>
    <col min="8" max="8" width="20.42578125" style="259" customWidth="1"/>
    <col min="9" max="10" width="22.42578125" style="259" customWidth="1"/>
    <col min="11" max="11" width="30.42578125" style="259" customWidth="1"/>
    <col min="12" max="24" width="9.140625" style="264" hidden="1" customWidth="1"/>
    <col min="25" max="1024" width="9.140625" style="259" hidden="1" customWidth="1"/>
    <col min="1025" max="16384" width="9.140625" style="265" hidden="1"/>
  </cols>
  <sheetData>
    <row r="1" spans="2:14" ht="37.5" customHeight="1" x14ac:dyDescent="0.25">
      <c r="B1" s="260"/>
      <c r="C1" s="261" t="s">
        <v>1</v>
      </c>
      <c r="D1" s="261"/>
      <c r="E1" s="261"/>
      <c r="F1" s="261"/>
      <c r="G1" s="261"/>
      <c r="H1" s="261"/>
      <c r="I1" s="262"/>
      <c r="J1" s="263"/>
      <c r="K1" s="263"/>
      <c r="M1" s="361" t="s">
        <v>61</v>
      </c>
    </row>
    <row r="2" spans="2:14" ht="37.5" customHeight="1" x14ac:dyDescent="0.25">
      <c r="B2" s="260"/>
      <c r="C2" s="266" t="s">
        <v>210</v>
      </c>
      <c r="D2" s="266"/>
      <c r="E2" s="266"/>
      <c r="F2" s="266"/>
      <c r="G2" s="266"/>
      <c r="H2" s="266"/>
      <c r="I2" s="262"/>
      <c r="J2" s="263"/>
      <c r="K2" s="263"/>
      <c r="M2" s="361" t="s">
        <v>62</v>
      </c>
    </row>
    <row r="3" spans="2:14" ht="37.5" customHeight="1" x14ac:dyDescent="0.25">
      <c r="B3" s="260"/>
      <c r="C3" s="266" t="s">
        <v>211</v>
      </c>
      <c r="D3" s="266"/>
      <c r="E3" s="266"/>
      <c r="F3" s="266" t="s">
        <v>212</v>
      </c>
      <c r="G3" s="266"/>
      <c r="H3" s="266"/>
      <c r="I3" s="262"/>
      <c r="J3" s="263"/>
      <c r="K3" s="263"/>
      <c r="M3" s="361"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271" t="s">
        <v>71</v>
      </c>
    </row>
    <row r="6" spans="2:14" ht="30.75" customHeight="1" x14ac:dyDescent="0.25">
      <c r="B6" s="272" t="s">
        <v>214</v>
      </c>
      <c r="C6" s="273">
        <v>3</v>
      </c>
      <c r="D6" s="274" t="s">
        <v>215</v>
      </c>
      <c r="E6" s="274"/>
      <c r="F6" s="275" t="s">
        <v>291</v>
      </c>
      <c r="G6" s="275"/>
      <c r="H6" s="275"/>
      <c r="I6" s="275"/>
      <c r="J6" s="276"/>
      <c r="K6" s="276"/>
      <c r="M6" s="361" t="s">
        <v>75</v>
      </c>
      <c r="N6" s="271" t="s">
        <v>76</v>
      </c>
    </row>
    <row r="7" spans="2:14" ht="30.75" customHeight="1" x14ac:dyDescent="0.25">
      <c r="B7" s="272" t="s">
        <v>217</v>
      </c>
      <c r="C7" s="273" t="s">
        <v>78</v>
      </c>
      <c r="D7" s="274" t="s">
        <v>218</v>
      </c>
      <c r="E7" s="274"/>
      <c r="F7" s="277" t="s">
        <v>356</v>
      </c>
      <c r="G7" s="277"/>
      <c r="H7" s="278" t="s">
        <v>219</v>
      </c>
      <c r="I7" s="279" t="s">
        <v>78</v>
      </c>
      <c r="J7" s="280"/>
      <c r="K7" s="280"/>
      <c r="M7" s="361" t="s">
        <v>82</v>
      </c>
      <c r="N7" s="271" t="s">
        <v>83</v>
      </c>
    </row>
    <row r="8" spans="2:14" ht="30.75" customHeight="1" x14ac:dyDescent="0.25">
      <c r="B8" s="272" t="s">
        <v>220</v>
      </c>
      <c r="C8" s="277" t="s">
        <v>221</v>
      </c>
      <c r="D8" s="277"/>
      <c r="E8" s="277"/>
      <c r="F8" s="277"/>
      <c r="G8" s="278" t="s">
        <v>222</v>
      </c>
      <c r="H8" s="281">
        <v>7555</v>
      </c>
      <c r="I8" s="281"/>
      <c r="J8" s="282"/>
      <c r="K8" s="282"/>
      <c r="M8" s="361" t="s">
        <v>87</v>
      </c>
      <c r="N8" s="271" t="s">
        <v>42</v>
      </c>
    </row>
    <row r="9" spans="2:14" ht="30.75" customHeight="1" x14ac:dyDescent="0.25">
      <c r="B9" s="272" t="s">
        <v>62</v>
      </c>
      <c r="C9" s="283" t="s">
        <v>82</v>
      </c>
      <c r="D9" s="283"/>
      <c r="E9" s="283"/>
      <c r="F9" s="283"/>
      <c r="G9" s="278" t="s">
        <v>223</v>
      </c>
      <c r="H9" s="284" t="s">
        <v>90</v>
      </c>
      <c r="I9" s="284"/>
      <c r="J9" s="285"/>
      <c r="K9" s="285"/>
      <c r="M9" s="363" t="s">
        <v>91</v>
      </c>
    </row>
    <row r="10" spans="2:14" ht="30.75" customHeight="1" x14ac:dyDescent="0.25">
      <c r="B10" s="272" t="s">
        <v>224</v>
      </c>
      <c r="C10" s="248" t="s">
        <v>225</v>
      </c>
      <c r="D10" s="248"/>
      <c r="E10" s="248"/>
      <c r="F10" s="248"/>
      <c r="G10" s="248"/>
      <c r="H10" s="248"/>
      <c r="I10" s="248"/>
      <c r="J10" s="286"/>
      <c r="K10" s="286"/>
      <c r="M10" s="363"/>
    </row>
    <row r="11" spans="2:14" ht="30.75" customHeight="1" x14ac:dyDescent="0.25">
      <c r="B11" s="272" t="s">
        <v>226</v>
      </c>
      <c r="C11" s="287" t="s">
        <v>227</v>
      </c>
      <c r="D11" s="287"/>
      <c r="E11" s="287"/>
      <c r="F11" s="287"/>
      <c r="G11" s="287"/>
      <c r="H11" s="287"/>
      <c r="I11" s="287"/>
      <c r="J11" s="280"/>
      <c r="K11" s="280"/>
      <c r="M11" s="363"/>
      <c r="N11" s="271" t="s">
        <v>96</v>
      </c>
    </row>
    <row r="12" spans="2:14" ht="30.75" customHeight="1" x14ac:dyDescent="0.25">
      <c r="B12" s="272" t="s">
        <v>228</v>
      </c>
      <c r="C12" s="364" t="s">
        <v>292</v>
      </c>
      <c r="D12" s="364"/>
      <c r="E12" s="364"/>
      <c r="F12" s="364"/>
      <c r="G12" s="278" t="s">
        <v>230</v>
      </c>
      <c r="H12" s="289" t="s">
        <v>100</v>
      </c>
      <c r="I12" s="289"/>
      <c r="J12" s="280"/>
      <c r="K12" s="280"/>
      <c r="M12" s="363" t="s">
        <v>101</v>
      </c>
      <c r="N12" s="271" t="s">
        <v>78</v>
      </c>
    </row>
    <row r="13" spans="2:14" ht="30.75" customHeight="1" x14ac:dyDescent="0.25">
      <c r="B13" s="272" t="s">
        <v>231</v>
      </c>
      <c r="C13" s="290" t="s">
        <v>232</v>
      </c>
      <c r="D13" s="290"/>
      <c r="E13" s="290"/>
      <c r="F13" s="290"/>
      <c r="G13" s="278" t="s">
        <v>233</v>
      </c>
      <c r="H13" s="287" t="s">
        <v>42</v>
      </c>
      <c r="I13" s="287"/>
      <c r="J13" s="280"/>
      <c r="K13" s="280"/>
      <c r="M13" s="363" t="s">
        <v>105</v>
      </c>
    </row>
    <row r="14" spans="2:14" ht="36.75" customHeight="1" x14ac:dyDescent="0.25">
      <c r="B14" s="272" t="s">
        <v>234</v>
      </c>
      <c r="C14" s="292" t="s">
        <v>293</v>
      </c>
      <c r="D14" s="292"/>
      <c r="E14" s="292"/>
      <c r="F14" s="292"/>
      <c r="G14" s="292"/>
      <c r="H14" s="292"/>
      <c r="I14" s="292"/>
      <c r="J14" s="286"/>
      <c r="K14" s="286"/>
      <c r="M14" s="363" t="s">
        <v>108</v>
      </c>
      <c r="N14" s="271"/>
    </row>
    <row r="15" spans="2:14" ht="30.75" customHeight="1" x14ac:dyDescent="0.25">
      <c r="B15" s="272" t="s">
        <v>236</v>
      </c>
      <c r="C15" s="292" t="s">
        <v>294</v>
      </c>
      <c r="D15" s="292"/>
      <c r="E15" s="292"/>
      <c r="F15" s="292"/>
      <c r="G15" s="292"/>
      <c r="H15" s="292"/>
      <c r="I15" s="292"/>
      <c r="J15" s="293"/>
      <c r="K15" s="293"/>
      <c r="M15" s="363" t="s">
        <v>112</v>
      </c>
      <c r="N15" s="271"/>
    </row>
    <row r="16" spans="2:14" ht="30.75" customHeight="1" x14ac:dyDescent="0.25">
      <c r="B16" s="272" t="s">
        <v>238</v>
      </c>
      <c r="C16" s="294" t="s">
        <v>368</v>
      </c>
      <c r="D16" s="294"/>
      <c r="E16" s="294"/>
      <c r="F16" s="294"/>
      <c r="G16" s="294"/>
      <c r="H16" s="294"/>
      <c r="I16" s="294"/>
      <c r="J16" s="295"/>
      <c r="K16" s="295"/>
      <c r="M16" s="363"/>
      <c r="N16" s="271"/>
    </row>
    <row r="17" spans="2:14" ht="30.75" customHeight="1" x14ac:dyDescent="0.25">
      <c r="B17" s="272" t="s">
        <v>240</v>
      </c>
      <c r="C17" s="287" t="s">
        <v>369</v>
      </c>
      <c r="D17" s="287"/>
      <c r="E17" s="287"/>
      <c r="F17" s="287"/>
      <c r="G17" s="287"/>
      <c r="H17" s="287"/>
      <c r="I17" s="287"/>
      <c r="J17" s="296"/>
      <c r="K17" s="296"/>
      <c r="M17" s="363" t="s">
        <v>100</v>
      </c>
      <c r="N17" s="271"/>
    </row>
    <row r="18" spans="2:14" ht="18" customHeight="1" x14ac:dyDescent="0.25">
      <c r="B18" s="297" t="s">
        <v>242</v>
      </c>
      <c r="C18" s="298" t="s">
        <v>243</v>
      </c>
      <c r="D18" s="298"/>
      <c r="E18" s="298"/>
      <c r="F18" s="299" t="s">
        <v>244</v>
      </c>
      <c r="G18" s="299"/>
      <c r="H18" s="299"/>
      <c r="I18" s="299"/>
      <c r="J18" s="300"/>
      <c r="K18" s="300"/>
      <c r="M18" s="363" t="s">
        <v>122</v>
      </c>
      <c r="N18" s="271"/>
    </row>
    <row r="19" spans="2:14" ht="29.25" customHeight="1" x14ac:dyDescent="0.25">
      <c r="B19" s="297"/>
      <c r="C19" s="343" t="s">
        <v>295</v>
      </c>
      <c r="D19" s="343"/>
      <c r="E19" s="343"/>
      <c r="F19" s="294" t="s">
        <v>370</v>
      </c>
      <c r="G19" s="294"/>
      <c r="H19" s="294"/>
      <c r="I19" s="294"/>
      <c r="J19" s="295"/>
      <c r="K19" s="295"/>
      <c r="M19" s="363" t="s">
        <v>126</v>
      </c>
      <c r="N19" s="271"/>
    </row>
    <row r="20" spans="2:14" ht="30.75" customHeight="1" x14ac:dyDescent="0.25">
      <c r="B20" s="272" t="s">
        <v>247</v>
      </c>
      <c r="C20" s="343" t="s">
        <v>371</v>
      </c>
      <c r="D20" s="343"/>
      <c r="E20" s="343"/>
      <c r="F20" s="289" t="s">
        <v>372</v>
      </c>
      <c r="G20" s="289"/>
      <c r="H20" s="289"/>
      <c r="I20" s="289"/>
      <c r="J20" s="280"/>
      <c r="K20" s="280"/>
      <c r="M20" s="363"/>
      <c r="N20" s="271"/>
    </row>
    <row r="21" spans="2:14" ht="75" customHeight="1" x14ac:dyDescent="0.25">
      <c r="B21" s="272" t="s">
        <v>250</v>
      </c>
      <c r="C21" s="380" t="s">
        <v>352</v>
      </c>
      <c r="D21" s="380"/>
      <c r="E21" s="380"/>
      <c r="F21" s="302" t="s">
        <v>305</v>
      </c>
      <c r="G21" s="302"/>
      <c r="H21" s="302"/>
      <c r="I21" s="302"/>
      <c r="J21" s="293"/>
      <c r="K21" s="293"/>
      <c r="M21" s="366"/>
      <c r="N21" s="271"/>
    </row>
    <row r="22" spans="2:14" ht="23.25" customHeight="1" x14ac:dyDescent="0.25">
      <c r="B22" s="272" t="s">
        <v>253</v>
      </c>
      <c r="C22" s="303">
        <v>44927</v>
      </c>
      <c r="D22" s="303"/>
      <c r="E22" s="303"/>
      <c r="F22" s="278" t="s">
        <v>254</v>
      </c>
      <c r="G22" s="304">
        <v>2</v>
      </c>
      <c r="H22" s="278" t="s">
        <v>255</v>
      </c>
      <c r="I22" s="381">
        <v>5</v>
      </c>
      <c r="J22" s="306"/>
      <c r="K22" s="306"/>
      <c r="M22" s="366"/>
    </row>
    <row r="23" spans="2:14" ht="27" customHeight="1" x14ac:dyDescent="0.25">
      <c r="B23" s="272" t="s">
        <v>256</v>
      </c>
      <c r="C23" s="303">
        <v>45291</v>
      </c>
      <c r="D23" s="303"/>
      <c r="E23" s="303"/>
      <c r="F23" s="278" t="s">
        <v>257</v>
      </c>
      <c r="G23" s="369">
        <v>2</v>
      </c>
      <c r="H23" s="369"/>
      <c r="I23" s="369"/>
      <c r="J23" s="308"/>
      <c r="K23" s="308"/>
      <c r="M23" s="366"/>
    </row>
    <row r="24" spans="2:14" ht="30.75" customHeight="1" x14ac:dyDescent="0.25">
      <c r="B24" s="309" t="s">
        <v>258</v>
      </c>
      <c r="C24" s="310" t="s">
        <v>112</v>
      </c>
      <c r="D24" s="310"/>
      <c r="E24" s="310"/>
      <c r="F24" s="311" t="s">
        <v>259</v>
      </c>
      <c r="G24" s="294" t="s">
        <v>260</v>
      </c>
      <c r="H24" s="294"/>
      <c r="I24" s="294"/>
      <c r="J24" s="300"/>
      <c r="K24" s="300"/>
      <c r="M24" s="366"/>
    </row>
    <row r="25" spans="2:14" ht="22.5" customHeight="1" x14ac:dyDescent="0.25">
      <c r="B25" s="312" t="s">
        <v>261</v>
      </c>
      <c r="C25" s="312"/>
      <c r="D25" s="312"/>
      <c r="E25" s="312"/>
      <c r="F25" s="312"/>
      <c r="G25" s="312"/>
      <c r="H25" s="312"/>
      <c r="I25" s="312"/>
      <c r="J25" s="270"/>
      <c r="K25" s="270"/>
      <c r="M25" s="366"/>
    </row>
    <row r="26" spans="2:14" ht="43.5" customHeight="1" x14ac:dyDescent="0.25">
      <c r="B26" s="313" t="s">
        <v>142</v>
      </c>
      <c r="C26" s="314" t="s">
        <v>262</v>
      </c>
      <c r="D26" s="314" t="s">
        <v>263</v>
      </c>
      <c r="E26" s="315" t="s">
        <v>264</v>
      </c>
      <c r="F26" s="314" t="s">
        <v>265</v>
      </c>
      <c r="G26" s="314" t="s">
        <v>266</v>
      </c>
      <c r="H26" s="315" t="s">
        <v>267</v>
      </c>
      <c r="I26" s="316" t="s">
        <v>268</v>
      </c>
      <c r="J26" s="295"/>
      <c r="K26" s="295"/>
      <c r="M26" s="366"/>
    </row>
    <row r="27" spans="2:14" ht="19.5" customHeight="1" x14ac:dyDescent="0.25">
      <c r="B27" s="317" t="s">
        <v>151</v>
      </c>
      <c r="C27" s="382">
        <v>0.1666</v>
      </c>
      <c r="D27" s="383">
        <v>0.16669999999999999</v>
      </c>
      <c r="E27" s="120">
        <f t="shared" ref="E27:E38" si="0">IF(OR(C27=0,C27=""),0,D27/C27)</f>
        <v>1.0006002400960383</v>
      </c>
      <c r="F27" s="320">
        <f>SUM(C27:C38)</f>
        <v>2.0000000000000004</v>
      </c>
      <c r="G27" s="321">
        <f>SUM(D27:D38)</f>
        <v>1.8125000000000004</v>
      </c>
      <c r="H27" s="322">
        <f>IF(D27="","",(D27*100%)/$G$23)</f>
        <v>8.3349999999999994E-2</v>
      </c>
      <c r="I27" s="384">
        <f>G27+I22</f>
        <v>6.8125</v>
      </c>
      <c r="J27" s="385"/>
      <c r="K27" s="324"/>
      <c r="M27" s="366"/>
    </row>
    <row r="28" spans="2:14" ht="19.5" customHeight="1" x14ac:dyDescent="0.25">
      <c r="B28" s="317" t="s">
        <v>152</v>
      </c>
      <c r="C28" s="382">
        <v>0.1666</v>
      </c>
      <c r="D28" s="383">
        <v>0.1666</v>
      </c>
      <c r="E28" s="120">
        <f t="shared" si="0"/>
        <v>1</v>
      </c>
      <c r="F28" s="320"/>
      <c r="G28" s="321"/>
      <c r="H28" s="322">
        <f>IF(D28="","",(D28*100%)/$G$23+H27)</f>
        <v>0.16664999999999999</v>
      </c>
      <c r="I28" s="384"/>
      <c r="J28" s="324"/>
      <c r="K28" s="324"/>
      <c r="M28" s="366"/>
    </row>
    <row r="29" spans="2:14" ht="19.5" customHeight="1" x14ac:dyDescent="0.25">
      <c r="B29" s="317" t="s">
        <v>153</v>
      </c>
      <c r="C29" s="382">
        <v>0.22919999999999999</v>
      </c>
      <c r="D29" s="383">
        <v>0.22919999999999999</v>
      </c>
      <c r="E29" s="120">
        <f t="shared" si="0"/>
        <v>1</v>
      </c>
      <c r="F29" s="320"/>
      <c r="G29" s="321"/>
      <c r="H29" s="322">
        <f t="shared" ref="H29:H38" si="1">IF(D29="","",(D29*100%)/$G$23+H28)</f>
        <v>0.28125</v>
      </c>
      <c r="I29" s="384"/>
      <c r="J29" s="324"/>
      <c r="K29" s="324"/>
      <c r="M29" s="366"/>
    </row>
    <row r="30" spans="2:14" ht="19.5" customHeight="1" x14ac:dyDescent="0.25">
      <c r="B30" s="317" t="s">
        <v>154</v>
      </c>
      <c r="C30" s="382">
        <v>0.1406</v>
      </c>
      <c r="D30" s="383">
        <v>0.1406</v>
      </c>
      <c r="E30" s="120">
        <f t="shared" si="0"/>
        <v>1</v>
      </c>
      <c r="F30" s="320"/>
      <c r="G30" s="321"/>
      <c r="H30" s="322">
        <f>IF(D30="","",(D30*100%)/$G$23+H29)</f>
        <v>0.35155000000000003</v>
      </c>
      <c r="I30" s="384"/>
      <c r="J30" s="324"/>
      <c r="K30" s="385"/>
    </row>
    <row r="31" spans="2:14" ht="19.5" customHeight="1" x14ac:dyDescent="0.25">
      <c r="B31" s="317" t="s">
        <v>155</v>
      </c>
      <c r="C31" s="382">
        <v>0.1406</v>
      </c>
      <c r="D31" s="383">
        <v>0.1406</v>
      </c>
      <c r="E31" s="120">
        <f t="shared" si="0"/>
        <v>1</v>
      </c>
      <c r="F31" s="320"/>
      <c r="G31" s="321"/>
      <c r="H31" s="322">
        <f t="shared" si="1"/>
        <v>0.42185000000000006</v>
      </c>
      <c r="I31" s="384"/>
      <c r="J31" s="324"/>
      <c r="K31" s="385"/>
    </row>
    <row r="32" spans="2:14" ht="19.5" customHeight="1" x14ac:dyDescent="0.25">
      <c r="B32" s="317" t="s">
        <v>156</v>
      </c>
      <c r="C32" s="382">
        <v>0.1406</v>
      </c>
      <c r="D32" s="383">
        <v>0.1406</v>
      </c>
      <c r="E32" s="120">
        <f t="shared" si="0"/>
        <v>1</v>
      </c>
      <c r="F32" s="320"/>
      <c r="G32" s="321"/>
      <c r="H32" s="322">
        <f t="shared" si="1"/>
        <v>0.49215000000000009</v>
      </c>
      <c r="I32" s="384"/>
      <c r="J32" s="324"/>
      <c r="K32" s="385"/>
    </row>
    <row r="33" spans="2:11" ht="19.5" customHeight="1" x14ac:dyDescent="0.25">
      <c r="B33" s="317" t="s">
        <v>157</v>
      </c>
      <c r="C33" s="382">
        <v>0.1406</v>
      </c>
      <c r="D33" s="383">
        <v>0.1406</v>
      </c>
      <c r="E33" s="120">
        <f t="shared" si="0"/>
        <v>1</v>
      </c>
      <c r="F33" s="320"/>
      <c r="G33" s="321"/>
      <c r="H33" s="322">
        <f t="shared" si="1"/>
        <v>0.56245000000000012</v>
      </c>
      <c r="I33" s="384"/>
      <c r="J33" s="324"/>
      <c r="K33" s="324"/>
    </row>
    <row r="34" spans="2:11" ht="19.5" customHeight="1" x14ac:dyDescent="0.25">
      <c r="B34" s="317" t="s">
        <v>158</v>
      </c>
      <c r="C34" s="382">
        <v>0.1406</v>
      </c>
      <c r="D34" s="383">
        <v>0.1406</v>
      </c>
      <c r="E34" s="120">
        <f t="shared" si="0"/>
        <v>1</v>
      </c>
      <c r="F34" s="320"/>
      <c r="G34" s="321"/>
      <c r="H34" s="322">
        <f>IF(D34="","",(D34*100%)/$G$23+H33)</f>
        <v>0.63275000000000015</v>
      </c>
      <c r="I34" s="384"/>
      <c r="J34" s="324"/>
      <c r="K34" s="324"/>
    </row>
    <row r="35" spans="2:11" ht="19.5" customHeight="1" x14ac:dyDescent="0.25">
      <c r="B35" s="317" t="s">
        <v>159</v>
      </c>
      <c r="C35" s="382">
        <v>0.1406</v>
      </c>
      <c r="D35" s="383">
        <v>0.1406</v>
      </c>
      <c r="E35" s="120">
        <f t="shared" si="0"/>
        <v>1</v>
      </c>
      <c r="F35" s="320"/>
      <c r="G35" s="321"/>
      <c r="H35" s="322">
        <f>IF(D35="","",(D35*100%)/$G$23+H34)</f>
        <v>0.70305000000000017</v>
      </c>
      <c r="I35" s="384"/>
      <c r="J35" s="324"/>
      <c r="K35" s="324"/>
    </row>
    <row r="36" spans="2:11" ht="19.5" customHeight="1" x14ac:dyDescent="0.25">
      <c r="B36" s="317" t="s">
        <v>160</v>
      </c>
      <c r="C36" s="382">
        <v>0.14099999999999999</v>
      </c>
      <c r="D36" s="386">
        <v>0.14099999999999999</v>
      </c>
      <c r="E36" s="120">
        <f t="shared" si="0"/>
        <v>1</v>
      </c>
      <c r="F36" s="320"/>
      <c r="G36" s="321"/>
      <c r="H36" s="322">
        <f t="shared" si="1"/>
        <v>0.77355000000000018</v>
      </c>
      <c r="I36" s="384"/>
      <c r="J36" s="324"/>
      <c r="K36" s="324"/>
    </row>
    <row r="37" spans="2:11" ht="19.5" customHeight="1" x14ac:dyDescent="0.25">
      <c r="B37" s="317" t="s">
        <v>161</v>
      </c>
      <c r="C37" s="382">
        <v>0.26540000000000002</v>
      </c>
      <c r="D37" s="383">
        <v>0.26540000000000002</v>
      </c>
      <c r="E37" s="120">
        <f t="shared" si="0"/>
        <v>1</v>
      </c>
      <c r="F37" s="320"/>
      <c r="G37" s="321"/>
      <c r="H37" s="322">
        <f t="shared" si="1"/>
        <v>0.90625000000000022</v>
      </c>
      <c r="I37" s="384"/>
      <c r="J37" s="324"/>
      <c r="K37" s="324"/>
    </row>
    <row r="38" spans="2:11" ht="19.5" customHeight="1" x14ac:dyDescent="0.25">
      <c r="B38" s="317" t="s">
        <v>162</v>
      </c>
      <c r="C38" s="382">
        <v>0.18759999999999999</v>
      </c>
      <c r="D38" s="383"/>
      <c r="E38" s="120">
        <f t="shared" si="0"/>
        <v>0</v>
      </c>
      <c r="F38" s="320"/>
      <c r="G38" s="321"/>
      <c r="H38" s="322" t="str">
        <f t="shared" si="1"/>
        <v/>
      </c>
      <c r="I38" s="384"/>
      <c r="J38" s="324"/>
      <c r="K38" s="324"/>
    </row>
    <row r="39" spans="2:11" ht="94.5" customHeight="1" x14ac:dyDescent="0.25">
      <c r="B39" s="325" t="s">
        <v>269</v>
      </c>
      <c r="C39" s="275" t="s">
        <v>382</v>
      </c>
      <c r="D39" s="275"/>
      <c r="E39" s="275"/>
      <c r="F39" s="275"/>
      <c r="G39" s="275"/>
      <c r="H39" s="275"/>
      <c r="I39" s="275"/>
      <c r="J39" s="375"/>
      <c r="K39" s="376"/>
    </row>
    <row r="40" spans="2:11" ht="36.6" customHeight="1" x14ac:dyDescent="0.25">
      <c r="B40" s="329"/>
      <c r="C40" s="329"/>
      <c r="D40" s="329"/>
      <c r="E40" s="329"/>
      <c r="F40" s="329"/>
      <c r="G40" s="329"/>
      <c r="H40" s="329"/>
      <c r="I40" s="329"/>
      <c r="J40" s="270"/>
      <c r="K40" s="270"/>
    </row>
    <row r="41" spans="2:11" ht="36.6" customHeight="1" x14ac:dyDescent="0.25">
      <c r="B41" s="329"/>
      <c r="C41" s="329"/>
      <c r="D41" s="329"/>
      <c r="E41" s="329"/>
      <c r="F41" s="329"/>
      <c r="G41" s="329"/>
      <c r="H41" s="329"/>
      <c r="I41" s="329"/>
      <c r="J41" s="330"/>
      <c r="K41" s="330"/>
    </row>
    <row r="42" spans="2:11" ht="36.6" customHeight="1" x14ac:dyDescent="0.25">
      <c r="B42" s="329"/>
      <c r="C42" s="329"/>
      <c r="D42" s="329"/>
      <c r="E42" s="329"/>
      <c r="F42" s="329"/>
      <c r="G42" s="329"/>
      <c r="H42" s="329"/>
      <c r="I42" s="329"/>
      <c r="J42" s="330"/>
      <c r="K42" s="330"/>
    </row>
    <row r="43" spans="2:11" ht="36.6" customHeight="1" x14ac:dyDescent="0.25">
      <c r="B43" s="329"/>
      <c r="C43" s="329"/>
      <c r="D43" s="329"/>
      <c r="E43" s="329"/>
      <c r="F43" s="329"/>
      <c r="G43" s="329"/>
      <c r="H43" s="329"/>
      <c r="I43" s="329"/>
      <c r="J43" s="330"/>
      <c r="K43" s="330"/>
    </row>
    <row r="44" spans="2:11" ht="36.6" customHeight="1" x14ac:dyDescent="0.25">
      <c r="B44" s="329"/>
      <c r="C44" s="329"/>
      <c r="D44" s="329"/>
      <c r="E44" s="329"/>
      <c r="F44" s="329"/>
      <c r="G44" s="329"/>
      <c r="H44" s="329"/>
      <c r="I44" s="329"/>
      <c r="J44" s="268"/>
      <c r="K44" s="268"/>
    </row>
    <row r="45" spans="2:11" ht="69" customHeight="1" x14ac:dyDescent="0.25">
      <c r="B45" s="272" t="s">
        <v>270</v>
      </c>
      <c r="C45" s="326" t="s">
        <v>381</v>
      </c>
      <c r="D45" s="326"/>
      <c r="E45" s="326"/>
      <c r="F45" s="326"/>
      <c r="G45" s="326"/>
      <c r="H45" s="326"/>
      <c r="I45" s="326"/>
      <c r="J45" s="331"/>
      <c r="K45" s="332"/>
    </row>
    <row r="46" spans="2:11" ht="32.25" customHeight="1" x14ac:dyDescent="0.25">
      <c r="B46" s="272" t="s">
        <v>271</v>
      </c>
      <c r="C46" s="326" t="s">
        <v>272</v>
      </c>
      <c r="D46" s="326"/>
      <c r="E46" s="326"/>
      <c r="F46" s="326"/>
      <c r="G46" s="326"/>
      <c r="H46" s="326"/>
      <c r="I46" s="326"/>
      <c r="J46" s="336"/>
      <c r="K46" s="336"/>
    </row>
    <row r="47" spans="2:11" ht="66" customHeight="1" x14ac:dyDescent="0.25">
      <c r="B47" s="325" t="s">
        <v>273</v>
      </c>
      <c r="C47" s="275" t="s">
        <v>362</v>
      </c>
      <c r="D47" s="275"/>
      <c r="E47" s="275"/>
      <c r="F47" s="275"/>
      <c r="G47" s="275"/>
      <c r="H47" s="275"/>
      <c r="I47" s="275"/>
      <c r="J47" s="336"/>
      <c r="K47" s="336"/>
    </row>
    <row r="48" spans="2:11" ht="22.5" customHeight="1" x14ac:dyDescent="0.25">
      <c r="B48" s="312" t="s">
        <v>274</v>
      </c>
      <c r="C48" s="312"/>
      <c r="D48" s="312"/>
      <c r="E48" s="312"/>
      <c r="F48" s="312"/>
      <c r="G48" s="312"/>
      <c r="H48" s="312"/>
      <c r="I48" s="312"/>
      <c r="J48" s="336"/>
      <c r="K48" s="336"/>
    </row>
    <row r="49" spans="2:11" ht="22.5" customHeight="1" x14ac:dyDescent="0.25">
      <c r="B49" s="297" t="s">
        <v>275</v>
      </c>
      <c r="C49" s="314" t="s">
        <v>276</v>
      </c>
      <c r="D49" s="274" t="s">
        <v>277</v>
      </c>
      <c r="E49" s="274"/>
      <c r="F49" s="274"/>
      <c r="G49" s="340" t="s">
        <v>278</v>
      </c>
      <c r="H49" s="340"/>
      <c r="I49" s="340"/>
      <c r="J49" s="341"/>
      <c r="K49" s="341"/>
    </row>
    <row r="50" spans="2:11" ht="30.75" customHeight="1" x14ac:dyDescent="0.25">
      <c r="B50" s="297"/>
      <c r="C50" s="342" t="s">
        <v>279</v>
      </c>
      <c r="D50" s="343" t="s">
        <v>279</v>
      </c>
      <c r="E50" s="343"/>
      <c r="F50" s="343"/>
      <c r="G50" s="294" t="s">
        <v>279</v>
      </c>
      <c r="H50" s="294"/>
      <c r="I50" s="294"/>
      <c r="J50" s="341"/>
      <c r="K50" s="341"/>
    </row>
    <row r="51" spans="2:11" ht="32.25" customHeight="1" x14ac:dyDescent="0.25">
      <c r="B51" s="344" t="s">
        <v>280</v>
      </c>
      <c r="C51" s="248" t="s">
        <v>355</v>
      </c>
      <c r="D51" s="248"/>
      <c r="E51" s="248"/>
      <c r="F51" s="248"/>
      <c r="G51" s="248"/>
      <c r="H51" s="248"/>
      <c r="I51" s="248"/>
      <c r="J51" s="327"/>
      <c r="K51" s="328"/>
    </row>
    <row r="52" spans="2:11" ht="28.5" customHeight="1" x14ac:dyDescent="0.25">
      <c r="B52" s="345" t="s">
        <v>281</v>
      </c>
      <c r="C52" s="250" t="s">
        <v>345</v>
      </c>
      <c r="D52" s="250"/>
      <c r="E52" s="250"/>
      <c r="F52" s="250"/>
      <c r="G52" s="250"/>
      <c r="H52" s="250"/>
      <c r="I52" s="250"/>
      <c r="J52" s="327"/>
      <c r="K52" s="328"/>
    </row>
    <row r="53" spans="2:11" ht="30" customHeight="1" x14ac:dyDescent="0.25">
      <c r="B53" s="325" t="s">
        <v>282</v>
      </c>
      <c r="C53" s="294" t="s">
        <v>346</v>
      </c>
      <c r="D53" s="294"/>
      <c r="E53" s="294"/>
      <c r="F53" s="294"/>
      <c r="G53" s="294"/>
      <c r="H53" s="294"/>
      <c r="I53" s="294"/>
      <c r="J53" s="327"/>
      <c r="K53" s="328"/>
    </row>
    <row r="54" spans="2:11" ht="31.5" customHeight="1" x14ac:dyDescent="0.25">
      <c r="B54" s="346" t="s">
        <v>283</v>
      </c>
      <c r="C54" s="347" t="s">
        <v>279</v>
      </c>
      <c r="D54" s="347"/>
      <c r="E54" s="347"/>
      <c r="F54" s="347"/>
      <c r="G54" s="347"/>
      <c r="H54" s="347"/>
      <c r="I54" s="347"/>
      <c r="J54" s="348" t="s">
        <v>279</v>
      </c>
      <c r="K54" s="349"/>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IOLkjhzOisezz4CnsjhgMWqf37ISo1/noWSPoG5zdJJHijK77WGsggofSneuz63m9khT4j9b/0d3F6V5vhWHEQ==" saltValue="Ynmt7K4JwTN8BMh76mkyAw=="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topLeftCell="C1" zoomScale="80" zoomScaleNormal="80" workbookViewId="0">
      <selection activeCell="K37" sqref="K37"/>
    </sheetView>
  </sheetViews>
  <sheetFormatPr baseColWidth="10" defaultColWidth="0" defaultRowHeight="15" zeroHeight="1" x14ac:dyDescent="0.25"/>
  <cols>
    <col min="1" max="1" width="1" style="259" customWidth="1"/>
    <col min="2" max="2" width="25.42578125" style="356" customWidth="1"/>
    <col min="3" max="3" width="14.42578125" style="259" customWidth="1"/>
    <col min="4" max="4" width="20.140625" style="259" customWidth="1"/>
    <col min="5" max="5" width="16.42578125" style="259" customWidth="1"/>
    <col min="6" max="6" width="25" style="259" customWidth="1"/>
    <col min="7" max="7" width="22" style="357" customWidth="1"/>
    <col min="8" max="8" width="20.42578125" style="259" customWidth="1"/>
    <col min="9" max="11" width="22.42578125" style="259" customWidth="1"/>
    <col min="12" max="24" width="9.140625" style="264" hidden="1" customWidth="1"/>
    <col min="25" max="1024" width="9.140625" style="259" hidden="1" customWidth="1"/>
    <col min="1025" max="16384" width="9.140625" style="265" hidden="1"/>
  </cols>
  <sheetData>
    <row r="1" spans="2:14" ht="37.5" customHeight="1" x14ac:dyDescent="0.25">
      <c r="B1" s="260"/>
      <c r="C1" s="261" t="s">
        <v>1</v>
      </c>
      <c r="D1" s="261"/>
      <c r="E1" s="261"/>
      <c r="F1" s="261"/>
      <c r="G1" s="261"/>
      <c r="H1" s="261"/>
      <c r="I1" s="262"/>
      <c r="J1" s="263"/>
      <c r="K1" s="263"/>
      <c r="M1" s="361" t="s">
        <v>61</v>
      </c>
    </row>
    <row r="2" spans="2:14" ht="37.5" customHeight="1" x14ac:dyDescent="0.25">
      <c r="B2" s="260"/>
      <c r="C2" s="266" t="s">
        <v>210</v>
      </c>
      <c r="D2" s="266"/>
      <c r="E2" s="266"/>
      <c r="F2" s="266"/>
      <c r="G2" s="266"/>
      <c r="H2" s="266"/>
      <c r="I2" s="262"/>
      <c r="J2" s="263"/>
      <c r="K2" s="263"/>
      <c r="M2" s="361" t="s">
        <v>62</v>
      </c>
    </row>
    <row r="3" spans="2:14" ht="37.5" customHeight="1" x14ac:dyDescent="0.25">
      <c r="B3" s="260"/>
      <c r="C3" s="266" t="s">
        <v>211</v>
      </c>
      <c r="D3" s="266"/>
      <c r="E3" s="266"/>
      <c r="F3" s="266" t="s">
        <v>212</v>
      </c>
      <c r="G3" s="266"/>
      <c r="H3" s="266"/>
      <c r="I3" s="262"/>
      <c r="J3" s="263"/>
      <c r="K3" s="263"/>
      <c r="M3" s="361"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271" t="s">
        <v>71</v>
      </c>
    </row>
    <row r="6" spans="2:14" ht="30.75" customHeight="1" x14ac:dyDescent="0.25">
      <c r="B6" s="272" t="s">
        <v>214</v>
      </c>
      <c r="C6" s="273">
        <v>4</v>
      </c>
      <c r="D6" s="274" t="s">
        <v>215</v>
      </c>
      <c r="E6" s="274"/>
      <c r="F6" s="275" t="s">
        <v>296</v>
      </c>
      <c r="G6" s="275"/>
      <c r="H6" s="275"/>
      <c r="I6" s="275"/>
      <c r="J6" s="276"/>
      <c r="K6" s="276"/>
      <c r="M6" s="361" t="s">
        <v>75</v>
      </c>
      <c r="N6" s="271" t="s">
        <v>76</v>
      </c>
    </row>
    <row r="7" spans="2:14" ht="30.75" customHeight="1" x14ac:dyDescent="0.25">
      <c r="B7" s="272" t="s">
        <v>217</v>
      </c>
      <c r="C7" s="273" t="s">
        <v>78</v>
      </c>
      <c r="D7" s="274" t="s">
        <v>218</v>
      </c>
      <c r="E7" s="274"/>
      <c r="F7" s="277" t="s">
        <v>356</v>
      </c>
      <c r="G7" s="277"/>
      <c r="H7" s="278" t="s">
        <v>219</v>
      </c>
      <c r="I7" s="279" t="s">
        <v>78</v>
      </c>
      <c r="J7" s="280"/>
      <c r="K7" s="280"/>
      <c r="M7" s="361" t="s">
        <v>82</v>
      </c>
      <c r="N7" s="271" t="s">
        <v>83</v>
      </c>
    </row>
    <row r="8" spans="2:14" ht="30.75" customHeight="1" x14ac:dyDescent="0.25">
      <c r="B8" s="272" t="s">
        <v>220</v>
      </c>
      <c r="C8" s="277" t="s">
        <v>221</v>
      </c>
      <c r="D8" s="277"/>
      <c r="E8" s="277"/>
      <c r="F8" s="277"/>
      <c r="G8" s="278" t="s">
        <v>222</v>
      </c>
      <c r="H8" s="281">
        <v>7555</v>
      </c>
      <c r="I8" s="281"/>
      <c r="J8" s="282"/>
      <c r="K8" s="282"/>
      <c r="M8" s="361" t="s">
        <v>87</v>
      </c>
      <c r="N8" s="271" t="s">
        <v>42</v>
      </c>
    </row>
    <row r="9" spans="2:14" ht="30.75" customHeight="1" x14ac:dyDescent="0.25">
      <c r="B9" s="272" t="s">
        <v>62</v>
      </c>
      <c r="C9" s="283" t="s">
        <v>82</v>
      </c>
      <c r="D9" s="283"/>
      <c r="E9" s="283"/>
      <c r="F9" s="283"/>
      <c r="G9" s="278" t="s">
        <v>223</v>
      </c>
      <c r="H9" s="284" t="s">
        <v>90</v>
      </c>
      <c r="I9" s="284"/>
      <c r="J9" s="285"/>
      <c r="K9" s="285"/>
      <c r="M9" s="363" t="s">
        <v>91</v>
      </c>
    </row>
    <row r="10" spans="2:14" ht="30.75" customHeight="1" x14ac:dyDescent="0.25">
      <c r="B10" s="272" t="s">
        <v>224</v>
      </c>
      <c r="C10" s="248" t="s">
        <v>225</v>
      </c>
      <c r="D10" s="248"/>
      <c r="E10" s="248"/>
      <c r="F10" s="248"/>
      <c r="G10" s="248"/>
      <c r="H10" s="248"/>
      <c r="I10" s="248"/>
      <c r="J10" s="286"/>
      <c r="K10" s="286"/>
      <c r="M10" s="363"/>
    </row>
    <row r="11" spans="2:14" ht="30.75" customHeight="1" x14ac:dyDescent="0.25">
      <c r="B11" s="272" t="s">
        <v>226</v>
      </c>
      <c r="C11" s="287" t="s">
        <v>227</v>
      </c>
      <c r="D11" s="287"/>
      <c r="E11" s="287"/>
      <c r="F11" s="287"/>
      <c r="G11" s="287"/>
      <c r="H11" s="287"/>
      <c r="I11" s="287"/>
      <c r="J11" s="280"/>
      <c r="K11" s="280"/>
      <c r="M11" s="363"/>
      <c r="N11" s="271" t="s">
        <v>96</v>
      </c>
    </row>
    <row r="12" spans="2:14" ht="30.75" customHeight="1" x14ac:dyDescent="0.25">
      <c r="B12" s="272" t="s">
        <v>228</v>
      </c>
      <c r="C12" s="364" t="s">
        <v>297</v>
      </c>
      <c r="D12" s="364"/>
      <c r="E12" s="364"/>
      <c r="F12" s="364"/>
      <c r="G12" s="278" t="s">
        <v>230</v>
      </c>
      <c r="H12" s="289" t="s">
        <v>100</v>
      </c>
      <c r="I12" s="289"/>
      <c r="J12" s="280"/>
      <c r="K12" s="280"/>
      <c r="M12" s="363" t="s">
        <v>101</v>
      </c>
      <c r="N12" s="271" t="s">
        <v>78</v>
      </c>
    </row>
    <row r="13" spans="2:14" ht="30.75" customHeight="1" x14ac:dyDescent="0.25">
      <c r="B13" s="272" t="s">
        <v>231</v>
      </c>
      <c r="C13" s="290" t="s">
        <v>232</v>
      </c>
      <c r="D13" s="290"/>
      <c r="E13" s="290"/>
      <c r="F13" s="290"/>
      <c r="G13" s="278" t="s">
        <v>233</v>
      </c>
      <c r="H13" s="287" t="s">
        <v>42</v>
      </c>
      <c r="I13" s="287"/>
      <c r="J13" s="280"/>
      <c r="K13" s="280"/>
      <c r="M13" s="363" t="s">
        <v>105</v>
      </c>
    </row>
    <row r="14" spans="2:14" ht="36.75" customHeight="1" x14ac:dyDescent="0.25">
      <c r="B14" s="272" t="s">
        <v>234</v>
      </c>
      <c r="C14" s="291" t="s">
        <v>298</v>
      </c>
      <c r="D14" s="291"/>
      <c r="E14" s="291"/>
      <c r="F14" s="291"/>
      <c r="G14" s="291"/>
      <c r="H14" s="291"/>
      <c r="I14" s="291"/>
      <c r="J14" s="286"/>
      <c r="K14" s="286"/>
      <c r="M14" s="363" t="s">
        <v>108</v>
      </c>
      <c r="N14" s="271"/>
    </row>
    <row r="15" spans="2:14" ht="30.75" customHeight="1" x14ac:dyDescent="0.25">
      <c r="B15" s="272" t="s">
        <v>236</v>
      </c>
      <c r="C15" s="292" t="s">
        <v>294</v>
      </c>
      <c r="D15" s="292"/>
      <c r="E15" s="292"/>
      <c r="F15" s="292"/>
      <c r="G15" s="292"/>
      <c r="H15" s="292"/>
      <c r="I15" s="292"/>
      <c r="J15" s="293"/>
      <c r="K15" s="293"/>
      <c r="M15" s="363" t="s">
        <v>112</v>
      </c>
      <c r="N15" s="271"/>
    </row>
    <row r="16" spans="2:14" ht="30.75" customHeight="1" x14ac:dyDescent="0.25">
      <c r="B16" s="272" t="s">
        <v>238</v>
      </c>
      <c r="C16" s="294" t="s">
        <v>299</v>
      </c>
      <c r="D16" s="294"/>
      <c r="E16" s="294"/>
      <c r="F16" s="294"/>
      <c r="G16" s="294"/>
      <c r="H16" s="294"/>
      <c r="I16" s="294"/>
      <c r="J16" s="295"/>
      <c r="K16" s="295"/>
      <c r="M16" s="363"/>
      <c r="N16" s="271"/>
    </row>
    <row r="17" spans="2:14" ht="30.75" customHeight="1" x14ac:dyDescent="0.25">
      <c r="B17" s="272" t="s">
        <v>240</v>
      </c>
      <c r="C17" s="287" t="s">
        <v>300</v>
      </c>
      <c r="D17" s="287"/>
      <c r="E17" s="287"/>
      <c r="F17" s="287"/>
      <c r="G17" s="287"/>
      <c r="H17" s="287"/>
      <c r="I17" s="287"/>
      <c r="J17" s="296"/>
      <c r="K17" s="296"/>
      <c r="M17" s="363" t="s">
        <v>100</v>
      </c>
      <c r="N17" s="271"/>
    </row>
    <row r="18" spans="2:14" ht="18" customHeight="1" x14ac:dyDescent="0.25">
      <c r="B18" s="297" t="s">
        <v>242</v>
      </c>
      <c r="C18" s="298" t="s">
        <v>243</v>
      </c>
      <c r="D18" s="298"/>
      <c r="E18" s="298"/>
      <c r="F18" s="299" t="s">
        <v>244</v>
      </c>
      <c r="G18" s="299"/>
      <c r="H18" s="299"/>
      <c r="I18" s="299"/>
      <c r="J18" s="300"/>
      <c r="K18" s="300"/>
      <c r="M18" s="363" t="s">
        <v>122</v>
      </c>
      <c r="N18" s="271"/>
    </row>
    <row r="19" spans="2:14" ht="24" customHeight="1" x14ac:dyDescent="0.25">
      <c r="B19" s="297"/>
      <c r="C19" s="343" t="s">
        <v>301</v>
      </c>
      <c r="D19" s="343"/>
      <c r="E19" s="343"/>
      <c r="F19" s="294" t="s">
        <v>302</v>
      </c>
      <c r="G19" s="294"/>
      <c r="H19" s="294"/>
      <c r="I19" s="294"/>
      <c r="J19" s="295"/>
      <c r="K19" s="295"/>
      <c r="M19" s="363" t="s">
        <v>126</v>
      </c>
      <c r="N19" s="271"/>
    </row>
    <row r="20" spans="2:14" ht="27.75" customHeight="1" x14ac:dyDescent="0.25">
      <c r="B20" s="272" t="s">
        <v>247</v>
      </c>
      <c r="C20" s="343" t="s">
        <v>303</v>
      </c>
      <c r="D20" s="343"/>
      <c r="E20" s="343"/>
      <c r="F20" s="289" t="s">
        <v>304</v>
      </c>
      <c r="G20" s="289"/>
      <c r="H20" s="289"/>
      <c r="I20" s="289"/>
      <c r="J20" s="280"/>
      <c r="K20" s="280"/>
      <c r="M20" s="363"/>
      <c r="N20" s="271"/>
    </row>
    <row r="21" spans="2:14" ht="73.5" customHeight="1" x14ac:dyDescent="0.25">
      <c r="B21" s="272" t="s">
        <v>250</v>
      </c>
      <c r="C21" s="380" t="s">
        <v>352</v>
      </c>
      <c r="D21" s="380"/>
      <c r="E21" s="380"/>
      <c r="F21" s="302" t="s">
        <v>305</v>
      </c>
      <c r="G21" s="302"/>
      <c r="H21" s="302"/>
      <c r="I21" s="302"/>
      <c r="J21" s="293"/>
      <c r="K21" s="293"/>
      <c r="M21" s="366"/>
      <c r="N21" s="271"/>
    </row>
    <row r="22" spans="2:14" ht="23.25" customHeight="1" x14ac:dyDescent="0.25">
      <c r="B22" s="272" t="s">
        <v>253</v>
      </c>
      <c r="C22" s="303">
        <v>44927</v>
      </c>
      <c r="D22" s="303"/>
      <c r="E22" s="303"/>
      <c r="F22" s="278" t="s">
        <v>254</v>
      </c>
      <c r="G22" s="304">
        <v>1</v>
      </c>
      <c r="H22" s="278" t="s">
        <v>255</v>
      </c>
      <c r="I22" s="367">
        <v>3</v>
      </c>
      <c r="J22" s="306"/>
      <c r="K22" s="306"/>
      <c r="M22" s="366"/>
    </row>
    <row r="23" spans="2:14" ht="27" customHeight="1" x14ac:dyDescent="0.25">
      <c r="B23" s="272" t="s">
        <v>256</v>
      </c>
      <c r="C23" s="303">
        <v>45291</v>
      </c>
      <c r="D23" s="303"/>
      <c r="E23" s="303"/>
      <c r="F23" s="278" t="s">
        <v>257</v>
      </c>
      <c r="G23" s="369">
        <v>1</v>
      </c>
      <c r="H23" s="369"/>
      <c r="I23" s="369"/>
      <c r="J23" s="308"/>
      <c r="K23" s="308"/>
      <c r="M23" s="366"/>
    </row>
    <row r="24" spans="2:14" ht="30.75" customHeight="1" x14ac:dyDescent="0.25">
      <c r="B24" s="309" t="s">
        <v>258</v>
      </c>
      <c r="C24" s="310" t="s">
        <v>112</v>
      </c>
      <c r="D24" s="310"/>
      <c r="E24" s="310"/>
      <c r="F24" s="311" t="s">
        <v>259</v>
      </c>
      <c r="G24" s="294" t="s">
        <v>260</v>
      </c>
      <c r="H24" s="294"/>
      <c r="I24" s="294"/>
      <c r="J24" s="300"/>
      <c r="K24" s="300"/>
      <c r="M24" s="366"/>
    </row>
    <row r="25" spans="2:14" ht="22.5" customHeight="1" x14ac:dyDescent="0.25">
      <c r="B25" s="312" t="s">
        <v>261</v>
      </c>
      <c r="C25" s="312"/>
      <c r="D25" s="312"/>
      <c r="E25" s="312"/>
      <c r="F25" s="312"/>
      <c r="G25" s="312"/>
      <c r="H25" s="312"/>
      <c r="I25" s="312"/>
      <c r="J25" s="270"/>
      <c r="K25" s="270"/>
      <c r="M25" s="366"/>
    </row>
    <row r="26" spans="2:14" ht="43.5" customHeight="1" x14ac:dyDescent="0.25">
      <c r="B26" s="313" t="s">
        <v>142</v>
      </c>
      <c r="C26" s="314" t="s">
        <v>262</v>
      </c>
      <c r="D26" s="314" t="s">
        <v>263</v>
      </c>
      <c r="E26" s="315" t="s">
        <v>264</v>
      </c>
      <c r="F26" s="314" t="s">
        <v>265</v>
      </c>
      <c r="G26" s="314" t="s">
        <v>266</v>
      </c>
      <c r="H26" s="315" t="s">
        <v>267</v>
      </c>
      <c r="I26" s="316" t="s">
        <v>268</v>
      </c>
      <c r="J26" s="295"/>
      <c r="K26" s="295"/>
      <c r="M26" s="366"/>
    </row>
    <row r="27" spans="2:14" ht="19.5" customHeight="1" x14ac:dyDescent="0.25">
      <c r="B27" s="317" t="s">
        <v>151</v>
      </c>
      <c r="C27" s="382">
        <v>1.47E-2</v>
      </c>
      <c r="D27" s="386">
        <v>1.47E-2</v>
      </c>
      <c r="E27" s="120">
        <f t="shared" ref="E27:E38" si="0">IF(OR(C27=0,C27=""),0,D27/C27)</f>
        <v>1</v>
      </c>
      <c r="F27" s="387">
        <f>SUM(C27:C38)</f>
        <v>1</v>
      </c>
      <c r="G27" s="388">
        <f>SUM(D27:D38)</f>
        <v>0.98540000000000005</v>
      </c>
      <c r="H27" s="322">
        <f>IF(D27="","",(D27*100%)/$G$23)</f>
        <v>1.47E-2</v>
      </c>
      <c r="I27" s="373">
        <f>G27+I22</f>
        <v>3.9854000000000003</v>
      </c>
      <c r="J27" s="324"/>
      <c r="K27" s="324"/>
      <c r="M27" s="366"/>
    </row>
    <row r="28" spans="2:14" ht="19.5" customHeight="1" x14ac:dyDescent="0.25">
      <c r="B28" s="317" t="s">
        <v>152</v>
      </c>
      <c r="C28" s="382">
        <v>0.13220000000000001</v>
      </c>
      <c r="D28" s="386">
        <v>0</v>
      </c>
      <c r="E28" s="120">
        <f t="shared" si="0"/>
        <v>0</v>
      </c>
      <c r="F28" s="387"/>
      <c r="G28" s="388"/>
      <c r="H28" s="322">
        <f t="shared" ref="H28:H38" si="1">IF(D28="","",(D28*100%)/$G$23+H27)</f>
        <v>1.47E-2</v>
      </c>
      <c r="I28" s="373"/>
      <c r="J28" s="324"/>
      <c r="K28" s="324"/>
      <c r="M28" s="366"/>
    </row>
    <row r="29" spans="2:14" ht="19.5" customHeight="1" x14ac:dyDescent="0.25">
      <c r="B29" s="317" t="s">
        <v>153</v>
      </c>
      <c r="C29" s="382">
        <v>0.13220000000000001</v>
      </c>
      <c r="D29" s="386">
        <v>0.26440000000000002</v>
      </c>
      <c r="E29" s="120">
        <f t="shared" si="0"/>
        <v>2</v>
      </c>
      <c r="F29" s="387"/>
      <c r="G29" s="388"/>
      <c r="H29" s="322">
        <f t="shared" si="1"/>
        <v>0.27910000000000001</v>
      </c>
      <c r="I29" s="373"/>
      <c r="J29" s="324"/>
      <c r="K29" s="324"/>
      <c r="M29" s="366"/>
    </row>
    <row r="30" spans="2:14" ht="19.5" customHeight="1" x14ac:dyDescent="0.25">
      <c r="B30" s="317" t="s">
        <v>154</v>
      </c>
      <c r="C30" s="382">
        <v>0.13250000000000001</v>
      </c>
      <c r="D30" s="386">
        <v>0.13250000000000001</v>
      </c>
      <c r="E30" s="120">
        <f t="shared" si="0"/>
        <v>1</v>
      </c>
      <c r="F30" s="387"/>
      <c r="G30" s="388"/>
      <c r="H30" s="322">
        <f t="shared" si="1"/>
        <v>0.41160000000000002</v>
      </c>
      <c r="I30" s="373"/>
      <c r="J30" s="324"/>
      <c r="K30" s="324"/>
    </row>
    <row r="31" spans="2:14" ht="19.5" customHeight="1" x14ac:dyDescent="0.25">
      <c r="B31" s="317" t="s">
        <v>155</v>
      </c>
      <c r="C31" s="382">
        <v>9.3399999999999997E-2</v>
      </c>
      <c r="D31" s="386">
        <v>9.3399999999999997E-2</v>
      </c>
      <c r="E31" s="120">
        <f t="shared" si="0"/>
        <v>1</v>
      </c>
      <c r="F31" s="387"/>
      <c r="G31" s="388"/>
      <c r="H31" s="322">
        <f t="shared" si="1"/>
        <v>0.505</v>
      </c>
      <c r="I31" s="373"/>
      <c r="J31" s="324"/>
      <c r="K31" s="324"/>
    </row>
    <row r="32" spans="2:14" ht="19.5" customHeight="1" x14ac:dyDescent="0.25">
      <c r="B32" s="317" t="s">
        <v>156</v>
      </c>
      <c r="C32" s="382">
        <v>9.3399999999999997E-2</v>
      </c>
      <c r="D32" s="386">
        <v>9.3399999999999997E-2</v>
      </c>
      <c r="E32" s="120">
        <f t="shared" si="0"/>
        <v>1</v>
      </c>
      <c r="F32" s="387"/>
      <c r="G32" s="388"/>
      <c r="H32" s="322">
        <f t="shared" si="1"/>
        <v>0.59840000000000004</v>
      </c>
      <c r="I32" s="373"/>
      <c r="J32" s="324"/>
      <c r="K32" s="324"/>
    </row>
    <row r="33" spans="2:11" ht="19.5" customHeight="1" x14ac:dyDescent="0.25">
      <c r="B33" s="317" t="s">
        <v>157</v>
      </c>
      <c r="C33" s="382">
        <v>9.3399999999999997E-2</v>
      </c>
      <c r="D33" s="386">
        <v>9.3399999999999997E-2</v>
      </c>
      <c r="E33" s="120">
        <f t="shared" si="0"/>
        <v>1</v>
      </c>
      <c r="F33" s="387"/>
      <c r="G33" s="388"/>
      <c r="H33" s="322">
        <f t="shared" si="1"/>
        <v>0.69180000000000008</v>
      </c>
      <c r="I33" s="373"/>
      <c r="J33" s="324"/>
      <c r="K33" s="324"/>
    </row>
    <row r="34" spans="2:11" ht="19.5" customHeight="1" x14ac:dyDescent="0.25">
      <c r="B34" s="317" t="s">
        <v>158</v>
      </c>
      <c r="C34" s="382">
        <v>9.3399999999999997E-2</v>
      </c>
      <c r="D34" s="386">
        <v>9.3399999999999997E-2</v>
      </c>
      <c r="E34" s="120">
        <f t="shared" si="0"/>
        <v>1</v>
      </c>
      <c r="F34" s="387"/>
      <c r="G34" s="388"/>
      <c r="H34" s="322">
        <f t="shared" si="1"/>
        <v>0.78520000000000012</v>
      </c>
      <c r="I34" s="373"/>
      <c r="J34" s="324"/>
      <c r="K34" s="324"/>
    </row>
    <row r="35" spans="2:11" ht="19.5" customHeight="1" x14ac:dyDescent="0.25">
      <c r="B35" s="317" t="s">
        <v>159</v>
      </c>
      <c r="C35" s="382">
        <v>9.2799999999999994E-2</v>
      </c>
      <c r="D35" s="386">
        <v>9.2799999999999994E-2</v>
      </c>
      <c r="E35" s="120">
        <f t="shared" si="0"/>
        <v>1</v>
      </c>
      <c r="F35" s="387"/>
      <c r="G35" s="388"/>
      <c r="H35" s="322">
        <f t="shared" si="1"/>
        <v>0.87800000000000011</v>
      </c>
      <c r="I35" s="373"/>
      <c r="J35" s="324"/>
      <c r="K35" s="324"/>
    </row>
    <row r="36" spans="2:11" ht="19.5" customHeight="1" x14ac:dyDescent="0.25">
      <c r="B36" s="317" t="s">
        <v>160</v>
      </c>
      <c r="C36" s="382">
        <v>9.2799999999999994E-2</v>
      </c>
      <c r="D36" s="389">
        <v>9.2799999999999994E-2</v>
      </c>
      <c r="E36" s="120">
        <f t="shared" si="0"/>
        <v>1</v>
      </c>
      <c r="F36" s="387"/>
      <c r="G36" s="388"/>
      <c r="H36" s="322">
        <f t="shared" si="1"/>
        <v>0.97080000000000011</v>
      </c>
      <c r="I36" s="373"/>
      <c r="J36" s="324"/>
      <c r="K36" s="324"/>
    </row>
    <row r="37" spans="2:11" ht="19.5" customHeight="1" x14ac:dyDescent="0.25">
      <c r="B37" s="317" t="s">
        <v>161</v>
      </c>
      <c r="C37" s="382">
        <v>1.46E-2</v>
      </c>
      <c r="D37" s="386">
        <v>1.46E-2</v>
      </c>
      <c r="E37" s="120">
        <f t="shared" si="0"/>
        <v>1</v>
      </c>
      <c r="F37" s="387"/>
      <c r="G37" s="388"/>
      <c r="H37" s="322">
        <f t="shared" si="1"/>
        <v>0.98540000000000005</v>
      </c>
      <c r="I37" s="373"/>
      <c r="J37" s="324"/>
      <c r="K37" s="324"/>
    </row>
    <row r="38" spans="2:11" ht="19.5" customHeight="1" x14ac:dyDescent="0.25">
      <c r="B38" s="317" t="s">
        <v>162</v>
      </c>
      <c r="C38" s="382">
        <v>1.46E-2</v>
      </c>
      <c r="D38" s="386"/>
      <c r="E38" s="120">
        <f t="shared" si="0"/>
        <v>0</v>
      </c>
      <c r="F38" s="387"/>
      <c r="G38" s="388"/>
      <c r="H38" s="322" t="str">
        <f t="shared" si="1"/>
        <v/>
      </c>
      <c r="I38" s="373"/>
      <c r="J38" s="324"/>
      <c r="K38" s="324"/>
    </row>
    <row r="39" spans="2:11" ht="73.5" customHeight="1" x14ac:dyDescent="0.25">
      <c r="B39" s="325" t="s">
        <v>269</v>
      </c>
      <c r="C39" s="326" t="s">
        <v>383</v>
      </c>
      <c r="D39" s="326"/>
      <c r="E39" s="326"/>
      <c r="F39" s="326"/>
      <c r="G39" s="326"/>
      <c r="H39" s="326"/>
      <c r="I39" s="326"/>
      <c r="J39" s="375"/>
      <c r="K39" s="376"/>
    </row>
    <row r="40" spans="2:11" ht="36.6" customHeight="1" x14ac:dyDescent="0.25">
      <c r="B40" s="329"/>
      <c r="C40" s="329"/>
      <c r="D40" s="329"/>
      <c r="E40" s="329"/>
      <c r="F40" s="329"/>
      <c r="G40" s="329"/>
      <c r="H40" s="329"/>
      <c r="I40" s="329"/>
      <c r="J40" s="270"/>
      <c r="K40" s="270"/>
    </row>
    <row r="41" spans="2:11" ht="36.6" customHeight="1" x14ac:dyDescent="0.25">
      <c r="B41" s="329"/>
      <c r="C41" s="329"/>
      <c r="D41" s="329"/>
      <c r="E41" s="329"/>
      <c r="F41" s="329"/>
      <c r="G41" s="329"/>
      <c r="H41" s="329"/>
      <c r="I41" s="329"/>
      <c r="J41" s="330"/>
      <c r="K41" s="330"/>
    </row>
    <row r="42" spans="2:11" ht="36.6" customHeight="1" x14ac:dyDescent="0.25">
      <c r="B42" s="329"/>
      <c r="C42" s="329"/>
      <c r="D42" s="329"/>
      <c r="E42" s="329"/>
      <c r="F42" s="329"/>
      <c r="G42" s="329"/>
      <c r="H42" s="329"/>
      <c r="I42" s="329"/>
      <c r="J42" s="330"/>
      <c r="K42" s="330"/>
    </row>
    <row r="43" spans="2:11" ht="36.6" customHeight="1" x14ac:dyDescent="0.25">
      <c r="B43" s="329"/>
      <c r="C43" s="329"/>
      <c r="D43" s="329"/>
      <c r="E43" s="329"/>
      <c r="F43" s="329"/>
      <c r="G43" s="329"/>
      <c r="H43" s="329"/>
      <c r="I43" s="329"/>
      <c r="J43" s="330"/>
      <c r="K43" s="330"/>
    </row>
    <row r="44" spans="2:11" ht="36.6" customHeight="1" x14ac:dyDescent="0.25">
      <c r="B44" s="329"/>
      <c r="C44" s="329"/>
      <c r="D44" s="329"/>
      <c r="E44" s="329"/>
      <c r="F44" s="329"/>
      <c r="G44" s="329"/>
      <c r="H44" s="329"/>
      <c r="I44" s="329"/>
      <c r="J44" s="268"/>
      <c r="K44" s="268"/>
    </row>
    <row r="45" spans="2:11" ht="75" customHeight="1" x14ac:dyDescent="0.25">
      <c r="B45" s="272" t="s">
        <v>270</v>
      </c>
      <c r="C45" s="326" t="s">
        <v>364</v>
      </c>
      <c r="D45" s="326"/>
      <c r="E45" s="326"/>
      <c r="F45" s="326"/>
      <c r="G45" s="326"/>
      <c r="H45" s="326"/>
      <c r="I45" s="326"/>
      <c r="J45" s="331"/>
      <c r="K45" s="332"/>
    </row>
    <row r="46" spans="2:11" ht="48" customHeight="1" x14ac:dyDescent="0.25">
      <c r="B46" s="272" t="s">
        <v>271</v>
      </c>
      <c r="C46" s="326" t="s">
        <v>272</v>
      </c>
      <c r="D46" s="326"/>
      <c r="E46" s="326"/>
      <c r="F46" s="326"/>
      <c r="G46" s="326"/>
      <c r="H46" s="326"/>
      <c r="I46" s="326"/>
      <c r="J46" s="336"/>
      <c r="K46" s="336"/>
    </row>
    <row r="47" spans="2:11" ht="66" customHeight="1" x14ac:dyDescent="0.25">
      <c r="B47" s="325" t="s">
        <v>273</v>
      </c>
      <c r="C47" s="275" t="s">
        <v>306</v>
      </c>
      <c r="D47" s="275"/>
      <c r="E47" s="275"/>
      <c r="F47" s="275"/>
      <c r="G47" s="275"/>
      <c r="H47" s="275"/>
      <c r="I47" s="275"/>
      <c r="J47" s="336"/>
      <c r="K47" s="336"/>
    </row>
    <row r="48" spans="2:11" ht="22.5" customHeight="1" x14ac:dyDescent="0.25">
      <c r="B48" s="312" t="s">
        <v>274</v>
      </c>
      <c r="C48" s="312"/>
      <c r="D48" s="312"/>
      <c r="E48" s="312"/>
      <c r="F48" s="312"/>
      <c r="G48" s="312"/>
      <c r="H48" s="312"/>
      <c r="I48" s="312"/>
      <c r="J48" s="336"/>
      <c r="K48" s="336"/>
    </row>
    <row r="49" spans="2:11" ht="22.5" customHeight="1" x14ac:dyDescent="0.25">
      <c r="B49" s="297" t="s">
        <v>275</v>
      </c>
      <c r="C49" s="314" t="s">
        <v>276</v>
      </c>
      <c r="D49" s="274" t="s">
        <v>277</v>
      </c>
      <c r="E49" s="274"/>
      <c r="F49" s="274"/>
      <c r="G49" s="340" t="s">
        <v>278</v>
      </c>
      <c r="H49" s="340"/>
      <c r="I49" s="340"/>
      <c r="J49" s="341"/>
      <c r="K49" s="341"/>
    </row>
    <row r="50" spans="2:11" ht="30.75" customHeight="1" x14ac:dyDescent="0.25">
      <c r="B50" s="297"/>
      <c r="C50" s="342" t="s">
        <v>279</v>
      </c>
      <c r="D50" s="343" t="s">
        <v>279</v>
      </c>
      <c r="E50" s="343"/>
      <c r="F50" s="343"/>
      <c r="G50" s="294" t="s">
        <v>279</v>
      </c>
      <c r="H50" s="294"/>
      <c r="I50" s="294"/>
      <c r="J50" s="341"/>
      <c r="K50" s="341"/>
    </row>
    <row r="51" spans="2:11" ht="32.25" customHeight="1" x14ac:dyDescent="0.25">
      <c r="B51" s="344" t="s">
        <v>280</v>
      </c>
      <c r="C51" s="248" t="s">
        <v>355</v>
      </c>
      <c r="D51" s="248"/>
      <c r="E51" s="248"/>
      <c r="F51" s="248"/>
      <c r="G51" s="248"/>
      <c r="H51" s="248"/>
      <c r="I51" s="248"/>
      <c r="J51" s="375"/>
      <c r="K51" s="376"/>
    </row>
    <row r="52" spans="2:11" ht="28.5" customHeight="1" x14ac:dyDescent="0.25">
      <c r="B52" s="345" t="s">
        <v>281</v>
      </c>
      <c r="C52" s="250" t="s">
        <v>345</v>
      </c>
      <c r="D52" s="250"/>
      <c r="E52" s="250"/>
      <c r="F52" s="250"/>
      <c r="G52" s="250"/>
      <c r="H52" s="250"/>
      <c r="I52" s="250"/>
      <c r="J52" s="375"/>
      <c r="K52" s="376"/>
    </row>
    <row r="53" spans="2:11" ht="30" customHeight="1" x14ac:dyDescent="0.25">
      <c r="B53" s="325" t="s">
        <v>282</v>
      </c>
      <c r="C53" s="294" t="s">
        <v>346</v>
      </c>
      <c r="D53" s="294"/>
      <c r="E53" s="294"/>
      <c r="F53" s="294"/>
      <c r="G53" s="294"/>
      <c r="H53" s="294"/>
      <c r="I53" s="294"/>
      <c r="J53" s="375"/>
      <c r="K53" s="376"/>
    </row>
    <row r="54" spans="2:11" ht="31.5" customHeight="1" x14ac:dyDescent="0.25">
      <c r="B54" s="346" t="s">
        <v>283</v>
      </c>
      <c r="C54" s="347" t="s">
        <v>279</v>
      </c>
      <c r="D54" s="347"/>
      <c r="E54" s="347"/>
      <c r="F54" s="347"/>
      <c r="G54" s="347"/>
      <c r="H54" s="347"/>
      <c r="I54" s="347"/>
      <c r="J54" s="390" t="s">
        <v>279</v>
      </c>
      <c r="K54" s="391"/>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JCTVgf6YyjmkLUPxmUQ1lmSJRqdqu/NeiaCVjoXdt/OtXeuaUBuC3nZV1WzGZP0L19mwFO5n7z4omoxwbpWsUA==" saltValue="m75wRvird+rgDVa10DijS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14</v>
      </c>
      <c r="D9" s="198" t="s">
        <v>73</v>
      </c>
      <c r="E9" s="198"/>
      <c r="F9" s="199" t="s">
        <v>311</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12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312</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313</v>
      </c>
      <c r="D14" s="207"/>
      <c r="E14" s="207"/>
      <c r="F14" s="207"/>
      <c r="G14" s="207"/>
      <c r="H14" s="207"/>
      <c r="I14" s="207"/>
      <c r="J14" s="43"/>
      <c r="K14" s="43"/>
      <c r="M14" s="46"/>
      <c r="N14" s="34" t="s">
        <v>96</v>
      </c>
    </row>
    <row r="15" spans="2:14" ht="30.75" customHeight="1" x14ac:dyDescent="0.25">
      <c r="B15" s="38" t="s">
        <v>97</v>
      </c>
      <c r="C15" s="208" t="s">
        <v>314</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315</v>
      </c>
      <c r="D17" s="206"/>
      <c r="E17" s="206"/>
      <c r="F17" s="206"/>
      <c r="G17" s="206"/>
      <c r="H17" s="206"/>
      <c r="I17" s="206"/>
      <c r="J17" s="47"/>
      <c r="K17" s="47"/>
      <c r="M17" s="46" t="s">
        <v>108</v>
      </c>
      <c r="N17" s="34" t="s">
        <v>109</v>
      </c>
    </row>
    <row r="18" spans="2:14" ht="30.75" customHeight="1" x14ac:dyDescent="0.25">
      <c r="B18" s="38" t="s">
        <v>110</v>
      </c>
      <c r="C18" s="199" t="s">
        <v>316</v>
      </c>
      <c r="D18" s="199"/>
      <c r="E18" s="199"/>
      <c r="F18" s="199"/>
      <c r="G18" s="199"/>
      <c r="H18" s="199"/>
      <c r="I18" s="199"/>
      <c r="J18" s="48"/>
      <c r="K18" s="48"/>
      <c r="M18" s="46" t="s">
        <v>112</v>
      </c>
      <c r="N18" s="34" t="s">
        <v>113</v>
      </c>
    </row>
    <row r="19" spans="2:14" ht="30.75" customHeight="1" x14ac:dyDescent="0.25">
      <c r="B19" s="38" t="s">
        <v>114</v>
      </c>
      <c r="C19" s="249" t="s">
        <v>317</v>
      </c>
      <c r="D19" s="249"/>
      <c r="E19" s="249"/>
      <c r="F19" s="249"/>
      <c r="G19" s="249"/>
      <c r="H19" s="249"/>
      <c r="I19" s="249"/>
      <c r="J19" s="49"/>
      <c r="K19" s="49"/>
      <c r="M19" s="46"/>
      <c r="N19" s="34" t="s">
        <v>116</v>
      </c>
    </row>
    <row r="20" spans="2:14" ht="30.75" customHeight="1" x14ac:dyDescent="0.25">
      <c r="B20" s="38" t="s">
        <v>117</v>
      </c>
      <c r="C20" s="210" t="s">
        <v>41</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51" t="s">
        <v>318</v>
      </c>
      <c r="D22" s="251"/>
      <c r="E22" s="251"/>
      <c r="F22" s="249" t="s">
        <v>319</v>
      </c>
      <c r="G22" s="249"/>
      <c r="H22" s="249"/>
      <c r="I22" s="249"/>
      <c r="J22" s="49"/>
      <c r="K22" s="49"/>
      <c r="M22" s="46" t="s">
        <v>126</v>
      </c>
      <c r="N22" s="34" t="s">
        <v>127</v>
      </c>
    </row>
    <row r="23" spans="2:14" ht="39.75" customHeight="1" x14ac:dyDescent="0.25">
      <c r="B23" s="38" t="s">
        <v>128</v>
      </c>
      <c r="C23" s="214" t="s">
        <v>41</v>
      </c>
      <c r="D23" s="214"/>
      <c r="E23" s="214"/>
      <c r="F23" s="207" t="s">
        <v>41</v>
      </c>
      <c r="G23" s="207"/>
      <c r="H23" s="207"/>
      <c r="I23" s="207"/>
      <c r="J23" s="43"/>
      <c r="K23" s="43"/>
      <c r="M23" s="46"/>
      <c r="N23" s="34" t="s">
        <v>93</v>
      </c>
    </row>
    <row r="24" spans="2:14" ht="44.25" customHeight="1" x14ac:dyDescent="0.25">
      <c r="B24" s="38" t="s">
        <v>129</v>
      </c>
      <c r="C24" s="247" t="s">
        <v>320</v>
      </c>
      <c r="D24" s="247"/>
      <c r="E24" s="247"/>
      <c r="F24" s="249" t="s">
        <v>321</v>
      </c>
      <c r="G24" s="249"/>
      <c r="H24" s="249"/>
      <c r="I24" s="249"/>
      <c r="J24" s="48"/>
      <c r="K24" s="48"/>
      <c r="M24" s="52"/>
      <c r="N24" s="34" t="s">
        <v>132</v>
      </c>
    </row>
    <row r="25" spans="2:14" ht="29.25" customHeight="1" x14ac:dyDescent="0.25">
      <c r="B25" s="38" t="s">
        <v>133</v>
      </c>
      <c r="C25" s="216" t="s">
        <v>103</v>
      </c>
      <c r="D25" s="216"/>
      <c r="E25" s="216"/>
      <c r="F25" s="41" t="s">
        <v>134</v>
      </c>
      <c r="G25" s="252">
        <v>74</v>
      </c>
      <c r="H25" s="252"/>
      <c r="I25" s="252"/>
      <c r="J25" s="53"/>
      <c r="K25" s="53"/>
      <c r="M25" s="52"/>
    </row>
    <row r="26" spans="2:14" ht="27" customHeight="1" x14ac:dyDescent="0.25">
      <c r="B26" s="38" t="s">
        <v>135</v>
      </c>
      <c r="C26" s="208" t="s">
        <v>136</v>
      </c>
      <c r="D26" s="208"/>
      <c r="E26" s="208"/>
      <c r="F26" s="41" t="s">
        <v>137</v>
      </c>
      <c r="G26" s="252">
        <v>0</v>
      </c>
      <c r="H26" s="252"/>
      <c r="I26" s="252"/>
      <c r="J26" s="54"/>
      <c r="K26" s="54"/>
      <c r="M26" s="52"/>
    </row>
    <row r="27" spans="2:14" ht="47.25" customHeight="1" x14ac:dyDescent="0.25">
      <c r="B27" s="55" t="s">
        <v>138</v>
      </c>
      <c r="C27" s="214" t="s">
        <v>108</v>
      </c>
      <c r="D27" s="214"/>
      <c r="E27" s="214"/>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3">
        <v>0</v>
      </c>
      <c r="D30" s="124">
        <f>+C30</f>
        <v>0</v>
      </c>
      <c r="E30" s="123">
        <v>0</v>
      </c>
      <c r="F30" s="125">
        <f>+E30</f>
        <v>0</v>
      </c>
      <c r="G30" s="126" t="e">
        <f t="shared" ref="G30:G41" si="0">+C30/E30</f>
        <v>#DIV/0!</v>
      </c>
      <c r="H30" s="127" t="e">
        <f t="shared" ref="H30:H41" si="1">+D30/F30</f>
        <v>#DIV/0!</v>
      </c>
      <c r="I30" s="128" t="e">
        <f t="shared" ref="I30:I41" si="2">+D30/$G$26</f>
        <v>#DIV/0!</v>
      </c>
      <c r="J30" s="68">
        <v>0.99</v>
      </c>
      <c r="K30" s="69"/>
      <c r="M30" s="52"/>
    </row>
    <row r="31" spans="2:14" ht="19.5" customHeight="1" x14ac:dyDescent="0.25">
      <c r="B31" s="61" t="s">
        <v>152</v>
      </c>
      <c r="C31" s="123">
        <v>0</v>
      </c>
      <c r="D31" s="124">
        <f t="shared" ref="D31:D41" si="3">+D30+C31</f>
        <v>0</v>
      </c>
      <c r="E31" s="123">
        <v>0</v>
      </c>
      <c r="F31" s="125">
        <f t="shared" ref="F31:F41" si="4">+F30+E31</f>
        <v>0</v>
      </c>
      <c r="G31" s="126" t="e">
        <f t="shared" si="0"/>
        <v>#DIV/0!</v>
      </c>
      <c r="H31" s="127" t="e">
        <f t="shared" si="1"/>
        <v>#DIV/0!</v>
      </c>
      <c r="I31" s="128" t="e">
        <f t="shared" si="2"/>
        <v>#DIV/0!</v>
      </c>
      <c r="J31" s="68">
        <v>0.99</v>
      </c>
      <c r="K31" s="69"/>
      <c r="M31" s="52"/>
    </row>
    <row r="32" spans="2:14" ht="19.5" customHeight="1" x14ac:dyDescent="0.25">
      <c r="B32" s="61" t="s">
        <v>153</v>
      </c>
      <c r="C32" s="123">
        <v>0</v>
      </c>
      <c r="D32" s="124">
        <f t="shared" si="3"/>
        <v>0</v>
      </c>
      <c r="E32" s="123">
        <v>0</v>
      </c>
      <c r="F32" s="125">
        <f t="shared" si="4"/>
        <v>0</v>
      </c>
      <c r="G32" s="126" t="e">
        <f t="shared" si="0"/>
        <v>#DIV/0!</v>
      </c>
      <c r="H32" s="127" t="e">
        <f t="shared" si="1"/>
        <v>#DIV/0!</v>
      </c>
      <c r="I32" s="128" t="e">
        <f t="shared" si="2"/>
        <v>#DIV/0!</v>
      </c>
      <c r="J32" s="68">
        <v>0.99</v>
      </c>
      <c r="K32" s="69"/>
      <c r="M32" s="52"/>
    </row>
    <row r="33" spans="2:11" ht="19.5" customHeight="1" x14ac:dyDescent="0.25">
      <c r="B33" s="61" t="s">
        <v>154</v>
      </c>
      <c r="C33" s="123">
        <v>0</v>
      </c>
      <c r="D33" s="124">
        <f t="shared" si="3"/>
        <v>0</v>
      </c>
      <c r="E33" s="123">
        <v>0</v>
      </c>
      <c r="F33" s="125">
        <f t="shared" si="4"/>
        <v>0</v>
      </c>
      <c r="G33" s="126" t="e">
        <f t="shared" si="0"/>
        <v>#DIV/0!</v>
      </c>
      <c r="H33" s="127" t="e">
        <f t="shared" si="1"/>
        <v>#DIV/0!</v>
      </c>
      <c r="I33" s="128" t="e">
        <f t="shared" si="2"/>
        <v>#DIV/0!</v>
      </c>
      <c r="J33" s="68">
        <v>0.99</v>
      </c>
      <c r="K33" s="69"/>
    </row>
    <row r="34" spans="2:11" ht="19.5" customHeight="1" x14ac:dyDescent="0.25">
      <c r="B34" s="61" t="s">
        <v>155</v>
      </c>
      <c r="C34" s="123">
        <v>0</v>
      </c>
      <c r="D34" s="124">
        <f t="shared" si="3"/>
        <v>0</v>
      </c>
      <c r="E34" s="123">
        <v>0</v>
      </c>
      <c r="F34" s="125">
        <f t="shared" si="4"/>
        <v>0</v>
      </c>
      <c r="G34" s="126" t="e">
        <f t="shared" si="0"/>
        <v>#DIV/0!</v>
      </c>
      <c r="H34" s="127" t="e">
        <f t="shared" si="1"/>
        <v>#DIV/0!</v>
      </c>
      <c r="I34" s="128" t="e">
        <f t="shared" si="2"/>
        <v>#DIV/0!</v>
      </c>
      <c r="J34" s="68">
        <v>0.99</v>
      </c>
      <c r="K34" s="69"/>
    </row>
    <row r="35" spans="2:11" ht="19.5" customHeight="1" x14ac:dyDescent="0.25">
      <c r="B35" s="61" t="s">
        <v>156</v>
      </c>
      <c r="C35" s="123">
        <v>0</v>
      </c>
      <c r="D35" s="124">
        <f t="shared" si="3"/>
        <v>0</v>
      </c>
      <c r="E35" s="123">
        <v>0</v>
      </c>
      <c r="F35" s="125">
        <f t="shared" si="4"/>
        <v>0</v>
      </c>
      <c r="G35" s="126" t="e">
        <f t="shared" si="0"/>
        <v>#DIV/0!</v>
      </c>
      <c r="H35" s="127" t="e">
        <f t="shared" si="1"/>
        <v>#DIV/0!</v>
      </c>
      <c r="I35" s="128" t="e">
        <f t="shared" si="2"/>
        <v>#DIV/0!</v>
      </c>
      <c r="J35" s="68">
        <v>0.99</v>
      </c>
      <c r="K35" s="69"/>
    </row>
    <row r="36" spans="2:11" ht="19.5" customHeight="1" x14ac:dyDescent="0.25">
      <c r="B36" s="61" t="s">
        <v>157</v>
      </c>
      <c r="C36" s="123">
        <v>0</v>
      </c>
      <c r="D36" s="124">
        <f t="shared" si="3"/>
        <v>0</v>
      </c>
      <c r="E36" s="123">
        <v>0</v>
      </c>
      <c r="F36" s="125">
        <f t="shared" si="4"/>
        <v>0</v>
      </c>
      <c r="G36" s="126" t="e">
        <f t="shared" si="0"/>
        <v>#DIV/0!</v>
      </c>
      <c r="H36" s="127" t="e">
        <f t="shared" si="1"/>
        <v>#DIV/0!</v>
      </c>
      <c r="I36" s="128" t="e">
        <f t="shared" si="2"/>
        <v>#DIV/0!</v>
      </c>
      <c r="J36" s="68">
        <v>0.99</v>
      </c>
      <c r="K36" s="69"/>
    </row>
    <row r="37" spans="2:11" ht="19.5" customHeight="1" x14ac:dyDescent="0.25">
      <c r="B37" s="61" t="s">
        <v>158</v>
      </c>
      <c r="C37" s="123">
        <v>0</v>
      </c>
      <c r="D37" s="124">
        <f t="shared" si="3"/>
        <v>0</v>
      </c>
      <c r="E37" s="123">
        <v>0</v>
      </c>
      <c r="F37" s="125">
        <f t="shared" si="4"/>
        <v>0</v>
      </c>
      <c r="G37" s="126" t="e">
        <f t="shared" si="0"/>
        <v>#DIV/0!</v>
      </c>
      <c r="H37" s="127" t="e">
        <f t="shared" si="1"/>
        <v>#DIV/0!</v>
      </c>
      <c r="I37" s="128" t="e">
        <f t="shared" si="2"/>
        <v>#DIV/0!</v>
      </c>
      <c r="J37" s="68">
        <v>0.99</v>
      </c>
      <c r="K37" s="69"/>
    </row>
    <row r="38" spans="2:11" ht="19.5" customHeight="1" x14ac:dyDescent="0.25">
      <c r="B38" s="61" t="s">
        <v>159</v>
      </c>
      <c r="C38" s="123">
        <v>0</v>
      </c>
      <c r="D38" s="124">
        <f t="shared" si="3"/>
        <v>0</v>
      </c>
      <c r="E38" s="123">
        <v>0</v>
      </c>
      <c r="F38" s="125">
        <f t="shared" si="4"/>
        <v>0</v>
      </c>
      <c r="G38" s="126" t="e">
        <f t="shared" si="0"/>
        <v>#DIV/0!</v>
      </c>
      <c r="H38" s="127" t="e">
        <f t="shared" si="1"/>
        <v>#DIV/0!</v>
      </c>
      <c r="I38" s="128" t="e">
        <f t="shared" si="2"/>
        <v>#DIV/0!</v>
      </c>
      <c r="J38" s="68">
        <v>0.99</v>
      </c>
      <c r="K38" s="69"/>
    </row>
    <row r="39" spans="2:11" ht="19.5" customHeight="1" x14ac:dyDescent="0.25">
      <c r="B39" s="61" t="s">
        <v>160</v>
      </c>
      <c r="C39" s="123">
        <v>0</v>
      </c>
      <c r="D39" s="124">
        <f t="shared" si="3"/>
        <v>0</v>
      </c>
      <c r="E39" s="123">
        <v>0</v>
      </c>
      <c r="F39" s="125">
        <f t="shared" si="4"/>
        <v>0</v>
      </c>
      <c r="G39" s="126" t="e">
        <f t="shared" si="0"/>
        <v>#DIV/0!</v>
      </c>
      <c r="H39" s="127" t="e">
        <f t="shared" si="1"/>
        <v>#DIV/0!</v>
      </c>
      <c r="I39" s="128" t="e">
        <f t="shared" si="2"/>
        <v>#DIV/0!</v>
      </c>
      <c r="J39" s="68">
        <v>0.99</v>
      </c>
      <c r="K39" s="69"/>
    </row>
    <row r="40" spans="2:11" ht="19.5" customHeight="1" x14ac:dyDescent="0.25">
      <c r="B40" s="61" t="s">
        <v>161</v>
      </c>
      <c r="C40" s="123">
        <v>0</v>
      </c>
      <c r="D40" s="124">
        <f t="shared" si="3"/>
        <v>0</v>
      </c>
      <c r="E40" s="123">
        <v>0</v>
      </c>
      <c r="F40" s="125">
        <f t="shared" si="4"/>
        <v>0</v>
      </c>
      <c r="G40" s="126" t="e">
        <f t="shared" si="0"/>
        <v>#DIV/0!</v>
      </c>
      <c r="H40" s="127" t="e">
        <f t="shared" si="1"/>
        <v>#DIV/0!</v>
      </c>
      <c r="I40" s="128" t="e">
        <f t="shared" si="2"/>
        <v>#DIV/0!</v>
      </c>
      <c r="J40" s="68">
        <v>0.99</v>
      </c>
      <c r="K40" s="69"/>
    </row>
    <row r="41" spans="2:11" ht="19.5" customHeight="1" x14ac:dyDescent="0.25">
      <c r="B41" s="61" t="s">
        <v>162</v>
      </c>
      <c r="C41" s="123">
        <v>0</v>
      </c>
      <c r="D41" s="124">
        <f t="shared" si="3"/>
        <v>0</v>
      </c>
      <c r="E41" s="123">
        <v>0</v>
      </c>
      <c r="F41" s="125">
        <f t="shared" si="4"/>
        <v>0</v>
      </c>
      <c r="G41" s="126" t="e">
        <f t="shared" si="0"/>
        <v>#DIV/0!</v>
      </c>
      <c r="H41" s="127" t="e">
        <f t="shared" si="1"/>
        <v>#DIV/0!</v>
      </c>
      <c r="I41" s="128" t="e">
        <f t="shared" si="2"/>
        <v>#DIV/0!</v>
      </c>
      <c r="J41" s="68">
        <v>0.99</v>
      </c>
      <c r="K41" s="69"/>
    </row>
    <row r="42" spans="2:11" ht="54.75" customHeight="1" x14ac:dyDescent="0.25">
      <c r="B42" s="70" t="s">
        <v>163</v>
      </c>
      <c r="C42" s="223"/>
      <c r="D42" s="223"/>
      <c r="E42" s="223"/>
      <c r="F42" s="223"/>
      <c r="G42" s="223"/>
      <c r="H42" s="223"/>
      <c r="I42" s="223"/>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79.5" customHeight="1" x14ac:dyDescent="0.25">
      <c r="B49" s="38" t="s">
        <v>165</v>
      </c>
      <c r="C49" s="253"/>
      <c r="D49" s="253"/>
      <c r="E49" s="253"/>
      <c r="F49" s="253"/>
      <c r="G49" s="253"/>
      <c r="H49" s="253"/>
      <c r="I49" s="253"/>
      <c r="J49" s="72"/>
      <c r="K49" s="72"/>
    </row>
    <row r="50" spans="2:11" ht="26.25" customHeight="1" x14ac:dyDescent="0.25">
      <c r="B50" s="38" t="s">
        <v>166</v>
      </c>
      <c r="C50" s="254"/>
      <c r="D50" s="254"/>
      <c r="E50" s="254"/>
      <c r="F50" s="254"/>
      <c r="G50" s="254"/>
      <c r="H50" s="254"/>
      <c r="I50" s="254"/>
      <c r="J50" s="72"/>
      <c r="K50" s="72"/>
    </row>
    <row r="51" spans="2:11" ht="64.5" customHeight="1" x14ac:dyDescent="0.25">
      <c r="B51" s="73" t="s">
        <v>167</v>
      </c>
      <c r="C51" s="253"/>
      <c r="D51" s="253"/>
      <c r="E51" s="253"/>
      <c r="F51" s="253"/>
      <c r="G51" s="253"/>
      <c r="H51" s="253"/>
      <c r="I51" s="253"/>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129"/>
      <c r="D54" s="228"/>
      <c r="E54" s="228"/>
      <c r="F54" s="228"/>
      <c r="G54" s="229"/>
      <c r="H54" s="229"/>
      <c r="I54" s="229"/>
      <c r="J54" s="75"/>
      <c r="K54" s="75"/>
    </row>
    <row r="55" spans="2:11" ht="31.5" customHeight="1" x14ac:dyDescent="0.25">
      <c r="B55" s="73" t="s">
        <v>173</v>
      </c>
      <c r="C55" s="228" t="s">
        <v>322</v>
      </c>
      <c r="D55" s="228"/>
      <c r="E55" s="234" t="s">
        <v>175</v>
      </c>
      <c r="F55" s="234"/>
      <c r="G55" s="235" t="s">
        <v>323</v>
      </c>
      <c r="H55" s="235"/>
      <c r="I55" s="235"/>
      <c r="J55" s="77"/>
      <c r="K55" s="77"/>
    </row>
    <row r="56" spans="2:11" ht="31.5" customHeight="1" x14ac:dyDescent="0.25">
      <c r="B56" s="73" t="s">
        <v>177</v>
      </c>
      <c r="C56" s="228" t="str">
        <f>+'[3]HV 1'!C56:D56</f>
        <v>NICOLAS ADOLFO CORREAL HUERTAS</v>
      </c>
      <c r="D56" s="228"/>
      <c r="E56" s="236" t="s">
        <v>178</v>
      </c>
      <c r="F56" s="236"/>
      <c r="G56" s="235" t="str">
        <f>+'[7]HV 1'!G59:I59</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37"/>
      <c r="C1" s="238" t="s">
        <v>0</v>
      </c>
      <c r="D1" s="238"/>
      <c r="E1" s="238"/>
      <c r="F1" s="238"/>
      <c r="G1" s="238"/>
      <c r="H1" s="238"/>
      <c r="I1" s="238"/>
      <c r="J1" s="238"/>
    </row>
    <row r="2" spans="2:11" ht="18" customHeight="1" x14ac:dyDescent="0.25">
      <c r="B2" s="237"/>
      <c r="C2" s="238" t="s">
        <v>1</v>
      </c>
      <c r="D2" s="238"/>
      <c r="E2" s="238"/>
      <c r="F2" s="238"/>
      <c r="G2" s="238"/>
      <c r="H2" s="238"/>
      <c r="I2" s="238"/>
      <c r="J2" s="238"/>
    </row>
    <row r="3" spans="2:11" ht="18" customHeight="1" x14ac:dyDescent="0.25">
      <c r="B3" s="237"/>
      <c r="C3" s="238" t="s">
        <v>324</v>
      </c>
      <c r="D3" s="238"/>
      <c r="E3" s="238"/>
      <c r="F3" s="238"/>
      <c r="G3" s="238"/>
      <c r="H3" s="238"/>
      <c r="I3" s="238"/>
      <c r="J3" s="238"/>
    </row>
    <row r="4" spans="2:11" ht="18" customHeight="1" x14ac:dyDescent="0.25">
      <c r="B4" s="237"/>
      <c r="C4" s="238" t="s">
        <v>183</v>
      </c>
      <c r="D4" s="238"/>
      <c r="E4" s="238"/>
      <c r="F4" s="238"/>
      <c r="G4" s="239" t="s">
        <v>184</v>
      </c>
      <c r="H4" s="239"/>
      <c r="I4" s="238"/>
      <c r="J4" s="238"/>
    </row>
    <row r="5" spans="2:11" ht="18" customHeight="1" x14ac:dyDescent="0.25">
      <c r="B5" s="92"/>
      <c r="C5" s="29"/>
      <c r="D5" s="29"/>
      <c r="E5" s="29"/>
      <c r="F5" s="29"/>
      <c r="G5" s="29"/>
      <c r="H5" s="29"/>
      <c r="I5" s="29"/>
      <c r="J5" s="93"/>
    </row>
    <row r="6" spans="2:11" ht="51.75" customHeight="1" x14ac:dyDescent="0.25">
      <c r="B6" s="94" t="s">
        <v>325</v>
      </c>
      <c r="C6" s="240" t="str">
        <f>+'[5]Sección 1. Metas - Magnitud'!C7</f>
        <v>1032 - Gestión y control de tránsito y transporte</v>
      </c>
      <c r="D6" s="240"/>
      <c r="E6" s="240"/>
      <c r="F6" s="95"/>
      <c r="G6" s="29"/>
      <c r="H6" s="29"/>
      <c r="I6" s="29"/>
      <c r="J6" s="93"/>
    </row>
    <row r="7" spans="2:11" ht="32.25" customHeight="1" x14ac:dyDescent="0.25">
      <c r="B7" s="96" t="s">
        <v>186</v>
      </c>
      <c r="C7" s="240" t="str">
        <f>+'[5]Sección 1. Metas - Magnitud'!C8:F8</f>
        <v>Dirección de Control y Vigilancia</v>
      </c>
      <c r="D7" s="240"/>
      <c r="E7" s="240"/>
      <c r="F7" s="95"/>
      <c r="G7" s="29"/>
      <c r="H7" s="29"/>
      <c r="I7" s="29"/>
      <c r="J7" s="93"/>
    </row>
    <row r="8" spans="2:11" ht="32.25" customHeight="1" x14ac:dyDescent="0.25">
      <c r="B8" s="96" t="s">
        <v>187</v>
      </c>
      <c r="C8" s="240" t="str">
        <f>+'[5]Sección 1. Metas - Magnitud'!C9:F9</f>
        <v>Subsecretaría de Servicios de la Movilidad</v>
      </c>
      <c r="D8" s="240"/>
      <c r="E8" s="240"/>
      <c r="F8" s="97"/>
      <c r="G8" s="29"/>
      <c r="H8" s="29"/>
      <c r="I8" s="29"/>
      <c r="J8" s="93"/>
    </row>
    <row r="9" spans="2:11" ht="33.75" customHeight="1" x14ac:dyDescent="0.25">
      <c r="B9" s="96" t="s">
        <v>188</v>
      </c>
      <c r="C9" s="240" t="s">
        <v>189</v>
      </c>
      <c r="D9" s="240"/>
      <c r="E9" s="240"/>
      <c r="F9" s="95"/>
      <c r="G9" s="29"/>
      <c r="H9" s="29"/>
      <c r="I9" s="29"/>
      <c r="J9" s="93"/>
    </row>
    <row r="10" spans="2:11" ht="33.75" customHeight="1" x14ac:dyDescent="0.25">
      <c r="B10" s="130" t="s">
        <v>190</v>
      </c>
      <c r="C10" s="240" t="str">
        <f>+'[7]HV 14'!F9</f>
        <v>14. Realizar 241 visitas administrativas y de seguimiento a empresas prestadoras del servicio público de transporte.</v>
      </c>
      <c r="D10" s="240"/>
      <c r="E10" s="240"/>
      <c r="F10" s="95"/>
      <c r="G10" s="29"/>
      <c r="H10" s="29"/>
      <c r="I10" s="29"/>
      <c r="J10" s="93"/>
    </row>
    <row r="11" spans="2:11" ht="34.5" customHeight="1" x14ac:dyDescent="0.25"/>
    <row r="12" spans="2:11" ht="21.75" customHeight="1" x14ac:dyDescent="0.25">
      <c r="B12" s="243" t="s">
        <v>326</v>
      </c>
      <c r="C12" s="243"/>
      <c r="D12" s="243"/>
      <c r="E12" s="243"/>
      <c r="F12" s="243"/>
      <c r="G12" s="243"/>
      <c r="H12" s="243"/>
      <c r="I12" s="255" t="s">
        <v>192</v>
      </c>
      <c r="J12" s="255"/>
      <c r="K12" s="255"/>
    </row>
    <row r="13" spans="2:11" s="98" customFormat="1" ht="30" customHeight="1" x14ac:dyDescent="0.25">
      <c r="B13" s="131" t="s">
        <v>193</v>
      </c>
      <c r="C13" s="131" t="s">
        <v>194</v>
      </c>
      <c r="D13" s="131" t="s">
        <v>195</v>
      </c>
      <c r="E13" s="131" t="s">
        <v>196</v>
      </c>
      <c r="F13" s="131" t="s">
        <v>197</v>
      </c>
      <c r="G13" s="131" t="s">
        <v>198</v>
      </c>
      <c r="H13" s="131" t="s">
        <v>199</v>
      </c>
      <c r="I13" s="99" t="s">
        <v>200</v>
      </c>
      <c r="J13" s="99" t="s">
        <v>201</v>
      </c>
      <c r="K13" s="99" t="s">
        <v>202</v>
      </c>
    </row>
    <row r="14" spans="2:11" s="98" customFormat="1" x14ac:dyDescent="0.25">
      <c r="B14" s="132"/>
      <c r="C14" s="133"/>
      <c r="D14" s="134"/>
      <c r="E14" s="135"/>
      <c r="F14" s="133"/>
      <c r="G14" s="134"/>
      <c r="H14" s="136"/>
      <c r="I14" s="137"/>
      <c r="J14" s="138"/>
      <c r="K14" s="135"/>
    </row>
    <row r="15" spans="2:11" ht="165" customHeight="1" x14ac:dyDescent="0.25">
      <c r="B15" s="132"/>
      <c r="C15" s="139"/>
      <c r="D15" s="134"/>
      <c r="E15" s="140"/>
      <c r="F15" s="141"/>
      <c r="G15" s="134"/>
      <c r="H15" s="136"/>
      <c r="I15" s="137"/>
      <c r="J15" s="138"/>
      <c r="K15" s="256"/>
    </row>
    <row r="16" spans="2:11" x14ac:dyDescent="0.25">
      <c r="B16" s="132"/>
      <c r="C16" s="133"/>
      <c r="D16" s="134"/>
      <c r="E16" s="135"/>
      <c r="F16" s="133"/>
      <c r="G16" s="134"/>
      <c r="H16" s="136"/>
      <c r="I16" s="137"/>
      <c r="J16" s="138"/>
      <c r="K16" s="256"/>
    </row>
    <row r="17" spans="2:12" x14ac:dyDescent="0.25">
      <c r="B17" s="132"/>
      <c r="C17" s="142"/>
      <c r="D17" s="134"/>
      <c r="E17" s="135"/>
      <c r="F17" s="142"/>
      <c r="G17" s="134"/>
      <c r="H17" s="143"/>
      <c r="I17" s="137"/>
      <c r="J17" s="138"/>
      <c r="K17" s="135"/>
    </row>
    <row r="18" spans="2:12" x14ac:dyDescent="0.25">
      <c r="B18" s="132"/>
      <c r="C18" s="142"/>
      <c r="D18" s="134"/>
      <c r="E18" s="135"/>
      <c r="F18" s="142"/>
      <c r="G18" s="134"/>
      <c r="H18" s="143"/>
      <c r="I18" s="144"/>
      <c r="J18" s="138"/>
      <c r="K18" s="145"/>
    </row>
    <row r="19" spans="2:12" ht="15" customHeight="1" x14ac:dyDescent="0.25">
      <c r="B19" s="257" t="s">
        <v>209</v>
      </c>
      <c r="C19" s="257"/>
      <c r="D19" s="146">
        <f>SUM(D15:D16)</f>
        <v>0</v>
      </c>
      <c r="E19" s="258" t="s">
        <v>209</v>
      </c>
      <c r="F19" s="258"/>
      <c r="G19" s="146">
        <v>1</v>
      </c>
      <c r="H19" s="147"/>
      <c r="I19" s="148">
        <f>SUM(I14:I18)</f>
        <v>0</v>
      </c>
      <c r="J19" s="149"/>
      <c r="K19" s="149"/>
    </row>
    <row r="23" spans="2:12" x14ac:dyDescent="0.25">
      <c r="L23" s="150"/>
    </row>
    <row r="24" spans="2:12" x14ac:dyDescent="0.25">
      <c r="L24" s="150"/>
    </row>
    <row r="25" spans="2:12" x14ac:dyDescent="0.25">
      <c r="L25" s="150"/>
    </row>
    <row r="26" spans="2:12" x14ac:dyDescent="0.25">
      <c r="L26" s="150"/>
    </row>
    <row r="27" spans="2:12" x14ac:dyDescent="0.25">
      <c r="L27" s="150"/>
    </row>
    <row r="28" spans="2:12" x14ac:dyDescent="0.25">
      <c r="L28" s="150"/>
    </row>
    <row r="30" spans="2:12" x14ac:dyDescent="0.25">
      <c r="L30" s="150"/>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51" t="s">
        <v>327</v>
      </c>
      <c r="L9" s="151" t="s">
        <v>328</v>
      </c>
    </row>
    <row r="10" spans="10:12" x14ac:dyDescent="0.25">
      <c r="J10" s="152" t="s">
        <v>329</v>
      </c>
      <c r="K10" s="152">
        <v>77</v>
      </c>
      <c r="L10" s="152">
        <v>2</v>
      </c>
    </row>
    <row r="11" spans="10:12" x14ac:dyDescent="0.25">
      <c r="J11" s="112"/>
      <c r="K11" s="112"/>
      <c r="L11" s="112">
        <v>37</v>
      </c>
    </row>
    <row r="12" spans="10:12" x14ac:dyDescent="0.25">
      <c r="J12" s="112"/>
      <c r="K12" s="112"/>
      <c r="L12" s="112">
        <v>43</v>
      </c>
    </row>
    <row r="13" spans="10:12" x14ac:dyDescent="0.25">
      <c r="K13" s="112" t="s">
        <v>330</v>
      </c>
      <c r="L13" s="153">
        <f>SUM(L10:L12)</f>
        <v>82</v>
      </c>
    </row>
    <row r="14" spans="10:12" x14ac:dyDescent="0.25">
      <c r="J14" s="152" t="s">
        <v>331</v>
      </c>
      <c r="K14" s="152">
        <v>115</v>
      </c>
      <c r="L14" s="152">
        <v>16</v>
      </c>
    </row>
    <row r="15" spans="10:12" x14ac:dyDescent="0.25">
      <c r="J15" s="112"/>
      <c r="K15" s="112"/>
      <c r="L15" s="112">
        <v>27</v>
      </c>
    </row>
    <row r="16" spans="10:12" x14ac:dyDescent="0.25">
      <c r="J16" s="112"/>
      <c r="K16" s="112"/>
      <c r="L16" s="112">
        <v>10</v>
      </c>
    </row>
    <row r="17" spans="10:14" x14ac:dyDescent="0.25">
      <c r="J17" s="112"/>
      <c r="K17" s="112" t="s">
        <v>330</v>
      </c>
      <c r="L17" s="153">
        <f>SUM(L14:L16)</f>
        <v>53</v>
      </c>
    </row>
    <row r="18" spans="10:14" x14ac:dyDescent="0.25">
      <c r="J18" s="152" t="s">
        <v>332</v>
      </c>
      <c r="K18" s="152">
        <v>7</v>
      </c>
      <c r="L18" s="152">
        <v>13</v>
      </c>
    </row>
    <row r="19" spans="10:14" x14ac:dyDescent="0.25">
      <c r="J19" s="112"/>
      <c r="K19" s="112"/>
      <c r="L19" s="112">
        <v>14</v>
      </c>
    </row>
    <row r="20" spans="10:14" x14ac:dyDescent="0.25">
      <c r="J20" s="112"/>
      <c r="K20" s="112"/>
      <c r="L20" s="112">
        <v>10</v>
      </c>
    </row>
    <row r="21" spans="10:14" x14ac:dyDescent="0.25">
      <c r="J21" s="112"/>
      <c r="K21" s="112" t="s">
        <v>330</v>
      </c>
      <c r="L21" s="153">
        <f>SUM(L18:L20)</f>
        <v>37</v>
      </c>
    </row>
    <row r="22" spans="10:14" x14ac:dyDescent="0.25">
      <c r="J22" s="152" t="s">
        <v>333</v>
      </c>
      <c r="K22" s="152">
        <v>52</v>
      </c>
      <c r="L22" s="152">
        <v>10</v>
      </c>
    </row>
    <row r="23" spans="10:14" x14ac:dyDescent="0.25">
      <c r="J23" s="112"/>
      <c r="K23" s="112"/>
      <c r="L23" s="112">
        <v>0</v>
      </c>
    </row>
    <row r="24" spans="10:14" x14ac:dyDescent="0.25">
      <c r="J24" s="112"/>
      <c r="K24" s="112"/>
      <c r="L24" s="112">
        <v>59</v>
      </c>
    </row>
    <row r="25" spans="10:14" x14ac:dyDescent="0.25">
      <c r="J25" s="112"/>
      <c r="K25" s="112" t="s">
        <v>330</v>
      </c>
      <c r="L25" s="153">
        <f>SUM(L22:L24)</f>
        <v>69</v>
      </c>
    </row>
    <row r="27" spans="10:14" x14ac:dyDescent="0.25">
      <c r="J27" s="154" t="s">
        <v>334</v>
      </c>
      <c r="K27" s="154">
        <f>SUM(K10:K22)</f>
        <v>251</v>
      </c>
      <c r="L27" s="154">
        <f>+L13+L17+L21+L25</f>
        <v>241</v>
      </c>
      <c r="M27" s="155">
        <f>+L27/K27</f>
        <v>0.96015936254980083</v>
      </c>
      <c r="N27" s="156"/>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I60"/>
  <sheetViews>
    <sheetView topLeftCell="C1" zoomScale="78" zoomScaleNormal="78" workbookViewId="0">
      <selection activeCell="C45" sqref="C45:I45"/>
    </sheetView>
  </sheetViews>
  <sheetFormatPr baseColWidth="10" defaultColWidth="0" defaultRowHeight="15" zeroHeight="1" x14ac:dyDescent="0.25"/>
  <cols>
    <col min="1" max="1" width="1" style="259" customWidth="1"/>
    <col min="2" max="2" width="25.42578125" style="356" customWidth="1"/>
    <col min="3" max="3" width="14.42578125" style="259" customWidth="1"/>
    <col min="4" max="4" width="20.140625" style="259" customWidth="1"/>
    <col min="5" max="5" width="16.42578125" style="259" customWidth="1"/>
    <col min="6" max="6" width="25" style="259" customWidth="1"/>
    <col min="7" max="7" width="22" style="357" customWidth="1"/>
    <col min="8" max="8" width="20.42578125" style="259" customWidth="1"/>
    <col min="9" max="11" width="22.42578125" style="259" customWidth="1"/>
    <col min="12" max="12" width="11.42578125" style="264" hidden="1" customWidth="1"/>
    <col min="13" max="23" width="9.140625" style="264" hidden="1" customWidth="1"/>
    <col min="24" max="1023" width="9.140625" style="259" hidden="1" customWidth="1"/>
    <col min="1024" max="1024" width="9.140625" style="265" hidden="1" customWidth="1"/>
    <col min="1025" max="16384" width="9.140625" style="265" hidden="1"/>
  </cols>
  <sheetData>
    <row r="1" spans="2:13" ht="37.5" customHeight="1" x14ac:dyDescent="0.25">
      <c r="B1" s="260"/>
      <c r="C1" s="261" t="s">
        <v>1</v>
      </c>
      <c r="D1" s="261"/>
      <c r="E1" s="261"/>
      <c r="F1" s="261"/>
      <c r="G1" s="261"/>
      <c r="H1" s="261"/>
      <c r="I1" s="262"/>
      <c r="J1" s="263"/>
      <c r="K1" s="263"/>
    </row>
    <row r="2" spans="2:13" ht="37.5" customHeight="1" x14ac:dyDescent="0.25">
      <c r="B2" s="260"/>
      <c r="C2" s="266" t="s">
        <v>210</v>
      </c>
      <c r="D2" s="266"/>
      <c r="E2" s="266"/>
      <c r="F2" s="266"/>
      <c r="G2" s="266"/>
      <c r="H2" s="266"/>
      <c r="I2" s="262"/>
      <c r="J2" s="263"/>
      <c r="K2" s="263"/>
    </row>
    <row r="3" spans="2:13" ht="37.5" customHeight="1" x14ac:dyDescent="0.25">
      <c r="B3" s="260"/>
      <c r="C3" s="266" t="s">
        <v>211</v>
      </c>
      <c r="D3" s="266"/>
      <c r="E3" s="266"/>
      <c r="F3" s="266" t="s">
        <v>212</v>
      </c>
      <c r="G3" s="266"/>
      <c r="H3" s="266"/>
      <c r="I3" s="262"/>
      <c r="J3" s="263"/>
      <c r="K3" s="263"/>
    </row>
    <row r="4" spans="2:13" ht="23.25" customHeight="1" x14ac:dyDescent="0.25">
      <c r="B4" s="267"/>
      <c r="C4" s="267"/>
      <c r="D4" s="267"/>
      <c r="E4" s="267"/>
      <c r="F4" s="267"/>
      <c r="G4" s="267"/>
      <c r="H4" s="267"/>
      <c r="I4" s="267"/>
      <c r="J4" s="268"/>
      <c r="K4" s="268"/>
    </row>
    <row r="5" spans="2:13" ht="24" customHeight="1" x14ac:dyDescent="0.25">
      <c r="B5" s="269" t="s">
        <v>213</v>
      </c>
      <c r="C5" s="269"/>
      <c r="D5" s="269"/>
      <c r="E5" s="269"/>
      <c r="F5" s="269"/>
      <c r="G5" s="269"/>
      <c r="H5" s="269"/>
      <c r="I5" s="269"/>
      <c r="J5" s="270"/>
      <c r="K5" s="270"/>
      <c r="M5" s="271" t="s">
        <v>71</v>
      </c>
    </row>
    <row r="6" spans="2:13" ht="30.75" customHeight="1" x14ac:dyDescent="0.25">
      <c r="B6" s="272" t="s">
        <v>214</v>
      </c>
      <c r="C6" s="273">
        <v>5</v>
      </c>
      <c r="D6" s="274" t="s">
        <v>215</v>
      </c>
      <c r="E6" s="274"/>
      <c r="F6" s="294" t="s">
        <v>307</v>
      </c>
      <c r="G6" s="294"/>
      <c r="H6" s="294"/>
      <c r="I6" s="294"/>
      <c r="J6" s="276"/>
      <c r="K6" s="276"/>
      <c r="M6" s="271" t="s">
        <v>76</v>
      </c>
    </row>
    <row r="7" spans="2:13" ht="30.75" customHeight="1" x14ac:dyDescent="0.25">
      <c r="B7" s="272" t="s">
        <v>217</v>
      </c>
      <c r="C7" s="273" t="s">
        <v>78</v>
      </c>
      <c r="D7" s="274" t="s">
        <v>218</v>
      </c>
      <c r="E7" s="274"/>
      <c r="F7" s="343" t="s">
        <v>356</v>
      </c>
      <c r="G7" s="343"/>
      <c r="H7" s="278" t="s">
        <v>219</v>
      </c>
      <c r="I7" s="279" t="s">
        <v>78</v>
      </c>
      <c r="J7" s="280"/>
      <c r="K7" s="280"/>
      <c r="M7" s="271" t="s">
        <v>83</v>
      </c>
    </row>
    <row r="8" spans="2:13" ht="30.75" customHeight="1" x14ac:dyDescent="0.25">
      <c r="B8" s="272" t="s">
        <v>220</v>
      </c>
      <c r="C8" s="343" t="s">
        <v>221</v>
      </c>
      <c r="D8" s="343"/>
      <c r="E8" s="343"/>
      <c r="F8" s="343"/>
      <c r="G8" s="278" t="s">
        <v>222</v>
      </c>
      <c r="H8" s="281">
        <v>7555</v>
      </c>
      <c r="I8" s="281"/>
      <c r="J8" s="282"/>
      <c r="K8" s="282"/>
      <c r="M8" s="271" t="s">
        <v>42</v>
      </c>
    </row>
    <row r="9" spans="2:13" ht="30.75" customHeight="1" x14ac:dyDescent="0.25">
      <c r="B9" s="272" t="s">
        <v>62</v>
      </c>
      <c r="C9" s="283" t="s">
        <v>82</v>
      </c>
      <c r="D9" s="283"/>
      <c r="E9" s="283"/>
      <c r="F9" s="283"/>
      <c r="G9" s="278" t="s">
        <v>223</v>
      </c>
      <c r="H9" s="284" t="s">
        <v>90</v>
      </c>
      <c r="I9" s="284"/>
      <c r="J9" s="285"/>
      <c r="K9" s="285"/>
    </row>
    <row r="10" spans="2:13" ht="30.75" customHeight="1" x14ac:dyDescent="0.25">
      <c r="B10" s="272" t="s">
        <v>224</v>
      </c>
      <c r="C10" s="248" t="s">
        <v>225</v>
      </c>
      <c r="D10" s="248"/>
      <c r="E10" s="248"/>
      <c r="F10" s="248"/>
      <c r="G10" s="248"/>
      <c r="H10" s="248"/>
      <c r="I10" s="248"/>
      <c r="J10" s="286"/>
      <c r="K10" s="286"/>
    </row>
    <row r="11" spans="2:13" ht="30.75" customHeight="1" x14ac:dyDescent="0.25">
      <c r="B11" s="272" t="s">
        <v>226</v>
      </c>
      <c r="C11" s="287" t="s">
        <v>227</v>
      </c>
      <c r="D11" s="287"/>
      <c r="E11" s="287"/>
      <c r="F11" s="287"/>
      <c r="G11" s="287"/>
      <c r="H11" s="287"/>
      <c r="I11" s="287"/>
      <c r="J11" s="280"/>
      <c r="K11" s="280"/>
      <c r="M11" s="271" t="s">
        <v>96</v>
      </c>
    </row>
    <row r="12" spans="2:13" ht="30.75" customHeight="1" x14ac:dyDescent="0.25">
      <c r="B12" s="272" t="s">
        <v>228</v>
      </c>
      <c r="C12" s="288" t="s">
        <v>308</v>
      </c>
      <c r="D12" s="288"/>
      <c r="E12" s="288"/>
      <c r="F12" s="288"/>
      <c r="G12" s="278" t="s">
        <v>230</v>
      </c>
      <c r="H12" s="289" t="s">
        <v>100</v>
      </c>
      <c r="I12" s="289"/>
      <c r="J12" s="280"/>
      <c r="K12" s="280"/>
      <c r="M12" s="271" t="s">
        <v>78</v>
      </c>
    </row>
    <row r="13" spans="2:13" ht="30.75" customHeight="1" x14ac:dyDescent="0.25">
      <c r="B13" s="272" t="s">
        <v>231</v>
      </c>
      <c r="C13" s="290" t="s">
        <v>232</v>
      </c>
      <c r="D13" s="290"/>
      <c r="E13" s="290"/>
      <c r="F13" s="290"/>
      <c r="G13" s="278" t="s">
        <v>233</v>
      </c>
      <c r="H13" s="287" t="s">
        <v>71</v>
      </c>
      <c r="I13" s="287"/>
      <c r="J13" s="280"/>
      <c r="K13" s="280"/>
    </row>
    <row r="14" spans="2:13" ht="64.5" customHeight="1" x14ac:dyDescent="0.25">
      <c r="B14" s="272" t="s">
        <v>234</v>
      </c>
      <c r="C14" s="291" t="s">
        <v>309</v>
      </c>
      <c r="D14" s="291"/>
      <c r="E14" s="291"/>
      <c r="F14" s="291"/>
      <c r="G14" s="291"/>
      <c r="H14" s="291"/>
      <c r="I14" s="291"/>
      <c r="J14" s="286"/>
      <c r="K14" s="286"/>
      <c r="M14" s="271"/>
    </row>
    <row r="15" spans="2:13" ht="30.75" customHeight="1" x14ac:dyDescent="0.25">
      <c r="B15" s="272" t="s">
        <v>236</v>
      </c>
      <c r="C15" s="292" t="s">
        <v>294</v>
      </c>
      <c r="D15" s="292"/>
      <c r="E15" s="292"/>
      <c r="F15" s="292"/>
      <c r="G15" s="292"/>
      <c r="H15" s="292"/>
      <c r="I15" s="292"/>
      <c r="J15" s="293"/>
      <c r="K15" s="293"/>
      <c r="M15" s="271"/>
    </row>
    <row r="16" spans="2:13" ht="30.75" customHeight="1" x14ac:dyDescent="0.25">
      <c r="B16" s="272" t="s">
        <v>238</v>
      </c>
      <c r="C16" s="294" t="s">
        <v>373</v>
      </c>
      <c r="D16" s="294"/>
      <c r="E16" s="294"/>
      <c r="F16" s="294"/>
      <c r="G16" s="294"/>
      <c r="H16" s="294"/>
      <c r="I16" s="294"/>
      <c r="J16" s="295"/>
      <c r="K16" s="295"/>
      <c r="M16" s="271"/>
    </row>
    <row r="17" spans="2:13" ht="30.75" customHeight="1" x14ac:dyDescent="0.25">
      <c r="B17" s="272" t="s">
        <v>240</v>
      </c>
      <c r="C17" s="287" t="s">
        <v>310</v>
      </c>
      <c r="D17" s="287"/>
      <c r="E17" s="287"/>
      <c r="F17" s="287"/>
      <c r="G17" s="287"/>
      <c r="H17" s="287"/>
      <c r="I17" s="287"/>
      <c r="J17" s="296"/>
      <c r="K17" s="296"/>
      <c r="M17" s="271"/>
    </row>
    <row r="18" spans="2:13" ht="18" customHeight="1" x14ac:dyDescent="0.25">
      <c r="B18" s="297" t="s">
        <v>242</v>
      </c>
      <c r="C18" s="298" t="s">
        <v>243</v>
      </c>
      <c r="D18" s="298"/>
      <c r="E18" s="298"/>
      <c r="F18" s="299" t="s">
        <v>244</v>
      </c>
      <c r="G18" s="299"/>
      <c r="H18" s="299"/>
      <c r="I18" s="299"/>
      <c r="J18" s="300"/>
      <c r="K18" s="300"/>
      <c r="M18" s="271"/>
    </row>
    <row r="19" spans="2:13" ht="39.75" customHeight="1" x14ac:dyDescent="0.25">
      <c r="B19" s="297"/>
      <c r="C19" s="343" t="s">
        <v>374</v>
      </c>
      <c r="D19" s="343"/>
      <c r="E19" s="343"/>
      <c r="F19" s="294" t="s">
        <v>375</v>
      </c>
      <c r="G19" s="294"/>
      <c r="H19" s="294"/>
      <c r="I19" s="294"/>
      <c r="J19" s="295"/>
      <c r="K19" s="295"/>
      <c r="M19" s="271"/>
    </row>
    <row r="20" spans="2:13" ht="39.75" customHeight="1" x14ac:dyDescent="0.25">
      <c r="B20" s="272" t="s">
        <v>247</v>
      </c>
      <c r="C20" s="343" t="s">
        <v>376</v>
      </c>
      <c r="D20" s="343"/>
      <c r="E20" s="343"/>
      <c r="F20" s="289" t="s">
        <v>377</v>
      </c>
      <c r="G20" s="289"/>
      <c r="H20" s="289"/>
      <c r="I20" s="289"/>
      <c r="J20" s="280"/>
      <c r="K20" s="280"/>
      <c r="M20" s="271"/>
    </row>
    <row r="21" spans="2:13" ht="82.5" customHeight="1" x14ac:dyDescent="0.25">
      <c r="B21" s="272" t="s">
        <v>250</v>
      </c>
      <c r="C21" s="277" t="s">
        <v>349</v>
      </c>
      <c r="D21" s="277"/>
      <c r="E21" s="277"/>
      <c r="F21" s="302" t="s">
        <v>344</v>
      </c>
      <c r="G21" s="302"/>
      <c r="H21" s="302"/>
      <c r="I21" s="302"/>
      <c r="J21" s="293"/>
      <c r="K21" s="293"/>
      <c r="M21" s="271"/>
    </row>
    <row r="22" spans="2:13" ht="23.25" customHeight="1" x14ac:dyDescent="0.25">
      <c r="B22" s="272" t="s">
        <v>253</v>
      </c>
      <c r="C22" s="303">
        <v>44927</v>
      </c>
      <c r="D22" s="303"/>
      <c r="E22" s="303"/>
      <c r="F22" s="278" t="s">
        <v>254</v>
      </c>
      <c r="G22" s="304">
        <v>3</v>
      </c>
      <c r="H22" s="278" t="s">
        <v>255</v>
      </c>
      <c r="I22" s="367">
        <v>3</v>
      </c>
      <c r="J22" s="306"/>
      <c r="K22" s="306"/>
    </row>
    <row r="23" spans="2:13" ht="27" customHeight="1" x14ac:dyDescent="0.25">
      <c r="B23" s="272" t="s">
        <v>256</v>
      </c>
      <c r="C23" s="303">
        <v>45291</v>
      </c>
      <c r="D23" s="303"/>
      <c r="E23" s="303"/>
      <c r="F23" s="278" t="s">
        <v>257</v>
      </c>
      <c r="G23" s="369">
        <v>3</v>
      </c>
      <c r="H23" s="369"/>
      <c r="I23" s="369"/>
      <c r="J23" s="308"/>
      <c r="K23" s="308"/>
    </row>
    <row r="24" spans="2:13" ht="30.75" customHeight="1" x14ac:dyDescent="0.25">
      <c r="B24" s="309" t="s">
        <v>258</v>
      </c>
      <c r="C24" s="310" t="s">
        <v>112</v>
      </c>
      <c r="D24" s="310"/>
      <c r="E24" s="310"/>
      <c r="F24" s="311" t="s">
        <v>259</v>
      </c>
      <c r="G24" s="294" t="s">
        <v>260</v>
      </c>
      <c r="H24" s="294"/>
      <c r="I24" s="294"/>
      <c r="J24" s="300"/>
      <c r="K24" s="300"/>
    </row>
    <row r="25" spans="2:13" ht="22.5" customHeight="1" x14ac:dyDescent="0.25">
      <c r="B25" s="312" t="s">
        <v>261</v>
      </c>
      <c r="C25" s="312"/>
      <c r="D25" s="312"/>
      <c r="E25" s="312"/>
      <c r="F25" s="312"/>
      <c r="G25" s="312"/>
      <c r="H25" s="312"/>
      <c r="I25" s="312"/>
      <c r="J25" s="270"/>
      <c r="K25" s="270"/>
    </row>
    <row r="26" spans="2:13" ht="43.5" customHeight="1" x14ac:dyDescent="0.25">
      <c r="B26" s="313" t="s">
        <v>142</v>
      </c>
      <c r="C26" s="314" t="s">
        <v>262</v>
      </c>
      <c r="D26" s="314" t="s">
        <v>263</v>
      </c>
      <c r="E26" s="315" t="s">
        <v>264</v>
      </c>
      <c r="F26" s="314" t="s">
        <v>265</v>
      </c>
      <c r="G26" s="314" t="s">
        <v>266</v>
      </c>
      <c r="H26" s="315" t="s">
        <v>267</v>
      </c>
      <c r="I26" s="316" t="s">
        <v>268</v>
      </c>
      <c r="J26" s="295"/>
      <c r="K26" s="295"/>
    </row>
    <row r="27" spans="2:13" ht="19.5" customHeight="1" x14ac:dyDescent="0.25">
      <c r="B27" s="317" t="s">
        <v>151</v>
      </c>
      <c r="C27" s="382">
        <v>0.3528</v>
      </c>
      <c r="D27" s="383">
        <v>0.3528</v>
      </c>
      <c r="E27" s="120">
        <f t="shared" ref="E27:E38" si="0">IF(OR(C27=0,C27=""),0,D27/C27)</f>
        <v>1</v>
      </c>
      <c r="F27" s="372">
        <v>3</v>
      </c>
      <c r="G27" s="392">
        <v>3</v>
      </c>
      <c r="H27" s="322">
        <f>IF(D27="","",(D27*100%)/$G$23)</f>
        <v>0.1176</v>
      </c>
      <c r="I27" s="323">
        <v>3</v>
      </c>
      <c r="J27" s="393"/>
      <c r="K27" s="324"/>
    </row>
    <row r="28" spans="2:13" ht="19.5" customHeight="1" x14ac:dyDescent="0.25">
      <c r="B28" s="317" t="s">
        <v>152</v>
      </c>
      <c r="C28" s="382">
        <v>3</v>
      </c>
      <c r="D28" s="383">
        <v>3</v>
      </c>
      <c r="E28" s="120">
        <f t="shared" si="0"/>
        <v>1</v>
      </c>
      <c r="F28" s="372"/>
      <c r="G28" s="392"/>
      <c r="H28" s="322">
        <f t="shared" ref="H28:H38" si="1">+E28</f>
        <v>1</v>
      </c>
      <c r="I28" s="323"/>
      <c r="J28" s="393"/>
      <c r="K28" s="324"/>
    </row>
    <row r="29" spans="2:13" ht="19.5" customHeight="1" x14ac:dyDescent="0.25">
      <c r="B29" s="317" t="s">
        <v>153</v>
      </c>
      <c r="C29" s="382">
        <v>3</v>
      </c>
      <c r="D29" s="383">
        <v>3</v>
      </c>
      <c r="E29" s="120">
        <f t="shared" si="0"/>
        <v>1</v>
      </c>
      <c r="F29" s="372"/>
      <c r="G29" s="392"/>
      <c r="H29" s="322">
        <f t="shared" si="1"/>
        <v>1</v>
      </c>
      <c r="I29" s="323"/>
      <c r="J29" s="393"/>
      <c r="K29" s="324"/>
    </row>
    <row r="30" spans="2:13" ht="19.5" customHeight="1" x14ac:dyDescent="0.25">
      <c r="B30" s="317" t="s">
        <v>154</v>
      </c>
      <c r="C30" s="382">
        <v>3</v>
      </c>
      <c r="D30" s="383">
        <v>3</v>
      </c>
      <c r="E30" s="120">
        <f t="shared" si="0"/>
        <v>1</v>
      </c>
      <c r="F30" s="372"/>
      <c r="G30" s="392"/>
      <c r="H30" s="322">
        <f t="shared" si="1"/>
        <v>1</v>
      </c>
      <c r="I30" s="323"/>
      <c r="J30" s="393"/>
      <c r="K30" s="324"/>
    </row>
    <row r="31" spans="2:13" ht="19.5" customHeight="1" x14ac:dyDescent="0.25">
      <c r="B31" s="317" t="s">
        <v>155</v>
      </c>
      <c r="C31" s="382">
        <v>3</v>
      </c>
      <c r="D31" s="383">
        <v>3</v>
      </c>
      <c r="E31" s="120">
        <f t="shared" si="0"/>
        <v>1</v>
      </c>
      <c r="F31" s="372"/>
      <c r="G31" s="392"/>
      <c r="H31" s="322">
        <f t="shared" si="1"/>
        <v>1</v>
      </c>
      <c r="I31" s="323"/>
      <c r="J31" s="393"/>
      <c r="K31" s="324"/>
    </row>
    <row r="32" spans="2:13" ht="19.5" customHeight="1" x14ac:dyDescent="0.25">
      <c r="B32" s="317" t="s">
        <v>156</v>
      </c>
      <c r="C32" s="382">
        <v>3</v>
      </c>
      <c r="D32" s="383">
        <v>3</v>
      </c>
      <c r="E32" s="120">
        <f t="shared" si="0"/>
        <v>1</v>
      </c>
      <c r="F32" s="372"/>
      <c r="G32" s="392"/>
      <c r="H32" s="322">
        <f t="shared" si="1"/>
        <v>1</v>
      </c>
      <c r="I32" s="323"/>
      <c r="J32" s="393"/>
      <c r="K32" s="324"/>
    </row>
    <row r="33" spans="2:11" ht="19.5" customHeight="1" x14ac:dyDescent="0.25">
      <c r="B33" s="317" t="s">
        <v>157</v>
      </c>
      <c r="C33" s="382">
        <v>3</v>
      </c>
      <c r="D33" s="383">
        <v>3</v>
      </c>
      <c r="E33" s="120">
        <f t="shared" si="0"/>
        <v>1</v>
      </c>
      <c r="F33" s="372"/>
      <c r="G33" s="392"/>
      <c r="H33" s="322">
        <f t="shared" si="1"/>
        <v>1</v>
      </c>
      <c r="I33" s="323"/>
      <c r="J33" s="393"/>
      <c r="K33" s="324"/>
    </row>
    <row r="34" spans="2:11" ht="19.5" customHeight="1" x14ac:dyDescent="0.25">
      <c r="B34" s="317" t="s">
        <v>158</v>
      </c>
      <c r="C34" s="382">
        <v>3</v>
      </c>
      <c r="D34" s="383">
        <v>3</v>
      </c>
      <c r="E34" s="120">
        <f t="shared" si="0"/>
        <v>1</v>
      </c>
      <c r="F34" s="372"/>
      <c r="G34" s="392"/>
      <c r="H34" s="322">
        <f t="shared" si="1"/>
        <v>1</v>
      </c>
      <c r="I34" s="323"/>
      <c r="J34" s="393"/>
      <c r="K34" s="324"/>
    </row>
    <row r="35" spans="2:11" ht="19.5" customHeight="1" x14ac:dyDescent="0.25">
      <c r="B35" s="317" t="s">
        <v>159</v>
      </c>
      <c r="C35" s="382">
        <v>3</v>
      </c>
      <c r="D35" s="383">
        <v>3</v>
      </c>
      <c r="E35" s="120">
        <f t="shared" si="0"/>
        <v>1</v>
      </c>
      <c r="F35" s="372"/>
      <c r="G35" s="392"/>
      <c r="H35" s="322">
        <f t="shared" si="1"/>
        <v>1</v>
      </c>
      <c r="I35" s="323"/>
      <c r="J35" s="393"/>
      <c r="K35" s="324"/>
    </row>
    <row r="36" spans="2:11" ht="19.5" customHeight="1" x14ac:dyDescent="0.25">
      <c r="B36" s="317" t="s">
        <v>160</v>
      </c>
      <c r="C36" s="382">
        <v>3</v>
      </c>
      <c r="D36" s="386">
        <v>3</v>
      </c>
      <c r="E36" s="120">
        <f t="shared" si="0"/>
        <v>1</v>
      </c>
      <c r="F36" s="372"/>
      <c r="G36" s="392"/>
      <c r="H36" s="322">
        <f t="shared" si="1"/>
        <v>1</v>
      </c>
      <c r="I36" s="323"/>
      <c r="J36" s="393"/>
      <c r="K36" s="324"/>
    </row>
    <row r="37" spans="2:11" ht="19.5" customHeight="1" x14ac:dyDescent="0.25">
      <c r="B37" s="317" t="s">
        <v>161</v>
      </c>
      <c r="C37" s="382">
        <v>3</v>
      </c>
      <c r="D37" s="383">
        <v>3</v>
      </c>
      <c r="E37" s="120">
        <f t="shared" si="0"/>
        <v>1</v>
      </c>
      <c r="F37" s="372"/>
      <c r="G37" s="392"/>
      <c r="H37" s="322">
        <f t="shared" si="1"/>
        <v>1</v>
      </c>
      <c r="I37" s="323"/>
      <c r="J37" s="393"/>
      <c r="K37" s="324"/>
    </row>
    <row r="38" spans="2:11" ht="19.5" customHeight="1" x14ac:dyDescent="0.25">
      <c r="B38" s="317" t="s">
        <v>162</v>
      </c>
      <c r="C38" s="382">
        <v>3</v>
      </c>
      <c r="D38" s="383"/>
      <c r="E38" s="120">
        <f t="shared" si="0"/>
        <v>0</v>
      </c>
      <c r="F38" s="372"/>
      <c r="G38" s="392"/>
      <c r="H38" s="322">
        <f t="shared" si="1"/>
        <v>0</v>
      </c>
      <c r="I38" s="323"/>
      <c r="J38" s="324"/>
      <c r="K38" s="324"/>
    </row>
    <row r="39" spans="2:11" ht="63" customHeight="1" x14ac:dyDescent="0.25">
      <c r="B39" s="325" t="s">
        <v>269</v>
      </c>
      <c r="C39" s="326" t="s">
        <v>384</v>
      </c>
      <c r="D39" s="326"/>
      <c r="E39" s="326"/>
      <c r="F39" s="326"/>
      <c r="G39" s="326"/>
      <c r="H39" s="326"/>
      <c r="I39" s="326"/>
      <c r="J39" s="330"/>
      <c r="K39" s="330"/>
    </row>
    <row r="40" spans="2:11" ht="37.35" customHeight="1" x14ac:dyDescent="0.25">
      <c r="B40" s="329"/>
      <c r="C40" s="329"/>
      <c r="D40" s="329"/>
      <c r="E40" s="329"/>
      <c r="F40" s="329"/>
      <c r="G40" s="329"/>
      <c r="H40" s="329"/>
      <c r="I40" s="329"/>
      <c r="J40" s="270"/>
      <c r="K40" s="270"/>
    </row>
    <row r="41" spans="2:11" ht="37.35" customHeight="1" x14ac:dyDescent="0.25">
      <c r="B41" s="329"/>
      <c r="C41" s="329"/>
      <c r="D41" s="329"/>
      <c r="E41" s="329"/>
      <c r="F41" s="329"/>
      <c r="G41" s="329"/>
      <c r="H41" s="329"/>
      <c r="I41" s="329"/>
      <c r="J41" s="330"/>
      <c r="K41" s="330"/>
    </row>
    <row r="42" spans="2:11" ht="37.35" customHeight="1" x14ac:dyDescent="0.25">
      <c r="B42" s="329"/>
      <c r="C42" s="329"/>
      <c r="D42" s="329"/>
      <c r="E42" s="329"/>
      <c r="F42" s="329"/>
      <c r="G42" s="329"/>
      <c r="H42" s="329"/>
      <c r="I42" s="329"/>
      <c r="J42" s="330"/>
      <c r="K42" s="330"/>
    </row>
    <row r="43" spans="2:11" ht="37.35" customHeight="1" x14ac:dyDescent="0.25">
      <c r="B43" s="329"/>
      <c r="C43" s="329"/>
      <c r="D43" s="329"/>
      <c r="E43" s="329"/>
      <c r="F43" s="329"/>
      <c r="G43" s="329"/>
      <c r="H43" s="329"/>
      <c r="I43" s="329"/>
      <c r="J43" s="330"/>
      <c r="K43" s="330"/>
    </row>
    <row r="44" spans="2:11" ht="37.35" customHeight="1" x14ac:dyDescent="0.25">
      <c r="B44" s="329"/>
      <c r="C44" s="329"/>
      <c r="D44" s="329"/>
      <c r="E44" s="329"/>
      <c r="F44" s="329"/>
      <c r="G44" s="329"/>
      <c r="H44" s="329"/>
      <c r="I44" s="329"/>
      <c r="J44" s="268"/>
      <c r="K44" s="268"/>
    </row>
    <row r="45" spans="2:11" ht="72.75" customHeight="1" x14ac:dyDescent="0.25">
      <c r="B45" s="272" t="s">
        <v>270</v>
      </c>
      <c r="C45" s="326" t="s">
        <v>365</v>
      </c>
      <c r="D45" s="326"/>
      <c r="E45" s="326"/>
      <c r="F45" s="326"/>
      <c r="G45" s="326"/>
      <c r="H45" s="326"/>
      <c r="I45" s="326"/>
      <c r="J45" s="336"/>
      <c r="K45" s="336"/>
    </row>
    <row r="46" spans="2:11" ht="32.25" customHeight="1" x14ac:dyDescent="0.25">
      <c r="B46" s="272" t="s">
        <v>271</v>
      </c>
      <c r="C46" s="326" t="s">
        <v>272</v>
      </c>
      <c r="D46" s="326"/>
      <c r="E46" s="326"/>
      <c r="F46" s="326"/>
      <c r="G46" s="326"/>
      <c r="H46" s="326"/>
      <c r="I46" s="326"/>
      <c r="J46" s="336"/>
      <c r="K46" s="336"/>
    </row>
    <row r="47" spans="2:11" ht="66" customHeight="1" x14ac:dyDescent="0.25">
      <c r="B47" s="325" t="s">
        <v>273</v>
      </c>
      <c r="C47" s="275" t="s">
        <v>351</v>
      </c>
      <c r="D47" s="275"/>
      <c r="E47" s="275"/>
      <c r="F47" s="275"/>
      <c r="G47" s="275"/>
      <c r="H47" s="275"/>
      <c r="I47" s="275"/>
      <c r="J47" s="336"/>
      <c r="K47" s="336"/>
    </row>
    <row r="48" spans="2:11" ht="22.5" customHeight="1" x14ac:dyDescent="0.25">
      <c r="B48" s="312" t="s">
        <v>274</v>
      </c>
      <c r="C48" s="312"/>
      <c r="D48" s="312"/>
      <c r="E48" s="312"/>
      <c r="F48" s="312"/>
      <c r="G48" s="312"/>
      <c r="H48" s="312"/>
      <c r="I48" s="312"/>
      <c r="J48" s="336"/>
      <c r="K48" s="336"/>
    </row>
    <row r="49" spans="2:11" ht="22.5" customHeight="1" x14ac:dyDescent="0.25">
      <c r="B49" s="297" t="s">
        <v>275</v>
      </c>
      <c r="C49" s="314" t="s">
        <v>276</v>
      </c>
      <c r="D49" s="274" t="s">
        <v>277</v>
      </c>
      <c r="E49" s="274"/>
      <c r="F49" s="274"/>
      <c r="G49" s="340" t="s">
        <v>278</v>
      </c>
      <c r="H49" s="340"/>
      <c r="I49" s="340"/>
      <c r="J49" s="341"/>
      <c r="K49" s="341"/>
    </row>
    <row r="50" spans="2:11" ht="66" customHeight="1" x14ac:dyDescent="0.25">
      <c r="B50" s="297"/>
      <c r="C50" s="342">
        <v>44992</v>
      </c>
      <c r="D50" s="277" t="s">
        <v>347</v>
      </c>
      <c r="E50" s="277"/>
      <c r="F50" s="277"/>
      <c r="G50" s="277" t="s">
        <v>348</v>
      </c>
      <c r="H50" s="277"/>
      <c r="I50" s="275"/>
      <c r="J50" s="394"/>
      <c r="K50" s="395"/>
    </row>
    <row r="51" spans="2:11" ht="32.25" customHeight="1" x14ac:dyDescent="0.25">
      <c r="B51" s="344" t="s">
        <v>280</v>
      </c>
      <c r="C51" s="248" t="s">
        <v>355</v>
      </c>
      <c r="D51" s="248"/>
      <c r="E51" s="248"/>
      <c r="F51" s="248"/>
      <c r="G51" s="248"/>
      <c r="H51" s="248"/>
      <c r="I51" s="248"/>
      <c r="J51" s="375"/>
      <c r="K51" s="376"/>
    </row>
    <row r="52" spans="2:11" ht="28.5" customHeight="1" x14ac:dyDescent="0.25">
      <c r="B52" s="345" t="s">
        <v>281</v>
      </c>
      <c r="C52" s="250" t="s">
        <v>345</v>
      </c>
      <c r="D52" s="250"/>
      <c r="E52" s="250"/>
      <c r="F52" s="250"/>
      <c r="G52" s="250"/>
      <c r="H52" s="250"/>
      <c r="I52" s="250"/>
      <c r="J52" s="375"/>
      <c r="K52" s="376"/>
    </row>
    <row r="53" spans="2:11" ht="30" customHeight="1" x14ac:dyDescent="0.25">
      <c r="B53" s="325" t="s">
        <v>282</v>
      </c>
      <c r="C53" s="294" t="s">
        <v>346</v>
      </c>
      <c r="D53" s="294"/>
      <c r="E53" s="294"/>
      <c r="F53" s="294"/>
      <c r="G53" s="294"/>
      <c r="H53" s="294"/>
      <c r="I53" s="294"/>
      <c r="J53" s="375"/>
      <c r="K53" s="376"/>
    </row>
    <row r="54" spans="2:11" ht="36.75" customHeight="1" x14ac:dyDescent="0.25">
      <c r="B54" s="346" t="s">
        <v>283</v>
      </c>
      <c r="C54" s="347" t="s">
        <v>279</v>
      </c>
      <c r="D54" s="347"/>
      <c r="E54" s="347"/>
      <c r="F54" s="347"/>
      <c r="G54" s="347"/>
      <c r="H54" s="347"/>
      <c r="I54" s="347"/>
      <c r="J54" s="390" t="s">
        <v>279</v>
      </c>
      <c r="K54" s="391"/>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MZdbH4KcDXEAjC4uaE83uRyMYrFiuEa0Ec+cnV5VDcpTbPdTb8VLuumBOFHQ8pB5ciq0rdx1WiuREEfrApeMOQ==" saltValue="sgzcyYBrK7kHMicUeOYua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formula1>$M$11:$M$12</formula1>
      <formula2>0</formula2>
    </dataValidation>
    <dataValidation type="list" allowBlank="1" showInputMessage="1" showErrorMessage="1" sqref="H13:I13">
      <formula1>$M$5:$M$8</formula1>
      <formula2>0</formula2>
    </dataValidation>
    <dataValidation type="list" showDropDown="1" showInputMessage="1" showErrorMessage="1" sqref="K12">
      <formula1>N17:N19</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topLeftCell="C1" zoomScale="80" zoomScaleNormal="80" workbookViewId="0">
      <selection activeCell="C39" sqref="C39:I39"/>
    </sheetView>
  </sheetViews>
  <sheetFormatPr baseColWidth="10" defaultColWidth="0" defaultRowHeight="15" zeroHeight="1" x14ac:dyDescent="0.25"/>
  <cols>
    <col min="1" max="1" width="1" style="358" customWidth="1"/>
    <col min="2" max="2" width="25.42578125" style="378" customWidth="1"/>
    <col min="3" max="3" width="14.42578125" style="358" customWidth="1"/>
    <col min="4" max="4" width="20.140625" style="358" customWidth="1"/>
    <col min="5" max="5" width="16.42578125" style="358" customWidth="1"/>
    <col min="6" max="6" width="25" style="358" customWidth="1"/>
    <col min="7" max="7" width="22" style="379" customWidth="1"/>
    <col min="8" max="8" width="20.42578125" style="358" customWidth="1"/>
    <col min="9" max="11" width="22.42578125" style="358" customWidth="1"/>
    <col min="12" max="24" width="9.140625" style="360" hidden="1" customWidth="1"/>
    <col min="25" max="1024" width="9.140625" style="358" hidden="1" customWidth="1"/>
    <col min="1025" max="16384" width="9.140625" style="265" hidden="1"/>
  </cols>
  <sheetData>
    <row r="1" spans="2:14" ht="37.5" customHeight="1" x14ac:dyDescent="0.25">
      <c r="B1" s="359"/>
      <c r="C1" s="261" t="s">
        <v>1</v>
      </c>
      <c r="D1" s="261"/>
      <c r="E1" s="261"/>
      <c r="F1" s="261"/>
      <c r="G1" s="261"/>
      <c r="H1" s="261"/>
      <c r="I1" s="262"/>
      <c r="J1" s="263"/>
      <c r="K1" s="263"/>
      <c r="M1" s="361" t="s">
        <v>61</v>
      </c>
    </row>
    <row r="2" spans="2:14" ht="37.5" customHeight="1" x14ac:dyDescent="0.25">
      <c r="B2" s="359"/>
      <c r="C2" s="266" t="s">
        <v>210</v>
      </c>
      <c r="D2" s="266"/>
      <c r="E2" s="266"/>
      <c r="F2" s="266"/>
      <c r="G2" s="266"/>
      <c r="H2" s="266"/>
      <c r="I2" s="262"/>
      <c r="J2" s="263"/>
      <c r="K2" s="263"/>
      <c r="M2" s="361" t="s">
        <v>62</v>
      </c>
    </row>
    <row r="3" spans="2:14" ht="37.5" customHeight="1" x14ac:dyDescent="0.25">
      <c r="B3" s="359"/>
      <c r="C3" s="266" t="s">
        <v>211</v>
      </c>
      <c r="D3" s="266"/>
      <c r="E3" s="266"/>
      <c r="F3" s="266" t="s">
        <v>212</v>
      </c>
      <c r="G3" s="266"/>
      <c r="H3" s="266"/>
      <c r="I3" s="262"/>
      <c r="J3" s="263"/>
      <c r="K3" s="263"/>
      <c r="M3" s="361"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362" t="s">
        <v>71</v>
      </c>
    </row>
    <row r="6" spans="2:14" ht="30.75" customHeight="1" x14ac:dyDescent="0.25">
      <c r="B6" s="272" t="s">
        <v>214</v>
      </c>
      <c r="C6" s="273">
        <v>6</v>
      </c>
      <c r="D6" s="274" t="s">
        <v>215</v>
      </c>
      <c r="E6" s="274"/>
      <c r="F6" s="275" t="s">
        <v>335</v>
      </c>
      <c r="G6" s="275"/>
      <c r="H6" s="275"/>
      <c r="I6" s="275"/>
      <c r="J6" s="293"/>
      <c r="K6" s="293"/>
      <c r="M6" s="361" t="s">
        <v>75</v>
      </c>
      <c r="N6" s="362" t="s">
        <v>76</v>
      </c>
    </row>
    <row r="7" spans="2:14" ht="30.75" customHeight="1" x14ac:dyDescent="0.25">
      <c r="B7" s="272" t="s">
        <v>217</v>
      </c>
      <c r="C7" s="273" t="s">
        <v>78</v>
      </c>
      <c r="D7" s="396" t="s">
        <v>218</v>
      </c>
      <c r="E7" s="396"/>
      <c r="F7" s="277" t="s">
        <v>356</v>
      </c>
      <c r="G7" s="277"/>
      <c r="H7" s="278" t="s">
        <v>219</v>
      </c>
      <c r="I7" s="279" t="s">
        <v>78</v>
      </c>
      <c r="J7" s="280"/>
      <c r="K7" s="280"/>
      <c r="M7" s="361" t="s">
        <v>82</v>
      </c>
      <c r="N7" s="362" t="s">
        <v>83</v>
      </c>
    </row>
    <row r="8" spans="2:14" ht="30.75" customHeight="1" x14ac:dyDescent="0.25">
      <c r="B8" s="272" t="s">
        <v>220</v>
      </c>
      <c r="C8" s="277" t="s">
        <v>221</v>
      </c>
      <c r="D8" s="277"/>
      <c r="E8" s="277"/>
      <c r="F8" s="277"/>
      <c r="G8" s="278" t="s">
        <v>222</v>
      </c>
      <c r="H8" s="281">
        <v>7555</v>
      </c>
      <c r="I8" s="281"/>
      <c r="J8" s="282"/>
      <c r="K8" s="282"/>
      <c r="M8" s="361" t="s">
        <v>87</v>
      </c>
      <c r="N8" s="362" t="s">
        <v>42</v>
      </c>
    </row>
    <row r="9" spans="2:14" ht="30.75" customHeight="1" x14ac:dyDescent="0.25">
      <c r="B9" s="272" t="s">
        <v>62</v>
      </c>
      <c r="C9" s="283" t="s">
        <v>82</v>
      </c>
      <c r="D9" s="283"/>
      <c r="E9" s="283"/>
      <c r="F9" s="283"/>
      <c r="G9" s="278" t="s">
        <v>223</v>
      </c>
      <c r="H9" s="284" t="s">
        <v>90</v>
      </c>
      <c r="I9" s="284"/>
      <c r="J9" s="285"/>
      <c r="K9" s="285"/>
      <c r="M9" s="363" t="s">
        <v>91</v>
      </c>
    </row>
    <row r="10" spans="2:14" ht="30.75" customHeight="1" x14ac:dyDescent="0.25">
      <c r="B10" s="272" t="s">
        <v>224</v>
      </c>
      <c r="C10" s="248" t="s">
        <v>225</v>
      </c>
      <c r="D10" s="248"/>
      <c r="E10" s="248"/>
      <c r="F10" s="248"/>
      <c r="G10" s="248"/>
      <c r="H10" s="248"/>
      <c r="I10" s="248"/>
      <c r="J10" s="286"/>
      <c r="K10" s="286"/>
      <c r="M10" s="363"/>
    </row>
    <row r="11" spans="2:14" ht="30.75" customHeight="1" x14ac:dyDescent="0.25">
      <c r="B11" s="272" t="s">
        <v>226</v>
      </c>
      <c r="C11" s="287" t="s">
        <v>227</v>
      </c>
      <c r="D11" s="287"/>
      <c r="E11" s="287"/>
      <c r="F11" s="287"/>
      <c r="G11" s="287"/>
      <c r="H11" s="287"/>
      <c r="I11" s="287"/>
      <c r="J11" s="280"/>
      <c r="K11" s="280"/>
      <c r="M11" s="363"/>
      <c r="N11" s="362" t="s">
        <v>96</v>
      </c>
    </row>
    <row r="12" spans="2:14" ht="30.75" customHeight="1" x14ac:dyDescent="0.25">
      <c r="B12" s="272" t="s">
        <v>228</v>
      </c>
      <c r="C12" s="364" t="s">
        <v>336</v>
      </c>
      <c r="D12" s="364"/>
      <c r="E12" s="364"/>
      <c r="F12" s="364"/>
      <c r="G12" s="278" t="s">
        <v>230</v>
      </c>
      <c r="H12" s="289" t="s">
        <v>100</v>
      </c>
      <c r="I12" s="289"/>
      <c r="J12" s="280"/>
      <c r="K12" s="280"/>
      <c r="M12" s="363" t="s">
        <v>101</v>
      </c>
      <c r="N12" s="362" t="s">
        <v>78</v>
      </c>
    </row>
    <row r="13" spans="2:14" ht="30.75" customHeight="1" x14ac:dyDescent="0.25">
      <c r="B13" s="272" t="s">
        <v>231</v>
      </c>
      <c r="C13" s="290" t="s">
        <v>232</v>
      </c>
      <c r="D13" s="290"/>
      <c r="E13" s="290"/>
      <c r="F13" s="290"/>
      <c r="G13" s="278" t="s">
        <v>233</v>
      </c>
      <c r="H13" s="287" t="s">
        <v>71</v>
      </c>
      <c r="I13" s="287"/>
      <c r="J13" s="280"/>
      <c r="K13" s="280"/>
      <c r="M13" s="363" t="s">
        <v>105</v>
      </c>
    </row>
    <row r="14" spans="2:14" ht="42.75" customHeight="1" x14ac:dyDescent="0.25">
      <c r="B14" s="272" t="s">
        <v>234</v>
      </c>
      <c r="C14" s="397" t="s">
        <v>337</v>
      </c>
      <c r="D14" s="397"/>
      <c r="E14" s="397"/>
      <c r="F14" s="397"/>
      <c r="G14" s="397"/>
      <c r="H14" s="397"/>
      <c r="I14" s="397"/>
      <c r="J14" s="286"/>
      <c r="K14" s="286"/>
      <c r="M14" s="363" t="s">
        <v>108</v>
      </c>
      <c r="N14" s="362"/>
    </row>
    <row r="15" spans="2:14" ht="30.75" customHeight="1" x14ac:dyDescent="0.25">
      <c r="B15" s="272" t="s">
        <v>236</v>
      </c>
      <c r="C15" s="292" t="s">
        <v>294</v>
      </c>
      <c r="D15" s="292"/>
      <c r="E15" s="292"/>
      <c r="F15" s="292"/>
      <c r="G15" s="292"/>
      <c r="H15" s="292"/>
      <c r="I15" s="292"/>
      <c r="J15" s="293"/>
      <c r="K15" s="293"/>
      <c r="M15" s="363" t="s">
        <v>112</v>
      </c>
      <c r="N15" s="362"/>
    </row>
    <row r="16" spans="2:14" ht="30.75" customHeight="1" x14ac:dyDescent="0.25">
      <c r="B16" s="272" t="s">
        <v>238</v>
      </c>
      <c r="C16" s="294" t="s">
        <v>338</v>
      </c>
      <c r="D16" s="294"/>
      <c r="E16" s="294"/>
      <c r="F16" s="294"/>
      <c r="G16" s="294"/>
      <c r="H16" s="294"/>
      <c r="I16" s="294"/>
      <c r="J16" s="295"/>
      <c r="K16" s="295"/>
      <c r="M16" s="363"/>
      <c r="N16" s="362"/>
    </row>
    <row r="17" spans="2:14" ht="30.75" customHeight="1" x14ac:dyDescent="0.25">
      <c r="B17" s="272" t="s">
        <v>240</v>
      </c>
      <c r="C17" s="287" t="s">
        <v>339</v>
      </c>
      <c r="D17" s="287"/>
      <c r="E17" s="287"/>
      <c r="F17" s="287"/>
      <c r="G17" s="287"/>
      <c r="H17" s="287"/>
      <c r="I17" s="287"/>
      <c r="J17" s="296"/>
      <c r="K17" s="296"/>
      <c r="M17" s="363" t="s">
        <v>100</v>
      </c>
      <c r="N17" s="362"/>
    </row>
    <row r="18" spans="2:14" ht="18" customHeight="1" x14ac:dyDescent="0.25">
      <c r="B18" s="297" t="s">
        <v>242</v>
      </c>
      <c r="C18" s="298" t="s">
        <v>243</v>
      </c>
      <c r="D18" s="298"/>
      <c r="E18" s="298"/>
      <c r="F18" s="299" t="s">
        <v>244</v>
      </c>
      <c r="G18" s="299"/>
      <c r="H18" s="299"/>
      <c r="I18" s="299"/>
      <c r="J18" s="300"/>
      <c r="K18" s="300"/>
      <c r="M18" s="363" t="s">
        <v>122</v>
      </c>
      <c r="N18" s="362"/>
    </row>
    <row r="19" spans="2:14" ht="39.75" customHeight="1" x14ac:dyDescent="0.25">
      <c r="B19" s="297"/>
      <c r="C19" s="343" t="s">
        <v>340</v>
      </c>
      <c r="D19" s="343"/>
      <c r="E19" s="343"/>
      <c r="F19" s="294" t="s">
        <v>341</v>
      </c>
      <c r="G19" s="294"/>
      <c r="H19" s="294"/>
      <c r="I19" s="294"/>
      <c r="J19" s="295"/>
      <c r="K19" s="295"/>
      <c r="M19" s="363" t="s">
        <v>126</v>
      </c>
      <c r="N19" s="362"/>
    </row>
    <row r="20" spans="2:14" ht="39.75" customHeight="1" x14ac:dyDescent="0.25">
      <c r="B20" s="272" t="s">
        <v>247</v>
      </c>
      <c r="C20" s="343" t="s">
        <v>342</v>
      </c>
      <c r="D20" s="343"/>
      <c r="E20" s="343"/>
      <c r="F20" s="289" t="s">
        <v>343</v>
      </c>
      <c r="G20" s="289"/>
      <c r="H20" s="289"/>
      <c r="I20" s="289"/>
      <c r="J20" s="280"/>
      <c r="K20" s="280"/>
      <c r="M20" s="363"/>
      <c r="N20" s="362"/>
    </row>
    <row r="21" spans="2:14" ht="81.75" customHeight="1" x14ac:dyDescent="0.25">
      <c r="B21" s="272" t="s">
        <v>250</v>
      </c>
      <c r="C21" s="277" t="s">
        <v>349</v>
      </c>
      <c r="D21" s="277"/>
      <c r="E21" s="277"/>
      <c r="F21" s="302" t="s">
        <v>344</v>
      </c>
      <c r="G21" s="302"/>
      <c r="H21" s="302"/>
      <c r="I21" s="302"/>
      <c r="J21" s="293"/>
      <c r="K21" s="293"/>
      <c r="M21" s="366"/>
      <c r="N21" s="362"/>
    </row>
    <row r="22" spans="2:14" ht="23.25" customHeight="1" x14ac:dyDescent="0.25">
      <c r="B22" s="272" t="s">
        <v>253</v>
      </c>
      <c r="C22" s="303">
        <v>44927</v>
      </c>
      <c r="D22" s="303"/>
      <c r="E22" s="303"/>
      <c r="F22" s="278" t="s">
        <v>254</v>
      </c>
      <c r="G22" s="304">
        <v>1</v>
      </c>
      <c r="H22" s="278" t="s">
        <v>255</v>
      </c>
      <c r="I22" s="367">
        <v>1</v>
      </c>
      <c r="J22" s="368"/>
      <c r="K22" s="368"/>
      <c r="M22" s="366"/>
    </row>
    <row r="23" spans="2:14" ht="27" customHeight="1" x14ac:dyDescent="0.25">
      <c r="B23" s="272" t="s">
        <v>256</v>
      </c>
      <c r="C23" s="303">
        <v>45291</v>
      </c>
      <c r="D23" s="303"/>
      <c r="E23" s="303"/>
      <c r="F23" s="278" t="s">
        <v>257</v>
      </c>
      <c r="G23" s="369">
        <v>1</v>
      </c>
      <c r="H23" s="369"/>
      <c r="I23" s="369"/>
      <c r="J23" s="370"/>
      <c r="K23" s="370"/>
      <c r="M23" s="366"/>
    </row>
    <row r="24" spans="2:14" ht="30.75" customHeight="1" x14ac:dyDescent="0.25">
      <c r="B24" s="309" t="s">
        <v>258</v>
      </c>
      <c r="C24" s="310" t="s">
        <v>112</v>
      </c>
      <c r="D24" s="310"/>
      <c r="E24" s="310"/>
      <c r="F24" s="371" t="s">
        <v>259</v>
      </c>
      <c r="G24" s="294" t="s">
        <v>260</v>
      </c>
      <c r="H24" s="294"/>
      <c r="I24" s="294"/>
      <c r="J24" s="300"/>
      <c r="K24" s="300"/>
      <c r="M24" s="366"/>
    </row>
    <row r="25" spans="2:14" ht="22.5" customHeight="1" x14ac:dyDescent="0.25">
      <c r="B25" s="312" t="s">
        <v>261</v>
      </c>
      <c r="C25" s="312"/>
      <c r="D25" s="312"/>
      <c r="E25" s="312"/>
      <c r="F25" s="312"/>
      <c r="G25" s="312"/>
      <c r="H25" s="312"/>
      <c r="I25" s="312"/>
      <c r="J25" s="270"/>
      <c r="K25" s="270"/>
      <c r="M25" s="366"/>
    </row>
    <row r="26" spans="2:14" ht="43.5" customHeight="1" x14ac:dyDescent="0.25">
      <c r="B26" s="313" t="s">
        <v>142</v>
      </c>
      <c r="C26" s="314" t="s">
        <v>262</v>
      </c>
      <c r="D26" s="314" t="s">
        <v>263</v>
      </c>
      <c r="E26" s="315" t="s">
        <v>264</v>
      </c>
      <c r="F26" s="314" t="s">
        <v>265</v>
      </c>
      <c r="G26" s="314" t="s">
        <v>266</v>
      </c>
      <c r="H26" s="315" t="s">
        <v>267</v>
      </c>
      <c r="I26" s="316" t="s">
        <v>268</v>
      </c>
      <c r="J26" s="295"/>
      <c r="K26" s="295"/>
      <c r="M26" s="366"/>
    </row>
    <row r="27" spans="2:14" ht="19.5" customHeight="1" x14ac:dyDescent="0.25">
      <c r="B27" s="317" t="s">
        <v>151</v>
      </c>
      <c r="C27" s="382">
        <v>5.8799999999999998E-2</v>
      </c>
      <c r="D27" s="398">
        <v>5.8799999999999998E-2</v>
      </c>
      <c r="E27" s="121">
        <f t="shared" ref="E27:E38" si="0">IF(OR(C27=0,C27=""),0,D27/C27)</f>
        <v>1</v>
      </c>
      <c r="F27" s="320">
        <v>1</v>
      </c>
      <c r="G27" s="392">
        <v>1</v>
      </c>
      <c r="H27" s="322">
        <f>IF(D27="","",(D27*100%)/$G$23)</f>
        <v>5.8799999999999998E-2</v>
      </c>
      <c r="I27" s="323">
        <v>1</v>
      </c>
      <c r="J27" s="399"/>
      <c r="K27" s="324"/>
      <c r="M27" s="366"/>
    </row>
    <row r="28" spans="2:14" ht="19.5" customHeight="1" x14ac:dyDescent="0.25">
      <c r="B28" s="317" t="s">
        <v>152</v>
      </c>
      <c r="C28" s="382">
        <v>1</v>
      </c>
      <c r="D28" s="398">
        <v>1</v>
      </c>
      <c r="E28" s="121">
        <f t="shared" si="0"/>
        <v>1</v>
      </c>
      <c r="F28" s="320"/>
      <c r="G28" s="392"/>
      <c r="H28" s="322">
        <f t="shared" ref="H28:H38" si="1">+IF(D28="","",((D28*100%)/$G$23))</f>
        <v>1</v>
      </c>
      <c r="I28" s="323"/>
      <c r="J28" s="399"/>
      <c r="K28" s="324"/>
      <c r="M28" s="366"/>
    </row>
    <row r="29" spans="2:14" ht="19.5" customHeight="1" x14ac:dyDescent="0.25">
      <c r="B29" s="317" t="s">
        <v>153</v>
      </c>
      <c r="C29" s="382">
        <v>1</v>
      </c>
      <c r="D29" s="398">
        <v>1</v>
      </c>
      <c r="E29" s="121">
        <f t="shared" si="0"/>
        <v>1</v>
      </c>
      <c r="F29" s="320"/>
      <c r="G29" s="392"/>
      <c r="H29" s="322">
        <f t="shared" si="1"/>
        <v>1</v>
      </c>
      <c r="I29" s="323"/>
      <c r="J29" s="399"/>
      <c r="K29" s="324"/>
      <c r="M29" s="366"/>
    </row>
    <row r="30" spans="2:14" ht="19.5" customHeight="1" x14ac:dyDescent="0.25">
      <c r="B30" s="317" t="s">
        <v>154</v>
      </c>
      <c r="C30" s="382">
        <v>1</v>
      </c>
      <c r="D30" s="398">
        <v>1</v>
      </c>
      <c r="E30" s="121">
        <f t="shared" si="0"/>
        <v>1</v>
      </c>
      <c r="F30" s="320"/>
      <c r="G30" s="392"/>
      <c r="H30" s="322">
        <f t="shared" si="1"/>
        <v>1</v>
      </c>
      <c r="I30" s="323"/>
      <c r="J30" s="399"/>
      <c r="K30" s="324"/>
    </row>
    <row r="31" spans="2:14" ht="19.5" customHeight="1" x14ac:dyDescent="0.25">
      <c r="B31" s="317" t="s">
        <v>155</v>
      </c>
      <c r="C31" s="382">
        <v>1</v>
      </c>
      <c r="D31" s="398">
        <v>1</v>
      </c>
      <c r="E31" s="121">
        <f t="shared" si="0"/>
        <v>1</v>
      </c>
      <c r="F31" s="320"/>
      <c r="G31" s="392"/>
      <c r="H31" s="322">
        <f t="shared" si="1"/>
        <v>1</v>
      </c>
      <c r="I31" s="323"/>
      <c r="J31" s="399"/>
      <c r="K31" s="324"/>
    </row>
    <row r="32" spans="2:14" ht="19.5" customHeight="1" x14ac:dyDescent="0.25">
      <c r="B32" s="317" t="s">
        <v>156</v>
      </c>
      <c r="C32" s="382">
        <v>1</v>
      </c>
      <c r="D32" s="398">
        <v>1</v>
      </c>
      <c r="E32" s="121">
        <f t="shared" si="0"/>
        <v>1</v>
      </c>
      <c r="F32" s="320"/>
      <c r="G32" s="392"/>
      <c r="H32" s="322">
        <f t="shared" si="1"/>
        <v>1</v>
      </c>
      <c r="I32" s="323"/>
      <c r="J32" s="399"/>
      <c r="K32" s="324"/>
    </row>
    <row r="33" spans="2:11" ht="19.5" customHeight="1" x14ac:dyDescent="0.25">
      <c r="B33" s="317" t="s">
        <v>157</v>
      </c>
      <c r="C33" s="382">
        <v>1</v>
      </c>
      <c r="D33" s="398">
        <v>1</v>
      </c>
      <c r="E33" s="121">
        <f t="shared" si="0"/>
        <v>1</v>
      </c>
      <c r="F33" s="320"/>
      <c r="G33" s="392"/>
      <c r="H33" s="322">
        <f t="shared" si="1"/>
        <v>1</v>
      </c>
      <c r="I33" s="323"/>
      <c r="J33" s="399"/>
      <c r="K33" s="324"/>
    </row>
    <row r="34" spans="2:11" ht="19.5" customHeight="1" x14ac:dyDescent="0.25">
      <c r="B34" s="317" t="s">
        <v>158</v>
      </c>
      <c r="C34" s="382">
        <v>1</v>
      </c>
      <c r="D34" s="398">
        <v>1</v>
      </c>
      <c r="E34" s="121">
        <f t="shared" si="0"/>
        <v>1</v>
      </c>
      <c r="F34" s="320"/>
      <c r="G34" s="392"/>
      <c r="H34" s="322">
        <f t="shared" si="1"/>
        <v>1</v>
      </c>
      <c r="I34" s="323"/>
      <c r="J34" s="399"/>
      <c r="K34" s="324"/>
    </row>
    <row r="35" spans="2:11" ht="19.5" customHeight="1" x14ac:dyDescent="0.25">
      <c r="B35" s="317" t="s">
        <v>159</v>
      </c>
      <c r="C35" s="382">
        <v>1</v>
      </c>
      <c r="D35" s="398">
        <v>1</v>
      </c>
      <c r="E35" s="121">
        <f t="shared" si="0"/>
        <v>1</v>
      </c>
      <c r="F35" s="320"/>
      <c r="G35" s="392"/>
      <c r="H35" s="322">
        <f t="shared" si="1"/>
        <v>1</v>
      </c>
      <c r="I35" s="323"/>
      <c r="J35" s="399"/>
      <c r="K35" s="324"/>
    </row>
    <row r="36" spans="2:11" ht="19.5" customHeight="1" x14ac:dyDescent="0.25">
      <c r="B36" s="317" t="s">
        <v>160</v>
      </c>
      <c r="C36" s="382">
        <v>1</v>
      </c>
      <c r="D36" s="398">
        <v>1</v>
      </c>
      <c r="E36" s="121">
        <f t="shared" si="0"/>
        <v>1</v>
      </c>
      <c r="F36" s="320"/>
      <c r="G36" s="392"/>
      <c r="H36" s="322">
        <f t="shared" si="1"/>
        <v>1</v>
      </c>
      <c r="I36" s="323"/>
      <c r="J36" s="399"/>
      <c r="K36" s="324"/>
    </row>
    <row r="37" spans="2:11" ht="19.5" customHeight="1" x14ac:dyDescent="0.25">
      <c r="B37" s="317" t="s">
        <v>161</v>
      </c>
      <c r="C37" s="382">
        <v>1</v>
      </c>
      <c r="D37" s="398">
        <v>1</v>
      </c>
      <c r="E37" s="121">
        <f t="shared" si="0"/>
        <v>1</v>
      </c>
      <c r="F37" s="320"/>
      <c r="G37" s="392"/>
      <c r="H37" s="322">
        <f t="shared" si="1"/>
        <v>1</v>
      </c>
      <c r="I37" s="323"/>
      <c r="J37" s="399"/>
      <c r="K37" s="324"/>
    </row>
    <row r="38" spans="2:11" ht="19.5" customHeight="1" x14ac:dyDescent="0.25">
      <c r="B38" s="317" t="s">
        <v>162</v>
      </c>
      <c r="C38" s="382">
        <v>1</v>
      </c>
      <c r="D38" s="398"/>
      <c r="E38" s="121">
        <f t="shared" si="0"/>
        <v>0</v>
      </c>
      <c r="F38" s="320"/>
      <c r="G38" s="392"/>
      <c r="H38" s="322" t="str">
        <f t="shared" si="1"/>
        <v/>
      </c>
      <c r="I38" s="323"/>
      <c r="J38" s="324"/>
      <c r="K38" s="324"/>
    </row>
    <row r="39" spans="2:11" ht="72" customHeight="1" x14ac:dyDescent="0.25">
      <c r="B39" s="325" t="s">
        <v>269</v>
      </c>
      <c r="C39" s="326" t="s">
        <v>385</v>
      </c>
      <c r="D39" s="326"/>
      <c r="E39" s="326"/>
      <c r="F39" s="326"/>
      <c r="G39" s="326"/>
      <c r="H39" s="326"/>
      <c r="I39" s="326"/>
      <c r="J39" s="330"/>
      <c r="K39" s="330"/>
    </row>
    <row r="40" spans="2:11" ht="36.6" customHeight="1" x14ac:dyDescent="0.25">
      <c r="B40" s="329" t="s">
        <v>357</v>
      </c>
      <c r="C40" s="329"/>
      <c r="D40" s="329"/>
      <c r="E40" s="329"/>
      <c r="F40" s="329"/>
      <c r="G40" s="329"/>
      <c r="H40" s="329"/>
      <c r="I40" s="329"/>
      <c r="J40" s="270"/>
      <c r="K40" s="270"/>
    </row>
    <row r="41" spans="2:11" ht="36.6" customHeight="1" x14ac:dyDescent="0.25">
      <c r="B41" s="329"/>
      <c r="C41" s="329"/>
      <c r="D41" s="329"/>
      <c r="E41" s="329"/>
      <c r="F41" s="329"/>
      <c r="G41" s="329"/>
      <c r="H41" s="329"/>
      <c r="I41" s="329"/>
      <c r="J41" s="330"/>
      <c r="K41" s="330"/>
    </row>
    <row r="42" spans="2:11" ht="36.6" customHeight="1" x14ac:dyDescent="0.25">
      <c r="B42" s="329"/>
      <c r="C42" s="329"/>
      <c r="D42" s="329"/>
      <c r="E42" s="329"/>
      <c r="F42" s="329"/>
      <c r="G42" s="329"/>
      <c r="H42" s="329"/>
      <c r="I42" s="329"/>
      <c r="J42" s="330"/>
      <c r="K42" s="330"/>
    </row>
    <row r="43" spans="2:11" ht="36.6" customHeight="1" x14ac:dyDescent="0.25">
      <c r="B43" s="329"/>
      <c r="C43" s="329"/>
      <c r="D43" s="329"/>
      <c r="E43" s="329"/>
      <c r="F43" s="329"/>
      <c r="G43" s="329"/>
      <c r="H43" s="329"/>
      <c r="I43" s="329"/>
      <c r="J43" s="330"/>
      <c r="K43" s="330"/>
    </row>
    <row r="44" spans="2:11" ht="36.6" customHeight="1" x14ac:dyDescent="0.25">
      <c r="B44" s="329"/>
      <c r="C44" s="329"/>
      <c r="D44" s="329"/>
      <c r="E44" s="329"/>
      <c r="F44" s="329"/>
      <c r="G44" s="329"/>
      <c r="H44" s="329"/>
      <c r="I44" s="329"/>
      <c r="J44" s="268"/>
      <c r="K44" s="268"/>
    </row>
    <row r="45" spans="2:11" ht="61.5" customHeight="1" x14ac:dyDescent="0.25">
      <c r="B45" s="272" t="s">
        <v>270</v>
      </c>
      <c r="C45" s="326" t="s">
        <v>366</v>
      </c>
      <c r="D45" s="326"/>
      <c r="E45" s="326"/>
      <c r="F45" s="326"/>
      <c r="G45" s="326"/>
      <c r="H45" s="326"/>
      <c r="I45" s="326"/>
      <c r="J45" s="336"/>
      <c r="K45" s="336"/>
    </row>
    <row r="46" spans="2:11" ht="48.75" customHeight="1" x14ac:dyDescent="0.25">
      <c r="B46" s="272" t="s">
        <v>271</v>
      </c>
      <c r="C46" s="326" t="s">
        <v>272</v>
      </c>
      <c r="D46" s="326"/>
      <c r="E46" s="326"/>
      <c r="F46" s="326"/>
      <c r="G46" s="326"/>
      <c r="H46" s="326"/>
      <c r="I46" s="326"/>
      <c r="J46" s="336"/>
      <c r="K46" s="336"/>
    </row>
    <row r="47" spans="2:11" ht="66" customHeight="1" x14ac:dyDescent="0.25">
      <c r="B47" s="325" t="s">
        <v>273</v>
      </c>
      <c r="C47" s="275" t="s">
        <v>350</v>
      </c>
      <c r="D47" s="275"/>
      <c r="E47" s="275"/>
      <c r="F47" s="275"/>
      <c r="G47" s="275"/>
      <c r="H47" s="275"/>
      <c r="I47" s="275"/>
      <c r="J47" s="336"/>
      <c r="K47" s="336"/>
    </row>
    <row r="48" spans="2:11" ht="22.5" customHeight="1" x14ac:dyDescent="0.25">
      <c r="B48" s="312" t="s">
        <v>274</v>
      </c>
      <c r="C48" s="312"/>
      <c r="D48" s="312"/>
      <c r="E48" s="312"/>
      <c r="F48" s="312"/>
      <c r="G48" s="312"/>
      <c r="H48" s="312"/>
      <c r="I48" s="312"/>
      <c r="J48" s="336"/>
      <c r="K48" s="336"/>
    </row>
    <row r="49" spans="2:11" ht="22.5" customHeight="1" x14ac:dyDescent="0.25">
      <c r="B49" s="297" t="s">
        <v>275</v>
      </c>
      <c r="C49" s="314" t="s">
        <v>276</v>
      </c>
      <c r="D49" s="274" t="s">
        <v>277</v>
      </c>
      <c r="E49" s="274"/>
      <c r="F49" s="274"/>
      <c r="G49" s="340" t="s">
        <v>278</v>
      </c>
      <c r="H49" s="340"/>
      <c r="I49" s="340"/>
      <c r="J49" s="341"/>
      <c r="K49" s="341"/>
    </row>
    <row r="50" spans="2:11" ht="72.75" customHeight="1" x14ac:dyDescent="0.25">
      <c r="B50" s="297"/>
      <c r="C50" s="342">
        <v>44992</v>
      </c>
      <c r="D50" s="277" t="s">
        <v>347</v>
      </c>
      <c r="E50" s="277"/>
      <c r="F50" s="277"/>
      <c r="G50" s="277" t="s">
        <v>348</v>
      </c>
      <c r="H50" s="277"/>
      <c r="I50" s="275"/>
      <c r="J50" s="341"/>
      <c r="K50" s="341"/>
    </row>
    <row r="51" spans="2:11" ht="32.25" customHeight="1" x14ac:dyDescent="0.25">
      <c r="B51" s="344" t="s">
        <v>280</v>
      </c>
      <c r="C51" s="248" t="s">
        <v>355</v>
      </c>
      <c r="D51" s="248"/>
      <c r="E51" s="248"/>
      <c r="F51" s="248"/>
      <c r="G51" s="248"/>
      <c r="H51" s="248"/>
      <c r="I51" s="248"/>
      <c r="J51" s="400"/>
      <c r="K51" s="401"/>
    </row>
    <row r="52" spans="2:11" ht="28.5" customHeight="1" x14ac:dyDescent="0.25">
      <c r="B52" s="345" t="s">
        <v>281</v>
      </c>
      <c r="C52" s="250" t="s">
        <v>345</v>
      </c>
      <c r="D52" s="250"/>
      <c r="E52" s="250"/>
      <c r="F52" s="250"/>
      <c r="G52" s="250"/>
      <c r="H52" s="250"/>
      <c r="I52" s="250"/>
      <c r="J52" s="327"/>
      <c r="K52" s="328"/>
    </row>
    <row r="53" spans="2:11" ht="30" customHeight="1" x14ac:dyDescent="0.25">
      <c r="B53" s="325" t="s">
        <v>282</v>
      </c>
      <c r="C53" s="294" t="s">
        <v>346</v>
      </c>
      <c r="D53" s="294"/>
      <c r="E53" s="294"/>
      <c r="F53" s="294"/>
      <c r="G53" s="294"/>
      <c r="H53" s="294"/>
      <c r="I53" s="294"/>
      <c r="J53" s="327"/>
      <c r="K53" s="328"/>
    </row>
    <row r="54" spans="2:11" ht="31.5" customHeight="1" x14ac:dyDescent="0.25">
      <c r="B54" s="346" t="s">
        <v>283</v>
      </c>
      <c r="C54" s="347" t="s">
        <v>279</v>
      </c>
      <c r="D54" s="347"/>
      <c r="E54" s="347"/>
      <c r="F54" s="347"/>
      <c r="G54" s="347"/>
      <c r="H54" s="347"/>
      <c r="I54" s="347"/>
      <c r="J54" s="327"/>
      <c r="K54" s="328"/>
    </row>
    <row r="55" spans="2:11" x14ac:dyDescent="0.25">
      <c r="B55" s="350"/>
      <c r="C55" s="351"/>
      <c r="D55" s="351"/>
      <c r="E55" s="377"/>
      <c r="F55" s="377"/>
      <c r="G55" s="353"/>
      <c r="H55" s="354"/>
      <c r="I55" s="351"/>
      <c r="J55" s="348" t="s">
        <v>279</v>
      </c>
      <c r="K55" s="349"/>
    </row>
    <row r="56" spans="2:11" x14ac:dyDescent="0.25">
      <c r="B56" s="350"/>
      <c r="C56" s="351"/>
      <c r="D56" s="351"/>
      <c r="E56" s="377"/>
      <c r="F56" s="377"/>
      <c r="G56" s="353"/>
      <c r="H56" s="354"/>
      <c r="I56" s="351"/>
      <c r="J56" s="355"/>
      <c r="K56" s="355"/>
    </row>
    <row r="57" spans="2:11" x14ac:dyDescent="0.25">
      <c r="B57" s="350"/>
      <c r="C57" s="351"/>
      <c r="D57" s="351"/>
      <c r="E57" s="377"/>
      <c r="F57" s="377"/>
      <c r="G57" s="353"/>
      <c r="H57" s="354"/>
      <c r="I57" s="351"/>
      <c r="J57" s="355"/>
      <c r="K57" s="355"/>
    </row>
    <row r="58" spans="2:11" x14ac:dyDescent="0.25">
      <c r="B58" s="350"/>
      <c r="C58" s="351"/>
      <c r="D58" s="351"/>
      <c r="E58" s="377"/>
      <c r="F58" s="377"/>
      <c r="G58" s="353"/>
      <c r="H58" s="354"/>
      <c r="I58" s="351"/>
      <c r="J58" s="355"/>
      <c r="K58" s="355"/>
    </row>
    <row r="59" spans="2:11" hidden="1" x14ac:dyDescent="0.25">
      <c r="B59" s="350"/>
      <c r="C59" s="351"/>
      <c r="D59" s="351"/>
      <c r="E59" s="377"/>
      <c r="F59" s="377"/>
      <c r="G59" s="353"/>
      <c r="H59" s="354"/>
      <c r="I59" s="351"/>
      <c r="J59" s="355"/>
      <c r="K59" s="355"/>
    </row>
    <row r="60" spans="2:11" ht="25.5" hidden="1" customHeight="1" x14ac:dyDescent="0.25">
      <c r="B60" s="350"/>
      <c r="C60" s="351"/>
      <c r="D60" s="351"/>
      <c r="E60" s="377"/>
      <c r="F60" s="377"/>
      <c r="G60" s="353"/>
      <c r="H60" s="354"/>
      <c r="I60" s="351"/>
      <c r="J60" s="355"/>
      <c r="K60" s="355"/>
    </row>
  </sheetData>
  <sheetProtection algorithmName="SHA-512" hashValue="8Flmqhu9c5Cbg1c566Qm/8ePEUkU54c49NlPznFYU+htUdgOxC83CS1JXrx+g6jrFTMrv6IR6UVLCn2smoy8Ug==" saltValue="Z4y6zImXGj+xTHMaee0J2w==" spinCount="100000" sheet="1" objects="1" scenarios="1"/>
  <mergeCells count="65">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7:I17"/>
    <mergeCell ref="B18:B19"/>
    <mergeCell ref="C18:E18"/>
    <mergeCell ref="F18:I18"/>
    <mergeCell ref="C19:E19"/>
    <mergeCell ref="F19:I19"/>
    <mergeCell ref="C13:F13"/>
    <mergeCell ref="H13:I13"/>
    <mergeCell ref="C14:I14"/>
    <mergeCell ref="C15:I15"/>
    <mergeCell ref="C16:I16"/>
    <mergeCell ref="H9:I9"/>
    <mergeCell ref="C10:I10"/>
    <mergeCell ref="C11:I11"/>
    <mergeCell ref="C12:F12"/>
    <mergeCell ref="H12:I12"/>
    <mergeCell ref="J55:K55"/>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J27:J37"/>
    <mergeCell ref="J51:K51"/>
    <mergeCell ref="J52:K52"/>
    <mergeCell ref="J53:K53"/>
    <mergeCell ref="J54:K54"/>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HV 14</vt:lpstr>
      <vt:lpstr>Act. 14</vt:lpstr>
      <vt:lpstr>Hoja3</vt:lpstr>
      <vt:lpstr>Hoja1</vt:lpstr>
      <vt:lpstr>META No. 5</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cp:lastModifiedBy>
  <cp:revision>22</cp:revision>
  <cp:lastPrinted>2018-04-10T15:28:46Z</cp:lastPrinted>
  <dcterms:created xsi:type="dcterms:W3CDTF">2010-03-25T16:40:43Z</dcterms:created>
  <dcterms:modified xsi:type="dcterms:W3CDTF">2023-12-19T03:26:07Z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